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a. Subcontractor Cost &amp; Backup\1. Provisional Sum SC's\P5. ASI\"/>
    </mc:Choice>
  </mc:AlternateContent>
  <xr:revisionPtr revIDLastSave="0" documentId="13_ncr:1_{80F94ABA-A268-48AC-B5F3-012D0A18281F}" xr6:coauthVersionLast="47" xr6:coauthVersionMax="47" xr10:uidLastSave="{00000000-0000-0000-0000-000000000000}"/>
  <bookViews>
    <workbookView xWindow="-108" yWindow="-108" windowWidth="23256" windowHeight="12456" xr2:uid="{E44F5E28-FC19-4E26-B96B-0DDC2DECF4E2}"/>
  </bookViews>
  <sheets>
    <sheet name="Summary" sheetId="4" r:id="rId1"/>
    <sheet name="BOQ" sheetId="2" r:id="rId2"/>
    <sheet name="Variation" sheetId="3" r:id="rId3"/>
    <sheet name="Progress" sheetId="1" r:id="rId4"/>
  </sheets>
  <definedNames>
    <definedName name="_xlnm.Print_Area" localSheetId="1">BOQ!$A$1:$J$1160</definedName>
    <definedName name="_xlnm.Print_Area" localSheetId="3">Progress!$A$1:$AA$227</definedName>
    <definedName name="_xlnm.Print_Area" localSheetId="0">Summary!$A$1:$F$20</definedName>
    <definedName name="_xlnm.Print_Area" localSheetId="2">Table3[#All]</definedName>
    <definedName name="_xlnm.Print_Titles" localSheetId="1">BOQ!$1:$1</definedName>
    <definedName name="_xlnm.Print_Titles" localSheetId="3">Progress!$1:$2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4" l="1"/>
  <c r="C20" i="4"/>
  <c r="F20" i="4"/>
  <c r="F19" i="4"/>
  <c r="F17" i="4"/>
  <c r="F70" i="3"/>
  <c r="G1123" i="2"/>
  <c r="F4" i="4" l="1"/>
  <c r="E4" i="4" s="1"/>
  <c r="E2" i="4"/>
  <c r="E6" i="4"/>
  <c r="E9" i="4"/>
  <c r="E10" i="4"/>
  <c r="E11" i="4"/>
  <c r="E12" i="4"/>
  <c r="E13" i="4"/>
  <c r="E14" i="4"/>
  <c r="D20" i="4"/>
  <c r="G1158" i="2" l="1"/>
  <c r="G2" i="3"/>
  <c r="G3" i="3"/>
  <c r="E3" i="3" s="1"/>
  <c r="G4" i="3"/>
  <c r="E4" i="3" s="1"/>
  <c r="G5" i="3"/>
  <c r="E5" i="3" s="1"/>
  <c r="G6" i="3"/>
  <c r="E6" i="3" s="1"/>
  <c r="G7" i="3"/>
  <c r="E7" i="3" s="1"/>
  <c r="G8" i="3"/>
  <c r="E8" i="3" s="1"/>
  <c r="G9" i="3"/>
  <c r="E9" i="3" s="1"/>
  <c r="G10" i="3"/>
  <c r="E10" i="3" s="1"/>
  <c r="G11" i="3"/>
  <c r="E11" i="3" s="1"/>
  <c r="G12" i="3"/>
  <c r="E12" i="3" s="1"/>
  <c r="G13" i="3"/>
  <c r="E13" i="3" s="1"/>
  <c r="G14" i="3"/>
  <c r="E14" i="3" s="1"/>
  <c r="G15" i="3"/>
  <c r="E15" i="3" s="1"/>
  <c r="G16" i="3"/>
  <c r="E16" i="3" s="1"/>
  <c r="G17" i="3"/>
  <c r="E17" i="3" s="1"/>
  <c r="G18" i="3"/>
  <c r="E18" i="3" s="1"/>
  <c r="G19" i="3"/>
  <c r="E19" i="3" s="1"/>
  <c r="G20" i="3"/>
  <c r="E20" i="3" s="1"/>
  <c r="G21" i="3"/>
  <c r="E21" i="3" s="1"/>
  <c r="G22" i="3"/>
  <c r="E22" i="3" s="1"/>
  <c r="G23" i="3"/>
  <c r="E23" i="3" s="1"/>
  <c r="G24" i="3"/>
  <c r="E24" i="3" s="1"/>
  <c r="G25" i="3"/>
  <c r="G26" i="3"/>
  <c r="E26" i="3" s="1"/>
  <c r="G27" i="3"/>
  <c r="E27" i="3" s="1"/>
  <c r="G28" i="3"/>
  <c r="E28" i="3" s="1"/>
  <c r="G29" i="3"/>
  <c r="E29" i="3" s="1"/>
  <c r="G30" i="3"/>
  <c r="E30" i="3" s="1"/>
  <c r="G31" i="3"/>
  <c r="E31" i="3" s="1"/>
  <c r="G32" i="3"/>
  <c r="E32" i="3" s="1"/>
  <c r="G33" i="3"/>
  <c r="E33" i="3" s="1"/>
  <c r="G34" i="3"/>
  <c r="E34" i="3" s="1"/>
  <c r="G35" i="3"/>
  <c r="E35" i="3" s="1"/>
  <c r="G36" i="3"/>
  <c r="E36" i="3" s="1"/>
  <c r="G37" i="3"/>
  <c r="E37" i="3" s="1"/>
  <c r="G38" i="3"/>
  <c r="E38" i="3" s="1"/>
  <c r="G39" i="3"/>
  <c r="E39" i="3" s="1"/>
  <c r="G40" i="3"/>
  <c r="E40" i="3" s="1"/>
  <c r="G41" i="3"/>
  <c r="E41" i="3" s="1"/>
  <c r="G42" i="3"/>
  <c r="E42" i="3" s="1"/>
  <c r="G43" i="3"/>
  <c r="E43" i="3" s="1"/>
  <c r="G44" i="3"/>
  <c r="E44" i="3" s="1"/>
  <c r="G45" i="3"/>
  <c r="E45" i="3" s="1"/>
  <c r="G46" i="3"/>
  <c r="E46" i="3" s="1"/>
  <c r="G47" i="3"/>
  <c r="E47" i="3" s="1"/>
  <c r="G48" i="3"/>
  <c r="E48" i="3" s="1"/>
  <c r="G49" i="3"/>
  <c r="E49" i="3" s="1"/>
  <c r="G50" i="3"/>
  <c r="E50" i="3" s="1"/>
  <c r="G51" i="3"/>
  <c r="G52" i="3"/>
  <c r="E52" i="3" s="1"/>
  <c r="G53" i="3"/>
  <c r="E53" i="3" s="1"/>
  <c r="G54" i="3"/>
  <c r="E54" i="3" s="1"/>
  <c r="G55" i="3"/>
  <c r="E55" i="3" s="1"/>
  <c r="G56" i="3"/>
  <c r="E56" i="3" s="1"/>
  <c r="G57" i="3"/>
  <c r="E57" i="3" s="1"/>
  <c r="G58" i="3"/>
  <c r="E58" i="3" s="1"/>
  <c r="G59" i="3"/>
  <c r="E59" i="3" s="1"/>
  <c r="G60" i="3"/>
  <c r="E60" i="3" s="1"/>
  <c r="G61" i="3"/>
  <c r="E61" i="3" s="1"/>
  <c r="G62" i="3"/>
  <c r="E62" i="3" s="1"/>
  <c r="G63" i="3"/>
  <c r="E63" i="3" s="1"/>
  <c r="G64" i="3"/>
  <c r="E64" i="3" s="1"/>
  <c r="G65" i="3"/>
  <c r="E65" i="3" s="1"/>
  <c r="G66" i="3"/>
  <c r="E66" i="3" s="1"/>
  <c r="G67" i="3"/>
  <c r="E67" i="3" s="1"/>
  <c r="G68" i="3"/>
  <c r="E68" i="3" s="1"/>
  <c r="G69" i="3"/>
  <c r="E69" i="3" s="1"/>
  <c r="G70" i="3"/>
  <c r="C71" i="3"/>
  <c r="D71" i="3"/>
  <c r="H1160" i="2"/>
  <c r="J65" i="2"/>
  <c r="I65" i="2" s="1"/>
  <c r="J194" i="2"/>
  <c r="I194" i="2" s="1"/>
  <c r="J401" i="2"/>
  <c r="I401" i="2" s="1"/>
  <c r="J497" i="2"/>
  <c r="I497" i="2" s="1"/>
  <c r="J609" i="2"/>
  <c r="I609" i="2" s="1"/>
  <c r="J657" i="2"/>
  <c r="I657" i="2" s="1"/>
  <c r="J929" i="2"/>
  <c r="I929" i="2" s="1"/>
  <c r="J43" i="2"/>
  <c r="J44" i="2"/>
  <c r="J45" i="2"/>
  <c r="J53" i="2"/>
  <c r="I53" i="2" s="1"/>
  <c r="J54" i="2"/>
  <c r="I54" i="2" s="1"/>
  <c r="J55" i="2"/>
  <c r="I55" i="2" s="1"/>
  <c r="J66" i="2"/>
  <c r="I66" i="2" s="1"/>
  <c r="J71" i="2"/>
  <c r="I71" i="2" s="1"/>
  <c r="J74" i="2"/>
  <c r="I74" i="2" s="1"/>
  <c r="J75" i="2"/>
  <c r="I75" i="2" s="1"/>
  <c r="J79" i="2"/>
  <c r="I79" i="2" s="1"/>
  <c r="J80" i="2"/>
  <c r="I80" i="2" s="1"/>
  <c r="J84" i="2"/>
  <c r="I84" i="2" s="1"/>
  <c r="J85" i="2"/>
  <c r="I85" i="2" s="1"/>
  <c r="J86" i="2"/>
  <c r="I86" i="2" s="1"/>
  <c r="J90" i="2"/>
  <c r="I90" i="2" s="1"/>
  <c r="J92" i="2"/>
  <c r="I92" i="2" s="1"/>
  <c r="J94" i="2"/>
  <c r="I94" i="2" s="1"/>
  <c r="J141" i="2"/>
  <c r="I141" i="2" s="1"/>
  <c r="J148" i="2"/>
  <c r="I148" i="2" s="1"/>
  <c r="J151" i="2"/>
  <c r="I151" i="2" s="1"/>
  <c r="J166" i="2"/>
  <c r="I166" i="2" s="1"/>
  <c r="J180" i="2"/>
  <c r="I180" i="2" s="1"/>
  <c r="J208" i="2"/>
  <c r="I208" i="2" s="1"/>
  <c r="J222" i="2"/>
  <c r="I222" i="2" s="1"/>
  <c r="J236" i="2"/>
  <c r="I236" i="2" s="1"/>
  <c r="J250" i="2"/>
  <c r="J264" i="2"/>
  <c r="I264" i="2" s="1"/>
  <c r="J280" i="2"/>
  <c r="I280" i="2" s="1"/>
  <c r="J294" i="2"/>
  <c r="I294" i="2" s="1"/>
  <c r="J295" i="2"/>
  <c r="I295" i="2" s="1"/>
  <c r="J296" i="2"/>
  <c r="I296" i="2" s="1"/>
  <c r="J299" i="2"/>
  <c r="J309" i="2"/>
  <c r="I309" i="2" s="1"/>
  <c r="J328" i="2"/>
  <c r="J342" i="2"/>
  <c r="I342" i="2" s="1"/>
  <c r="J343" i="2"/>
  <c r="I343" i="2" s="1"/>
  <c r="J344" i="2"/>
  <c r="I344" i="2" s="1"/>
  <c r="J347" i="2"/>
  <c r="I347" i="2" s="1"/>
  <c r="J357" i="2"/>
  <c r="I357" i="2" s="1"/>
  <c r="J374" i="2"/>
  <c r="I374" i="2" s="1"/>
  <c r="J381" i="2"/>
  <c r="I381" i="2" s="1"/>
  <c r="J394" i="2"/>
  <c r="J402" i="2"/>
  <c r="I402" i="2" s="1"/>
  <c r="J414" i="2"/>
  <c r="I414" i="2" s="1"/>
  <c r="J426" i="2"/>
  <c r="I426" i="2" s="1"/>
  <c r="J486" i="2"/>
  <c r="I486" i="2" s="1"/>
  <c r="J487" i="2"/>
  <c r="J488" i="2"/>
  <c r="I488" i="2" s="1"/>
  <c r="J495" i="2"/>
  <c r="I495" i="2" s="1"/>
  <c r="J524" i="2"/>
  <c r="J525" i="2"/>
  <c r="I525" i="2" s="1"/>
  <c r="J526" i="2"/>
  <c r="I526" i="2" s="1"/>
  <c r="J533" i="2"/>
  <c r="I533" i="2" s="1"/>
  <c r="J535" i="2"/>
  <c r="I535" i="2" s="1"/>
  <c r="J562" i="2"/>
  <c r="I562" i="2" s="1"/>
  <c r="J563" i="2"/>
  <c r="J564" i="2"/>
  <c r="I564" i="2" s="1"/>
  <c r="J571" i="2"/>
  <c r="I571" i="2" s="1"/>
  <c r="J573" i="2"/>
  <c r="I573" i="2" s="1"/>
  <c r="J600" i="2"/>
  <c r="I600" i="2" s="1"/>
  <c r="J601" i="2"/>
  <c r="I601" i="2" s="1"/>
  <c r="J602" i="2"/>
  <c r="I602" i="2" s="1"/>
  <c r="J611" i="2"/>
  <c r="I611" i="2" s="1"/>
  <c r="J629" i="2"/>
  <c r="I629" i="2" s="1"/>
  <c r="J631" i="2"/>
  <c r="I631" i="2" s="1"/>
  <c r="J650" i="2"/>
  <c r="I650" i="2" s="1"/>
  <c r="J652" i="2"/>
  <c r="I652" i="2" s="1"/>
  <c r="J654" i="2"/>
  <c r="I654" i="2" s="1"/>
  <c r="J675" i="2"/>
  <c r="I675" i="2" s="1"/>
  <c r="J677" i="2"/>
  <c r="I677" i="2" s="1"/>
  <c r="J679" i="2"/>
  <c r="I679" i="2" s="1"/>
  <c r="J682" i="2"/>
  <c r="I682" i="2" s="1"/>
  <c r="J696" i="2"/>
  <c r="I696" i="2" s="1"/>
  <c r="J698" i="2"/>
  <c r="I698" i="2" s="1"/>
  <c r="J700" i="2"/>
  <c r="I700" i="2" s="1"/>
  <c r="J703" i="2"/>
  <c r="I703" i="2" s="1"/>
  <c r="J718" i="2"/>
  <c r="I718" i="2" s="1"/>
  <c r="J720" i="2"/>
  <c r="I720" i="2" s="1"/>
  <c r="J722" i="2"/>
  <c r="I722" i="2" s="1"/>
  <c r="J725" i="2"/>
  <c r="I725" i="2" s="1"/>
  <c r="J740" i="2"/>
  <c r="I740" i="2" s="1"/>
  <c r="J742" i="2"/>
  <c r="I742" i="2" s="1"/>
  <c r="J744" i="2"/>
  <c r="I744" i="2" s="1"/>
  <c r="J747" i="2"/>
  <c r="I747" i="2" s="1"/>
  <c r="J754" i="2"/>
  <c r="I754" i="2" s="1"/>
  <c r="J755" i="2"/>
  <c r="I755" i="2" s="1"/>
  <c r="J756" i="2"/>
  <c r="I756" i="2" s="1"/>
  <c r="J762" i="2"/>
  <c r="I762" i="2" s="1"/>
  <c r="J764" i="2"/>
  <c r="I764" i="2" s="1"/>
  <c r="J767" i="2"/>
  <c r="I767" i="2" s="1"/>
  <c r="J777" i="2"/>
  <c r="I777" i="2" s="1"/>
  <c r="J779" i="2"/>
  <c r="I779" i="2" s="1"/>
  <c r="J781" i="2"/>
  <c r="I781" i="2" s="1"/>
  <c r="J784" i="2"/>
  <c r="I784" i="2" s="1"/>
  <c r="J788" i="2"/>
  <c r="J789" i="2"/>
  <c r="I789" i="2" s="1"/>
  <c r="J790" i="2"/>
  <c r="J931" i="2"/>
  <c r="I931" i="2" s="1"/>
  <c r="J934" i="2"/>
  <c r="I934" i="2" s="1"/>
  <c r="J936" i="2"/>
  <c r="I936" i="2" s="1"/>
  <c r="J964" i="2"/>
  <c r="I964" i="2" s="1"/>
  <c r="J966" i="2"/>
  <c r="I966" i="2" s="1"/>
  <c r="J969" i="2"/>
  <c r="I969" i="2" s="1"/>
  <c r="J971" i="2"/>
  <c r="I971" i="2" s="1"/>
  <c r="J974" i="2"/>
  <c r="I974" i="2" s="1"/>
  <c r="J976" i="2"/>
  <c r="I976" i="2" s="1"/>
  <c r="J989" i="2"/>
  <c r="J991" i="2"/>
  <c r="I991" i="2" s="1"/>
  <c r="J999" i="2"/>
  <c r="J1001" i="2"/>
  <c r="I1001" i="2" s="1"/>
  <c r="J1003" i="2"/>
  <c r="I1003" i="2" s="1"/>
  <c r="J1005" i="2"/>
  <c r="I1005" i="2" s="1"/>
  <c r="I43" i="2"/>
  <c r="I44" i="2"/>
  <c r="I45" i="2"/>
  <c r="I250" i="2"/>
  <c r="I299" i="2"/>
  <c r="I328" i="2"/>
  <c r="I394" i="2"/>
  <c r="I487" i="2"/>
  <c r="I524" i="2"/>
  <c r="I563" i="2"/>
  <c r="I788" i="2"/>
  <c r="I790" i="2"/>
  <c r="I989" i="2"/>
  <c r="I999" i="2"/>
  <c r="F1158" i="2"/>
  <c r="J1158" i="2" s="1"/>
  <c r="I1158" i="2" s="1"/>
  <c r="F1157" i="2"/>
  <c r="F1156" i="2"/>
  <c r="J1156" i="2" s="1"/>
  <c r="I1156" i="2" s="1"/>
  <c r="F1155" i="2"/>
  <c r="J1155" i="2" s="1"/>
  <c r="I1155" i="2" s="1"/>
  <c r="F1152" i="2"/>
  <c r="F1150" i="2"/>
  <c r="J1150" i="2" s="1"/>
  <c r="I1150" i="2" s="1"/>
  <c r="F1147" i="2"/>
  <c r="F1145" i="2"/>
  <c r="J1145" i="2" s="1"/>
  <c r="I1145" i="2" s="1"/>
  <c r="F1141" i="2"/>
  <c r="F1139" i="2"/>
  <c r="J1139" i="2" s="1"/>
  <c r="I1139" i="2" s="1"/>
  <c r="F1135" i="2"/>
  <c r="F1134" i="2"/>
  <c r="F1132" i="2"/>
  <c r="J1132" i="2" s="1"/>
  <c r="I1132" i="2" s="1"/>
  <c r="F1131" i="2"/>
  <c r="J1131" i="2" s="1"/>
  <c r="I1131" i="2" s="1"/>
  <c r="F1129" i="2"/>
  <c r="J1129" i="2" s="1"/>
  <c r="I1129" i="2" s="1"/>
  <c r="F1126" i="2"/>
  <c r="J1126" i="2" s="1"/>
  <c r="I1126" i="2" s="1"/>
  <c r="F1124" i="2"/>
  <c r="F1123" i="2"/>
  <c r="F1121" i="2"/>
  <c r="F1120" i="2"/>
  <c r="J1120" i="2" s="1"/>
  <c r="I1120" i="2" s="1"/>
  <c r="F1118" i="2"/>
  <c r="J1118" i="2" s="1"/>
  <c r="I1118" i="2" s="1"/>
  <c r="F1115" i="2"/>
  <c r="J1115" i="2" s="1"/>
  <c r="I1115" i="2" s="1"/>
  <c r="F1113" i="2"/>
  <c r="F1112" i="2"/>
  <c r="F1110" i="2"/>
  <c r="F1109" i="2"/>
  <c r="F1107" i="2"/>
  <c r="F1104" i="2"/>
  <c r="J1104" i="2" s="1"/>
  <c r="I1104" i="2" s="1"/>
  <c r="F1102" i="2"/>
  <c r="F1101" i="2"/>
  <c r="F1099" i="2"/>
  <c r="J1099" i="2" s="1"/>
  <c r="I1099" i="2" s="1"/>
  <c r="F1098" i="2"/>
  <c r="J1098" i="2" s="1"/>
  <c r="I1098" i="2" s="1"/>
  <c r="F1096" i="2"/>
  <c r="F1093" i="2"/>
  <c r="F1091" i="2"/>
  <c r="F1090" i="2"/>
  <c r="F1088" i="2"/>
  <c r="J1088" i="2" s="1"/>
  <c r="I1088" i="2" s="1"/>
  <c r="F1087" i="2"/>
  <c r="F1085" i="2"/>
  <c r="F1082" i="2"/>
  <c r="F1080" i="2"/>
  <c r="J1080" i="2" s="1"/>
  <c r="I1080" i="2" s="1"/>
  <c r="F1077" i="2"/>
  <c r="F1075" i="2"/>
  <c r="J1075" i="2" s="1"/>
  <c r="I1075" i="2" s="1"/>
  <c r="F1072" i="2"/>
  <c r="F1070" i="2"/>
  <c r="J1070" i="2" s="1"/>
  <c r="I1070" i="2" s="1"/>
  <c r="F1067" i="2"/>
  <c r="F1065" i="2"/>
  <c r="J1065" i="2" s="1"/>
  <c r="I1065" i="2" s="1"/>
  <c r="F1063" i="2"/>
  <c r="F1061" i="2"/>
  <c r="J1061" i="2" s="1"/>
  <c r="I1061" i="2" s="1"/>
  <c r="F1059" i="2"/>
  <c r="J1059" i="2" s="1"/>
  <c r="I1059" i="2" s="1"/>
  <c r="F1057" i="2"/>
  <c r="F1055" i="2"/>
  <c r="J1055" i="2" s="1"/>
  <c r="I1055" i="2" s="1"/>
  <c r="F1052" i="2"/>
  <c r="J1052" i="2" s="1"/>
  <c r="I1052" i="2" s="1"/>
  <c r="F1049" i="2"/>
  <c r="F1047" i="2"/>
  <c r="J1047" i="2" s="1"/>
  <c r="I1047" i="2" s="1"/>
  <c r="F1044" i="2"/>
  <c r="F1042" i="2"/>
  <c r="J1042" i="2" s="1"/>
  <c r="I1042" i="2" s="1"/>
  <c r="F1039" i="2"/>
  <c r="F1034" i="2"/>
  <c r="J1034" i="2" s="1"/>
  <c r="I1034" i="2" s="1"/>
  <c r="F1032" i="2"/>
  <c r="J1032" i="2" s="1"/>
  <c r="I1032" i="2" s="1"/>
  <c r="F1030" i="2"/>
  <c r="J1030" i="2" s="1"/>
  <c r="I1030" i="2" s="1"/>
  <c r="F1029" i="2"/>
  <c r="J1029" i="2" s="1"/>
  <c r="I1029" i="2" s="1"/>
  <c r="F1028" i="2"/>
  <c r="J1028" i="2" s="1"/>
  <c r="I1028" i="2" s="1"/>
  <c r="F1027" i="2"/>
  <c r="J1027" i="2" s="1"/>
  <c r="I1027" i="2" s="1"/>
  <c r="F1026" i="2"/>
  <c r="J1026" i="2" s="1"/>
  <c r="I1026" i="2" s="1"/>
  <c r="F1025" i="2"/>
  <c r="F1024" i="2"/>
  <c r="J1024" i="2" s="1"/>
  <c r="I1024" i="2" s="1"/>
  <c r="F1023" i="2"/>
  <c r="J1023" i="2" s="1"/>
  <c r="I1023" i="2" s="1"/>
  <c r="F1022" i="2"/>
  <c r="F1020" i="2"/>
  <c r="F1018" i="2"/>
  <c r="J1018" i="2" s="1"/>
  <c r="I1018" i="2" s="1"/>
  <c r="F1012" i="2"/>
  <c r="J1012" i="2" s="1"/>
  <c r="I1012" i="2" s="1"/>
  <c r="F1009" i="2"/>
  <c r="F1008" i="2"/>
  <c r="F1007" i="2"/>
  <c r="F996" i="2"/>
  <c r="F994" i="2"/>
  <c r="J994" i="2" s="1"/>
  <c r="I994" i="2" s="1"/>
  <c r="F986" i="2"/>
  <c r="F984" i="2"/>
  <c r="J984" i="2" s="1"/>
  <c r="I984" i="2" s="1"/>
  <c r="F981" i="2"/>
  <c r="F979" i="2"/>
  <c r="J979" i="2" s="1"/>
  <c r="I979" i="2" s="1"/>
  <c r="F961" i="2"/>
  <c r="F959" i="2"/>
  <c r="J959" i="2" s="1"/>
  <c r="I959" i="2" s="1"/>
  <c r="F956" i="2"/>
  <c r="F954" i="2"/>
  <c r="J954" i="2" s="1"/>
  <c r="I954" i="2" s="1"/>
  <c r="F951" i="2"/>
  <c r="F949" i="2"/>
  <c r="J949" i="2" s="1"/>
  <c r="I949" i="2" s="1"/>
  <c r="F946" i="2"/>
  <c r="F944" i="2"/>
  <c r="J944" i="2" s="1"/>
  <c r="I944" i="2" s="1"/>
  <c r="F941" i="2"/>
  <c r="F939" i="2"/>
  <c r="J939" i="2" s="1"/>
  <c r="I939" i="2" s="1"/>
  <c r="F926" i="2"/>
  <c r="F924" i="2"/>
  <c r="J924" i="2" s="1"/>
  <c r="I924" i="2" s="1"/>
  <c r="F921" i="2"/>
  <c r="F919" i="2"/>
  <c r="J919" i="2" s="1"/>
  <c r="I919" i="2" s="1"/>
  <c r="F916" i="2"/>
  <c r="F914" i="2"/>
  <c r="J914" i="2" s="1"/>
  <c r="I914" i="2" s="1"/>
  <c r="F911" i="2"/>
  <c r="F909" i="2"/>
  <c r="J909" i="2" s="1"/>
  <c r="I909" i="2" s="1"/>
  <c r="F906" i="2"/>
  <c r="F904" i="2"/>
  <c r="J904" i="2" s="1"/>
  <c r="I904" i="2" s="1"/>
  <c r="F896" i="2"/>
  <c r="F894" i="2"/>
  <c r="J894" i="2" s="1"/>
  <c r="I894" i="2" s="1"/>
  <c r="F886" i="2"/>
  <c r="F884" i="2"/>
  <c r="J884" i="2" s="1"/>
  <c r="I884" i="2" s="1"/>
  <c r="F881" i="2"/>
  <c r="F879" i="2"/>
  <c r="J879" i="2" s="1"/>
  <c r="I879" i="2" s="1"/>
  <c r="F871" i="2"/>
  <c r="F869" i="2"/>
  <c r="J869" i="2" s="1"/>
  <c r="I869" i="2" s="1"/>
  <c r="F866" i="2"/>
  <c r="F864" i="2"/>
  <c r="J864" i="2" s="1"/>
  <c r="I864" i="2" s="1"/>
  <c r="F861" i="2"/>
  <c r="F859" i="2"/>
  <c r="J859" i="2" s="1"/>
  <c r="I859" i="2" s="1"/>
  <c r="F856" i="2"/>
  <c r="F854" i="2"/>
  <c r="J854" i="2" s="1"/>
  <c r="I854" i="2" s="1"/>
  <c r="F851" i="2"/>
  <c r="F849" i="2"/>
  <c r="F846" i="2"/>
  <c r="F844" i="2"/>
  <c r="J844" i="2" s="1"/>
  <c r="I844" i="2" s="1"/>
  <c r="F841" i="2"/>
  <c r="F839" i="2"/>
  <c r="J839" i="2" s="1"/>
  <c r="I839" i="2" s="1"/>
  <c r="F836" i="2"/>
  <c r="F834" i="2"/>
  <c r="J834" i="2" s="1"/>
  <c r="I834" i="2" s="1"/>
  <c r="F822" i="2"/>
  <c r="F819" i="2"/>
  <c r="F816" i="2"/>
  <c r="F814" i="2"/>
  <c r="F809" i="2"/>
  <c r="F806" i="2"/>
  <c r="F803" i="2"/>
  <c r="F801" i="2"/>
  <c r="F796" i="2"/>
  <c r="F793" i="2"/>
  <c r="F787" i="2"/>
  <c r="F775" i="2"/>
  <c r="F770" i="2"/>
  <c r="J770" i="2" s="1"/>
  <c r="I770" i="2" s="1"/>
  <c r="F760" i="2"/>
  <c r="F753" i="2"/>
  <c r="F750" i="2"/>
  <c r="F738" i="2"/>
  <c r="J738" i="2" s="1"/>
  <c r="I738" i="2" s="1"/>
  <c r="F737" i="2"/>
  <c r="F733" i="2"/>
  <c r="F728" i="2"/>
  <c r="F716" i="2"/>
  <c r="F714" i="2"/>
  <c r="F709" i="2"/>
  <c r="F706" i="2"/>
  <c r="F694" i="2"/>
  <c r="F691" i="2"/>
  <c r="F689" i="2"/>
  <c r="F685" i="2"/>
  <c r="F673" i="2"/>
  <c r="F669" i="2"/>
  <c r="F667" i="2"/>
  <c r="F665" i="2"/>
  <c r="F660" i="2"/>
  <c r="F648" i="2"/>
  <c r="F644" i="2"/>
  <c r="F642" i="2"/>
  <c r="F637" i="2"/>
  <c r="F634" i="2"/>
  <c r="F627" i="2"/>
  <c r="F625" i="2"/>
  <c r="F620" i="2"/>
  <c r="F617" i="2"/>
  <c r="F614" i="2"/>
  <c r="F607" i="2"/>
  <c r="F605" i="2"/>
  <c r="J605" i="2" s="1"/>
  <c r="I605" i="2" s="1"/>
  <c r="F599" i="2"/>
  <c r="J599" i="2" s="1"/>
  <c r="I599" i="2" s="1"/>
  <c r="F595" i="2"/>
  <c r="J595" i="2" s="1"/>
  <c r="I595" i="2" s="1"/>
  <c r="F592" i="2"/>
  <c r="J592" i="2" s="1"/>
  <c r="I592" i="2" s="1"/>
  <c r="F591" i="2"/>
  <c r="J591" i="2" s="1"/>
  <c r="I591" i="2" s="1"/>
  <c r="F587" i="2"/>
  <c r="F582" i="2"/>
  <c r="J582" i="2" s="1"/>
  <c r="I582" i="2" s="1"/>
  <c r="F579" i="2"/>
  <c r="F576" i="2"/>
  <c r="F569" i="2"/>
  <c r="F567" i="2"/>
  <c r="J567" i="2" s="1"/>
  <c r="I567" i="2" s="1"/>
  <c r="F561" i="2"/>
  <c r="F557" i="2"/>
  <c r="J557" i="2" s="1"/>
  <c r="I557" i="2" s="1"/>
  <c r="F554" i="2"/>
  <c r="J554" i="2" s="1"/>
  <c r="I554" i="2" s="1"/>
  <c r="F553" i="2"/>
  <c r="J553" i="2" s="1"/>
  <c r="I553" i="2" s="1"/>
  <c r="F549" i="2"/>
  <c r="F544" i="2"/>
  <c r="J544" i="2" s="1"/>
  <c r="I544" i="2" s="1"/>
  <c r="F541" i="2"/>
  <c r="J541" i="2" s="1"/>
  <c r="I541" i="2" s="1"/>
  <c r="F538" i="2"/>
  <c r="F531" i="2"/>
  <c r="F529" i="2"/>
  <c r="F523" i="2"/>
  <c r="J523" i="2" s="1"/>
  <c r="I523" i="2" s="1"/>
  <c r="F519" i="2"/>
  <c r="J519" i="2" s="1"/>
  <c r="I519" i="2" s="1"/>
  <c r="F516" i="2"/>
  <c r="J516" i="2" s="1"/>
  <c r="I516" i="2" s="1"/>
  <c r="F515" i="2"/>
  <c r="J515" i="2" s="1"/>
  <c r="I515" i="2" s="1"/>
  <c r="F511" i="2"/>
  <c r="F506" i="2"/>
  <c r="F503" i="2"/>
  <c r="F500" i="2"/>
  <c r="J500" i="2" s="1"/>
  <c r="I500" i="2" s="1"/>
  <c r="F493" i="2"/>
  <c r="F491" i="2"/>
  <c r="J491" i="2" s="1"/>
  <c r="I491" i="2" s="1"/>
  <c r="F485" i="2"/>
  <c r="F481" i="2"/>
  <c r="F478" i="2"/>
  <c r="J478" i="2" s="1"/>
  <c r="I478" i="2" s="1"/>
  <c r="F477" i="2"/>
  <c r="J477" i="2" s="1"/>
  <c r="I477" i="2" s="1"/>
  <c r="F473" i="2"/>
  <c r="F468" i="2"/>
  <c r="J468" i="2" s="1"/>
  <c r="I468" i="2" s="1"/>
  <c r="F466" i="2"/>
  <c r="J466" i="2" s="1"/>
  <c r="I466" i="2" s="1"/>
  <c r="F463" i="2"/>
  <c r="J463" i="2" s="1"/>
  <c r="I463" i="2" s="1"/>
  <c r="F462" i="2"/>
  <c r="F459" i="2"/>
  <c r="F457" i="2"/>
  <c r="F454" i="2"/>
  <c r="F451" i="2"/>
  <c r="J451" i="2" s="1"/>
  <c r="I451" i="2" s="1"/>
  <c r="F448" i="2"/>
  <c r="F447" i="2"/>
  <c r="F446" i="2"/>
  <c r="F443" i="2"/>
  <c r="F438" i="2"/>
  <c r="F435" i="2"/>
  <c r="F430" i="2"/>
  <c r="F429" i="2"/>
  <c r="F423" i="2"/>
  <c r="F418" i="2"/>
  <c r="F417" i="2"/>
  <c r="F411" i="2"/>
  <c r="F406" i="2"/>
  <c r="F405" i="2"/>
  <c r="F398" i="2"/>
  <c r="F391" i="2"/>
  <c r="F390" i="2"/>
  <c r="F385" i="2"/>
  <c r="F384" i="2"/>
  <c r="F378" i="2"/>
  <c r="F371" i="2"/>
  <c r="F370" i="2"/>
  <c r="F366" i="2"/>
  <c r="F362" i="2"/>
  <c r="F360" i="2"/>
  <c r="F353" i="2"/>
  <c r="F352" i="2"/>
  <c r="F351" i="2"/>
  <c r="F337" i="2"/>
  <c r="F333" i="2"/>
  <c r="F331" i="2"/>
  <c r="F324" i="2"/>
  <c r="F323" i="2"/>
  <c r="F322" i="2"/>
  <c r="F318" i="2"/>
  <c r="F314" i="2"/>
  <c r="F312" i="2"/>
  <c r="F305" i="2"/>
  <c r="F304" i="2"/>
  <c r="F303" i="2"/>
  <c r="F289" i="2"/>
  <c r="F285" i="2"/>
  <c r="J285" i="2" s="1"/>
  <c r="I285" i="2" s="1"/>
  <c r="F283" i="2"/>
  <c r="F276" i="2"/>
  <c r="F275" i="2"/>
  <c r="F274" i="2"/>
  <c r="F270" i="2"/>
  <c r="F267" i="2"/>
  <c r="F261" i="2"/>
  <c r="F260" i="2"/>
  <c r="F256" i="2"/>
  <c r="F253" i="2"/>
  <c r="F247" i="2"/>
  <c r="F246" i="2"/>
  <c r="F242" i="2"/>
  <c r="F239" i="2"/>
  <c r="F233" i="2"/>
  <c r="F232" i="2"/>
  <c r="F228" i="2"/>
  <c r="F225" i="2"/>
  <c r="F219" i="2"/>
  <c r="F218" i="2"/>
  <c r="F214" i="2"/>
  <c r="F211" i="2"/>
  <c r="F205" i="2"/>
  <c r="F204" i="2"/>
  <c r="F200" i="2"/>
  <c r="F197" i="2"/>
  <c r="F191" i="2"/>
  <c r="F190" i="2"/>
  <c r="F186" i="2"/>
  <c r="F183" i="2"/>
  <c r="F177" i="2"/>
  <c r="F176" i="2"/>
  <c r="F172" i="2"/>
  <c r="F169" i="2"/>
  <c r="F163" i="2"/>
  <c r="F162" i="2"/>
  <c r="F154" i="2"/>
  <c r="F153" i="2"/>
  <c r="F145" i="2"/>
  <c r="F144" i="2"/>
  <c r="F138" i="2"/>
  <c r="F137" i="2"/>
  <c r="F135" i="2"/>
  <c r="F134" i="2"/>
  <c r="F132" i="2"/>
  <c r="F131" i="2"/>
  <c r="F129" i="2"/>
  <c r="F128" i="2"/>
  <c r="F127" i="2"/>
  <c r="F125" i="2"/>
  <c r="F124" i="2"/>
  <c r="F123" i="2"/>
  <c r="F121" i="2"/>
  <c r="F120" i="2"/>
  <c r="F119" i="2"/>
  <c r="F117" i="2"/>
  <c r="F116" i="2"/>
  <c r="F115" i="2"/>
  <c r="F113" i="2"/>
  <c r="F112" i="2"/>
  <c r="F111" i="2"/>
  <c r="F109" i="2"/>
  <c r="F108" i="2"/>
  <c r="F107" i="2"/>
  <c r="F105" i="2"/>
  <c r="F104" i="2"/>
  <c r="F102" i="2"/>
  <c r="F101" i="2"/>
  <c r="F100" i="2"/>
  <c r="F98" i="2"/>
  <c r="F97" i="2"/>
  <c r="F96" i="2"/>
  <c r="F89" i="2"/>
  <c r="F88" i="2"/>
  <c r="F83" i="2"/>
  <c r="F81" i="2"/>
  <c r="F78" i="2"/>
  <c r="F76" i="2"/>
  <c r="F73" i="2"/>
  <c r="F70" i="2"/>
  <c r="F69" i="2"/>
  <c r="F68" i="2"/>
  <c r="F64" i="2"/>
  <c r="F62" i="2"/>
  <c r="F61" i="2"/>
  <c r="F60" i="2"/>
  <c r="F58" i="2"/>
  <c r="F57" i="2"/>
  <c r="F51" i="2"/>
  <c r="F50" i="2"/>
  <c r="F48" i="2"/>
  <c r="F47" i="2"/>
  <c r="F41" i="2"/>
  <c r="F40" i="2"/>
  <c r="F38" i="2"/>
  <c r="F37" i="2"/>
  <c r="F36" i="2"/>
  <c r="F34" i="2"/>
  <c r="F33" i="2"/>
  <c r="F32" i="2"/>
  <c r="F31" i="2"/>
  <c r="F29" i="2"/>
  <c r="F28" i="2"/>
  <c r="F27" i="2"/>
  <c r="F26" i="2"/>
  <c r="F24" i="2"/>
  <c r="F23" i="2"/>
  <c r="F22" i="2"/>
  <c r="F20" i="2"/>
  <c r="F19" i="2"/>
  <c r="F18" i="2"/>
  <c r="F17" i="2"/>
  <c r="F15" i="2"/>
  <c r="F14" i="2"/>
  <c r="F13" i="2"/>
  <c r="F12" i="2"/>
  <c r="F10" i="2"/>
  <c r="F9" i="2"/>
  <c r="F8" i="2"/>
  <c r="E25" i="3" l="1"/>
  <c r="F7" i="4"/>
  <c r="E7" i="4" s="1"/>
  <c r="E70" i="3"/>
  <c r="F15" i="4"/>
  <c r="E15" i="4" s="1"/>
  <c r="E2" i="3"/>
  <c r="E71" i="3" s="1"/>
  <c r="E19" i="4"/>
  <c r="E51" i="3"/>
  <c r="F8" i="4"/>
  <c r="E8" i="4" s="1"/>
  <c r="G71" i="3"/>
  <c r="J737" i="2"/>
  <c r="I737" i="2" s="1"/>
  <c r="J529" i="2"/>
  <c r="I529" i="2" s="1"/>
  <c r="J481" i="2"/>
  <c r="I481" i="2" s="1"/>
  <c r="J849" i="2"/>
  <c r="I849" i="2" s="1"/>
  <c r="J561" i="2"/>
  <c r="I561" i="2" s="1"/>
  <c r="J1057" i="2"/>
  <c r="I1057" i="2" s="1"/>
  <c r="J1121" i="2"/>
  <c r="I1121" i="2" s="1"/>
  <c r="J1025" i="2"/>
  <c r="I1025" i="2" s="1"/>
  <c r="H233" i="1" l="1"/>
  <c r="G906" i="2" s="1"/>
  <c r="J906" i="2" s="1"/>
  <c r="I906" i="2" s="1"/>
  <c r="H234" i="1"/>
  <c r="G836" i="2" s="1"/>
  <c r="J836" i="2" s="1"/>
  <c r="I836" i="2" s="1"/>
  <c r="H235" i="1"/>
  <c r="G841" i="2" s="1"/>
  <c r="J841" i="2" s="1"/>
  <c r="I841" i="2" s="1"/>
  <c r="H236" i="1"/>
  <c r="G846" i="2" s="1"/>
  <c r="J846" i="2" s="1"/>
  <c r="I846" i="2" s="1"/>
  <c r="H237" i="1"/>
  <c r="G851" i="2" s="1"/>
  <c r="J851" i="2" s="1"/>
  <c r="I851" i="2" s="1"/>
  <c r="H238" i="1"/>
  <c r="G856" i="2" s="1"/>
  <c r="J856" i="2" s="1"/>
  <c r="I856" i="2" s="1"/>
  <c r="H239" i="1"/>
  <c r="G861" i="2" s="1"/>
  <c r="J861" i="2" s="1"/>
  <c r="I861" i="2" s="1"/>
  <c r="H240" i="1"/>
  <c r="G866" i="2" s="1"/>
  <c r="J866" i="2" s="1"/>
  <c r="I866" i="2" s="1"/>
  <c r="H241" i="1"/>
  <c r="G1044" i="2" s="1"/>
  <c r="J1044" i="2" s="1"/>
  <c r="I1044" i="2" s="1"/>
  <c r="H242" i="1"/>
  <c r="G871" i="2" s="1"/>
  <c r="J871" i="2" s="1"/>
  <c r="I871" i="2" s="1"/>
  <c r="H243" i="1"/>
  <c r="G881" i="2" s="1"/>
  <c r="J881" i="2" s="1"/>
  <c r="I881" i="2" s="1"/>
  <c r="H244" i="1"/>
  <c r="G886" i="2" s="1"/>
  <c r="J886" i="2" s="1"/>
  <c r="I886" i="2" s="1"/>
  <c r="H245" i="1"/>
  <c r="G896" i="2" s="1"/>
  <c r="J896" i="2" s="1"/>
  <c r="I896" i="2" s="1"/>
  <c r="H246" i="1"/>
  <c r="H247" i="1"/>
  <c r="G911" i="2" s="1"/>
  <c r="J911" i="2" s="1"/>
  <c r="I911" i="2" s="1"/>
  <c r="H248" i="1"/>
  <c r="G916" i="2" s="1"/>
  <c r="J916" i="2" s="1"/>
  <c r="I916" i="2" s="1"/>
  <c r="H249" i="1"/>
  <c r="G921" i="2" s="1"/>
  <c r="J921" i="2" s="1"/>
  <c r="I921" i="2" s="1"/>
  <c r="H250" i="1"/>
  <c r="G926" i="2" s="1"/>
  <c r="J926" i="2" s="1"/>
  <c r="I926" i="2" s="1"/>
  <c r="H251" i="1"/>
  <c r="H252" i="1"/>
  <c r="H253" i="1"/>
  <c r="H254" i="1"/>
  <c r="H255" i="1"/>
  <c r="H256" i="1"/>
  <c r="H257" i="1"/>
  <c r="G1085" i="2" s="1"/>
  <c r="H258" i="1"/>
  <c r="G1096" i="2" s="1"/>
  <c r="H259" i="1"/>
  <c r="G1107" i="2" s="1"/>
  <c r="H260" i="1"/>
  <c r="H261" i="1"/>
  <c r="G1134" i="2" s="1"/>
  <c r="H262" i="1"/>
  <c r="H263" i="1"/>
  <c r="H264" i="1"/>
  <c r="H265" i="1"/>
  <c r="G996" i="2" s="1"/>
  <c r="J996" i="2" s="1"/>
  <c r="I996" i="2" s="1"/>
  <c r="H266" i="1"/>
  <c r="H267" i="1"/>
  <c r="H268" i="1"/>
  <c r="G1152" i="2" s="1"/>
  <c r="J1152" i="2" s="1"/>
  <c r="I1152" i="2" s="1"/>
  <c r="H232" i="1"/>
  <c r="H231" i="1"/>
  <c r="G1049" i="2" s="1"/>
  <c r="J1049" i="2" s="1"/>
  <c r="I1049" i="2" s="1"/>
  <c r="F233" i="1"/>
  <c r="F234" i="1"/>
  <c r="G172" i="2" s="1"/>
  <c r="J172" i="2" s="1"/>
  <c r="I172" i="2" s="1"/>
  <c r="F235" i="1"/>
  <c r="G186" i="2" s="1"/>
  <c r="J186" i="2" s="1"/>
  <c r="I186" i="2" s="1"/>
  <c r="F236" i="1"/>
  <c r="G200" i="2" s="1"/>
  <c r="J200" i="2" s="1"/>
  <c r="I200" i="2" s="1"/>
  <c r="F237" i="1"/>
  <c r="G214" i="2" s="1"/>
  <c r="J214" i="2" s="1"/>
  <c r="I214" i="2" s="1"/>
  <c r="F238" i="1"/>
  <c r="G228" i="2" s="1"/>
  <c r="J228" i="2" s="1"/>
  <c r="I228" i="2" s="1"/>
  <c r="F239" i="1"/>
  <c r="G242" i="2" s="1"/>
  <c r="J242" i="2" s="1"/>
  <c r="I242" i="2" s="1"/>
  <c r="F240" i="1"/>
  <c r="G256" i="2" s="1"/>
  <c r="J256" i="2" s="1"/>
  <c r="I256" i="2" s="1"/>
  <c r="F241" i="1"/>
  <c r="G270" i="2" s="1"/>
  <c r="J270" i="2" s="1"/>
  <c r="I270" i="2" s="1"/>
  <c r="F242" i="1"/>
  <c r="G283" i="2" s="1"/>
  <c r="J283" i="2" s="1"/>
  <c r="I283" i="2" s="1"/>
  <c r="F243" i="1"/>
  <c r="G312" i="2" s="1"/>
  <c r="J312" i="2" s="1"/>
  <c r="I312" i="2" s="1"/>
  <c r="F244" i="1"/>
  <c r="G331" i="2" s="1"/>
  <c r="J331" i="2" s="1"/>
  <c r="I331" i="2" s="1"/>
  <c r="F245" i="1"/>
  <c r="G360" i="2" s="1"/>
  <c r="J360" i="2" s="1"/>
  <c r="I360" i="2" s="1"/>
  <c r="F246" i="1"/>
  <c r="F247" i="1"/>
  <c r="G405" i="2" s="1"/>
  <c r="J405" i="2" s="1"/>
  <c r="I405" i="2" s="1"/>
  <c r="F248" i="1"/>
  <c r="G417" i="2" s="1"/>
  <c r="J417" i="2" s="1"/>
  <c r="I417" i="2" s="1"/>
  <c r="F249" i="1"/>
  <c r="G429" i="2" s="1"/>
  <c r="J429" i="2" s="1"/>
  <c r="I429" i="2" s="1"/>
  <c r="F250" i="1"/>
  <c r="G438" i="2" s="1"/>
  <c r="J438" i="2" s="1"/>
  <c r="I438" i="2" s="1"/>
  <c r="F251" i="1"/>
  <c r="G457" i="2" s="1"/>
  <c r="F252" i="1"/>
  <c r="G637" i="2" s="1"/>
  <c r="J637" i="2" s="1"/>
  <c r="I637" i="2" s="1"/>
  <c r="F253" i="1"/>
  <c r="G660" i="2" s="1"/>
  <c r="J660" i="2" s="1"/>
  <c r="I660" i="2" s="1"/>
  <c r="F254" i="1"/>
  <c r="G685" i="2" s="1"/>
  <c r="J685" i="2" s="1"/>
  <c r="I685" i="2" s="1"/>
  <c r="F255" i="1"/>
  <c r="G706" i="2" s="1"/>
  <c r="J706" i="2" s="1"/>
  <c r="I706" i="2" s="1"/>
  <c r="F256" i="1"/>
  <c r="G728" i="2" s="1"/>
  <c r="J728" i="2" s="1"/>
  <c r="I728" i="2" s="1"/>
  <c r="F257" i="1"/>
  <c r="F258" i="1"/>
  <c r="G503" i="2" s="1"/>
  <c r="F259" i="1"/>
  <c r="F260" i="1"/>
  <c r="F261" i="1"/>
  <c r="G750" i="2" s="1"/>
  <c r="J750" i="2" s="1"/>
  <c r="I750" i="2" s="1"/>
  <c r="F262" i="1"/>
  <c r="F263" i="1"/>
  <c r="G793" i="2" s="1"/>
  <c r="J793" i="2" s="1"/>
  <c r="I793" i="2" s="1"/>
  <c r="F264" i="1"/>
  <c r="F265" i="1"/>
  <c r="G806" i="2" s="1"/>
  <c r="J806" i="2" s="1"/>
  <c r="I806" i="2" s="1"/>
  <c r="F266" i="1"/>
  <c r="F267" i="1"/>
  <c r="F268" i="1"/>
  <c r="G819" i="2" s="1"/>
  <c r="J819" i="2" s="1"/>
  <c r="I819" i="2" s="1"/>
  <c r="F232" i="1"/>
  <c r="G384" i="2" s="1"/>
  <c r="J384" i="2" s="1"/>
  <c r="I384" i="2" s="1"/>
  <c r="F231" i="1"/>
  <c r="E233" i="1"/>
  <c r="E234" i="1"/>
  <c r="G169" i="2" s="1"/>
  <c r="J169" i="2" s="1"/>
  <c r="I169" i="2" s="1"/>
  <c r="E235" i="1"/>
  <c r="G183" i="2" s="1"/>
  <c r="J183" i="2" s="1"/>
  <c r="I183" i="2" s="1"/>
  <c r="E236" i="1"/>
  <c r="G197" i="2" s="1"/>
  <c r="J197" i="2" s="1"/>
  <c r="I197" i="2" s="1"/>
  <c r="E237" i="1"/>
  <c r="G211" i="2" s="1"/>
  <c r="J211" i="2" s="1"/>
  <c r="I211" i="2" s="1"/>
  <c r="E238" i="1"/>
  <c r="G225" i="2" s="1"/>
  <c r="J225" i="2" s="1"/>
  <c r="I225" i="2" s="1"/>
  <c r="E239" i="1"/>
  <c r="G239" i="2" s="1"/>
  <c r="J239" i="2" s="1"/>
  <c r="I239" i="2" s="1"/>
  <c r="E240" i="1"/>
  <c r="G253" i="2" s="1"/>
  <c r="J253" i="2" s="1"/>
  <c r="I253" i="2" s="1"/>
  <c r="E241" i="1"/>
  <c r="G267" i="2" s="1"/>
  <c r="J267" i="2" s="1"/>
  <c r="I267" i="2" s="1"/>
  <c r="E242" i="1"/>
  <c r="G289" i="2" s="1"/>
  <c r="J289" i="2" s="1"/>
  <c r="I289" i="2" s="1"/>
  <c r="E243" i="1"/>
  <c r="G318" i="2" s="1"/>
  <c r="J318" i="2" s="1"/>
  <c r="I318" i="2" s="1"/>
  <c r="E244" i="1"/>
  <c r="G337" i="2" s="1"/>
  <c r="J337" i="2" s="1"/>
  <c r="I337" i="2" s="1"/>
  <c r="E245" i="1"/>
  <c r="G366" i="2" s="1"/>
  <c r="J366" i="2" s="1"/>
  <c r="I366" i="2" s="1"/>
  <c r="E246" i="1"/>
  <c r="E247" i="1"/>
  <c r="E248" i="1"/>
  <c r="E249" i="1"/>
  <c r="G1039" i="2" s="1"/>
  <c r="J1039" i="2" s="1"/>
  <c r="I1039" i="2" s="1"/>
  <c r="E250" i="1"/>
  <c r="E251" i="1"/>
  <c r="E252" i="1"/>
  <c r="E253" i="1"/>
  <c r="E254" i="1"/>
  <c r="E255" i="1"/>
  <c r="G709" i="2" s="1"/>
  <c r="J709" i="2" s="1"/>
  <c r="I709" i="2" s="1"/>
  <c r="E256" i="1"/>
  <c r="E257" i="1"/>
  <c r="E258" i="1"/>
  <c r="E259" i="1"/>
  <c r="E260" i="1"/>
  <c r="E261" i="1"/>
  <c r="E262" i="1"/>
  <c r="E263" i="1"/>
  <c r="G796" i="2" s="1"/>
  <c r="J796" i="2" s="1"/>
  <c r="I796" i="2" s="1"/>
  <c r="E264" i="1"/>
  <c r="E265" i="1"/>
  <c r="G809" i="2" s="1"/>
  <c r="J809" i="2" s="1"/>
  <c r="I809" i="2" s="1"/>
  <c r="E266" i="1"/>
  <c r="E267" i="1"/>
  <c r="E268" i="1"/>
  <c r="E232" i="1"/>
  <c r="E231" i="1"/>
  <c r="D233" i="1"/>
  <c r="D234" i="1"/>
  <c r="D235" i="1"/>
  <c r="D236" i="1"/>
  <c r="D237" i="1"/>
  <c r="D238" i="1"/>
  <c r="D239" i="1"/>
  <c r="D240" i="1"/>
  <c r="D241" i="1"/>
  <c r="D242" i="1"/>
  <c r="G276" i="2" s="1"/>
  <c r="J276" i="2" s="1"/>
  <c r="I276" i="2" s="1"/>
  <c r="D243" i="1"/>
  <c r="G305" i="2" s="1"/>
  <c r="J305" i="2" s="1"/>
  <c r="I305" i="2" s="1"/>
  <c r="D244" i="1"/>
  <c r="G324" i="2" s="1"/>
  <c r="J324" i="2" s="1"/>
  <c r="I324" i="2" s="1"/>
  <c r="D245" i="1"/>
  <c r="G353" i="2" s="1"/>
  <c r="J353" i="2" s="1"/>
  <c r="I353" i="2" s="1"/>
  <c r="D246" i="1"/>
  <c r="D247" i="1"/>
  <c r="G406" i="2" s="1"/>
  <c r="J406" i="2" s="1"/>
  <c r="I406" i="2" s="1"/>
  <c r="D248" i="1"/>
  <c r="G418" i="2" s="1"/>
  <c r="J418" i="2" s="1"/>
  <c r="I418" i="2" s="1"/>
  <c r="D249" i="1"/>
  <c r="G430" i="2" s="1"/>
  <c r="J430" i="2" s="1"/>
  <c r="I430" i="2" s="1"/>
  <c r="D250" i="1"/>
  <c r="D251" i="1"/>
  <c r="G454" i="2" s="1"/>
  <c r="D252" i="1"/>
  <c r="D253" i="1"/>
  <c r="D254" i="1"/>
  <c r="D255" i="1"/>
  <c r="D256" i="1"/>
  <c r="D257" i="1"/>
  <c r="D258" i="1"/>
  <c r="G485" i="2" s="1"/>
  <c r="J485" i="2" s="1"/>
  <c r="I485" i="2" s="1"/>
  <c r="D259" i="1"/>
  <c r="D260" i="1"/>
  <c r="D261" i="1"/>
  <c r="G753" i="2" s="1"/>
  <c r="J753" i="2" s="1"/>
  <c r="I753" i="2" s="1"/>
  <c r="D262" i="1"/>
  <c r="D263" i="1"/>
  <c r="G787" i="2" s="1"/>
  <c r="J787" i="2" s="1"/>
  <c r="I787" i="2" s="1"/>
  <c r="D264" i="1"/>
  <c r="D265" i="1"/>
  <c r="D266" i="1"/>
  <c r="D267" i="1"/>
  <c r="D268" i="1"/>
  <c r="G822" i="2" s="1"/>
  <c r="J822" i="2" s="1"/>
  <c r="I822" i="2" s="1"/>
  <c r="D232" i="1"/>
  <c r="G385" i="2" s="1"/>
  <c r="J385" i="2" s="1"/>
  <c r="I385" i="2" s="1"/>
  <c r="D231" i="1"/>
  <c r="Y7" i="1"/>
  <c r="Y8" i="1"/>
  <c r="Y9" i="1"/>
  <c r="Y10" i="1"/>
  <c r="Y11" i="1"/>
  <c r="G248" i="1" s="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G241" i="1" s="1"/>
  <c r="G1007" i="2" s="1"/>
  <c r="Y130" i="1"/>
  <c r="Y131" i="1"/>
  <c r="Y132" i="1"/>
  <c r="Y133" i="1"/>
  <c r="Y134" i="1"/>
  <c r="Y135" i="1"/>
  <c r="Y136" i="1"/>
  <c r="Y137" i="1"/>
  <c r="Y138" i="1"/>
  <c r="G266" i="1" s="1"/>
  <c r="Y139" i="1"/>
  <c r="Y140" i="1"/>
  <c r="Y141" i="1"/>
  <c r="Y142" i="1"/>
  <c r="Y143" i="1"/>
  <c r="Y144" i="1"/>
  <c r="Y145" i="1"/>
  <c r="Y146" i="1"/>
  <c r="Y147" i="1"/>
  <c r="Y148" i="1"/>
  <c r="Y149" i="1"/>
  <c r="Y150" i="1"/>
  <c r="Y151" i="1"/>
  <c r="Y152" i="1"/>
  <c r="G257" i="1" s="1"/>
  <c r="Y153" i="1"/>
  <c r="Y154" i="1"/>
  <c r="Y155" i="1"/>
  <c r="Y156" i="1"/>
  <c r="Y157" i="1"/>
  <c r="Y158" i="1"/>
  <c r="Y159" i="1"/>
  <c r="Y160" i="1"/>
  <c r="Y161" i="1"/>
  <c r="Y162" i="1"/>
  <c r="Y163" i="1"/>
  <c r="G262" i="1" s="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G267" i="1" s="1"/>
  <c r="Y212" i="1"/>
  <c r="Y213" i="1"/>
  <c r="Y214" i="1"/>
  <c r="Y215" i="1"/>
  <c r="Y216" i="1"/>
  <c r="Y217" i="1"/>
  <c r="Y218" i="1"/>
  <c r="Y219" i="1"/>
  <c r="Y220" i="1"/>
  <c r="Y221" i="1"/>
  <c r="Y222" i="1"/>
  <c r="Y223" i="1"/>
  <c r="Y224" i="1"/>
  <c r="Y225" i="1"/>
  <c r="Y226" i="1"/>
  <c r="Y227" i="1"/>
  <c r="Y4" i="1"/>
  <c r="Y5" i="1"/>
  <c r="Y6" i="1"/>
  <c r="Y3" i="1"/>
  <c r="J4" i="1"/>
  <c r="J5" i="1"/>
  <c r="J6" i="1"/>
  <c r="J7" i="1"/>
  <c r="J8" i="1"/>
  <c r="J9" i="1"/>
  <c r="J10" i="1"/>
  <c r="J11" i="1"/>
  <c r="C248" i="1" s="1"/>
  <c r="G411" i="2" s="1"/>
  <c r="J411" i="2" s="1"/>
  <c r="I411" i="2" s="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C241" i="1" s="1"/>
  <c r="J130" i="1"/>
  <c r="J131" i="1"/>
  <c r="J132" i="1"/>
  <c r="J133" i="1"/>
  <c r="J134" i="1"/>
  <c r="J135" i="1"/>
  <c r="J136" i="1"/>
  <c r="J137" i="1"/>
  <c r="J138" i="1"/>
  <c r="C266" i="1" s="1"/>
  <c r="J139" i="1"/>
  <c r="J140" i="1"/>
  <c r="J141" i="1"/>
  <c r="J142" i="1"/>
  <c r="J143" i="1"/>
  <c r="J144" i="1"/>
  <c r="J145" i="1"/>
  <c r="J146" i="1"/>
  <c r="J147" i="1"/>
  <c r="J148" i="1"/>
  <c r="J149" i="1"/>
  <c r="J150" i="1"/>
  <c r="J151" i="1"/>
  <c r="J152" i="1"/>
  <c r="C257" i="1" s="1"/>
  <c r="G511" i="2" s="1"/>
  <c r="J153" i="1"/>
  <c r="J154" i="1"/>
  <c r="J155" i="1"/>
  <c r="J156" i="1"/>
  <c r="J157" i="1"/>
  <c r="J158" i="1"/>
  <c r="J159" i="1"/>
  <c r="J160" i="1"/>
  <c r="J161" i="1"/>
  <c r="J162" i="1"/>
  <c r="J163" i="1"/>
  <c r="C262" i="1" s="1"/>
  <c r="G760" i="2" s="1"/>
  <c r="J760" i="2" s="1"/>
  <c r="I760" i="2" s="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C267" i="1" s="1"/>
  <c r="J212" i="1"/>
  <c r="J213" i="1"/>
  <c r="J214" i="1"/>
  <c r="J215" i="1"/>
  <c r="J216" i="1"/>
  <c r="J217" i="1"/>
  <c r="J218" i="1"/>
  <c r="J219" i="1"/>
  <c r="J220" i="1"/>
  <c r="J221" i="1"/>
  <c r="J222" i="1"/>
  <c r="J223" i="1"/>
  <c r="J224" i="1"/>
  <c r="J225" i="1"/>
  <c r="J226" i="1"/>
  <c r="J227" i="1"/>
  <c r="J3" i="1"/>
  <c r="G531" i="2" l="1"/>
  <c r="J511" i="2"/>
  <c r="I511" i="2" s="1"/>
  <c r="G981" i="2"/>
  <c r="J981" i="2" s="1"/>
  <c r="I981" i="2" s="1"/>
  <c r="G1141" i="2"/>
  <c r="J1141" i="2" s="1"/>
  <c r="I1141" i="2" s="1"/>
  <c r="G1135" i="2"/>
  <c r="J1135" i="2" s="1"/>
  <c r="I1135" i="2" s="1"/>
  <c r="J1134" i="2"/>
  <c r="I1134" i="2" s="1"/>
  <c r="G1124" i="2"/>
  <c r="J1124" i="2" s="1"/>
  <c r="I1124" i="2" s="1"/>
  <c r="J1123" i="2"/>
  <c r="I1123" i="2" s="1"/>
  <c r="G1077" i="2"/>
  <c r="J1077" i="2" s="1"/>
  <c r="I1077" i="2" s="1"/>
  <c r="G956" i="2"/>
  <c r="J956" i="2" s="1"/>
  <c r="I956" i="2" s="1"/>
  <c r="G1072" i="2"/>
  <c r="J1072" i="2" s="1"/>
  <c r="I1072" i="2" s="1"/>
  <c r="G951" i="2"/>
  <c r="J951" i="2" s="1"/>
  <c r="I951" i="2" s="1"/>
  <c r="G462" i="2"/>
  <c r="J462" i="2" s="1"/>
  <c r="I462" i="2" s="1"/>
  <c r="J454" i="2"/>
  <c r="I454" i="2" s="1"/>
  <c r="G946" i="2"/>
  <c r="J946" i="2" s="1"/>
  <c r="I946" i="2" s="1"/>
  <c r="G1067" i="2"/>
  <c r="J1067" i="2" s="1"/>
  <c r="I1067" i="2" s="1"/>
  <c r="G941" i="2"/>
  <c r="J941" i="2" s="1"/>
  <c r="I941" i="2" s="1"/>
  <c r="G1063" i="2"/>
  <c r="J1063" i="2" s="1"/>
  <c r="I1063" i="2" s="1"/>
  <c r="G1147" i="2"/>
  <c r="J1147" i="2" s="1"/>
  <c r="I1147" i="2" s="1"/>
  <c r="G986" i="2"/>
  <c r="J986" i="2" s="1"/>
  <c r="I986" i="2" s="1"/>
  <c r="G1109" i="2"/>
  <c r="J1107" i="2"/>
  <c r="I1107" i="2" s="1"/>
  <c r="G1101" i="2"/>
  <c r="J1096" i="2"/>
  <c r="I1096" i="2" s="1"/>
  <c r="G1087" i="2"/>
  <c r="J1085" i="2"/>
  <c r="I1085" i="2" s="1"/>
  <c r="G961" i="2"/>
  <c r="J961" i="2" s="1"/>
  <c r="I961" i="2" s="1"/>
  <c r="G1082" i="2"/>
  <c r="J1082" i="2" s="1"/>
  <c r="I1082" i="2" s="1"/>
  <c r="G506" i="2"/>
  <c r="J506" i="2" s="1"/>
  <c r="I506" i="2" s="1"/>
  <c r="J503" i="2"/>
  <c r="I503" i="2" s="1"/>
  <c r="G459" i="2"/>
  <c r="J459" i="2" s="1"/>
  <c r="I459" i="2" s="1"/>
  <c r="J457" i="2"/>
  <c r="I457" i="2" s="1"/>
  <c r="G617" i="2"/>
  <c r="G579" i="2"/>
  <c r="J579" i="2" s="1"/>
  <c r="I579" i="2" s="1"/>
  <c r="G81" i="2"/>
  <c r="J81" i="2" s="1"/>
  <c r="I81" i="2" s="1"/>
  <c r="G78" i="2"/>
  <c r="J78" i="2" s="1"/>
  <c r="I78" i="2" s="1"/>
  <c r="G1008" i="2"/>
  <c r="J1007" i="2"/>
  <c r="I1007" i="2" s="1"/>
  <c r="G117" i="2"/>
  <c r="J117" i="2" s="1"/>
  <c r="I117" i="2" s="1"/>
  <c r="G116" i="2"/>
  <c r="J116" i="2" s="1"/>
  <c r="I116" i="2" s="1"/>
  <c r="G115" i="2"/>
  <c r="J115" i="2" s="1"/>
  <c r="I115" i="2" s="1"/>
  <c r="G135" i="2"/>
  <c r="J135" i="2" s="1"/>
  <c r="I135" i="2" s="1"/>
  <c r="G134" i="2"/>
  <c r="J134" i="2" s="1"/>
  <c r="I134" i="2" s="1"/>
  <c r="F269" i="1"/>
  <c r="F271" i="1" s="1"/>
  <c r="H269" i="1"/>
  <c r="H271" i="1" s="1"/>
  <c r="E269" i="1"/>
  <c r="E271" i="1" s="1"/>
  <c r="D269" i="1"/>
  <c r="D271" i="1" s="1"/>
  <c r="G258" i="1"/>
  <c r="G255" i="1"/>
  <c r="G254" i="1"/>
  <c r="C254" i="1"/>
  <c r="G665" i="2" s="1"/>
  <c r="C268" i="1"/>
  <c r="G814" i="2" s="1"/>
  <c r="G265" i="1"/>
  <c r="G251" i="1"/>
  <c r="G1022" i="2" s="1"/>
  <c r="J1022" i="2" s="1"/>
  <c r="I1022" i="2" s="1"/>
  <c r="C264" i="1"/>
  <c r="G253" i="1"/>
  <c r="G233" i="1"/>
  <c r="G243" i="1"/>
  <c r="G256" i="1"/>
  <c r="G231" i="1"/>
  <c r="C256" i="1"/>
  <c r="G714" i="2" s="1"/>
  <c r="G250" i="1"/>
  <c r="G268" i="1"/>
  <c r="G237" i="1"/>
  <c r="G260" i="1"/>
  <c r="G234" i="1"/>
  <c r="G252" i="1"/>
  <c r="G261" i="1"/>
  <c r="G264" i="1"/>
  <c r="G244" i="1"/>
  <c r="C252" i="1"/>
  <c r="G625" i="2" s="1"/>
  <c r="G235" i="1"/>
  <c r="G263" i="1"/>
  <c r="G259" i="1"/>
  <c r="G247" i="1"/>
  <c r="G242" i="1"/>
  <c r="G236" i="1"/>
  <c r="G232" i="1"/>
  <c r="G64" i="2" s="1"/>
  <c r="J64" i="2" s="1"/>
  <c r="I64" i="2" s="1"/>
  <c r="G239" i="1"/>
  <c r="G249" i="1"/>
  <c r="G246" i="1"/>
  <c r="G238" i="1"/>
  <c r="G240" i="1"/>
  <c r="G245" i="1"/>
  <c r="C242" i="1"/>
  <c r="G274" i="2" s="1"/>
  <c r="C236" i="1"/>
  <c r="C249" i="1"/>
  <c r="G423" i="2" s="1"/>
  <c r="J423" i="2" s="1"/>
  <c r="I423" i="2" s="1"/>
  <c r="C246" i="1"/>
  <c r="C255" i="1"/>
  <c r="G689" i="2" s="1"/>
  <c r="C240" i="1"/>
  <c r="G246" i="2" s="1"/>
  <c r="C265" i="1"/>
  <c r="G801" i="2" s="1"/>
  <c r="C232" i="1"/>
  <c r="G378" i="2" s="1"/>
  <c r="J378" i="2" s="1"/>
  <c r="I378" i="2" s="1"/>
  <c r="C245" i="1"/>
  <c r="G351" i="2" s="1"/>
  <c r="C237" i="1"/>
  <c r="G204" i="2" s="1"/>
  <c r="C251" i="1"/>
  <c r="G443" i="2" s="1"/>
  <c r="C238" i="1"/>
  <c r="G218" i="2" s="1"/>
  <c r="C243" i="1"/>
  <c r="G303" i="2" s="1"/>
  <c r="C253" i="1"/>
  <c r="G642" i="2" s="1"/>
  <c r="C258" i="1"/>
  <c r="G473" i="2" s="1"/>
  <c r="C231" i="1"/>
  <c r="G370" i="2" s="1"/>
  <c r="C233" i="1"/>
  <c r="G390" i="2" s="1"/>
  <c r="C239" i="1"/>
  <c r="G232" i="2" s="1"/>
  <c r="C250" i="1"/>
  <c r="G435" i="2" s="1"/>
  <c r="J435" i="2" s="1"/>
  <c r="I435" i="2" s="1"/>
  <c r="C260" i="1"/>
  <c r="G587" i="2" s="1"/>
  <c r="C234" i="1"/>
  <c r="C261" i="1"/>
  <c r="G733" i="2" s="1"/>
  <c r="J733" i="2" s="1"/>
  <c r="I733" i="2" s="1"/>
  <c r="C244" i="1"/>
  <c r="G322" i="2" s="1"/>
  <c r="C263" i="1"/>
  <c r="G775" i="2" s="1"/>
  <c r="J775" i="2" s="1"/>
  <c r="I775" i="2" s="1"/>
  <c r="C259" i="1"/>
  <c r="G549" i="2" s="1"/>
  <c r="C247" i="1"/>
  <c r="G398" i="2" s="1"/>
  <c r="J398" i="2" s="1"/>
  <c r="I398" i="2" s="1"/>
  <c r="C235" i="1"/>
  <c r="G448" i="2" l="1"/>
  <c r="J448" i="2" s="1"/>
  <c r="I448" i="2" s="1"/>
  <c r="G446" i="2"/>
  <c r="J446" i="2" s="1"/>
  <c r="I446" i="2" s="1"/>
  <c r="J443" i="2"/>
  <c r="I443" i="2" s="1"/>
  <c r="G447" i="2"/>
  <c r="J447" i="2" s="1"/>
  <c r="I447" i="2" s="1"/>
  <c r="G205" i="2"/>
  <c r="J205" i="2" s="1"/>
  <c r="I205" i="2" s="1"/>
  <c r="J204" i="2"/>
  <c r="I204" i="2" s="1"/>
  <c r="G569" i="2"/>
  <c r="J549" i="2"/>
  <c r="I549" i="2" s="1"/>
  <c r="G333" i="2"/>
  <c r="J333" i="2" s="1"/>
  <c r="I333" i="2" s="1"/>
  <c r="G323" i="2"/>
  <c r="J323" i="2" s="1"/>
  <c r="I323" i="2" s="1"/>
  <c r="J322" i="2"/>
  <c r="I322" i="2" s="1"/>
  <c r="G247" i="2"/>
  <c r="J247" i="2" s="1"/>
  <c r="I247" i="2" s="1"/>
  <c r="J246" i="2"/>
  <c r="I246" i="2" s="1"/>
  <c r="G162" i="2"/>
  <c r="J162" i="2" s="1"/>
  <c r="I162" i="2" s="1"/>
  <c r="G163" i="2"/>
  <c r="J163" i="2" s="1"/>
  <c r="I163" i="2" s="1"/>
  <c r="G1091" i="2"/>
  <c r="J1087" i="2"/>
  <c r="I1087" i="2" s="1"/>
  <c r="G1090" i="2"/>
  <c r="J1090" i="2" s="1"/>
  <c r="I1090" i="2" s="1"/>
  <c r="G1102" i="2"/>
  <c r="J1102" i="2" s="1"/>
  <c r="I1102" i="2" s="1"/>
  <c r="J1101" i="2"/>
  <c r="I1101" i="2" s="1"/>
  <c r="G1110" i="2"/>
  <c r="J1109" i="2"/>
  <c r="I1109" i="2" s="1"/>
  <c r="G667" i="2"/>
  <c r="J665" i="2"/>
  <c r="I665" i="2" s="1"/>
  <c r="G716" i="2"/>
  <c r="J716" i="2" s="1"/>
  <c r="I716" i="2" s="1"/>
  <c r="J714" i="2"/>
  <c r="I714" i="2" s="1"/>
  <c r="G803" i="2"/>
  <c r="J803" i="2" s="1"/>
  <c r="I803" i="2" s="1"/>
  <c r="J801" i="2"/>
  <c r="I801" i="2" s="1"/>
  <c r="G691" i="2"/>
  <c r="J689" i="2"/>
  <c r="I689" i="2" s="1"/>
  <c r="G607" i="2"/>
  <c r="J587" i="2"/>
  <c r="I587" i="2" s="1"/>
  <c r="G627" i="2"/>
  <c r="J625" i="2"/>
  <c r="I625" i="2" s="1"/>
  <c r="G233" i="2"/>
  <c r="J233" i="2" s="1"/>
  <c r="I233" i="2" s="1"/>
  <c r="J232" i="2"/>
  <c r="I232" i="2" s="1"/>
  <c r="G391" i="2"/>
  <c r="J391" i="2" s="1"/>
  <c r="I391" i="2" s="1"/>
  <c r="J390" i="2"/>
  <c r="I390" i="2" s="1"/>
  <c r="G493" i="2"/>
  <c r="J493" i="2" s="1"/>
  <c r="I493" i="2" s="1"/>
  <c r="J473" i="2"/>
  <c r="I473" i="2" s="1"/>
  <c r="G644" i="2"/>
  <c r="J642" i="2"/>
  <c r="I642" i="2" s="1"/>
  <c r="G219" i="2"/>
  <c r="J219" i="2" s="1"/>
  <c r="I219" i="2" s="1"/>
  <c r="J218" i="2"/>
  <c r="I218" i="2" s="1"/>
  <c r="G176" i="2"/>
  <c r="J176" i="2" s="1"/>
  <c r="I176" i="2" s="1"/>
  <c r="G177" i="2"/>
  <c r="J177" i="2" s="1"/>
  <c r="I177" i="2" s="1"/>
  <c r="G362" i="2"/>
  <c r="J362" i="2" s="1"/>
  <c r="I362" i="2" s="1"/>
  <c r="J351" i="2"/>
  <c r="I351" i="2" s="1"/>
  <c r="G352" i="2"/>
  <c r="J352" i="2" s="1"/>
  <c r="I352" i="2" s="1"/>
  <c r="G191" i="2"/>
  <c r="J191" i="2" s="1"/>
  <c r="I191" i="2" s="1"/>
  <c r="G190" i="2"/>
  <c r="J190" i="2" s="1"/>
  <c r="I190" i="2" s="1"/>
  <c r="G260" i="2"/>
  <c r="G275" i="2"/>
  <c r="J275" i="2" s="1"/>
  <c r="I275" i="2" s="1"/>
  <c r="J274" i="2"/>
  <c r="I274" i="2" s="1"/>
  <c r="G371" i="2"/>
  <c r="J371" i="2" s="1"/>
  <c r="I371" i="2" s="1"/>
  <c r="J370" i="2"/>
  <c r="I370" i="2" s="1"/>
  <c r="G816" i="2"/>
  <c r="J816" i="2" s="1"/>
  <c r="I816" i="2" s="1"/>
  <c r="J814" i="2"/>
  <c r="I814" i="2" s="1"/>
  <c r="G314" i="2"/>
  <c r="J314" i="2" s="1"/>
  <c r="I314" i="2" s="1"/>
  <c r="G304" i="2"/>
  <c r="J304" i="2" s="1"/>
  <c r="I304" i="2" s="1"/>
  <c r="J303" i="2"/>
  <c r="I303" i="2" s="1"/>
  <c r="G538" i="2"/>
  <c r="J538" i="2" s="1"/>
  <c r="I538" i="2" s="1"/>
  <c r="J531" i="2"/>
  <c r="I531" i="2" s="1"/>
  <c r="G620" i="2"/>
  <c r="J620" i="2" s="1"/>
  <c r="I620" i="2" s="1"/>
  <c r="J617" i="2"/>
  <c r="I617" i="2" s="1"/>
  <c r="G129" i="2"/>
  <c r="J129" i="2" s="1"/>
  <c r="I129" i="2" s="1"/>
  <c r="G128" i="2"/>
  <c r="J128" i="2" s="1"/>
  <c r="I128" i="2" s="1"/>
  <c r="G127" i="2"/>
  <c r="J127" i="2" s="1"/>
  <c r="I127" i="2" s="1"/>
  <c r="G121" i="2"/>
  <c r="J121" i="2" s="1"/>
  <c r="I121" i="2" s="1"/>
  <c r="G120" i="2"/>
  <c r="J120" i="2" s="1"/>
  <c r="I120" i="2" s="1"/>
  <c r="G119" i="2"/>
  <c r="J119" i="2" s="1"/>
  <c r="I119" i="2" s="1"/>
  <c r="G89" i="2"/>
  <c r="J89" i="2" s="1"/>
  <c r="I89" i="2" s="1"/>
  <c r="G88" i="2"/>
  <c r="J88" i="2" s="1"/>
  <c r="I88" i="2" s="1"/>
  <c r="G113" i="2"/>
  <c r="J113" i="2" s="1"/>
  <c r="I113" i="2" s="1"/>
  <c r="G112" i="2"/>
  <c r="J112" i="2" s="1"/>
  <c r="I112" i="2" s="1"/>
  <c r="G111" i="2"/>
  <c r="J111" i="2" s="1"/>
  <c r="I111" i="2" s="1"/>
  <c r="G138" i="2"/>
  <c r="J138" i="2" s="1"/>
  <c r="I138" i="2" s="1"/>
  <c r="G137" i="2"/>
  <c r="J137" i="2" s="1"/>
  <c r="I137" i="2" s="1"/>
  <c r="G144" i="2"/>
  <c r="J144" i="2" s="1"/>
  <c r="I144" i="2" s="1"/>
  <c r="G145" i="2"/>
  <c r="J145" i="2" s="1"/>
  <c r="I145" i="2" s="1"/>
  <c r="G24" i="2"/>
  <c r="J24" i="2" s="1"/>
  <c r="I24" i="2" s="1"/>
  <c r="G23" i="2"/>
  <c r="J23" i="2" s="1"/>
  <c r="I23" i="2" s="1"/>
  <c r="G22" i="2"/>
  <c r="J22" i="2" s="1"/>
  <c r="I22" i="2" s="1"/>
  <c r="G154" i="2"/>
  <c r="J154" i="2" s="1"/>
  <c r="I154" i="2" s="1"/>
  <c r="G153" i="2"/>
  <c r="J153" i="2" s="1"/>
  <c r="I153" i="2" s="1"/>
  <c r="G60" i="2"/>
  <c r="J60" i="2" s="1"/>
  <c r="I60" i="2" s="1"/>
  <c r="G62" i="2"/>
  <c r="J62" i="2" s="1"/>
  <c r="I62" i="2" s="1"/>
  <c r="G61" i="2"/>
  <c r="J61" i="2" s="1"/>
  <c r="I61" i="2" s="1"/>
  <c r="G70" i="2"/>
  <c r="J70" i="2" s="1"/>
  <c r="I70" i="2" s="1"/>
  <c r="G69" i="2"/>
  <c r="J69" i="2" s="1"/>
  <c r="I69" i="2" s="1"/>
  <c r="G68" i="2"/>
  <c r="J68" i="2" s="1"/>
  <c r="I68" i="2" s="1"/>
  <c r="G51" i="2"/>
  <c r="J51" i="2" s="1"/>
  <c r="I51" i="2" s="1"/>
  <c r="G50" i="2"/>
  <c r="J50" i="2" s="1"/>
  <c r="I50" i="2" s="1"/>
  <c r="G58" i="2"/>
  <c r="J58" i="2" s="1"/>
  <c r="I58" i="2" s="1"/>
  <c r="G57" i="2"/>
  <c r="J57" i="2" s="1"/>
  <c r="I57" i="2" s="1"/>
  <c r="G132" i="2"/>
  <c r="J132" i="2" s="1"/>
  <c r="I132" i="2" s="1"/>
  <c r="G131" i="2"/>
  <c r="J131" i="2" s="1"/>
  <c r="I131" i="2" s="1"/>
  <c r="G1009" i="2"/>
  <c r="J1009" i="2" s="1"/>
  <c r="I1009" i="2" s="1"/>
  <c r="J1008" i="2"/>
  <c r="I1008" i="2" s="1"/>
  <c r="G107" i="2"/>
  <c r="J107" i="2" s="1"/>
  <c r="I107" i="2" s="1"/>
  <c r="G109" i="2"/>
  <c r="J109" i="2" s="1"/>
  <c r="I109" i="2" s="1"/>
  <c r="G108" i="2"/>
  <c r="J108" i="2" s="1"/>
  <c r="I108" i="2" s="1"/>
  <c r="G32" i="2"/>
  <c r="J32" i="2" s="1"/>
  <c r="I32" i="2" s="1"/>
  <c r="G31" i="2"/>
  <c r="J31" i="2" s="1"/>
  <c r="I31" i="2" s="1"/>
  <c r="G33" i="2"/>
  <c r="J33" i="2" s="1"/>
  <c r="I33" i="2" s="1"/>
  <c r="G34" i="2"/>
  <c r="J34" i="2" s="1"/>
  <c r="I34" i="2" s="1"/>
  <c r="G18" i="2"/>
  <c r="J18" i="2" s="1"/>
  <c r="I18" i="2" s="1"/>
  <c r="G20" i="2"/>
  <c r="J20" i="2" s="1"/>
  <c r="I20" i="2" s="1"/>
  <c r="G17" i="2"/>
  <c r="J17" i="2" s="1"/>
  <c r="I17" i="2" s="1"/>
  <c r="G19" i="2"/>
  <c r="J19" i="2" s="1"/>
  <c r="I19" i="2" s="1"/>
  <c r="G76" i="2"/>
  <c r="J76" i="2" s="1"/>
  <c r="I76" i="2" s="1"/>
  <c r="G73" i="2"/>
  <c r="J73" i="2" s="1"/>
  <c r="I73" i="2" s="1"/>
  <c r="G47" i="2"/>
  <c r="J47" i="2" s="1"/>
  <c r="I47" i="2" s="1"/>
  <c r="G48" i="2"/>
  <c r="J48" i="2" s="1"/>
  <c r="I48" i="2" s="1"/>
  <c r="G102" i="2"/>
  <c r="J102" i="2" s="1"/>
  <c r="I102" i="2" s="1"/>
  <c r="G101" i="2"/>
  <c r="J101" i="2" s="1"/>
  <c r="I101" i="2" s="1"/>
  <c r="G100" i="2"/>
  <c r="J100" i="2" s="1"/>
  <c r="I100" i="2" s="1"/>
  <c r="G38" i="2"/>
  <c r="J38" i="2" s="1"/>
  <c r="I38" i="2" s="1"/>
  <c r="G37" i="2"/>
  <c r="J37" i="2" s="1"/>
  <c r="I37" i="2" s="1"/>
  <c r="G36" i="2"/>
  <c r="J36" i="2" s="1"/>
  <c r="I36" i="2" s="1"/>
  <c r="G96" i="2"/>
  <c r="J96" i="2" s="1"/>
  <c r="I96" i="2" s="1"/>
  <c r="G98" i="2"/>
  <c r="J98" i="2" s="1"/>
  <c r="I98" i="2" s="1"/>
  <c r="G97" i="2"/>
  <c r="J97" i="2" s="1"/>
  <c r="I97" i="2" s="1"/>
  <c r="G1020" i="2"/>
  <c r="J1020" i="2" s="1"/>
  <c r="I1020" i="2" s="1"/>
  <c r="G83" i="2"/>
  <c r="J83" i="2" s="1"/>
  <c r="I83" i="2" s="1"/>
  <c r="G40" i="2"/>
  <c r="J40" i="2" s="1"/>
  <c r="I40" i="2" s="1"/>
  <c r="G41" i="2"/>
  <c r="J41" i="2" s="1"/>
  <c r="I41" i="2" s="1"/>
  <c r="G123" i="2"/>
  <c r="J123" i="2" s="1"/>
  <c r="I123" i="2" s="1"/>
  <c r="G125" i="2"/>
  <c r="J125" i="2" s="1"/>
  <c r="I125" i="2" s="1"/>
  <c r="G124" i="2"/>
  <c r="J124" i="2" s="1"/>
  <c r="I124" i="2" s="1"/>
  <c r="G15" i="2"/>
  <c r="J15" i="2" s="1"/>
  <c r="I15" i="2" s="1"/>
  <c r="G14" i="2"/>
  <c r="J14" i="2" s="1"/>
  <c r="I14" i="2" s="1"/>
  <c r="G12" i="2"/>
  <c r="J12" i="2" s="1"/>
  <c r="I12" i="2" s="1"/>
  <c r="G13" i="2"/>
  <c r="J13" i="2" s="1"/>
  <c r="I13" i="2" s="1"/>
  <c r="G28" i="2"/>
  <c r="J28" i="2" s="1"/>
  <c r="I28" i="2" s="1"/>
  <c r="G29" i="2"/>
  <c r="J29" i="2" s="1"/>
  <c r="I29" i="2" s="1"/>
  <c r="G27" i="2"/>
  <c r="J27" i="2" s="1"/>
  <c r="I27" i="2" s="1"/>
  <c r="G26" i="2"/>
  <c r="J26" i="2" s="1"/>
  <c r="I26" i="2" s="1"/>
  <c r="G8" i="2"/>
  <c r="J8" i="2" s="1"/>
  <c r="G10" i="2"/>
  <c r="J10" i="2" s="1"/>
  <c r="I10" i="2" s="1"/>
  <c r="G9" i="2"/>
  <c r="J9" i="2" s="1"/>
  <c r="I9" i="2" s="1"/>
  <c r="G105" i="2"/>
  <c r="J105" i="2" s="1"/>
  <c r="I105" i="2" s="1"/>
  <c r="G104" i="2"/>
  <c r="J104" i="2" s="1"/>
  <c r="I104" i="2" s="1"/>
  <c r="G269" i="1"/>
  <c r="G271" i="1" s="1"/>
  <c r="C269" i="1"/>
  <c r="C271" i="1" s="1"/>
  <c r="G1093" i="2" l="1"/>
  <c r="J1093" i="2" s="1"/>
  <c r="I1093" i="2" s="1"/>
  <c r="J1091" i="2"/>
  <c r="I1091" i="2" s="1"/>
  <c r="G694" i="2"/>
  <c r="J694" i="2" s="1"/>
  <c r="I694" i="2" s="1"/>
  <c r="J691" i="2"/>
  <c r="I691" i="2" s="1"/>
  <c r="G648" i="2"/>
  <c r="J648" i="2" s="1"/>
  <c r="I648" i="2" s="1"/>
  <c r="J644" i="2"/>
  <c r="I644" i="2" s="1"/>
  <c r="G614" i="2"/>
  <c r="J614" i="2" s="1"/>
  <c r="I614" i="2" s="1"/>
  <c r="J607" i="2"/>
  <c r="I607" i="2" s="1"/>
  <c r="G669" i="2"/>
  <c r="J667" i="2"/>
  <c r="I667" i="2" s="1"/>
  <c r="G576" i="2"/>
  <c r="J576" i="2" s="1"/>
  <c r="I576" i="2" s="1"/>
  <c r="J569" i="2"/>
  <c r="I569" i="2" s="1"/>
  <c r="G1112" i="2"/>
  <c r="J1110" i="2"/>
  <c r="I1110" i="2" s="1"/>
  <c r="G261" i="2"/>
  <c r="J261" i="2" s="1"/>
  <c r="I261" i="2" s="1"/>
  <c r="J260" i="2"/>
  <c r="I260" i="2" s="1"/>
  <c r="G634" i="2"/>
  <c r="J634" i="2" s="1"/>
  <c r="I634" i="2" s="1"/>
  <c r="J627" i="2"/>
  <c r="I627" i="2" s="1"/>
  <c r="I8" i="2"/>
  <c r="G1113" i="2" l="1"/>
  <c r="J1113" i="2" s="1"/>
  <c r="I1113" i="2" s="1"/>
  <c r="J1112" i="2"/>
  <c r="I1112" i="2" s="1"/>
  <c r="G673" i="2"/>
  <c r="J673" i="2" s="1"/>
  <c r="I673" i="2" s="1"/>
  <c r="J669" i="2"/>
  <c r="I669" i="2" l="1"/>
  <c r="G1157" i="2"/>
  <c r="J1157" i="2" s="1"/>
  <c r="I1157" i="2" l="1"/>
  <c r="I1160" i="2" s="1"/>
  <c r="J1160" i="2"/>
  <c r="F3" i="4" s="1"/>
  <c r="E3" i="4" l="1"/>
  <c r="E17" i="4"/>
  <c r="E20" i="4" l="1"/>
</calcChain>
</file>

<file path=xl/sharedStrings.xml><?xml version="1.0" encoding="utf-8"?>
<sst xmlns="http://schemas.openxmlformats.org/spreadsheetml/2006/main" count="4953" uniqueCount="573">
  <si>
    <t>SR No</t>
  </si>
  <si>
    <t>Level</t>
  </si>
  <si>
    <t>Room Name</t>
  </si>
  <si>
    <t>Room Type</t>
  </si>
  <si>
    <t>Room No</t>
  </si>
  <si>
    <t>Room Category</t>
  </si>
  <si>
    <t>Wardrobe</t>
  </si>
  <si>
    <t>Walk in</t>
  </si>
  <si>
    <t>One sided</t>
  </si>
  <si>
    <t>Walk in one sided</t>
  </si>
  <si>
    <t>Total</t>
  </si>
  <si>
    <t>Minibar</t>
  </si>
  <si>
    <t>Timber Screen</t>
  </si>
  <si>
    <t>DB</t>
  </si>
  <si>
    <t>Door</t>
  </si>
  <si>
    <t>HO-TB-01 Entrance door</t>
  </si>
  <si>
    <t>HO-TB-02 Connecting</t>
  </si>
  <si>
    <t>HO-TB-03 Double door</t>
  </si>
  <si>
    <t xml:space="preserve">HO-GD-04  </t>
  </si>
  <si>
    <t>HO-TB-04  Double door</t>
  </si>
  <si>
    <t>HO-TB-05 Double door</t>
  </si>
  <si>
    <t>HO-TB-06 Double door</t>
  </si>
  <si>
    <t>HO-TB-07</t>
  </si>
  <si>
    <t>HO-TB-09 single leaf</t>
  </si>
  <si>
    <t>HO-TB-10</t>
  </si>
  <si>
    <t>HO-TB-11 Single leaf</t>
  </si>
  <si>
    <t>Total  %</t>
  </si>
  <si>
    <t>HO-GD-03  Sliding door</t>
  </si>
  <si>
    <t>WC metal frame</t>
  </si>
  <si>
    <t>1 BEDROOM</t>
  </si>
  <si>
    <t>8A</t>
  </si>
  <si>
    <t>STD. GUEST</t>
  </si>
  <si>
    <t>2B</t>
  </si>
  <si>
    <t>2A/2B/2C/2D</t>
  </si>
  <si>
    <t>2C</t>
  </si>
  <si>
    <t>3A</t>
  </si>
  <si>
    <t>3A/3B/3D/3E/3G</t>
  </si>
  <si>
    <t>3D</t>
  </si>
  <si>
    <t>2A</t>
  </si>
  <si>
    <t>CORNER. GUEST</t>
  </si>
  <si>
    <t>19A</t>
  </si>
  <si>
    <t>1C</t>
  </si>
  <si>
    <t>1B/1C</t>
  </si>
  <si>
    <t>JUNIOR SUITE</t>
  </si>
  <si>
    <t>4B</t>
  </si>
  <si>
    <t>4A/4B</t>
  </si>
  <si>
    <t>7A</t>
  </si>
  <si>
    <t>PROV.SUM</t>
  </si>
  <si>
    <t>1B</t>
  </si>
  <si>
    <t>4A</t>
  </si>
  <si>
    <t>9A</t>
  </si>
  <si>
    <t>9B</t>
  </si>
  <si>
    <t>DOUBLE HT</t>
  </si>
  <si>
    <t>15A</t>
  </si>
  <si>
    <t>16A</t>
  </si>
  <si>
    <t>10A</t>
  </si>
  <si>
    <t>3G</t>
  </si>
  <si>
    <t>DELUX SUITE</t>
  </si>
  <si>
    <t>11C</t>
  </si>
  <si>
    <t>11A/11B/11C/11D</t>
  </si>
  <si>
    <t>1A</t>
  </si>
  <si>
    <t>2F</t>
  </si>
  <si>
    <t>2E/2F/2G/2H</t>
  </si>
  <si>
    <t>3C</t>
  </si>
  <si>
    <t>3C/3F</t>
  </si>
  <si>
    <t>3F</t>
  </si>
  <si>
    <t>2G</t>
  </si>
  <si>
    <t>2E</t>
  </si>
  <si>
    <t>5A</t>
  </si>
  <si>
    <t>11D</t>
  </si>
  <si>
    <t>2H</t>
  </si>
  <si>
    <t>12A</t>
  </si>
  <si>
    <t>6A</t>
  </si>
  <si>
    <t>PRESIDENTIAL</t>
  </si>
  <si>
    <t>17A</t>
  </si>
  <si>
    <t>N/A</t>
  </si>
  <si>
    <t>2D</t>
  </si>
  <si>
    <t>11B</t>
  </si>
  <si>
    <t>11A</t>
  </si>
  <si>
    <t>13A</t>
  </si>
  <si>
    <t>14A</t>
  </si>
  <si>
    <t>10B</t>
  </si>
  <si>
    <t>ROYAL</t>
  </si>
  <si>
    <t>18A</t>
  </si>
  <si>
    <t>N/AA</t>
  </si>
  <si>
    <t>No of rooms</t>
  </si>
  <si>
    <t>MiniBar</t>
  </si>
  <si>
    <t xml:space="preserve">DB </t>
  </si>
  <si>
    <t>WC frame</t>
  </si>
  <si>
    <t>n/A</t>
  </si>
  <si>
    <t>No</t>
  </si>
  <si>
    <t>Description</t>
  </si>
  <si>
    <t>Qty</t>
  </si>
  <si>
    <t>Unit</t>
  </si>
  <si>
    <t>Rate</t>
  </si>
  <si>
    <t>Amount</t>
  </si>
  <si>
    <t>Progress %</t>
  </si>
  <si>
    <t>Previous Amount</t>
  </si>
  <si>
    <t>Current Amount</t>
  </si>
  <si>
    <t>Cumulative Amount</t>
  </si>
  <si>
    <t>PACKAGE 8 - TIMBER DOORS</t>
  </si>
  <si>
    <t>LUMP SUM</t>
  </si>
  <si>
    <t>Timber doors complete with frame, sub frames, transoms, stops,</t>
  </si>
  <si>
    <t>insulation, protective and decorative coatings all in accordance with</t>
  </si>
  <si>
    <t>drawings and specifications</t>
  </si>
  <si>
    <t>TYPE 02A (13 Nos)</t>
  </si>
  <si>
    <t>Entrance door, size 1170 x 2480mm ( 1 hour fire rated) including brass strip HTL-ME-01 and architrave and frame as per door type :  HO-TB-01</t>
  </si>
  <si>
    <t>Timber (HTL-WD-01) double panel door, size 914 x 2430mm (Non fire rated door) including frame as per Door type : HO-TB-04</t>
  </si>
  <si>
    <t>Timber (HTL-WD-01) double panel door, size 1115 x 2430mm (Non fire rated door) including frame as per Door type : HO-TB-05</t>
  </si>
  <si>
    <t>TYPE 02B (16 Nos)</t>
  </si>
  <si>
    <t>60 minutes FR Entrance door, size 1170 x 2480mm ( 1 hour fire rated) including brass strip HTL-ME-01 and architrave and frame as per as per door type :  HO-TB-01</t>
  </si>
  <si>
    <t>Timber single leaf connecting door, size 942 x 2549mm (60 minutes fire rated) as per DRAWING DLR-703-309</t>
  </si>
  <si>
    <t>TYPE 02C (8 Nos)</t>
  </si>
  <si>
    <t>TYPE 02D (7 Nos)</t>
  </si>
  <si>
    <t>TYPE 02E (9 Nos)</t>
  </si>
  <si>
    <t>Timber single leaf connecting door, size 942 x 2549mm (60 minutes fire rated) as per Door type : HO-TB-02</t>
  </si>
  <si>
    <t>TYPE 02F (8 Nos)</t>
  </si>
  <si>
    <t>TYPE 02G (9 Nos)</t>
  </si>
  <si>
    <t>TYPE 03A (13 Nos)</t>
  </si>
  <si>
    <t>Entrance door, size 1170 x 2480mm ( 1 hour fire rated) including brass strip HTL-ME-01 and architrave and frame as per Door type : HO-TB-01</t>
  </si>
  <si>
    <t>Timber (HTL-WD-01) double panel door, size 1480 x 2430mm (Non fire rated door) including frame as per Door type : HO-TB-03</t>
  </si>
  <si>
    <t>TYPE 03B (2 Nos) No Details</t>
  </si>
  <si>
    <t>Timber (HTL-WD-01) double panel door, size 1450 x 2430mm (Non fire rated door) including frame as per Door type : HO-TB-03</t>
  </si>
  <si>
    <t>TYPE 03C (9 Nos)</t>
  </si>
  <si>
    <t>TYPE 03D (18 Nos)</t>
  </si>
  <si>
    <t>TYPE 03E (2 Nos) No Details</t>
  </si>
  <si>
    <t>Entrance door, size 1170 x 2480mm ( 1 hour fire rated) including brass strip HTL-ME-01 and architrave and frame as per DRAWING DLR-704-304</t>
  </si>
  <si>
    <t>Timber (HTL-WD-01) double panel door, size 1450 x 2430mm (Non fire rated door) including frame as per DRAWING DLR-704-305</t>
  </si>
  <si>
    <t>TYPE 03F (9 Nos)</t>
  </si>
  <si>
    <t>TYPE 01A (6 Nos)</t>
  </si>
  <si>
    <t>Entrance door, size 1170 x 2480mm (1 hour fire rated) including brass strip HTL-ME-01 and architrave and frame as per Door type : HO-TB-01</t>
  </si>
  <si>
    <t>TYPE 01B (6 Nos)</t>
  </si>
  <si>
    <t>Timber (HTL-WD-01) double panel door, size 1054 x 2430mm (Non fire rated door) including frame as per DRAWING DLR-703-304</t>
  </si>
  <si>
    <t>Timber (HTL-WD-01) double panel door, size 1054 x 2430mm (Non fire rated door) including frame as per DRAWING DLR-703-306</t>
  </si>
  <si>
    <t>TYPE 01C (2 Nos)</t>
  </si>
  <si>
    <t>TYPE 04A (4 Nos)</t>
  </si>
  <si>
    <t>HO-TB-11; Guestroom Single leaf door; NFR
S/O: 885mm x 2415mm</t>
  </si>
  <si>
    <t>TYPE 04B (1 No)</t>
  </si>
  <si>
    <t>TYPE 05A (9 Nos)</t>
  </si>
  <si>
    <t>TYPE 06A (5 Nos)</t>
  </si>
  <si>
    <t>Entrance door, size 1170 x 2480mm ( 1 hour fire rated) including brass strip HTL-ME-01 and architrave and frame as per  Door type : HO-TB-01</t>
  </si>
  <si>
    <t>TYPE 07A (5 Nos)</t>
  </si>
  <si>
    <t>TYPE 07B (5 Nos)</t>
  </si>
  <si>
    <t>Entrance door, size 1170 x 2480mm ( 1 hour fire rated) including brass strip HTL-ME-01 and architrave and frame as per DRAWING DLR-703-303</t>
  </si>
  <si>
    <t>TYPE 08A</t>
  </si>
  <si>
    <t>Timber (HTL-WD-01) double panel door, size 1054 x 2430mm (Non fire rated door) including frame as per Door type : HO-TB-06</t>
  </si>
  <si>
    <t>Timber (HTL-WD-01) double panel door, size 1054 x 2430mm (Non fire rated door) including frame as per Door type : HO-TB-11</t>
  </si>
  <si>
    <t>TYPE 09A (02 No's)</t>
  </si>
  <si>
    <t>Timber (HTL-WD-01) single panel door, size 1054 x 2430mm (Non fire rated door) including frame as per Door type : HO-TB-11</t>
  </si>
  <si>
    <t>TYPE 09B (02No's)</t>
  </si>
  <si>
    <t>TYPE 10A (05 No's)</t>
  </si>
  <si>
    <t>TYPE 10B (03 No's)</t>
  </si>
  <si>
    <t>TYPE 11A Non-interleading (1 No)</t>
  </si>
  <si>
    <t>Entrance door, size 1170 x 2480mm ( 1 hour fire rated) including brass strip HTL-ME-01 and architrave and frame as per Door type : HO-TB-01, Ref: 1BS-1202-303</t>
  </si>
  <si>
    <t>Timber (HTL-WD-01) double panel door, size 1054 x 2430mm (Non fire rated door) including frame as per Door type : HO-TB-12, Ref. 1BS-1202-308</t>
  </si>
  <si>
    <t>Timber (HTL-WD-01) double single panel door, size 1054 x 2430mm (Non fire rated door) including frame as per Door type : HO-TB-XA, Ref: 1BS-1202-316</t>
  </si>
  <si>
    <t>TYPE 11B Non-interleading (3 No's)</t>
  </si>
  <si>
    <t>TYPE 11C Interleading (11 No's)</t>
  </si>
  <si>
    <t>TYPE 11D Interleading (4 No's)</t>
  </si>
  <si>
    <t>TYPE 12A (05 No's)</t>
  </si>
  <si>
    <t>TYPE 13A (01 No)</t>
  </si>
  <si>
    <t>TYPE 14A (04 No's)</t>
  </si>
  <si>
    <t>2 BED SUITE ROOM</t>
  </si>
  <si>
    <t>TYPE 15A (2 Nos) No Drawings</t>
  </si>
  <si>
    <t>JUNIOR SUITE ROOM</t>
  </si>
  <si>
    <t>TYPE 16A (03 No's)</t>
  </si>
  <si>
    <t>PRESIDENTIAL SUITE ROOM</t>
  </si>
  <si>
    <t>TYPE 17A (01 No.) - No Drawings</t>
  </si>
  <si>
    <t>ROYAL SUITE ROOM</t>
  </si>
  <si>
    <t>TYPE 18A (01 No's) - No Details</t>
  </si>
  <si>
    <t>TYPE 19A (06 No's)</t>
  </si>
  <si>
    <t>PACKAGE 11 - TIMBER JOINERY (LUMPSUM)</t>
  </si>
  <si>
    <t>DELUXE ROOM</t>
  </si>
  <si>
    <t>TYPE -02A (13 No's)</t>
  </si>
  <si>
    <t>DWG ref. P18-IDR-H-AL-T2A-001</t>
  </si>
  <si>
    <t>Wardrobe Type-2</t>
  </si>
  <si>
    <t>Supply and install of Wardrobe consisting of HTL-WD-01 back panel, HTL-WD-02 shelf, frame, door, racks, shoe shelf, baseboard, drawer including all necessary fittings, fixing, accessories etc., complete as per Drg. No. P18-IDR-H-AL-BDR-072.1, Rev A, Dated 20-3-2019.</t>
  </si>
  <si>
    <t>Wardrobe with drawer unit; Size 1432 x 690 x 2400 mm</t>
  </si>
  <si>
    <t>Wardrobe with open shelf &amp; hanger rail; Size 1432 x 690 x 2400 mm</t>
  </si>
  <si>
    <t>Vanity cabinet consisting of Backlit washbasin counter (HTL-ST-12) invisible joint with stone veining continuity, Backlit niches, Cut moldings (HTL-PT-01), drawer, backlit tablet, skirting, including all necessary fittings, fixing, accessories, etc., complete as per Drg. No. DLR-704-312  (vanity top measured separately)</t>
  </si>
  <si>
    <t>Vanity counter Type 2 (Stoneworks by others)</t>
  </si>
  <si>
    <t>Size 1800 x 600 x 900mm</t>
  </si>
  <si>
    <t>Timber screen behind the minibar unit</t>
  </si>
  <si>
    <t>Supply &amp; installation of timber screen made of mdf panels in WD03 walnut high gloss finish as per given details.</t>
  </si>
  <si>
    <t>OAD : 610 + 1380mm L x 60mm THK x 2250mm H</t>
  </si>
  <si>
    <t>DB cabinets including shutter</t>
  </si>
  <si>
    <t>Supply &amp; installation of DB cabinets made with mdf carcass &amp; shutter in painted finish HTL-PT-02 as per given drawing P18-IDR-H-AL-BDR-074.0, Rev A dated 20.03.2019.</t>
  </si>
  <si>
    <t xml:space="preserve">OAD : 700mm W x 250mm D x 2400mm H </t>
  </si>
  <si>
    <t>TYPE -02B (16 Nos)</t>
  </si>
  <si>
    <t>Vanity counter cabinet (Stoneworks by others)</t>
  </si>
  <si>
    <t>TYPE -02C (8 Nos)</t>
  </si>
  <si>
    <t>TYPE -02D (7 Nos)</t>
  </si>
  <si>
    <t>TYPE -02E (9 Nos)</t>
  </si>
  <si>
    <t>TYPE -02F (8 Nos)</t>
  </si>
  <si>
    <t>Wardrobe Type-2C</t>
  </si>
  <si>
    <t>Supply and install of Wardrobe consisting of HTL-WD-01 back panel, HTL-WD-02 shelf, frame, door, racks, shoe shelf, baseboard, drawer including all necessary fittings, fixing, accessories etc., complete as per Drg. No. P18-IDR-H-AL-BDR-072.4, Rev A, Dated 05-04-2019.</t>
  </si>
  <si>
    <t>Wardrobe with drawer unit; Size 800 x 755 x 2400 mm</t>
  </si>
  <si>
    <t>Wardrobe with open shelf &amp; hanger rail; Size 2064 x 720 x 2400 mm</t>
  </si>
  <si>
    <t>Size 900 1800 x 600 x 900mm</t>
  </si>
  <si>
    <t>TYPE -02G (9 Nos)</t>
  </si>
  <si>
    <t>Size 1500 x 600 x 900mm</t>
  </si>
  <si>
    <t>TYPE -02H (1 No)</t>
  </si>
  <si>
    <t>TYPE -03A (13 Nos)</t>
  </si>
  <si>
    <t>Supply and install of Wardrobe consisting of HTL-WD-01 back panel, HTL-WD-02 shelf, frame, door, racks, shoe shelf, baseboard, drawer including all necessary fittings, fixing, accessories etc., complete as per Drg. No. P18-IDR-H-AL-BDR-072.0, Rev B, Dated 20-03-2019.</t>
  </si>
  <si>
    <t>Wardrobe with drawer units : Size 1190x 630 x 2400mm</t>
  </si>
  <si>
    <t>Wardrobe with open shelf &amp; hanger rail;  Size 1990 x 690 x 2400 mm</t>
  </si>
  <si>
    <t>Minibar unit; Size 740 x 610 x 2430 mm</t>
  </si>
  <si>
    <t>Drawing Ref. P18-IDR-H-AL-BDR-073.0 Rev A, dated 20.03.2019.</t>
  </si>
  <si>
    <t>Size 2800 x 600 x 900mm</t>
  </si>
  <si>
    <t xml:space="preserve">OAD : 780mm W x 280mm D x 2400mm H </t>
  </si>
  <si>
    <t>Supply &amp; installation of timber cladding near wardrobe 1B, HTL-WD01 timber finish as per given drawing &amp; specification. Drawing ref. P18-IDR-H-AL-BDR-072.0, Dated 20.03.2019.</t>
  </si>
  <si>
    <t>OAD : 2550mm H x 965mm W</t>
  </si>
  <si>
    <t>Electrical switches, HTL-PT-02 painted board finish skiritng etc are excluded as per per Technical clarification 02</t>
  </si>
  <si>
    <t>Type - 03B (2 Nos.) Layout not provided.</t>
  </si>
  <si>
    <t>Details followed as per Mock up room 704</t>
  </si>
  <si>
    <t>Supply and install of Wardrobe consisting of HTL-WD-01 back panel, HTL-WD-02 shelf, frame, door, racks, shoe shelf, baseboard, drawer including all necessary fittings, fixing, accessories etc., complete as per Drg. No. DLR-704-318 &amp; 319.</t>
  </si>
  <si>
    <t>TYPE -03C (9 Nos)</t>
  </si>
  <si>
    <t>TYPE -03D (18 Nos)</t>
  </si>
  <si>
    <t>Type - 03E (2 Nos.) Updated layout not provided.</t>
  </si>
  <si>
    <t>TYPE -03F (9 Nos)</t>
  </si>
  <si>
    <t xml:space="preserve">OAD : 900mm W x 300mm D x 2400mm H </t>
  </si>
  <si>
    <t>TYPE -01A (6 Nos)</t>
  </si>
  <si>
    <t>Supply and install of Wardrobe consisting of HTL-WD-01 back panel, HTL-WD-02 shelf, frame, door, racks, shoe shelf, baseboard, drawer including all necessary fittings, fixing, accessories etc., complete as per Drg. No. P18-IDR-H-AL-BDR-072.11, Rev A, Dated 17-04-2019.</t>
  </si>
  <si>
    <t>Wardrobe with drawer unit; Size 1450 x 735 x 2465 mm</t>
  </si>
  <si>
    <t>Wardrobe with open shelf &amp; hanger rail; Size 1400 x 700 x 2465 mm</t>
  </si>
  <si>
    <t>Size: 1800 x 600 x 900mm</t>
  </si>
  <si>
    <t>TYPE -01B (6 Nos)</t>
  </si>
  <si>
    <t>Supply and install of Wardrobe consisting of HTL-WD-01 back panel, HTL-WD-02 shelf, frame, door, racks, shoe shelf, baseboard, drawer including all necessary fittings, fixing, accessories etc., complete as per Drg. No. P18-IDR-H-AL-BDR-072.9, Rev A, Dated 05-04-2019.</t>
  </si>
  <si>
    <t>Wardrobe with drawer unit; Size 2820 x 710 x 2515 mm</t>
  </si>
  <si>
    <t>Size 2100 x 600 x 900mm</t>
  </si>
  <si>
    <t xml:space="preserve">OAD : 660mm W x 210mm D x 2400mm H </t>
  </si>
  <si>
    <t>TYPE -01C (2 Nos)</t>
  </si>
  <si>
    <t>Bedroom Wardrobe Type 5</t>
  </si>
  <si>
    <t>TYPE -04A (4 Nos)</t>
  </si>
  <si>
    <t>Wardrobe Type - 2</t>
  </si>
  <si>
    <t>Wardrobe with drawer unit; Size 2864 x 720 x 2400 mm</t>
  </si>
  <si>
    <t>TYPE -04B (1 No)</t>
  </si>
  <si>
    <t>Size 1900 x 600 x 900mm</t>
  </si>
  <si>
    <t>TYPE -05A (9 Nos)</t>
  </si>
  <si>
    <t>Supply and install of Wardrobe consisting of HTL-WD-01 back panel, HTL-WD-02 shelf, frame, door, racks, shoe shelf, baseboard, drawer including all necessary fittings, fixing, accessories etc., complete as per Drg. No. P18-IDR-H-AL-BDR-072.10, Rev A, Dated 05-04-2019.</t>
  </si>
  <si>
    <t>Wardrobe with drawer unit; Size 2801 x 750 x 2745 mm</t>
  </si>
  <si>
    <t xml:space="preserve">Minibar unit; Size 954 x 640 x 2430 </t>
  </si>
  <si>
    <t>Drawing Ref. P18-IDR-H-AL-BDR-073.2, dated 20.03.2019.</t>
  </si>
  <si>
    <t>TYPE -06A (5 Nos)</t>
  </si>
  <si>
    <t>Supply and install of Wardrobe consisting of HTL-WD-01 back panel, HTL-WD-02 shelf, frame, door, racks, shoe shelf, baseboard, drawer including all necessary fittings, fixing, accessories etc., complete as per Drg. No. P18-IDR-H-AL-BDR-072.5, Rev A, Dated 05-04-2019.</t>
  </si>
  <si>
    <t>Wardrobe with drawer unit; Size 3682 x 720 x 2550 mm</t>
  </si>
  <si>
    <t>TYPE 07A (5 Nos) - 1 Bed Duplex Suite</t>
  </si>
  <si>
    <t>Tenderers to list and price joinery items as per 100% DD issued for 1 bed duplex through Post Tender Addendum 06 dated 11 Jun 2019</t>
  </si>
  <si>
    <t>Entrance Closet</t>
  </si>
  <si>
    <t>Supply and install of Wardrobe consisting of HTL-WD-12 back panel, HTL-WD-09 shelf, frame, door including all necessary fittings, fixing, accessories etc., complete as per Drg. No. D1BS-707-208, Rev A, Dated 29-04-2019. Marble finish to shutters is excluded</t>
  </si>
  <si>
    <t>Size 1160 x 600/460/215 x 2405 mm</t>
  </si>
  <si>
    <t>Bedroom Wardrobe</t>
  </si>
  <si>
    <t>Supply and install of Wardrobe consisting of HTL-WD-01 back panel, HTL-WD-02 shelf, frame, door, racks, shoe shelf, baseboard, drawer including all necessary fittings, fixing, accessories etc., complete as per Drg. No. D1BS-707-319, Rev A, Dated 29-04-2019.</t>
  </si>
  <si>
    <t>Size 3430 x 710/860  x 2550 mm</t>
  </si>
  <si>
    <t>Size 1284 x 640 x 2550 mm</t>
  </si>
  <si>
    <t>Size 1134 x 640 x 2550 mm</t>
  </si>
  <si>
    <t>Vanity cabinet (Stoneworks by others)</t>
  </si>
  <si>
    <t>Vanity cabinet consisting of HTL-WD-09 back panel, shelf, frame, door, including all necessary fittings, fixing, accessories etc., complete as per Drg. No. D1BS-707-330-332, Rev A, Dated 29-04-2019. (vanity top &amp; metal legs measured separately)</t>
  </si>
  <si>
    <t>Master vanity cabinet size: 800 x 300 x 2550mm</t>
  </si>
  <si>
    <t>Minibar base unit</t>
  </si>
  <si>
    <t>Minibar cabinet consisting of HTL-WD-09 shelf, frame, door, including all necessary fittings, fixing, accessories etc., complete as per Drg. No. D1BS-707-310-312 Rev A, dated 29.04.2019. Stone top, door finish, credenza, shelves &amp; skirting are excluded</t>
  </si>
  <si>
    <t xml:space="preserve">Size 1530 x 680  </t>
  </si>
  <si>
    <t xml:space="preserve">Electrical Panel </t>
  </si>
  <si>
    <t>Supply &amp; installation of electrical cabinet made with mdf carcass &amp; shutter in HTL-GL-01 mirror as per Drg. No. D1BS-707-307, Rev A dated 29.04.2019.</t>
  </si>
  <si>
    <t>Size 1240 x 295 x 2605mm</t>
  </si>
  <si>
    <t>Supply &amp; installation of electrical cabinet made with mdf carcass &amp; shutter in HTL-WD-01 as per Drg. No. D1BS-707-307, Rev A dated 29.04.2019.</t>
  </si>
  <si>
    <t>Size 500 x 480/300 x 2060mm</t>
  </si>
  <si>
    <t>Vanity Table</t>
  </si>
  <si>
    <t>Supply &amp; installation of vanity table made with HTL-WD-09 mdf carcass &amp; HTL-ST-10 drawer face as per Drg. No. D1BS-707-325-326, Rev A dated 29.04.2019. Stoneworks excluded</t>
  </si>
  <si>
    <t>Size 1542  x 610mm</t>
  </si>
  <si>
    <t>Wood niche architrave; OAD : 1600mm L x 610mm W x 2580mm H</t>
  </si>
  <si>
    <t>Skirting - HTL WD-09</t>
  </si>
  <si>
    <t>Supply &amp; installation of timber skirting made of  18mm thk mdf in HTL WD09 finish as per given Dwg no. 1 bedroom Suite Sections</t>
  </si>
  <si>
    <t>OAD : 150mm H</t>
  </si>
  <si>
    <t>Timber wall cladding</t>
  </si>
  <si>
    <t>Supply &amp; installation of timber wall finishes made of mdf backing in HTL-WD-09 finish including all necessary timber supports as per given Dwg no. Duplex 1 bedroom Suite General Plan.</t>
  </si>
  <si>
    <t>TYPE 11B (03 No's) - 1 Bed Suite</t>
  </si>
  <si>
    <t>Supply and install of Wardrobe consisting of HTL-WD-07 back panel, HTL-WD-02 shelf, frame, door, racks, shoe shelf, baseboard, drawer, including all necessary fittings, fixing, accessories etc., complete as per Drg. No. P18-IDR-H-AL-T11B&amp;D-012, Elevation 29 &amp; 30. 1BS-1202-322, 323, 324</t>
  </si>
  <si>
    <t>Wardrobe with open shelf, drawer units &amp; hanger rails.</t>
  </si>
  <si>
    <t xml:space="preserve"> OAD :  3605mm L x 700mm W x 2500mm H</t>
  </si>
  <si>
    <t>Mirror &amp; fabric finishes are not shown in the elevation drawings &amp; the same is not considered.</t>
  </si>
  <si>
    <t>Vanity counter including wood niche. Location : Vestibule area.</t>
  </si>
  <si>
    <t>Supply &amp; install of vanity counter with drawer units consisting of HTL-WD-07 finish including wood niche in HTL WD-07 finish as per given details on Drg P18-IDR-H-AL-BDR-076.0 dated 20.03.2019, 1BS-1202-319, 320</t>
  </si>
  <si>
    <t>Vanity unit; OAD : 1300mm L x 550mm W x 100mm H</t>
  </si>
  <si>
    <t>Wood niche; OAD : 1300mm L x 620mm W x 2500mm H</t>
  </si>
  <si>
    <t>Small cabinet + niche + light cove;  Living room entrance area</t>
  </si>
  <si>
    <t>Supply &amp; install of wood niche with small cabinet in HTL WD-07 finish including light cove at living room entrance area as per given drawing Ref. P18-IDR-H-AL-BDR-075.0, dated 20.03.2019. 1BS-1202-310</t>
  </si>
  <si>
    <t>OAD : 500mm L x 485mm W x  2950mm H</t>
  </si>
  <si>
    <t>Minibar Unit</t>
  </si>
  <si>
    <t>Supply &amp; install of mini bar base unit in HTl WD-07 finish with drawer unit as per given details on Drg P18-IDR-H-AL-BDR-073.1 including side shelf. 1BS-1202-311, 312, 313</t>
  </si>
  <si>
    <t>OAD :  2046mm L x 664mm W x 915mm H</t>
  </si>
  <si>
    <t>Minibar wall cabinet in metal finish with mirror shutter</t>
  </si>
  <si>
    <t>Lit shelf in stone finish HTL-ST-16 to Minibar</t>
  </si>
  <si>
    <t xml:space="preserve">Credenza in metal finish HTL-ME03 to Minibar </t>
  </si>
  <si>
    <t>Small cabinet + niche + light cove;  Connecting jib door area</t>
  </si>
  <si>
    <t>Supply &amp; install wood light cove made of mdf in HTL-WD-07 including small cabinet as per given Drg no. P18-IDR-H-AL-BDR-075 dated 30.03.2019. 1BS-1202-314 - Lit shelf, counter top &amp; credenza are excluded</t>
  </si>
  <si>
    <t>OAD : 727mm L x 546mm D x 2850mm H</t>
  </si>
  <si>
    <t>Supply &amp; installation of timber wall finishes made of mdf backing in HTL-WD-07 finish including all necessary timber supports as per given Dwg no. 1 bedroom Suite General Plan.</t>
  </si>
  <si>
    <t>Timber Ceiling finish</t>
  </si>
  <si>
    <t>Supply &amp; installation of timber ceiling finishes made of mdf backing in HTL-WD-07 finish including all necessary timber supports as per given Dwg no. 1 bedroom Suite General RCP.</t>
  </si>
  <si>
    <t>Timber Cove to ceiling at entrance area.</t>
  </si>
  <si>
    <t>Supply &amp; installation of 200mm wide timber cove to ceiling finishes made of mdf backing in HTL-WD-07 finish including all necessary timber supports as per given Dwg no. 1 bedroom Suite General RCP.</t>
  </si>
  <si>
    <t>Skirting - HTL WD-07</t>
  </si>
  <si>
    <t>Supply &amp; installation of timber skirting made of  18mm thk mdf in HTL WD07 finish as per given Dwg no. 1 bedroom Suite Sections</t>
  </si>
  <si>
    <t>Supply &amp; installation of DB cabinets made with mdf carcass shutter in painted finish HTL-PT-02 as per given drawing P18-IDR-H-AL-BDR-074.2, dated 05.04.2019.</t>
  </si>
  <si>
    <t xml:space="preserve">OAD : 1135mm W x 302mm D x2465mm H </t>
  </si>
  <si>
    <t>Bedroom Valet box</t>
  </si>
  <si>
    <t>Supply &amp; installation of bedroom valet box made with mdf carcass in walnut veneer finish , including shelf, shoe rack, hanger rod &amp; shutter in extra clear mirror finish on external side as per given drawing P18-IDR-H-AL-BDR-074.1.</t>
  </si>
  <si>
    <t>OAD : 760mm L x 380mm W x 2650mm H.</t>
  </si>
  <si>
    <t>TYPE 11A (01 No's) - 1 Bed Suite</t>
  </si>
  <si>
    <t xml:space="preserve">Supply and install of Wardrobe consisting of HTL-WD-07 back panel, HTL-WD-07 shelf, frame, door, racks, shoe shelf, baseboard, drawer including all necessary fittings, fixing, accessories etc., complete as per Drg. No. 1 Bedroom suite Sections  JJ1. </t>
  </si>
  <si>
    <t>TYPE 11C (11 No's) - 1 Bed Suite</t>
  </si>
  <si>
    <t>TYPE 11D (4 No's) - 1 Bed Suite</t>
  </si>
  <si>
    <t>TYPE 8A (5 No's) - 1 Bed Suite</t>
  </si>
  <si>
    <t xml:space="preserve">Wardrobe with open shelf &amp; hanger rails;  </t>
  </si>
  <si>
    <t>OAD :  2920mm L x 720mm W x 2550mm H</t>
  </si>
  <si>
    <t>TYPE 9A (2 No's) - 1 Bed Suite</t>
  </si>
  <si>
    <t>Supply and install of Wardrobe consisting of HTL-WD-07 back panel, HTL-WD-07 shelf, frame, door, racks, shoe shelf, baseboard, drawer including all necessary fittings, fixing, accessories etc., complete as per Drg. P18-IDR-H-AL-BDR-072.6, Dated 05.04.2019</t>
  </si>
  <si>
    <t>Wardrobe with open shelf &amp; hanger rails.</t>
  </si>
  <si>
    <t xml:space="preserve"> OAD :  1480mm L x 720mm W x 2550mm H</t>
  </si>
  <si>
    <t>Wardrobe with drawer units, shelf &amp; hanger rails.</t>
  </si>
  <si>
    <t xml:space="preserve"> OAD :  1460mm L x 720mm W x 2550mm H</t>
  </si>
  <si>
    <t>Supply &amp; installation of mini bar base unit in HTl WD-07 finish with drawer unit as per given details on Drg P18-IDR-H-AL-BDR-073.2</t>
  </si>
  <si>
    <t>OAD :  994mm L x 613mm W x 2430mm H</t>
  </si>
  <si>
    <t>TYPE 09B (2 No's) - 1 Bed Suite</t>
  </si>
  <si>
    <t>Wardrobe type 4c, drawing ref. P18-IDR-H-AL-BDR-072.10</t>
  </si>
  <si>
    <t>OAD : 829mm L x 720mm W x 2592mm H</t>
  </si>
  <si>
    <t>TYPE 10A (5 No's) -  1 Bed Suite</t>
  </si>
  <si>
    <t>OAD : 785mm L x 720mm W x 2592mm H</t>
  </si>
  <si>
    <t xml:space="preserve">OAD : 800mm W x 300mm D x 2400mm H </t>
  </si>
  <si>
    <t>TYPE 12A (5 No's) - 1 Bed Suite</t>
  </si>
  <si>
    <t xml:space="preserve"> OAD :  3765mm L x 720mm W x 2550mm H</t>
  </si>
  <si>
    <t xml:space="preserve">Vanity counter including wood niche. Location </t>
  </si>
  <si>
    <t>Supply &amp; install of vanity counter with drawer units consisting of HTL-WD-07 finish including wood niche in HTL WD-07 finish as per given details on Drg P18-IDR-H-AL-BDR-076.0 dated 20.03.2019</t>
  </si>
  <si>
    <t>Supply &amp; install of mini bar base unit in HTl WD-07 finish with drawer unit as per given details on Drg P18-IDR-H-AL-BDR-073.1 including side shelf.</t>
  </si>
  <si>
    <t>TYPE 13A (1 No) - 1 Bed Suite</t>
  </si>
  <si>
    <t>Supply and install of Wardrobe consisting of HTL-WD-07 back panel, HTL-WD-07 shelf, frame, door, racks, shoe shelf, baseboard, drawer including all necessary fittings, fixing, accessories etc., complete as per Drg. P18-IDR-H-AL-BDR-072.7, Dated 05.04.2019</t>
  </si>
  <si>
    <t xml:space="preserve"> OAD :  4095mm L x 720mm W x 2550mm H</t>
  </si>
  <si>
    <t>Supply &amp; installation of DB cabinets made with mdf carcass shutter in painted finish HTL-PT-02 as per given drawing P18-IDR-H-AL-BDR-074.0, dated 05.04.2019.</t>
  </si>
  <si>
    <t>TYPE 14A (4 No's) - 1 Bed Suite</t>
  </si>
  <si>
    <t>Supply and install of Wardrobe consisting of HTL-WD-01 back panel, HTL-WD-02 shelf, frame, door, racks, shoe shelf, baseboard, draw including all necessary fittings, fixing, accessories etc., complete as per drawing details.</t>
  </si>
  <si>
    <t>Wardrobe  with open shelf, drawers &amp; hanger rails as per given drawing P18-IDR-H-AL-BDR-072.7; Dated 05.04.2019.</t>
  </si>
  <si>
    <t xml:space="preserve"> OAD :  5507mm L x 720mm W x 2550mm H</t>
  </si>
  <si>
    <t>TYPE 16A (3 No's) - 1 Bed Suite</t>
  </si>
  <si>
    <t>Wardrobe  with open shelf &amp; hanger rails as per given drawing P18-IDR-H-AL-BDR-072.0; Dated 20.03.2019.</t>
  </si>
  <si>
    <t>Size: 1894 x 720 x 2550mm, ref. 072.0</t>
  </si>
  <si>
    <t>Wardrobe  with open shelf &amp; hanger rails as per given drawing P18-IDR-H-AL-BDR-072.3; Dated 05.04.2019.</t>
  </si>
  <si>
    <t xml:space="preserve"> OAD :  800mm L x 720mm W x 2550mm H</t>
  </si>
  <si>
    <t>TYPE 19A (6 No's) - 1 Bed Suite</t>
  </si>
  <si>
    <t xml:space="preserve"> OAD :  1795mm L x 720mm W x 2550mm H</t>
  </si>
  <si>
    <t>ADDITIONAL ITEMS</t>
  </si>
  <si>
    <t>TYPE - 03B (2 No's)</t>
  </si>
  <si>
    <t>TYPE - 03E (2 No's)</t>
  </si>
  <si>
    <t>TYPE - 03G (4 No's)</t>
  </si>
  <si>
    <t>TYPE - 07A (5 No's)</t>
  </si>
  <si>
    <t>TYPE - 15A (2 No's) - 2 Bed Suite - No Drawings</t>
  </si>
  <si>
    <t>TYPE - 17A (1 No's) - Presidential Suite</t>
  </si>
  <si>
    <t>TYPE - 18A (1 No's) - Royal Suite</t>
  </si>
  <si>
    <t>VANITY &amp; CISTERN SUPPORT</t>
  </si>
  <si>
    <t>TYPE - 02A (13 No's)</t>
  </si>
  <si>
    <t>Support to Vanity Counter (Stone by others)</t>
  </si>
  <si>
    <t>Carcass to Vanity Counter @ Bathroom: Supply and installation of 20mm thick polished Volakas top size of (a) 561mm wide x 1835mm length, with 250mm high fascia. Including (b) lower shelf top size of 428mm x 1835mm length, mitred with 40mm high fascia. Complete with cut outs, back and 2 nos of side (full height) cladding</t>
  </si>
  <si>
    <t>Support to Cistern (Stone by others)</t>
  </si>
  <si>
    <t>Carcass to Cictern Top at Toilet. Supply and installation of 20mm thick polished Volakas, 220mm width x 950mm length, pencil edge finish (HTL-ST-03)</t>
  </si>
  <si>
    <t>TYPE - 02B (16 No's)</t>
  </si>
  <si>
    <t>TYPE - 02C (8 No's)</t>
  </si>
  <si>
    <t>TYPE - 02D (7 No's)</t>
  </si>
  <si>
    <t>TYPE - 02E (9 No's)</t>
  </si>
  <si>
    <t>Carcass to Cictern Top at Toilet. Supply and installation of 20mm thick polished Volakas, 220mm width x 950 1365mm length, pencil edge finish (HTL-ST-03)</t>
  </si>
  <si>
    <t>TYPE - 02F (8 No's)</t>
  </si>
  <si>
    <t>Carcass to Cictern Top at Toilet. Supply and installation of 20mm thick polished Volakas, 220mm width x 950 1075mm length, pencil edge finish (HTL-ST-03)</t>
  </si>
  <si>
    <t>TYPE - 02G (9 No's)</t>
  </si>
  <si>
    <t>Carcass to Vanity Counter @ Bathroom: Supply and installation of 20mm thick polished Volakas top size of (a) 561mm wide x 1835 1600mm length, with 250mm high fascia. Including (b) lower shelf top size of 428mm x 1835mm length, mitred with 40mm high fascia. Complete with cut outs, back and 2 nos of side (full height) cladding</t>
  </si>
  <si>
    <t>TYPE - 03A (13 No's)</t>
  </si>
  <si>
    <t>Carcass to Vanity Counter @ Bathroom : Supply and installation of 20mm thick polished Volakas top size of (a) 561mm wide x 2867mm length, with 250mm high fascia. Including lower shelf top size of 428mm x 2867mm length, mitered with 40mm high fascia. Complete with cut outs, back and 2 nos of side (full height) cladding. (niche surround and shelf, elsewhere).</t>
  </si>
  <si>
    <t>Carcass to Cistern Top at Toilet. Supply and installation of 20mm thick polished Volakas, 220mm width x 1020mm length, pencil edge finish (HTL-ST-12)</t>
  </si>
  <si>
    <t>TYPE - 03C (9 No's)</t>
  </si>
  <si>
    <t>TYPE - 03D (18 No's)</t>
  </si>
  <si>
    <t>TYPE - 03E (18 No's)</t>
  </si>
  <si>
    <t>TYPE - 03F (9 No's)</t>
  </si>
  <si>
    <t>Carcass to Cistern Top at Toilet. Supply and installation of 20mm thick polished Volakas, 220mm width x 950mm length, pencil edge finish (HTL-ST-03)</t>
  </si>
  <si>
    <t>TYPE - 01C (2 No's)</t>
  </si>
  <si>
    <t>TYPE - 04A (4 No's)</t>
  </si>
  <si>
    <t>TYPE - 04B (1 No's)</t>
  </si>
  <si>
    <t>TYPE - 05A (9 No's)</t>
  </si>
  <si>
    <t>TYPE - 06A (5 No's)</t>
  </si>
  <si>
    <t>TYPE - 07B (5 No's)</t>
  </si>
  <si>
    <t>TYPE - 08A (5 No's)</t>
  </si>
  <si>
    <t>Carcass to Cistern Top at Toilet. Supply and installation of 20mm thick polished Volakas, 220mm width x 950 1090mm length, pencil edge finish (HTL-ST-03)</t>
  </si>
  <si>
    <t>TYPE - 09A (2 No's)</t>
  </si>
  <si>
    <t>Carcass to Vanity Counter @ Bathroom: Supply and installation of 20mm thick polished Volakas top size of (a) 561mm wide x 1835 2315mm length, with 250mm high fascia. Including (b) lower shelf top size of 428mm x 1835mm length, mitred with 40mm high fascia. Complete with cut outs, back and 2 nos of side (full height) cladding</t>
  </si>
  <si>
    <t>Carcass to Cistern Top at Toilet. Supply and installation of 20mm thick polished Volakas, 220mm width x 950 1000mm length, pencil edge finish (HTL-ST-03)</t>
  </si>
  <si>
    <t>TYPE - 09B (2 No's)</t>
  </si>
  <si>
    <t>Carcass to Vanity Counter @ Bathroom: Supply and installation of 20mm thick polished Volakas top size of (a) 561mm wide x 1835 2050mm length, with 250mm high fascia. Including (b) lower shelf top size of 428mm x 1835mm length, mitred with 40mm high fascia. Complete with cut outs, back and 2 nos of side (full height) cladding</t>
  </si>
  <si>
    <t>TYPE - 10A (5 No's)</t>
  </si>
  <si>
    <t>TYPE - 10B (3 No's)</t>
  </si>
  <si>
    <t>TYPE - 11A (1 No's)</t>
  </si>
  <si>
    <t>TYPE - 11B (3 No's)</t>
  </si>
  <si>
    <t>TYPE - 12A (5 No's)</t>
  </si>
  <si>
    <t>TYPE - 13A (1 No's)</t>
  </si>
  <si>
    <t>Carcass to Cistern Top at Toilet. Supply and installation of 20mm thick polished Volakas, 220mm width x 950 1100mm length, pencil edge finish (HTL-ST-03)</t>
  </si>
  <si>
    <t>TYPE - 14A (4 No's)</t>
  </si>
  <si>
    <t>Carcass to Vanity Counter @ Bathroom: Supply and installation of 20mm thick polished Volakas top size of (a) 561mm wide x 1835 2860mm length, with 250mm high fascia. Including (b) lower shelf top size of 428mm x 1835mm length, mitred with 40mm high fascia. Complete with cut outs, back and 2 nos of side (full height) cladding</t>
  </si>
  <si>
    <t>Carcass to Cistern Top at Toilet. Supply and installation of 20mm thick polished Volakas, 220mm width x 950 1050mm length, pencil edge finish (HTL-ST-03)</t>
  </si>
  <si>
    <t>TYPE - 15A (2 No's) - No drawings</t>
  </si>
  <si>
    <t xml:space="preserve">TYPE - 16A (3 No's) </t>
  </si>
  <si>
    <t>Carcass to Vanity Counter @ Bathroom: Supply and installation of 20mm thick polished Volakas top size of (a) 561mm wide x 1835 1900mm length, with 250mm high fascia. Including (b) lower shelf top size of 428mm x 1835mm length, mitred with 40mm high fascia. Complete with cut outs, back and 2 nos of side (full height) cladding</t>
  </si>
  <si>
    <t>TYPE - 17A (1 No's) - No drawings</t>
  </si>
  <si>
    <t>TYPE 02H (1 No)</t>
  </si>
  <si>
    <t>Door type HO-GD-03; Non Fire rated Sliding Door.</t>
  </si>
  <si>
    <t>Supply &amp; installation of slingle leaf sliding door type HO-GD-03 made of HTL-GL-04 glass panels with HTL-TB-01 timber frame including metal pul handle as per given drawing P18-IDR-H-AL-BDR-121.</t>
  </si>
  <si>
    <t>OAD : 860mm W x 2430mm H</t>
  </si>
  <si>
    <t>Door Type HO-TB-06; Non Fire rated Swing Door.</t>
  </si>
  <si>
    <t>Supply &amp; installation of Double leaf door made of  solid white oak timber jamb, shutter made with solid core with metal edge trim all around, both sides finished with HTL-FA10 fabric finish as per given drawing; P18-IDR-H-AL-BDR-103,Rev-A, dated 26.04.2019</t>
  </si>
  <si>
    <t>OAD : 1575mm W x 2650mm H</t>
  </si>
  <si>
    <t>ADDITIONAL - TIMBER DOOR</t>
  </si>
  <si>
    <t>Door type HO-TB-02; Fire Rated 60 Minutes Interleading Door.</t>
  </si>
  <si>
    <t>Door type HO-TB-03 at Unit TYPE - 5A</t>
  </si>
  <si>
    <t>TYPE 07A (5 No's)</t>
  </si>
  <si>
    <t>Entrance door, size 1410 x 2660mm (1 hour fire rated) including brass strip HTL-ME-01, architrave and frame. Dwg ref. D1BS-707-303 Rev.A dated 29-04-2019</t>
  </si>
  <si>
    <t>Powder room door, size 805 x 2420mm (non-fire rated) including frame &amp; metal architrave. Dwg ref. D1BS-707-304 Rev.A dated 29-04-2019</t>
  </si>
  <si>
    <t>Bedroom &amp; vestibule door, size 900 x 3015mm (non-fire rated) including metal edge Dwg ref. D1BS-707-324 Rev.A dated 29-04-2019</t>
  </si>
  <si>
    <t>Walk-in-closet door, size 900 x 2620mm (non-fire rated) Dwg ref. D1BS-707-323 Rev.A dated 29-04-2019</t>
  </si>
  <si>
    <t>Bathroom door, size 1000 x 2620mm (non-fire rated) Dwg ref. D1BS-707-322 Rev.A dated 29-04-2019</t>
  </si>
  <si>
    <t>Valet door from walk-in-closet, size 920 x 2425mm (non-fire rated) Dwg ref. D1BS-707-327 Rev.A dated 29-04-2019</t>
  </si>
  <si>
    <t>Valet door to corridor, size 915 x 2435mm (60 minutes fire rated ) Dwg ref. D1BS-707-328 Rev.A dated 29-04-2019</t>
  </si>
  <si>
    <t>WC door, size 858 x 2450mm (non-fire rated ) Dwg ref. D1BS-707-329 Rev.A dated 29-04-2019</t>
  </si>
  <si>
    <t>Timber architrave (HTL-WD-09) to vestibule, size 1600 x 2580mm x 725mm</t>
  </si>
  <si>
    <t>TYPE 11A to 11D (19 Nos)</t>
  </si>
  <si>
    <t>Timber architrave to powder room, size 1010 x 2435mm (non-fire rated) including frame. Dwg ref. 1BS-1202-304</t>
  </si>
  <si>
    <t>TYPE 11C &amp; 11D (15 Nos)</t>
  </si>
  <si>
    <t>Connecting jib door, size 980 x 2405mm (60 minutes fire rated) including frame. Dwg ref. 1BS-1202-315</t>
  </si>
  <si>
    <t>ADDITIONAL - JOINERY</t>
  </si>
  <si>
    <t>TYPE 05A (09 No's)</t>
  </si>
  <si>
    <t>Size 670+1410  x 2200mm</t>
  </si>
  <si>
    <t>TYPE - 02H (1 No's)</t>
  </si>
  <si>
    <t>TYPE - 01A (6 No's)</t>
  </si>
  <si>
    <t>TYPE - 01B (6 No's)</t>
  </si>
  <si>
    <t>Carcass to Vanity Counter @ Bathroom: Supply and installation of 20mm thick polished Volakas top size of (a) 561mm wide x 1835 2300mm length, with 250mm high fascia. Including (b) lower shelf top size of 428mm x 1835mm length, mitred with 40mm high fascia. Complete with cut outs, back and 2 nos of side (full height) cladding</t>
  </si>
  <si>
    <t>Master Bath Vanity: Supply and installation of carcass to vanity inlcuding metal legs and wood shelves. Size: 3500mm length x 580mm</t>
  </si>
  <si>
    <t>Powder Room: Supply and installation of carcass to vanity; Size: 500 x 400</t>
  </si>
  <si>
    <t>Carcass to Cistern Top at Toilet. Supply and installation of 20mm thick polished Volakas, 220mm width x 1000mm length, pencil edge finish (HTL-ST-20)</t>
  </si>
  <si>
    <t>Powder Room; Vanity Type 5; Ref. 070.12 det. 1</t>
  </si>
  <si>
    <t>Carcass to Cistern Top; 220mm w x 1500mm l x 1255mm h</t>
  </si>
  <si>
    <t>Powder Room; Vanity Type 5; Ref: 070.12 det. 5</t>
  </si>
  <si>
    <t>Carcass to Cistern Top; 220mm w x 1000mm l x 1255mm h</t>
  </si>
  <si>
    <t xml:space="preserve">Support to Vanity Counter </t>
  </si>
  <si>
    <t>Powder Room; Vanity Type 5; Ref: 070.12 det. 6</t>
  </si>
  <si>
    <t>Carcass to Cistern Top; 220mm w x 1115mm l x 1255mm h</t>
  </si>
  <si>
    <t>Carcass to Cistern Top; 220mm w x 1290mm l x 1255mm h</t>
  </si>
  <si>
    <t>Master Bath Vanity; Ref: 071.2 - under vanity drawers</t>
  </si>
  <si>
    <t xml:space="preserve">Master Bath Vanity; Ref: 071.2 </t>
  </si>
  <si>
    <t>Powder Room; Vanity Type 4; Ref: 070.11</t>
  </si>
  <si>
    <t>Carcass to Cistern Top; 220mm w x 1020mm l x 1255mm h</t>
  </si>
  <si>
    <t>Carcass to Cistern Top; 220mm w x 1460mm l x 1255mm h</t>
  </si>
  <si>
    <t>Access Panel to Equipment (Provisional)</t>
  </si>
  <si>
    <t>Size 355  x 600mm</t>
  </si>
  <si>
    <t>TYPE 11B (03 No's)</t>
  </si>
  <si>
    <t>TYPE 11D (4 No's)</t>
  </si>
  <si>
    <t>Powder Room; Vanity Type 5; Ref: 070.12 det. 9</t>
  </si>
  <si>
    <t>Carcass to Cistern Top; 220mm w x 1400mm l x 1255mm h</t>
  </si>
  <si>
    <t>Powder Room; Vanity Type 5; Ref: 070.12 det. 7</t>
  </si>
  <si>
    <t>Powder Room; Vanity Type 5; Ref: 070.12 det. 8</t>
  </si>
  <si>
    <t>Carcass to Cistern Top; 220mm w x 1165mm l x 1255mm h</t>
  </si>
  <si>
    <t>Vanity Type 1, Ref.070.0</t>
  </si>
  <si>
    <t>Carcass to Cistern Top; 220mm w x 1080mm l x 1255mm h</t>
  </si>
  <si>
    <t>No.</t>
  </si>
  <si>
    <t>Nos</t>
  </si>
  <si>
    <t>m</t>
  </si>
  <si>
    <t>m2</t>
  </si>
  <si>
    <t>Preliminaries</t>
  </si>
  <si>
    <t>Preliminaries (Mobilization - 10%)</t>
  </si>
  <si>
    <t>Preliminaries (Time related - 30%)</t>
  </si>
  <si>
    <t>Preliminaries Progress related - 60%)</t>
  </si>
  <si>
    <t>Provisional Sum  -  Allow for 12 Numbers of Units (Standard Guest rooms, 1 Bed Double height rooms, presidential suite and Royal Suite)</t>
  </si>
  <si>
    <t>Add</t>
  </si>
  <si>
    <t>item</t>
  </si>
  <si>
    <t>VO No</t>
  </si>
  <si>
    <t>Previous</t>
  </si>
  <si>
    <t>This Month</t>
  </si>
  <si>
    <t>Cumulative</t>
  </si>
  <si>
    <t>Damaged Items (by Roberts)</t>
  </si>
  <si>
    <t>Damages on Installed Joinery Items - Water Leakage at 1301</t>
  </si>
  <si>
    <t>Damages on Installed Joinery Items - Door Architrave, Wardrobe and Timber Panel (Location: Guestrooms at Level 08 – Rm. 08, Level 24 – Rm. 17 and Level 25 – Rm. 15)</t>
  </si>
  <si>
    <t>DOOR VARIATION ORDER – OMISSION OF SCOPE
Hotel - Corridor &amp; Lift Lobby Timber Works (Level 7-16 &amp; Level 19-27) (19 Levels)
Adjustment of Corridor Doors</t>
  </si>
  <si>
    <t>Permanent Access Panel and Removable Shelf to Wardrobe 
in Level 7,708</t>
  </si>
  <si>
    <t>Permanent access panel and removable shelf to Wardobe for 19A type suites</t>
  </si>
  <si>
    <t>Modification of Entrance Lounge Cabinet-Room Type 11</t>
  </si>
  <si>
    <t>Increase to door jamb thickness</t>
  </si>
  <si>
    <t xml:space="preserve">Omission of corridor cladding and ceiling </t>
  </si>
  <si>
    <t>Provision of 25mm hole and groove for electrical conduits</t>
  </si>
  <si>
    <t>Omission of Corridor Doors (HO-TB-21 and HO-TB-23)</t>
  </si>
  <si>
    <t>Modification of Minibar works for 07A series in all apartments</t>
  </si>
  <si>
    <t>Modification to Minibar height in Apt 2401, 12A Series</t>
  </si>
  <si>
    <t>Modifications to hotel guest room 11 series (A, B, C &amp; D) Mini bar cabinet to suit revised ceiling levels/MEP services</t>
  </si>
  <si>
    <t>Modification to Wardrobe, Type 13A, Walk-in Closet Type 1-6A &amp; Type 1-C</t>
  </si>
  <si>
    <t>Permanent access panel and removable shelf to Wardrobe for 14A type suites (4 Rooms)</t>
  </si>
  <si>
    <t>Permanent access panel to Type 1A Rooms (2810, 2610, 2512) and 15A Rooms (1007, 2305)</t>
  </si>
  <si>
    <t>Modifications to 7A type suites electrical cabinets</t>
  </si>
  <si>
    <t>Supply and installation of allen key locks for ELV Boxes nd DB doors @ Guest Rooms</t>
  </si>
  <si>
    <t>Provision of Wardrobe Access Panels for MEP Services in Type 13A</t>
  </si>
  <si>
    <t>Modification of vanity drawr units in level 12-27 floors, 11 and 12A Series</t>
  </si>
  <si>
    <t xml:space="preserve">Skirting extension for the back of beds </t>
  </si>
  <si>
    <t>Provision of permanent access panels on cupboard for LV box access and ONU</t>
  </si>
  <si>
    <t>VO-0156</t>
  </si>
  <si>
    <t>VO-0157</t>
  </si>
  <si>
    <t>VO-0296</t>
  </si>
  <si>
    <t>VO-0298</t>
  </si>
  <si>
    <t>VO-0313</t>
  </si>
  <si>
    <t>VO-0152</t>
  </si>
  <si>
    <t>VO-0218</t>
  </si>
  <si>
    <t>Joinery - Additional Sofa bed for 7A Guestrooms
The Employer’s representative issued comments on shop drawings via OMRED-WTRAN-002487 dated 16th of January 2020.As per the comments on the shop drawing of type 7A hotel guestrooms, additional item of sofa base is included to the scope of joinery work sub-contractor, which further contribute additional cost impact.</t>
  </si>
  <si>
    <t>Joinery - Change of material inside Minibar for typical Guestrooms
As per the comments on the shop drawing typical minibar drawings, an additional item of fabric &amp; metal to inside of minibar unit. Which further contribute an additional work to the joinery work subcontractor &amp; thus incurred additional cost impact.</t>
  </si>
  <si>
    <t>Joinery - Change in Veneer to natural veneer</t>
  </si>
  <si>
    <t>Painting Hotel - Change in moulding setout around the bed head</t>
  </si>
  <si>
    <t>Painting - Change in paint colour</t>
  </si>
  <si>
    <t>Joinery - Change minibar finish from stone to mirror</t>
  </si>
  <si>
    <t>Joinery - Provide additional shoe rack &amp; tie rack to hotel guestrooms
Employer's representative confirmed to provide additional shoe rack &amp; tie rack to hotel guestrooms</t>
  </si>
  <si>
    <t>Joinery - Change in Door Finish
As per the comments on the shop drawing of type 7A hotel guestrooms, door finish has to be change in accordance with the pattern matching to corridor, which further contribute additional cost impact to ID subcontractor.</t>
  </si>
  <si>
    <t>Joinery - Increase in Vaneer to doors
Employer's representative instructed vide OMERED-GNC-00144 to proceed with veneer on solid wood modlings to the door types TB-18,TB-19,TB-06,TB-07.</t>
  </si>
  <si>
    <t>Joinery - Extraover for PS timber works (PS adjustment for ASI acope) 15A &amp; 7A</t>
  </si>
  <si>
    <t>Joinery - Brass materials to metal knob, grab handle and metal insert</t>
  </si>
  <si>
    <t>Joinery - Additional metal plate to Guest room door Jamb</t>
  </si>
  <si>
    <t>Joinery - Additional metal cabinet &amp; metal backsplash to hotel guestroom minibar. This metal backsplash &amp; metal cabinet was not included in the initial recommendation of hotel guestroom joinery package (ASI)</t>
  </si>
  <si>
    <t>Joinery - Timber access panel has to be provided to hotel guestroom as per shop drawing comments-ASI Cost</t>
  </si>
  <si>
    <t xml:space="preserve">Shop drawing comments, additional moulding to be provided on hotel guestroom wardrobe &amp; DB units. ASI </t>
  </si>
  <si>
    <t>Joinery - MDF Support for Fabric Panel in 11A, 11B, 11C &amp; 1D Hotel Guestrooms as per shop drawing comments</t>
  </si>
  <si>
    <t>Joinery - Addition of Library  shelf to Room type 11 at Hotel guest rooms as per the  instruction OMERED-INST-0000020 for alternative design for hotel guestroom</t>
  </si>
  <si>
    <t>Revision in interleading door, glass door to timber door provisional sum Adjustment 11 serious Guest room</t>
  </si>
  <si>
    <t xml:space="preserve">Hotel Corridor joinery </t>
  </si>
  <si>
    <t>Supply &amp; Installation of Painted skirting</t>
  </si>
  <si>
    <t>Hotel Corridor Fire Hose Cabinet</t>
  </si>
  <si>
    <t>ELV Box to Hotel Guest Room</t>
  </si>
  <si>
    <t>Descope Stone support Frame works</t>
  </si>
  <si>
    <t xml:space="preserve">Bathtub Stone support </t>
  </si>
  <si>
    <t>Joinery - Removal of Interconnecting Doors
As per Employer's representative instruction vide OMERED-INST-0000003 , to proceed with the omission of interleading door in hotel guestroom type 1A &amp; 1c, which deem to vary from original scope of work and incurred variation.</t>
  </si>
  <si>
    <t>Joinery - Cancenllation of Wooden Panelling for Painted Gypsum
As per the Employer's Representative instruction ( OMERED-INST-000027) wall wooden panelling is cancelled &amp; paint finish is introduced. ( Cost saving)</t>
  </si>
  <si>
    <t>Adjustment as per the Addendum Agreement</t>
  </si>
  <si>
    <t>VO-0158</t>
  </si>
  <si>
    <t>VO-0159</t>
  </si>
  <si>
    <t>VO-0242</t>
  </si>
  <si>
    <t>VO-0243</t>
  </si>
  <si>
    <t>VO-0244</t>
  </si>
  <si>
    <t>VO-0297</t>
  </si>
  <si>
    <t>ID level 8 full height mirror</t>
  </si>
  <si>
    <t>Resi ID - Change from manually operated blinds to motorized
The Employer’s representative commented on the RFI response ASI-ID-RFI-L8-0003623 via Aconex Ref: OMERED-WTRAN-001016 dated 25th July 2019 to provide motorized Venetian Shutter. This is deviating from the approved Venetian blinds which is working manually &amp; deem to variation to the contract.</t>
  </si>
  <si>
    <t>Resi ID - Supply and install Fluted Glass for Master Bedroom
The Employer’s representative commented on the RFI response ASI-ID-SD-L8-10305 via Aconex Ref: OMEREDWTRAN-002174 dated 23rd December 2019 to supply and install Fluted Glass for Master Bedroom. This deem to be additional to original scope &amp; incurred variation</t>
  </si>
  <si>
    <t>Resi ID - New finishes to wall, floor &amp; ceiling to the AV room
As per the comments to the level – 8 room type 2A, 4A &amp; 4B rack mark-up drawings, the Employer’s representative has recommended new finishes to wall, floor &amp; ceiling to the AV room &amp; also to increase the size of AV room door as per the MEP requirements.</t>
  </si>
  <si>
    <t>Resi ID - Increase in Stone skirting
As per the comments from the Employer representatives on level 8 4B snug room, the stone skirting shall extend along the facade spandrel, which is deviating from our original scope of work &amp; thus contribute an additional cost impact. The variation cost proposal associated with the instruction is attached here.</t>
  </si>
  <si>
    <t>Resi ID - Maid Rooms Fitout
The Employer’s representative instructed to proceed with the fit out works &amp; timber doors to maid’s room in 2A,4A &amp; 4B apartment. Maid's room was not included in the original scope to ID subcontractor &amp; thus accumulate additional cost impact</t>
  </si>
  <si>
    <t>Resi ID - Addition of Steel Frame &amp; Change in Stone Finish at Level 8 First Place</t>
  </si>
  <si>
    <t xml:space="preserve">New Design to 4B level 8 </t>
  </si>
  <si>
    <t>Shifting loose furniture and installation of chandelier</t>
  </si>
  <si>
    <t xml:space="preserve">Supply &amp; installation of Wooden skirting in sales center </t>
  </si>
  <si>
    <t xml:space="preserve">Descoped Wall covering </t>
  </si>
  <si>
    <t>Descoped Fabrics</t>
  </si>
  <si>
    <t>Frosted film for GD-03 glass</t>
  </si>
  <si>
    <t>Timber Frame for GD -08 Door</t>
  </si>
  <si>
    <t xml:space="preserve">TB-21 Door finish changes </t>
  </si>
  <si>
    <t>Rectification works due to damage by others</t>
  </si>
  <si>
    <t>Wardrobe height change</t>
  </si>
  <si>
    <t xml:space="preserve">Vanity Carcase for 7A and 15A room </t>
  </si>
  <si>
    <t>Additional preliminaries (for new subcontract period)</t>
  </si>
  <si>
    <t>Remaining Value of Work</t>
  </si>
  <si>
    <t>Work Done for Joinery works - Level 8</t>
  </si>
  <si>
    <t>Work Done for Joinery works</t>
  </si>
  <si>
    <t>Deductions for Rejected WIRs</t>
  </si>
  <si>
    <t>Variations against L8 subcontract as per subcontract addendum no. 01</t>
  </si>
  <si>
    <t>Variations against joinery subcontract as per subcontract addendum no. 01</t>
  </si>
  <si>
    <t>Final adjustment as per subcontract addendum no. 01</t>
  </si>
  <si>
    <t>MOS (75%)</t>
  </si>
  <si>
    <t>Variation with KCE - Modification/Damage Works</t>
  </si>
  <si>
    <t>Work is not full completed to pay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</si>
</sst>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5">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_-;\-* #,##0.00_-;_-* &quot;-&quot;??_-;_-@_-"/>
    <numFmt numFmtId="165" formatCode="_-* #,##0_-;\-* #,##0_-;_-* &quot;-&quot;??_-;_-@_-"/>
    <numFmt numFmtId="166" formatCode="[$-409]mmmm\ d\,\ yyyy;@"/>
    <numFmt numFmtId="167" formatCode="_(* #,##0_);_(* \(#,##0\);_(* &quot;-&quot;??_);_(@_)"/>
    <numFmt numFmtId="168" formatCode="0.0000%"/>
    <numFmt numFmtId="169" formatCode="0.0%"/>
    <numFmt numFmtId="170" formatCode="&quot;Yes&quot;;&quot;Yes&quot;;&quot;No&quot;"/>
    <numFmt numFmtId="171" formatCode="[$€-2]\ #,##0.00_);[Red]\([$€-2]\ #,##0.00\)"/>
    <numFmt numFmtId="172" formatCode="0.0"/>
    <numFmt numFmtId="173" formatCode="_(* #,##0.00_);_(* \(#,##0.00\);_(* \-??_);_(@_)"/>
    <numFmt numFmtId="174" formatCode="_-&quot;£&quot;* #,##0.00_-;\-&quot;£&quot;* #,##0.00_-;_-&quot;£&quot;* &quot;-&quot;??_-;_-@_-"/>
    <numFmt numFmtId="175" formatCode="#,##0.00_ ;\-#,##0.00\ "/>
    <numFmt numFmtId="176" formatCode="&quot;£&quot;#,##0;[Red]\-&quot;£&quot;#,##0"/>
    <numFmt numFmtId="177" formatCode="&quot;£&quot;#,##0.00;[Red]\-&quot;£&quot;#,##0.00"/>
    <numFmt numFmtId="178" formatCode="_-* #,##0_-;\-* #,##0_-;_-* &quot;-&quot;_-;_-@_-"/>
    <numFmt numFmtId="179" formatCode="_-* #,##0.00\ _J_D_-;\-* #,##0.00\ _J_D_-;_-* &quot;-&quot;??\ _J_D_-;_-@_-"/>
    <numFmt numFmtId="180" formatCode="0.00000"/>
    <numFmt numFmtId="181" formatCode="#,##0.0"/>
    <numFmt numFmtId="182" formatCode="#,##0.000"/>
    <numFmt numFmtId="183" formatCode="&quot;ج.م.&quot;#,##0_-;&quot;ج.م.&quot;#,##0\-"/>
    <numFmt numFmtId="184" formatCode="#,##0&quot;m2&quot;"/>
    <numFmt numFmtId="185" formatCode="0.00_)"/>
    <numFmt numFmtId="186" formatCode="#,##0&quot; /m2&quot;"/>
    <numFmt numFmtId="187" formatCode="&quot;$&quot;#,##0;\-&quot;$&quot;#,##0"/>
    <numFmt numFmtId="188" formatCode="mm/dd/yy"/>
    <numFmt numFmtId="189" formatCode="General_)"/>
    <numFmt numFmtId="190" formatCode="#,##0;[Red]#,##0"/>
    <numFmt numFmtId="191" formatCode="_(* #,##0.0_);_(* \(#,##0.0\);_(* &quot;-&quot;??_);_(@_)"/>
    <numFmt numFmtId="192" formatCode="_([$€-2]* #,##0.00_);_([$€-2]* \(#,##0.00\);_([$€-2]* &quot;-&quot;??_)"/>
    <numFmt numFmtId="193" formatCode="[$-F800]dddd\,\ mmmm\ dd\,\ yyyy"/>
    <numFmt numFmtId="194" formatCode="_-&quot;$&quot;* #,##0_-;\-&quot;$&quot;* #,##0_-;_-&quot;$&quot;* &quot;-&quot;_-;_-@_-"/>
    <numFmt numFmtId="195" formatCode="hh:mm\ \a\.m\./\p\.m\._)"/>
    <numFmt numFmtId="196" formatCode="_ * #,##0.00_ ;_ * \-#,##0.00_ ;_ * &quot;-&quot;??_ ;_ @_ "/>
    <numFmt numFmtId="197" formatCode="#.##.;[Red]#.####;&quot;簀&quot;"/>
    <numFmt numFmtId="198" formatCode="_ * #,##0_ ;_ * \-#,##0_ ;_ * &quot;-&quot;_ ;_ @_ "/>
    <numFmt numFmtId="199" formatCode="#,##0.##\ [$￦]"/>
    <numFmt numFmtId="200" formatCode="_ &quot;\&quot;* #,##0_ ;_ &quot;\&quot;* \-#,##0_ ;_ &quot;\&quot;* &quot;-&quot;_ ;_ @_ "/>
    <numFmt numFmtId="201" formatCode="_-&quot;\&quot;* #,##0_-;\-&quot;\&quot;* #,##0_-;_-&quot;\&quot;* &quot;-&quot;_-;_-@_-"/>
    <numFmt numFmtId="202" formatCode="_ &quot;\&quot;* #,##0.00_ ;_ &quot;\&quot;* \-#,##0.00_ ;_ &quot;\&quot;* &quot;-&quot;??_ ;_ @_ "/>
    <numFmt numFmtId="203" formatCode="_-&quot;\&quot;* #,##0.00_-;\-&quot;\&quot;* #,##0.00_-;_-&quot;\&quot;* &quot;-&quot;??_-;_-@_-"/>
    <numFmt numFmtId="204" formatCode="#,##0&quot; m2&quot;_);[Red]\(#,##0&quot; m2&quot;\)"/>
    <numFmt numFmtId="205" formatCode="&quot;$&quot;#,##0"/>
    <numFmt numFmtId="206" formatCode="0%;\(0%\)"/>
    <numFmt numFmtId="207" formatCode="&quot;$&quot;#,##0;[Red]\-&quot;$&quot;#,##0"/>
    <numFmt numFmtId="208" formatCode="&quot;$&quot;#,##0.00;\-&quot;$&quot;#,##0.00"/>
    <numFmt numFmtId="209" formatCode="&quot;\&quot;#,##0.00;[Red]&quot;\&quot;&quot;\&quot;\-#,##0.00"/>
    <numFmt numFmtId="210" formatCode="d\-mmm\-yy\ h:mm\ AM/PM"/>
    <numFmt numFmtId="211" formatCode="_-* #,##0.00_-;_-* #,##0.00\-;_-* &quot;-&quot;??_-;_-@_-"/>
    <numFmt numFmtId="212" formatCode="mm/dd/yy;@"/>
    <numFmt numFmtId="213" formatCode="#,##0.00_ ;[Red]\-#,##0.00\ "/>
    <numFmt numFmtId="214" formatCode="#,##0.00;[Red]#,##0.00"/>
    <numFmt numFmtId="215" formatCode="0.00000%"/>
    <numFmt numFmtId="216" formatCode="#\ ?/4"/>
    <numFmt numFmtId="217" formatCode="_-* #,##0.0000_-;\-* #,##0.0000_-;_-* &quot;-&quot;??_-;_-@_-"/>
    <numFmt numFmtId="218" formatCode="&quot;Dhs &quot;* #,##0,&quot; K&quot;_);\(&quot;Dhs &quot;* #,##0,&quot; K&quot;\)"/>
    <numFmt numFmtId="219" formatCode="&quot;Dhs &quot;* #,##0,,&quot; M&quot;_);\(&quot;Dhs &quot;\ #,##0,,&quot; M&quot;\)"/>
    <numFmt numFmtId="220" formatCode="&quot;$&quot;#,##0\ ;\(&quot;$&quot;#,##0\)"/>
    <numFmt numFmtId="221" formatCode="\t#\ ?/?"/>
    <numFmt numFmtId="222" formatCode="\t#,##0_);\(\t#,##0\)"/>
    <numFmt numFmtId="223" formatCode="\t0.00E+00"/>
    <numFmt numFmtId="224" formatCode="#."/>
    <numFmt numFmtId="225" formatCode="#,##0.0_);\(#,##0.0\)"/>
    <numFmt numFmtId="226" formatCode=";;;"/>
    <numFmt numFmtId="227" formatCode="#,##0&quot; F&quot;;\-#,##0&quot; F&quot;"/>
    <numFmt numFmtId="228" formatCode="&quot;د.إ.&quot;\ #,##0_-;&quot;د.إ.&quot;\ #,##0\-"/>
    <numFmt numFmtId="229" formatCode="#,##0&quot; No.&quot;_);\(#,##0&quot; No.&quot;\)"/>
    <numFmt numFmtId="230" formatCode="&quot;$&quot;#,##0.00"/>
    <numFmt numFmtId="231" formatCode="\$\ #,##0.00;\(\$\ #,##0.00\)"/>
    <numFmt numFmtId="232" formatCode="#,##0.00_);[Red]\(#,##0.00\);*._)"/>
    <numFmt numFmtId="233" formatCode="&quot;Dhs &quot;* #,##0&quot; /m2&quot;_);\(&quot;Dhs &quot;* #,##0&quot; /m2&quot;\)"/>
    <numFmt numFmtId="234" formatCode="&quot;\&quot;#,##0.00;&quot;\&quot;&quot;\&quot;\-#,##0.00"/>
    <numFmt numFmtId="235" formatCode="_ &quot;\&quot;* #,##0_ ;_ &quot;\&quot;* &quot;\&quot;\-#,##0_ ;_ &quot;\&quot;* &quot;-&quot;_ ;_ @_ "/>
    <numFmt numFmtId="236" formatCode="_-* #,##0.00\ _T_L_-;\-* #,##0.00\ _T_L_-;_-* &quot;-&quot;??\ _T_L_-;_-@_-"/>
    <numFmt numFmtId="237" formatCode="_-* #,##0\ &quot;DM&quot;_-;\-* #,##0\ &quot;DM&quot;_-;_-* &quot;-&quot;\ &quot;DM&quot;_-;_-@_-"/>
    <numFmt numFmtId="238" formatCode="_-* #,##0.00\ &quot;DM&quot;_-;\-* #,##0.00\ &quot;DM&quot;_-;_-* &quot;-&quot;??\ &quot;DM&quot;_-;_-@_-"/>
    <numFmt numFmtId="239" formatCode="_(&quot;$&quot;* #,##0_);_(&quot;$&quot;* \(#,##0\);_(&quot;$&quot;* &quot;-&quot;??_);_(@_)"/>
    <numFmt numFmtId="240" formatCode="\t&quot;$&quot;#,##0_);\(\t&quot;$&quot;#,##0\)"/>
    <numFmt numFmtId="241" formatCode="&quot;\&quot;#,##0;&quot;\&quot;&quot;\&quot;&quot;\&quot;&quot;\&quot;\-#,##0"/>
    <numFmt numFmtId="242" formatCode="#,##0_ "/>
    <numFmt numFmtId="243" formatCode="#,##0;[Red]&quot;-&quot;#,##0"/>
    <numFmt numFmtId="244" formatCode="&quot;\&quot;#,##0;[Red]&quot;\&quot;&quot;\&quot;&quot;\&quot;&quot;\&quot;\-#,##0"/>
    <numFmt numFmtId="245" formatCode="0_ "/>
    <numFmt numFmtId="246" formatCode="mmm\.yy"/>
    <numFmt numFmtId="247" formatCode="_ * #,##0.00_ ;_ * &quot;\&quot;\!\-#,##0.00_ ;_ * &quot;-&quot;??_ ;_ @_ "/>
    <numFmt numFmtId="248" formatCode="_-* #,##0.00_-;&quot;\&quot;&quot;\&quot;\-* #,##0.00_-;_-* &quot;-&quot;??_-;_-@_-"/>
    <numFmt numFmtId="249" formatCode="_-&quot;\&quot;* #,##0.00_-;&quot;\&quot;&quot;\&quot;\-&quot;\&quot;* #,##0.00_-;_-&quot;\&quot;* &quot;-&quot;??_-;_-@_-"/>
    <numFmt numFmtId="250" formatCode="&quot;\&quot;#,##0.00;&quot;\&quot;&quot;\&quot;&quot;\&quot;&quot;\&quot;\-#,##0.00"/>
    <numFmt numFmtId="251" formatCode="_-&quot;$&quot;* #,##0.00_-;\-&quot;$&quot;* #,##0.00_-;_-&quot;$&quot;* &quot;-&quot;??_-;_-@_-"/>
    <numFmt numFmtId="252" formatCode="0.00&quot;%&quot;"/>
    <numFmt numFmtId="253" formatCode="[Red]&quot;£&quot;#,##0.00&quot;/mhr&quot;"/>
    <numFmt numFmtId="254" formatCode="_ &quot;ج.م.&quot;* #,##0.00_ ;_ &quot;ج.م.&quot;* \-#,##0.00_ ;_ &quot;ج.م.&quot;* &quot;-&quot;??_ ;_ @_ "/>
    <numFmt numFmtId="255" formatCode="hh"/>
    <numFmt numFmtId="256" formatCode="#,##0\ "/>
    <numFmt numFmtId="257" formatCode="_ * #,##0_ ;_ * &quot;\&quot;&quot;\&quot;&quot;\&quot;&quot;\&quot;&quot;\&quot;&quot;\&quot;&quot;\&quot;&quot;\&quot;&quot;\&quot;&quot;\&quot;&quot;\&quot;&quot;\&quot;&quot;\&quot;&quot;\&quot;&quot;\&quot;&quot;\&quot;&quot;\&quot;&quot;\&quot;&quot;\&quot;&quot;\&quot;&quot;\&quot;&quot;\&quot;&quot;\&quot;&quot;\&quot;&quot;\&quot;\-#,##0_ ;_ * &quot;-&quot;_ ;_ @_ "/>
    <numFmt numFmtId="258" formatCode="&quot;Revision No.&quot;0"/>
    <numFmt numFmtId="259" formatCode="&quot;€&quot;#,##0.00;\-&quot;€&quot;#,##0.00"/>
    <numFmt numFmtId="260" formatCode="0###0"/>
    <numFmt numFmtId="261" formatCode="&quot;Dhs &quot;* #,##0,&quot; K&quot;_);[Red]\(&quot;Dhs &quot;* #,##0,&quot; K&quot;\)"/>
    <numFmt numFmtId="262" formatCode="&quot;Dhs &quot;* #,##0,,&quot; M&quot;_);[Red]\(&quot;Dhs &quot;\ #,##0,,&quot; M&quot;\)"/>
    <numFmt numFmtId="263" formatCode="0_)&quot;R/no&quot;"/>
    <numFmt numFmtId="264" formatCode="m\o\n\th\ d\,\ yyyy"/>
    <numFmt numFmtId="265" formatCode="#,##0_);[Red]\(#,##0\);;@"/>
    <numFmt numFmtId="266" formatCode="_ [$€-2]* #,##0.00_ ;_ [$€-2]* \-#,##0.00_ ;_ [$€-2]* &quot;-&quot;??_ "/>
    <numFmt numFmtId="267" formatCode="General\ ;[Red]\(General\)"/>
    <numFmt numFmtId="268" formatCode="&quot;R&quot;#,##0&quot;/m2 :&quot;"/>
    <numFmt numFmtId="269" formatCode="#,##0&quot; m&quot;_);\(#,##0&quot; m&quot;\)"/>
    <numFmt numFmtId="270" formatCode="_ * #,##0.00_ ;_ * &quot;\&quot;&quot;\&quot;&quot;\&quot;&quot;\&quot;&quot;\&quot;&quot;\&quot;&quot;\&quot;&quot;\&quot;&quot;\&quot;&quot;\&quot;&quot;\&quot;&quot;\&quot;&quot;\&quot;&quot;\&quot;&quot;\&quot;&quot;\&quot;&quot;\&quot;&quot;\&quot;&quot;\&quot;&quot;\&quot;&quot;\&quot;&quot;\&quot;&quot;\&quot;&quot;\&quot;&quot;\&quot;\-#,##0.00_ ;_ * &quot;-&quot;??_ ;_ @_ "/>
    <numFmt numFmtId="271" formatCode="0\ &quot;Months&quot;"/>
    <numFmt numFmtId="272" formatCode="&quot;\&quot;#,##0;[Red]&quot;\&quot;&quot;\&quot;&quot;\&quot;&quot;\&quot;&quot;\&quot;&quot;\&quot;&quot;\&quot;&quot;\&quot;&quot;\&quot;&quot;\&quot;&quot;\&quot;&quot;\&quot;&quot;\&quot;&quot;\&quot;&quot;\&quot;&quot;\&quot;&quot;\&quot;&quot;\&quot;&quot;\&quot;&quot;\&quot;&quot;\&quot;&quot;\&quot;&quot;\&quot;&quot;\&quot;&quot;\&quot;&quot;\&quot;&quot;\&quot;&quot;\&quot;\-#,##0"/>
    <numFmt numFmtId="273" formatCode="&quot;Dhs &quot;* #,##0_-;\(&quot;Dhs &quot;\ #,##0_-\);_-&quot;Dhs &quot;\ &quot;-&quot;_-;_-@_-"/>
    <numFmt numFmtId="274" formatCode="0##0"/>
    <numFmt numFmtId="275" formatCode="_ &quot;\&quot;* #,##0.00_ ;_ &quot;\&quot;* &quot;\&quot;&quot;\&quot;&quot;\&quot;&quot;\&quot;&quot;\&quot;&quot;\&quot;\-#,##0.00_ ;_ &quot;\&quot;* &quot;-&quot;??_ ;_ @_ "/>
    <numFmt numFmtId="276" formatCode="_ * #,##0.00_ ;_ * &quot;\&quot;&quot;\&quot;&quot;\&quot;&quot;\&quot;&quot;\&quot;&quot;\&quot;\-#,##0.00_ ;_ * &quot;-&quot;??_ ;_ @_ "/>
    <numFmt numFmtId="277" formatCode="&quot;\&quot;#,##0.00;[Red]&quot;\&quot;\-#,##0.00"/>
    <numFmt numFmtId="278" formatCode="&quot;\&quot;#,##0;[Red]&quot;\&quot;\-#,##0"/>
    <numFmt numFmtId="279" formatCode="&quot;\&quot;#,##0.00;[Red]&quot;\&quot;&quot;\&quot;&quot;\&quot;&quot;\&quot;\-#,##0.00"/>
    <numFmt numFmtId="280" formatCode="_ &quot;\&quot;* #,##0_ ;_ &quot;\&quot;* &quot;\&quot;&quot;\&quot;&quot;\&quot;&quot;\&quot;&quot;\&quot;&quot;\&quot;&quot;\&quot;&quot;\&quot;&quot;\&quot;&quot;\&quot;&quot;\&quot;&quot;\&quot;&quot;\&quot;&quot;\&quot;&quot;\&quot;&quot;\&quot;\-#,##0_ ;_ &quot;\&quot;* &quot;-&quot;_ ;_ @_ "/>
    <numFmt numFmtId="281" formatCode="_-* #,##0.00\ _₺_-;\-* #,##0.00\ _₺_-;_-* &quot;-&quot;??\ _₺_-;_-@_-"/>
  </numFmts>
  <fonts count="3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2"/>
    </font>
    <font>
      <sz val="10"/>
      <name val="Times New Roman"/>
      <family val="1"/>
    </font>
    <font>
      <sz val="10"/>
      <name val="Arial"/>
      <family val="2"/>
    </font>
    <font>
      <sz val="10"/>
      <color theme="1"/>
      <name val="Calibri"/>
      <family val="2"/>
      <scheme val="minor"/>
    </font>
    <font>
      <b/>
      <sz val="10"/>
      <color theme="1"/>
      <name val="Calibri"/>
      <family val="2"/>
      <scheme val="minor"/>
    </font>
    <font>
      <sz val="11"/>
      <name val="Arial"/>
      <family val="2"/>
    </font>
    <font>
      <b/>
      <sz val="12"/>
      <name val="Arial"/>
      <family val="2"/>
    </font>
    <font>
      <b/>
      <sz val="10"/>
      <name val="Arial"/>
      <family val="2"/>
    </font>
    <font>
      <sz val="11"/>
      <color theme="1"/>
      <name val="Arial"/>
      <family val="2"/>
    </font>
    <font>
      <b/>
      <sz val="11"/>
      <name val="Arial"/>
      <family val="2"/>
    </font>
    <font>
      <sz val="10"/>
      <color rgb="FF000000"/>
      <name val="Times New Roman"/>
      <family val="1"/>
    </font>
    <font>
      <sz val="12"/>
      <name val="Times New Roman"/>
      <family val="1"/>
    </font>
    <font>
      <sz val="8"/>
      <name val="Arial"/>
      <family val="2"/>
    </font>
    <font>
      <b/>
      <sz val="8"/>
      <name val="Arial"/>
      <family val="2"/>
    </font>
    <font>
      <sz val="8"/>
      <name val="Times New Roman"/>
      <family val="1"/>
    </font>
    <font>
      <b/>
      <sz val="10"/>
      <name val="Times New Roman"/>
      <family val="1"/>
    </font>
    <font>
      <sz val="10"/>
      <color rgb="FFFF0000"/>
      <name val="Calibri"/>
      <family val="2"/>
      <scheme val="minor"/>
    </font>
    <font>
      <b/>
      <sz val="11"/>
      <name val="Times New Roman"/>
      <family val="1"/>
    </font>
    <font>
      <sz val="11"/>
      <name val="Times New Roman"/>
      <family val="1"/>
    </font>
    <font>
      <b/>
      <sz val="10"/>
      <color indexed="8"/>
      <name val="Arial"/>
      <family val="2"/>
    </font>
    <font>
      <sz val="10"/>
      <color indexed="8"/>
      <name val="Arial"/>
      <family val="2"/>
    </font>
    <font>
      <sz val="10"/>
      <color indexed="10"/>
      <name val="Times New Roman"/>
      <family val="1"/>
    </font>
    <font>
      <sz val="9"/>
      <name val="Times New Roman"/>
      <family val="1"/>
    </font>
    <font>
      <sz val="11"/>
      <color indexed="8"/>
      <name val="Calibri"/>
      <family val="2"/>
      <scheme val="minor"/>
    </font>
    <font>
      <sz val="10"/>
      <name val="MS Sans Serif"/>
      <family val="2"/>
    </font>
    <font>
      <sz val="10"/>
      <name val="MS Sans Serif"/>
      <family val="2"/>
      <charset val="178"/>
    </font>
    <font>
      <b/>
      <sz val="18"/>
      <color theme="3"/>
      <name val="Calibri Light"/>
      <family val="2"/>
      <scheme val="major"/>
    </font>
    <font>
      <sz val="10"/>
      <color theme="0"/>
      <name val="Calibri"/>
      <family val="2"/>
      <scheme val="minor"/>
    </font>
    <font>
      <sz val="10"/>
      <color rgb="FF9C0006"/>
      <name val="Calibri"/>
      <family val="2"/>
      <scheme val="minor"/>
    </font>
    <font>
      <b/>
      <sz val="10"/>
      <name val="Switzerland"/>
      <family val="2"/>
    </font>
    <font>
      <b/>
      <sz val="12"/>
      <name val="Switzerland"/>
      <family val="2"/>
    </font>
    <font>
      <b/>
      <sz val="8"/>
      <name val="Switzerland"/>
      <family val="2"/>
    </font>
    <font>
      <b/>
      <i/>
      <sz val="10"/>
      <name val="Switzerland"/>
      <family val="2"/>
    </font>
    <font>
      <b/>
      <i/>
      <sz val="12"/>
      <name val="Switzerland"/>
      <family val="2"/>
    </font>
    <font>
      <b/>
      <i/>
      <sz val="8"/>
      <name val="Switzerland"/>
      <family val="2"/>
    </font>
    <font>
      <b/>
      <sz val="10"/>
      <color rgb="FFFA7D00"/>
      <name val="Calibri"/>
      <family val="2"/>
      <scheme val="minor"/>
    </font>
    <font>
      <b/>
      <sz val="10"/>
      <color theme="0"/>
      <name val="Calibri"/>
      <family val="2"/>
      <scheme val="minor"/>
    </font>
    <font>
      <sz val="11"/>
      <color indexed="8"/>
      <name val="Calibri"/>
      <family val="2"/>
    </font>
    <font>
      <sz val="10"/>
      <name val="MS Serif"/>
      <family val="1"/>
      <charset val="178"/>
    </font>
    <font>
      <sz val="10"/>
      <name val="Courier"/>
      <family val="3"/>
      <charset val="178"/>
    </font>
    <font>
      <sz val="12"/>
      <name val="Arial"/>
      <family val="2"/>
    </font>
    <font>
      <sz val="10"/>
      <color indexed="16"/>
      <name val="MS Serif"/>
      <family val="1"/>
      <charset val="178"/>
    </font>
    <font>
      <sz val="10"/>
      <color rgb="FF006100"/>
      <name val="Calibri"/>
      <family val="2"/>
      <scheme val="minor"/>
    </font>
    <font>
      <sz val="8"/>
      <name val="Arial"/>
      <family val="2"/>
      <charset val="178"/>
    </font>
    <font>
      <b/>
      <sz val="12"/>
      <name val="Arial"/>
      <family val="2"/>
      <charset val="178"/>
    </font>
    <font>
      <sz val="10"/>
      <color rgb="FF3F3F76"/>
      <name val="Calibri"/>
      <family val="2"/>
      <scheme val="minor"/>
    </font>
    <font>
      <sz val="10"/>
      <color rgb="FFFA7D00"/>
      <name val="Calibri"/>
      <family val="2"/>
      <scheme val="minor"/>
    </font>
    <font>
      <sz val="9"/>
      <name val="SwitzerlandLight"/>
      <family val="2"/>
    </font>
    <font>
      <sz val="10"/>
      <name val="Arabic Transparent"/>
      <charset val="178"/>
    </font>
    <font>
      <sz val="10"/>
      <color rgb="FF9C6500"/>
      <name val="Calibri"/>
      <family val="2"/>
      <scheme val="minor"/>
    </font>
    <font>
      <b/>
      <i/>
      <sz val="16"/>
      <name val="Helv"/>
      <charset val="178"/>
    </font>
    <font>
      <i/>
      <u/>
      <sz val="10"/>
      <name val="Times New Roman"/>
      <family val="1"/>
    </font>
    <font>
      <b/>
      <sz val="10"/>
      <color rgb="FF3F3F3F"/>
      <name val="Calibri"/>
      <family val="2"/>
      <scheme val="minor"/>
    </font>
    <font>
      <sz val="10"/>
      <name val="Tms Rmn"/>
      <charset val="178"/>
    </font>
    <font>
      <sz val="8"/>
      <name val="Helv"/>
      <charset val="178"/>
    </font>
    <font>
      <sz val="10"/>
      <name val="Helv"/>
      <charset val="204"/>
    </font>
    <font>
      <b/>
      <sz val="8"/>
      <color indexed="8"/>
      <name val="Helv"/>
      <charset val="178"/>
    </font>
    <font>
      <b/>
      <sz val="7"/>
      <name val="Tms Rmn"/>
      <charset val="178"/>
    </font>
    <font>
      <sz val="11"/>
      <color theme="1"/>
      <name val="Calibri"/>
      <family val="2"/>
      <charset val="162"/>
      <scheme val="minor"/>
    </font>
    <font>
      <b/>
      <sz val="9"/>
      <name val="Arial"/>
      <family val="2"/>
    </font>
    <font>
      <u/>
      <sz val="10"/>
      <color theme="10"/>
      <name val="Arial"/>
      <family val="2"/>
    </font>
    <font>
      <sz val="12"/>
      <name val="Helv"/>
      <charset val="178"/>
    </font>
    <font>
      <sz val="9"/>
      <name val="Arial"/>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2"/>
      <name val="Arial MT"/>
    </font>
    <font>
      <sz val="10"/>
      <name val="MS Serif"/>
      <family val="1"/>
    </font>
    <font>
      <sz val="10"/>
      <name val="Courier"/>
      <family val="3"/>
    </font>
    <font>
      <sz val="10"/>
      <color indexed="16"/>
      <name val="MS Serif"/>
      <family val="1"/>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0"/>
      <color indexed="12"/>
      <name val="Arial"/>
      <family val="2"/>
    </font>
    <font>
      <sz val="11"/>
      <color indexed="62"/>
      <name val="Calibri"/>
      <family val="2"/>
    </font>
    <font>
      <sz val="11"/>
      <color indexed="10"/>
      <name val="Calibri"/>
      <family val="2"/>
    </font>
    <font>
      <sz val="11"/>
      <color indexed="19"/>
      <name val="Calibri"/>
      <family val="2"/>
    </font>
    <font>
      <sz val="10"/>
      <color theme="1"/>
      <name val="Trebuchet MS"/>
      <family val="2"/>
    </font>
    <font>
      <b/>
      <sz val="11"/>
      <color indexed="63"/>
      <name val="Calibri"/>
      <family val="2"/>
    </font>
    <font>
      <b/>
      <sz val="18"/>
      <color indexed="62"/>
      <name val="Cambria"/>
      <family val="2"/>
    </font>
    <font>
      <b/>
      <sz val="11"/>
      <color indexed="8"/>
      <name val="Calibri"/>
      <family val="2"/>
    </font>
    <font>
      <sz val="12"/>
      <name val="VNI-Times"/>
      <family val="2"/>
    </font>
    <font>
      <sz val="12"/>
      <name val="바탕체"/>
      <family val="1"/>
      <charset val="129"/>
    </font>
    <font>
      <sz val="11"/>
      <name val="돋움"/>
      <family val="3"/>
      <charset val="129"/>
    </font>
    <font>
      <sz val="12"/>
      <name val="¹????¼"/>
      <family val="1"/>
      <charset val="129"/>
    </font>
    <font>
      <sz val="12"/>
      <name val="???"/>
      <family val="1"/>
      <charset val="255"/>
    </font>
    <font>
      <sz val="11"/>
      <name val="??"/>
      <family val="3"/>
      <charset val="255"/>
    </font>
    <font>
      <sz val="12"/>
      <name val="|??´¸ⓒ"/>
      <family val="1"/>
      <charset val="129"/>
    </font>
    <font>
      <sz val="10"/>
      <name val="굴림체"/>
      <family val="3"/>
      <charset val="129"/>
    </font>
    <font>
      <sz val="10"/>
      <name val="VNI-Times"/>
      <family val="2"/>
    </font>
    <font>
      <sz val="13"/>
      <name val=".vntime"/>
      <family val="2"/>
    </font>
    <font>
      <sz val="10"/>
      <name val="Helv"/>
      <family val="2"/>
    </font>
    <font>
      <sz val="10"/>
      <color indexed="22"/>
      <name val="Modern"/>
      <family val="3"/>
      <charset val="255"/>
    </font>
    <font>
      <sz val="14"/>
      <name val="‚l‚r –¾’©"/>
      <family val="3"/>
      <charset val="128"/>
    </font>
    <font>
      <sz val="10"/>
      <color indexed="8"/>
      <name val="Times New Roman"/>
      <family val="1"/>
    </font>
    <font>
      <sz val="11"/>
      <name val="옠??"/>
      <family val="3"/>
      <charset val="129"/>
    </font>
    <font>
      <b/>
      <sz val="10"/>
      <color indexed="8"/>
      <name val="Times New Roman"/>
      <family val="1"/>
    </font>
    <font>
      <sz val="12"/>
      <name val="¹ÙÅÁÃ¼"/>
      <family val="1"/>
      <charset val="129"/>
    </font>
    <font>
      <sz val="11"/>
      <color indexed="8"/>
      <name val="맑은 고딕"/>
      <family val="3"/>
      <charset val="129"/>
    </font>
    <font>
      <b/>
      <sz val="12"/>
      <color indexed="8"/>
      <name val="Times New Roman"/>
      <family val="1"/>
    </font>
    <font>
      <sz val="11"/>
      <color indexed="9"/>
      <name val="맑은 고딕"/>
      <family val="3"/>
      <charset val="129"/>
    </font>
    <font>
      <b/>
      <sz val="18"/>
      <name val="Helv"/>
      <family val="2"/>
    </font>
    <font>
      <sz val="14"/>
      <name val="Helv"/>
      <family val="2"/>
    </font>
    <font>
      <b/>
      <sz val="14"/>
      <name val="Helv"/>
      <family val="2"/>
    </font>
    <font>
      <sz val="12"/>
      <name val="ⓒoUAAA¨u"/>
      <family val="1"/>
      <charset val="129"/>
    </font>
    <font>
      <sz val="12"/>
      <name val="¹ÙÅÁÃ¼"/>
      <family val="3"/>
      <charset val="255"/>
    </font>
    <font>
      <sz val="12"/>
      <name val="¹ÙÅÁÃ¼"/>
      <family val="3"/>
    </font>
    <font>
      <sz val="12"/>
      <name val="¹UAAA¼"/>
      <family val="3"/>
      <charset val="129"/>
    </font>
    <font>
      <sz val="10"/>
      <name val="Geneva"/>
      <family val="2"/>
    </font>
    <font>
      <sz val="10"/>
      <name val="±¼¸²A¼"/>
      <family val="3"/>
      <charset val="129"/>
    </font>
    <font>
      <strike/>
      <sz val="8"/>
      <color indexed="8"/>
      <name val="Arial"/>
      <family val="2"/>
    </font>
    <font>
      <sz val="11"/>
      <name val="μ¸¿o"/>
      <family val="3"/>
      <charset val="129"/>
    </font>
    <font>
      <sz val="11"/>
      <name val="µ¸¿ò"/>
      <family val="3"/>
      <charset val="129"/>
    </font>
    <font>
      <b/>
      <sz val="11"/>
      <color indexed="52"/>
      <name val="Calibri"/>
      <family val="2"/>
    </font>
    <font>
      <b/>
      <sz val="12"/>
      <name val="Arial MT"/>
      <family val="2"/>
    </font>
    <font>
      <b/>
      <sz val="11"/>
      <name val="Tahoma"/>
      <family val="2"/>
    </font>
    <font>
      <sz val="11"/>
      <name val="Tahoma"/>
      <family val="2"/>
    </font>
    <font>
      <sz val="8"/>
      <name val="MS Sans Serif"/>
      <family val="2"/>
    </font>
    <font>
      <sz val="8"/>
      <color indexed="12"/>
      <name val="MS Sans Serif"/>
      <family val="2"/>
    </font>
    <font>
      <b/>
      <sz val="14"/>
      <name val="SWISS"/>
    </font>
    <font>
      <b/>
      <sz val="12"/>
      <name val="Palatino"/>
      <family val="1"/>
    </font>
    <font>
      <b/>
      <sz val="10"/>
      <name val="Palatino"/>
      <family val="1"/>
    </font>
    <font>
      <b/>
      <u/>
      <sz val="10"/>
      <name val="Palatino"/>
      <family val="1"/>
    </font>
    <font>
      <b/>
      <u/>
      <sz val="14"/>
      <name val="SWISS"/>
    </font>
    <font>
      <b/>
      <sz val="12"/>
      <name val="Helv"/>
      <family val="2"/>
    </font>
    <font>
      <sz val="10"/>
      <name val="Arial Narrow"/>
      <family val="2"/>
    </font>
    <font>
      <sz val="12"/>
      <name val="굴림체"/>
      <family val="3"/>
      <charset val="129"/>
    </font>
    <font>
      <sz val="12"/>
      <name val="System"/>
      <family val="2"/>
      <charset val="129"/>
    </font>
    <font>
      <sz val="8"/>
      <name val="¹UAAA¼"/>
      <family val="1"/>
      <charset val="129"/>
    </font>
    <font>
      <sz val="10"/>
      <name val="¹ÙÅÁÃ¼"/>
      <family val="1"/>
      <charset val="129"/>
    </font>
    <font>
      <sz val="10"/>
      <name val="¹UAAA¼"/>
      <family val="3"/>
      <charset val="129"/>
    </font>
    <font>
      <sz val="12"/>
      <name val="µ¸¿òÃ¼"/>
      <family val="3"/>
      <charset val="129"/>
    </font>
    <font>
      <sz val="12"/>
      <name val="μ¸¿oA¼"/>
      <family val="3"/>
      <charset val="129"/>
    </font>
    <font>
      <sz val="12"/>
      <name val="¹ÙÅÁÃ¼"/>
      <family val="1"/>
      <charset val="178"/>
    </font>
    <font>
      <sz val="10"/>
      <name val="±¼¸²Ã¼"/>
      <family val="3"/>
      <charset val="129"/>
    </font>
    <font>
      <sz val="11"/>
      <name val="ＭＳ Ｐゴシック"/>
      <family val="2"/>
      <charset val="128"/>
    </font>
    <font>
      <b/>
      <sz val="10"/>
      <name val="Helv"/>
      <family val="2"/>
    </font>
    <font>
      <sz val="11"/>
      <color indexed="52"/>
      <name val="Calibri"/>
      <family val="2"/>
    </font>
    <font>
      <sz val="10"/>
      <name val="Tms Rmn"/>
      <family val="1"/>
    </font>
    <font>
      <b/>
      <u/>
      <sz val="16"/>
      <color indexed="16"/>
      <name val="Courier New"/>
      <family val="3"/>
    </font>
    <font>
      <sz val="12"/>
      <name val="Arial MT"/>
      <family val="2"/>
    </font>
    <font>
      <sz val="10"/>
      <color theme="1"/>
      <name val="Calibri"/>
      <family val="2"/>
    </font>
    <font>
      <sz val="11"/>
      <color indexed="8"/>
      <name val="Arial"/>
      <family val="2"/>
    </font>
    <font>
      <sz val="10"/>
      <name val="Foundry Monoline"/>
    </font>
    <font>
      <sz val="12"/>
      <name val="Tms Rmn"/>
    </font>
    <font>
      <sz val="12"/>
      <name val="Helv"/>
      <family val="2"/>
    </font>
    <font>
      <b/>
      <sz val="11"/>
      <color indexed="56"/>
      <name val="Calibri"/>
      <family val="2"/>
    </font>
    <font>
      <b/>
      <sz val="12"/>
      <color indexed="22"/>
      <name val="Times New Roman"/>
      <family val="1"/>
    </font>
    <font>
      <b/>
      <sz val="10"/>
      <color indexed="22"/>
      <name val="Times New Roman"/>
      <family val="1"/>
    </font>
    <font>
      <sz val="1"/>
      <color indexed="8"/>
      <name val="Courier"/>
      <family val="3"/>
    </font>
    <font>
      <i/>
      <sz val="1"/>
      <color indexed="8"/>
      <name val="Courier"/>
      <family val="3"/>
    </font>
    <font>
      <sz val="12"/>
      <color indexed="22"/>
      <name val="Arial"/>
      <family val="2"/>
    </font>
    <font>
      <b/>
      <i/>
      <sz val="11"/>
      <name val="Times New Roman"/>
      <family val="1"/>
    </font>
    <font>
      <b/>
      <i/>
      <sz val="10"/>
      <name val="Times New Roman"/>
      <family val="1"/>
    </font>
    <font>
      <b/>
      <sz val="14"/>
      <name val="MS Sans Serif"/>
      <family val="2"/>
    </font>
    <font>
      <b/>
      <sz val="1"/>
      <color indexed="8"/>
      <name val="Courier"/>
      <family val="3"/>
    </font>
    <font>
      <b/>
      <sz val="8"/>
      <name val="MS Sans Serif"/>
      <family val="2"/>
      <charset val="178"/>
    </font>
    <font>
      <sz val="10"/>
      <name val="Univers (WN)"/>
      <family val="2"/>
    </font>
    <font>
      <sz val="10"/>
      <color indexed="9"/>
      <name val="Arial"/>
      <family val="2"/>
    </font>
    <font>
      <sz val="10"/>
      <name val="SWISS"/>
    </font>
    <font>
      <sz val="12"/>
      <name val="SWISS"/>
    </font>
    <font>
      <b/>
      <sz val="12"/>
      <name val="SWISS"/>
    </font>
    <font>
      <b/>
      <u/>
      <sz val="12"/>
      <name val="SWISS"/>
    </font>
    <font>
      <u/>
      <sz val="9"/>
      <color indexed="12"/>
      <name val="Arial"/>
      <family val="2"/>
    </font>
    <font>
      <sz val="14"/>
      <name val="û®"/>
      <family val="3"/>
      <charset val="178"/>
    </font>
    <font>
      <i/>
      <outline/>
      <shadow/>
      <u/>
      <sz val="1"/>
      <color indexed="24"/>
      <name val="Courier"/>
      <family val="3"/>
    </font>
    <font>
      <b/>
      <sz val="11"/>
      <name val="Helv"/>
      <family val="2"/>
    </font>
    <font>
      <sz val="7"/>
      <name val="Small Fonts"/>
      <family val="2"/>
    </font>
    <font>
      <sz val="9"/>
      <name val="Helv"/>
      <family val="2"/>
    </font>
    <font>
      <sz val="11"/>
      <color rgb="FF000000"/>
      <name val="Calibri"/>
      <family val="2"/>
    </font>
    <font>
      <sz val="10"/>
      <color indexed="8"/>
      <name val="MS Sans Serif"/>
      <family val="2"/>
    </font>
    <font>
      <sz val="12"/>
      <color indexed="8"/>
      <name val="Times New Roman"/>
      <family val="1"/>
    </font>
    <font>
      <sz val="11"/>
      <name val="ＭＳ 明朝"/>
      <family val="3"/>
      <charset val="128"/>
    </font>
    <font>
      <sz val="10"/>
      <name val="Palatino"/>
      <family val="1"/>
    </font>
    <font>
      <sz val="8"/>
      <color indexed="10"/>
      <name val="MS Sans Serif"/>
      <family val="2"/>
    </font>
    <font>
      <sz val="8"/>
      <name val="Wingdings"/>
      <charset val="2"/>
    </font>
    <font>
      <b/>
      <sz val="8"/>
      <color indexed="14"/>
      <name val="Arial"/>
      <family val="2"/>
    </font>
    <font>
      <b/>
      <sz val="12"/>
      <name val="Helv"/>
      <charset val="178"/>
    </font>
    <font>
      <b/>
      <i/>
      <sz val="8"/>
      <name val="Arial"/>
      <family val="2"/>
    </font>
    <font>
      <i/>
      <sz val="12"/>
      <name val="Arial MT"/>
    </font>
    <font>
      <sz val="8"/>
      <name val="MS Sans Serif"/>
      <family val="2"/>
      <charset val="178"/>
    </font>
    <font>
      <b/>
      <sz val="10"/>
      <name val="MS Sans Serif"/>
      <family val="2"/>
    </font>
    <font>
      <b/>
      <sz val="8"/>
      <name val="MS Sans Serif"/>
      <family val="2"/>
    </font>
    <font>
      <u/>
      <sz val="10"/>
      <name val="Times New Roman"/>
      <family val="1"/>
    </font>
    <font>
      <sz val="10"/>
      <color indexed="12"/>
      <name val="Times New Roman"/>
      <family val="1"/>
      <charset val="178"/>
    </font>
    <font>
      <b/>
      <u/>
      <sz val="10"/>
      <color indexed="10"/>
      <name val="Arial"/>
      <family val="2"/>
      <charset val="178"/>
    </font>
    <font>
      <sz val="11"/>
      <name val="明朝"/>
      <family val="1"/>
      <charset val="128"/>
    </font>
    <font>
      <sz val="24"/>
      <color indexed="13"/>
      <name val="Helv"/>
      <family val="2"/>
    </font>
    <font>
      <b/>
      <u/>
      <sz val="13"/>
      <name val="굴림체"/>
      <family val="3"/>
      <charset val="129"/>
    </font>
    <font>
      <b/>
      <sz val="18"/>
      <color indexed="56"/>
      <name val="Cambria"/>
      <family val="2"/>
    </font>
    <font>
      <b/>
      <sz val="15"/>
      <color indexed="56"/>
      <name val="Calibri"/>
      <family val="2"/>
    </font>
    <font>
      <b/>
      <sz val="13"/>
      <color indexed="56"/>
      <name val="Calibri"/>
      <family val="2"/>
    </font>
    <font>
      <sz val="8"/>
      <name val="VNI-Helve"/>
      <family val="2"/>
    </font>
    <font>
      <sz val="7"/>
      <name val="Tms Rmn"/>
    </font>
    <font>
      <b/>
      <sz val="6"/>
      <color indexed="9"/>
      <name val="Times New Roman"/>
      <family val="1"/>
    </font>
    <font>
      <u/>
      <sz val="14"/>
      <name val="SWISS"/>
    </font>
    <font>
      <sz val="10"/>
      <name val="Arial"/>
      <family val="2"/>
      <charset val="162"/>
    </font>
    <font>
      <u/>
      <sz val="6"/>
      <color indexed="12"/>
      <name val="Helv"/>
      <family val="2"/>
    </font>
    <font>
      <sz val="16"/>
      <name val="AngsanaUPC"/>
      <family val="3"/>
    </font>
    <font>
      <sz val="12"/>
      <name val="นูลมรผ"/>
      <family val="2"/>
      <charset val="222"/>
    </font>
    <font>
      <sz val="11"/>
      <name val="굴림체"/>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8"/>
      <name val="바탕"/>
      <family val="1"/>
      <charset val="129"/>
    </font>
    <font>
      <u/>
      <sz val="10"/>
      <color indexed="14"/>
      <name val="돋움체"/>
      <family val="3"/>
      <charset val="129"/>
    </font>
    <font>
      <sz val="11"/>
      <name val="뼻뮝"/>
      <family val="3"/>
      <charset val="129"/>
    </font>
    <font>
      <sz val="10"/>
      <name val="굃굍 뼻뮝"/>
      <family val="1"/>
      <charset val="129"/>
    </font>
    <font>
      <sz val="11"/>
      <color indexed="60"/>
      <name val="맑은 고딕"/>
      <family val="3"/>
      <charset val="129"/>
    </font>
    <font>
      <sz val="12"/>
      <name val="뼻뮝"/>
      <family val="1"/>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0"/>
      <name val="명조"/>
      <family val="3"/>
      <charset val="255"/>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9"/>
      <name val="바탕체"/>
      <family val="1"/>
      <charset val="129"/>
    </font>
    <font>
      <sz val="12"/>
      <name val="┭병릇"/>
      <family val="1"/>
      <charset val="129"/>
    </font>
    <font>
      <sz val="12"/>
      <name val="新細明體"/>
      <family val="1"/>
    </font>
    <font>
      <sz val="12"/>
      <name val="宋体"/>
      <family val="1"/>
      <charset val="255"/>
    </font>
    <font>
      <sz val="12"/>
      <name val="官帕眉"/>
      <family val="3"/>
      <charset val="129"/>
    </font>
    <font>
      <sz val="14"/>
      <name val="ＭＳ 明朝"/>
      <family val="3"/>
      <charset val="128"/>
    </font>
    <font>
      <sz val="11"/>
      <name val="明朝"/>
      <family val="1"/>
      <charset val="129"/>
    </font>
    <font>
      <u/>
      <sz val="6"/>
      <color indexed="36"/>
      <name val="Helv"/>
      <family val="2"/>
    </font>
    <font>
      <sz val="12"/>
      <name val="Courier"/>
      <family val="3"/>
    </font>
    <font>
      <sz val="10"/>
      <name val="ＭＳ 明朝"/>
      <family val="1"/>
      <charset val="129"/>
    </font>
    <font>
      <sz val="12"/>
      <color indexed="0"/>
      <name val="Arial"/>
      <family val="2"/>
    </font>
    <font>
      <sz val="10"/>
      <name val="MS Sans Serif"/>
    </font>
    <font>
      <b/>
      <sz val="7"/>
      <name val="Tms Rmn"/>
      <family val="1"/>
    </font>
    <font>
      <sz val="11"/>
      <name val="‍¤¯ٌ"/>
      <charset val="178"/>
    </font>
    <font>
      <sz val="11"/>
      <color indexed="8"/>
      <name val="Calibri"/>
      <family val="2"/>
      <charset val="178"/>
    </font>
    <font>
      <sz val="11"/>
      <color indexed="9"/>
      <name val="Calibri"/>
      <family val="2"/>
      <charset val="178"/>
    </font>
    <font>
      <b/>
      <sz val="18"/>
      <name val="Helv"/>
    </font>
    <font>
      <sz val="14"/>
      <name val="Helv"/>
    </font>
    <font>
      <b/>
      <sz val="14"/>
      <name val="Helv"/>
    </font>
    <font>
      <sz val="10"/>
      <name val="¿¬Ìå"/>
      <family val="1"/>
    </font>
    <font>
      <sz val="11"/>
      <name val="Arial"/>
      <family val="2"/>
      <charset val="178"/>
    </font>
    <font>
      <sz val="11"/>
      <color indexed="20"/>
      <name val="Calibri"/>
      <family val="2"/>
      <charset val="178"/>
    </font>
    <font>
      <b/>
      <sz val="12"/>
      <name val="Helv"/>
    </font>
    <font>
      <b/>
      <i/>
      <sz val="11"/>
      <color indexed="48"/>
      <name val="Arial"/>
      <family val="2"/>
    </font>
    <font>
      <b/>
      <sz val="11"/>
      <color indexed="52"/>
      <name val="Calibri"/>
      <family val="2"/>
      <charset val="178"/>
    </font>
    <font>
      <b/>
      <sz val="11"/>
      <color indexed="9"/>
      <name val="Calibri"/>
      <family val="2"/>
      <charset val="178"/>
    </font>
    <font>
      <b/>
      <i/>
      <sz val="12"/>
      <color indexed="12"/>
      <name val="Arial"/>
      <family val="2"/>
    </font>
    <font>
      <sz val="10"/>
      <name val="Helv"/>
    </font>
    <font>
      <sz val="10"/>
      <name val="Arial CE"/>
      <charset val="238"/>
    </font>
    <font>
      <sz val="10"/>
      <color indexed="24"/>
      <name val="Arial"/>
      <family val="2"/>
    </font>
    <font>
      <sz val="8"/>
      <name val="Courier"/>
      <family val="3"/>
    </font>
    <font>
      <b/>
      <u/>
      <sz val="11"/>
      <name val="Times New Roman"/>
      <family val="1"/>
    </font>
    <font>
      <sz val="10"/>
      <name val="Tms Rmn"/>
    </font>
    <font>
      <sz val="10"/>
      <name val="Univers (W1)"/>
      <family val="2"/>
    </font>
    <font>
      <sz val="10"/>
      <name val="Century Gothic"/>
      <family val="2"/>
    </font>
    <font>
      <b/>
      <sz val="10"/>
      <color indexed="8"/>
      <name val="Calibri"/>
      <family val="2"/>
    </font>
    <font>
      <i/>
      <sz val="11"/>
      <color indexed="23"/>
      <name val="Calibri"/>
      <family val="2"/>
      <charset val="178"/>
    </font>
    <font>
      <sz val="11"/>
      <color indexed="17"/>
      <name val="Calibri"/>
      <family val="2"/>
      <charset val="178"/>
    </font>
    <font>
      <b/>
      <i/>
      <sz val="10"/>
      <name val="Arial"/>
      <family val="2"/>
    </font>
    <font>
      <b/>
      <sz val="15"/>
      <color indexed="56"/>
      <name val="Calibri"/>
      <family val="2"/>
      <charset val="178"/>
    </font>
    <font>
      <b/>
      <sz val="13"/>
      <color indexed="56"/>
      <name val="Calibri"/>
      <family val="2"/>
      <charset val="178"/>
    </font>
    <font>
      <b/>
      <sz val="11"/>
      <color indexed="56"/>
      <name val="Calibri"/>
      <family val="2"/>
      <charset val="178"/>
    </font>
    <font>
      <b/>
      <sz val="1"/>
      <color indexed="16"/>
      <name val="Courier"/>
      <family val="3"/>
    </font>
    <font>
      <b/>
      <sz val="11"/>
      <name val="Arial"/>
      <family val="2"/>
      <charset val="178"/>
    </font>
    <font>
      <b/>
      <sz val="10"/>
      <name val="Helv"/>
    </font>
    <font>
      <u/>
      <sz val="8.8000000000000007"/>
      <color indexed="12"/>
      <name val="Calibri"/>
      <family val="2"/>
    </font>
    <font>
      <u/>
      <sz val="11"/>
      <color indexed="12"/>
      <name val="Arial"/>
      <family val="2"/>
    </font>
    <font>
      <sz val="11"/>
      <color indexed="62"/>
      <name val="Calibri"/>
      <family val="2"/>
      <charset val="178"/>
    </font>
    <font>
      <sz val="8"/>
      <color indexed="56"/>
      <name val="Arial"/>
      <family val="2"/>
    </font>
    <font>
      <sz val="11"/>
      <color indexed="52"/>
      <name val="Calibri"/>
      <family val="2"/>
      <charset val="178"/>
    </font>
    <font>
      <sz val="11"/>
      <color indexed="60"/>
      <name val="Calibri"/>
      <family val="2"/>
    </font>
    <font>
      <sz val="11"/>
      <color indexed="60"/>
      <name val="Calibri"/>
      <family val="2"/>
      <charset val="178"/>
    </font>
    <font>
      <b/>
      <i/>
      <sz val="16"/>
      <name val="Helv"/>
    </font>
    <font>
      <b/>
      <sz val="11"/>
      <color indexed="63"/>
      <name val="Calibri"/>
      <family val="2"/>
      <charset val="178"/>
    </font>
    <font>
      <sz val="8"/>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u/>
      <sz val="9"/>
      <color indexed="16"/>
      <name val="Arial"/>
      <family val="2"/>
    </font>
    <font>
      <b/>
      <sz val="9"/>
      <color indexed="18"/>
      <name val="Arial"/>
      <family val="2"/>
    </font>
    <font>
      <b/>
      <sz val="9"/>
      <name val="Arial Narrow"/>
      <family val="2"/>
    </font>
    <font>
      <b/>
      <sz val="12"/>
      <color indexed="60"/>
      <name val="Swis721 Cn BT"/>
      <family val="2"/>
    </font>
    <font>
      <b/>
      <sz val="18"/>
      <color indexed="56"/>
      <name val="Cambria"/>
      <family val="2"/>
      <charset val="178"/>
    </font>
    <font>
      <b/>
      <sz val="11"/>
      <color indexed="8"/>
      <name val="Calibri"/>
      <family val="2"/>
      <charset val="178"/>
    </font>
    <font>
      <sz val="11"/>
      <color indexed="10"/>
      <name val="Calibri"/>
      <family val="2"/>
      <charset val="178"/>
    </font>
    <font>
      <sz val="11"/>
      <name val="ZapfCalligr BT"/>
      <family val="1"/>
    </font>
    <font>
      <b/>
      <sz val="11"/>
      <color indexed="52"/>
      <name val="돋움"/>
      <family val="3"/>
      <charset val="129"/>
    </font>
    <font>
      <b/>
      <sz val="11"/>
      <color indexed="8"/>
      <name val="돋움"/>
      <family val="3"/>
      <charset val="129"/>
    </font>
    <font>
      <sz val="11"/>
      <color indexed="62"/>
      <name val="돋움"/>
      <family val="3"/>
      <charset val="129"/>
    </font>
    <font>
      <b/>
      <sz val="11"/>
      <color indexed="63"/>
      <name val="돋움"/>
      <family val="3"/>
      <charset val="129"/>
    </font>
    <font>
      <sz val="12"/>
      <name val="官帕眉"/>
      <charset val="134"/>
    </font>
    <font>
      <sz val="11"/>
      <color theme="1"/>
      <name val="Calibri"/>
      <family val="2"/>
    </font>
    <font>
      <sz val="11"/>
      <color theme="1"/>
      <name val="Trebuchet MS"/>
      <family val="2"/>
    </font>
    <font>
      <sz val="10"/>
      <color theme="1"/>
      <name val="Tahoma"/>
      <family val="2"/>
    </font>
    <font>
      <sz val="11"/>
      <color theme="1"/>
      <name val="Calibri Light"/>
      <family val="2"/>
    </font>
    <font>
      <i/>
      <sz val="11"/>
      <color theme="1"/>
      <name val="Calibri"/>
      <family val="2"/>
      <scheme val="minor"/>
    </font>
    <font>
      <b/>
      <u/>
      <sz val="11"/>
      <color theme="1"/>
      <name val="Calibri"/>
      <family val="2"/>
      <scheme val="minor"/>
    </font>
    <font>
      <sz val="11"/>
      <color rgb="FFFFFF00"/>
      <name val="Calibri"/>
      <family val="2"/>
      <scheme val="minor"/>
    </font>
  </fonts>
  <fills count="1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indexed="42"/>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13"/>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4"/>
        <bgColor theme="4"/>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5"/>
        <bgColor theme="5"/>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6"/>
        <bgColor theme="6"/>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7"/>
        <bgColor theme="7"/>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8"/>
        <bgColor theme="8"/>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theme="9"/>
        <bgColor theme="9"/>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C6EFCE"/>
        <bgColor rgb="FFC6EFCE"/>
      </patternFill>
    </fill>
    <fill>
      <patternFill patternType="solid">
        <fgColor indexed="26"/>
        <bgColor indexed="64"/>
      </patternFill>
    </fill>
    <fill>
      <patternFill patternType="solid">
        <fgColor rgb="FFFFCC99"/>
        <bgColor rgb="FFFFCC99"/>
      </patternFill>
    </fill>
    <fill>
      <patternFill patternType="solid">
        <fgColor indexed="15"/>
      </patternFill>
    </fill>
    <fill>
      <patternFill patternType="solid">
        <fgColor indexed="12"/>
      </patternFill>
    </fill>
    <fill>
      <patternFill patternType="solid">
        <fgColor rgb="FFFFEB9C"/>
        <bgColor rgb="FFFFEB9C"/>
      </patternFill>
    </fill>
    <fill>
      <patternFill patternType="solid">
        <fgColor rgb="FFFFFFCC"/>
        <bgColor rgb="FFFFFFCC"/>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31"/>
      </patternFill>
    </fill>
    <fill>
      <patternFill patternType="solid">
        <fgColor indexed="42"/>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22"/>
      </patternFill>
    </fill>
    <fill>
      <patternFill patternType="solid">
        <fgColor indexed="44"/>
        <bgColor indexed="64"/>
      </patternFill>
    </fill>
    <fill>
      <patternFill patternType="lightGray">
        <fgColor indexed="15"/>
      </patternFill>
    </fill>
    <fill>
      <patternFill patternType="solid">
        <fgColor indexed="41"/>
        <bgColor indexed="64"/>
      </patternFill>
    </fill>
    <fill>
      <patternFill patternType="solid">
        <fgColor indexed="31"/>
        <bgColor indexed="64"/>
      </patternFill>
    </fill>
    <fill>
      <patternFill patternType="solid">
        <fgColor indexed="55"/>
        <bgColor indexed="64"/>
      </patternFill>
    </fill>
    <fill>
      <patternFill patternType="lightGray">
        <fgColor indexed="11"/>
      </patternFill>
    </fill>
    <fill>
      <patternFill patternType="solid">
        <fgColor indexed="13"/>
      </patternFill>
    </fill>
    <fill>
      <patternFill patternType="lightGray">
        <fgColor indexed="10"/>
      </patternFill>
    </fill>
    <fill>
      <patternFill patternType="darkVertical"/>
    </fill>
    <fill>
      <patternFill patternType="solid">
        <fgColor indexed="63"/>
        <bgColor indexed="64"/>
      </patternFill>
    </fill>
    <fill>
      <patternFill patternType="solid">
        <fgColor indexed="14"/>
        <bgColor indexed="64"/>
      </patternFill>
    </fill>
    <fill>
      <patternFill patternType="lightGray">
        <fgColor indexed="13"/>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Gray">
        <fgColor indexed="13"/>
        <bgColor indexed="9"/>
      </patternFill>
    </fill>
    <fill>
      <patternFill patternType="solid">
        <fgColor indexed="11"/>
        <bgColor indexed="64"/>
      </patternFill>
    </fill>
    <fill>
      <patternFill patternType="lightUp">
        <fgColor indexed="9"/>
        <bgColor indexed="49"/>
      </patternFill>
    </fill>
    <fill>
      <patternFill patternType="lightUp">
        <fgColor indexed="9"/>
        <bgColor indexed="10"/>
      </patternFill>
    </fill>
    <fill>
      <patternFill patternType="lightUp">
        <fgColor indexed="9"/>
        <bgColor indexed="57"/>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mediumGray">
        <fgColor indexed="22"/>
        <bgColor indexed="9"/>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9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double">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right/>
      <top style="double">
        <color indexed="64"/>
      </top>
      <bottom style="double">
        <color indexed="64"/>
      </bottom>
      <diagonal/>
    </border>
    <border>
      <left style="medium">
        <color indexed="64"/>
      </left>
      <right style="thin">
        <color indexed="64"/>
      </right>
      <top style="medium">
        <color indexed="64"/>
      </top>
      <bottom style="thin">
        <color indexed="64"/>
      </bottom>
      <diagonal/>
    </border>
    <border>
      <left/>
      <right/>
      <top style="double">
        <color indexed="64"/>
      </top>
      <bottom/>
      <diagonal/>
    </border>
    <border>
      <left style="thin">
        <color indexed="64"/>
      </left>
      <right/>
      <top/>
      <bottom style="double">
        <color indexed="64"/>
      </bottom>
      <diagonal/>
    </border>
    <border>
      <left style="thick">
        <color indexed="64"/>
      </left>
      <right/>
      <top/>
      <bottom/>
      <diagonal/>
    </border>
    <border>
      <left style="thick">
        <color indexed="64"/>
      </left>
      <right style="thick">
        <color indexed="64"/>
      </right>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hair">
        <color indexed="64"/>
      </left>
      <right/>
      <top/>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style="thin">
        <color indexed="64"/>
      </right>
      <top style="thin">
        <color indexed="64"/>
      </top>
      <bottom style="hair">
        <color indexed="64"/>
      </bottom>
      <diagonal/>
    </border>
    <border>
      <left/>
      <right/>
      <top/>
      <bottom style="double">
        <color indexed="52"/>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right/>
      <top style="hair">
        <color indexed="8"/>
      </top>
      <bottom style="thin">
        <color indexed="8"/>
      </bottom>
      <diagonal/>
    </border>
    <border>
      <left/>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double">
        <color indexed="64"/>
      </top>
      <bottom/>
      <diagonal/>
    </border>
    <border>
      <left/>
      <right/>
      <top/>
      <bottom style="dotted">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hair">
        <color indexed="8"/>
      </top>
      <bottom/>
      <diagonal/>
    </border>
    <border>
      <left/>
      <right/>
      <top style="hair">
        <color indexed="8"/>
      </top>
      <bottom style="hair">
        <color indexed="8"/>
      </bottom>
      <diagonal/>
    </border>
    <border>
      <left/>
      <right/>
      <top style="thin">
        <color indexed="64"/>
      </top>
      <bottom style="double">
        <color indexed="64"/>
      </bottom>
      <diagonal/>
    </border>
    <border>
      <left style="thin">
        <color indexed="8"/>
      </left>
      <right style="thin">
        <color indexed="8"/>
      </right>
      <top style="double">
        <color indexed="8"/>
      </top>
      <bottom style="thin">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right/>
      <top/>
      <bottom style="thin">
        <color indexed="8"/>
      </bottom>
      <diagonal/>
    </border>
    <border>
      <left style="mediumDashed">
        <color indexed="64"/>
      </left>
      <right style="mediumDashed">
        <color indexed="64"/>
      </right>
      <top style="mediumDashed">
        <color indexed="64"/>
      </top>
      <bottom style="mediumDashed">
        <color indexed="64"/>
      </bottom>
      <diagonal/>
    </border>
    <border>
      <left/>
      <right/>
      <top style="thin">
        <color indexed="8"/>
      </top>
      <bottom style="thin">
        <color indexed="8"/>
      </bottom>
      <diagonal/>
    </border>
    <border>
      <left style="thin">
        <color indexed="22"/>
      </left>
      <right style="thin">
        <color indexed="22"/>
      </right>
      <top/>
      <bottom style="thin">
        <color indexed="22"/>
      </bottom>
      <diagonal/>
    </border>
    <border>
      <left style="thin">
        <color indexed="22"/>
      </left>
      <right style="thin">
        <color indexed="22"/>
      </right>
      <top style="thin">
        <color indexed="64"/>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8"/>
      </left>
      <right/>
      <top style="thin">
        <color indexed="8"/>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right style="thin">
        <color auto="1"/>
      </right>
      <top style="hair">
        <color auto="1"/>
      </top>
      <bottom style="hair">
        <color auto="1"/>
      </bottom>
      <diagonal/>
    </border>
    <border>
      <left style="thin">
        <color auto="1"/>
      </left>
      <right/>
      <top style="hair">
        <color auto="1"/>
      </top>
      <bottom style="hair">
        <color auto="1"/>
      </bottom>
      <diagonal/>
    </border>
  </borders>
  <cellStyleXfs count="3290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3" fontId="20" fillId="0" borderId="0" applyFont="0" applyFill="0" applyBorder="0" applyAlignment="0" applyProtection="0"/>
    <xf numFmtId="9" fontId="20" fillId="0" borderId="0" applyFont="0" applyFill="0" applyBorder="0" applyAlignment="0" applyProtection="0"/>
    <xf numFmtId="0" fontId="1" fillId="0" borderId="0"/>
    <xf numFmtId="43" fontId="20" fillId="0" borderId="0" applyFont="0" applyFill="0" applyBorder="0" applyAlignment="0" applyProtection="0"/>
    <xf numFmtId="0" fontId="20" fillId="0" borderId="0"/>
    <xf numFmtId="0" fontId="20" fillId="0" borderId="0"/>
    <xf numFmtId="0" fontId="20" fillId="0" borderId="0"/>
    <xf numFmtId="0" fontId="20" fillId="0" borderId="0"/>
    <xf numFmtId="0" fontId="18" fillId="0" borderId="0"/>
    <xf numFmtId="0" fontId="18" fillId="0" borderId="0"/>
    <xf numFmtId="9" fontId="18"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20" fillId="0" borderId="0"/>
    <xf numFmtId="0" fontId="20" fillId="0" borderId="0"/>
    <xf numFmtId="166" fontId="1" fillId="0" borderId="0"/>
    <xf numFmtId="43" fontId="1" fillId="0" borderId="0" applyFont="0" applyFill="0" applyBorder="0" applyAlignment="0" applyProtection="0"/>
    <xf numFmtId="43" fontId="20"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6" fontId="1"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43" fontId="1" fillId="0" borderId="0" applyFont="0" applyFill="0" applyBorder="0" applyAlignment="0" applyProtection="0"/>
    <xf numFmtId="0" fontId="1" fillId="0" borderId="0"/>
    <xf numFmtId="164" fontId="20"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0" fillId="0" borderId="0"/>
    <xf numFmtId="43" fontId="1" fillId="0" borderId="0" applyFont="0" applyFill="0" applyBorder="0" applyAlignment="0" applyProtection="0"/>
    <xf numFmtId="0" fontId="20" fillId="0" borderId="0" applyFont="0" applyFill="0" applyBorder="0" applyAlignment="0" applyProtection="0"/>
    <xf numFmtId="0" fontId="1" fillId="0" borderId="0"/>
    <xf numFmtId="43" fontId="20" fillId="0" borderId="0" applyFont="0" applyFill="0" applyBorder="0" applyAlignment="0" applyProtection="0"/>
    <xf numFmtId="0" fontId="20" fillId="0" borderId="0"/>
    <xf numFmtId="0" fontId="1" fillId="0" borderId="0"/>
    <xf numFmtId="0" fontId="1" fillId="0" borderId="0"/>
    <xf numFmtId="0" fontId="1" fillId="8" borderId="8" applyNumberFormat="0" applyFont="0" applyAlignment="0" applyProtection="0"/>
    <xf numFmtId="0" fontId="28" fillId="0" borderId="0"/>
    <xf numFmtId="0" fontId="29" fillId="0" borderId="0"/>
    <xf numFmtId="0" fontId="20" fillId="0" borderId="0" applyNumberFormat="0" applyFont="0" applyFill="0" applyBorder="0" applyAlignment="0" applyProtection="0">
      <alignment vertical="top"/>
    </xf>
    <xf numFmtId="43" fontId="28" fillId="0" borderId="0" applyFont="0" applyFill="0" applyBorder="0" applyAlignment="0" applyProtection="0"/>
    <xf numFmtId="9" fontId="23" fillId="0" borderId="0" applyFont="0" applyFill="0" applyBorder="0" applyAlignment="0" applyProtection="0"/>
    <xf numFmtId="43" fontId="1" fillId="0" borderId="0" applyFont="0" applyFill="0" applyBorder="0" applyAlignment="0" applyProtection="0"/>
    <xf numFmtId="0" fontId="20" fillId="0" borderId="0" applyNumberFormat="0" applyFont="0" applyFill="0" applyBorder="0" applyAlignment="0" applyProtection="0">
      <alignment vertical="top"/>
    </xf>
    <xf numFmtId="0" fontId="20"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9" fontId="20" fillId="0" borderId="0" applyFont="0" applyFill="0" applyBorder="0" applyAlignment="0" applyProtection="0"/>
    <xf numFmtId="43" fontId="20" fillId="0" borderId="0" applyFont="0" applyFill="0" applyBorder="0" applyAlignment="0" applyProtection="0"/>
    <xf numFmtId="0" fontId="29" fillId="0" borderId="0"/>
    <xf numFmtId="0" fontId="29" fillId="0" borderId="0"/>
    <xf numFmtId="43" fontId="20" fillId="0" borderId="0" applyFont="0" applyFill="0" applyBorder="0" applyAlignment="0" applyProtection="0"/>
    <xf numFmtId="173" fontId="20" fillId="0" borderId="0" applyFill="0" applyBorder="0" applyAlignment="0" applyProtection="0"/>
    <xf numFmtId="43" fontId="29"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0" fontId="1" fillId="0" borderId="0"/>
    <xf numFmtId="164" fontId="1" fillId="0" borderId="0" applyFont="0" applyFill="0" applyBorder="0" applyAlignment="0" applyProtection="0"/>
    <xf numFmtId="0" fontId="20" fillId="0" borderId="0"/>
    <xf numFmtId="0" fontId="20" fillId="0" borderId="0" applyNumberFormat="0" applyFont="0" applyFill="0" applyBorder="0" applyAlignment="0" applyProtection="0">
      <alignment vertical="top"/>
    </xf>
    <xf numFmtId="0" fontId="20" fillId="0" borderId="0"/>
    <xf numFmtId="9" fontId="20" fillId="0" borderId="0" applyFont="0" applyFill="0" applyBorder="0" applyAlignment="0" applyProtection="0"/>
    <xf numFmtId="43" fontId="20" fillId="0" borderId="0" applyFont="0" applyFill="0" applyBorder="0" applyAlignment="0" applyProtection="0"/>
    <xf numFmtId="0" fontId="41" fillId="0" borderId="0"/>
    <xf numFmtId="43" fontId="41" fillId="0" borderId="0" applyFont="0" applyFill="0" applyBorder="0" applyAlignment="0" applyProtection="0"/>
    <xf numFmtId="0" fontId="1" fillId="0" borderId="0"/>
    <xf numFmtId="43" fontId="20" fillId="0" borderId="0" applyFont="0" applyFill="0" applyBorder="0" applyAlignment="0" applyProtection="0"/>
    <xf numFmtId="0" fontId="20" fillId="0" borderId="0"/>
    <xf numFmtId="9" fontId="20" fillId="0" borderId="0" applyFont="0" applyFill="0" applyBorder="0" applyAlignment="0" applyProtection="0"/>
    <xf numFmtId="0" fontId="1" fillId="0" borderId="0"/>
    <xf numFmtId="0" fontId="29" fillId="0" borderId="0"/>
    <xf numFmtId="43" fontId="20" fillId="0" borderId="0" applyFont="0" applyFill="0" applyBorder="0" applyAlignment="0" applyProtection="0"/>
    <xf numFmtId="43" fontId="1" fillId="0" borderId="0" applyFont="0" applyFill="0" applyBorder="0" applyAlignment="0" applyProtection="0"/>
    <xf numFmtId="0" fontId="20" fillId="0" borderId="0"/>
    <xf numFmtId="0" fontId="20" fillId="0" borderId="0"/>
    <xf numFmtId="0" fontId="42" fillId="0" borderId="0"/>
    <xf numFmtId="0" fontId="20" fillId="0" borderId="0"/>
    <xf numFmtId="43" fontId="20" fillId="0" borderId="0" applyFont="0" applyFill="0" applyBorder="0" applyAlignment="0" applyProtection="0"/>
    <xf numFmtId="0" fontId="1" fillId="0" borderId="0"/>
    <xf numFmtId="0" fontId="21" fillId="39" borderId="0" applyNumberFormat="0" applyBorder="0" applyAlignment="0" applyProtection="0"/>
    <xf numFmtId="0" fontId="21" fillId="40" borderId="0" applyNumberFormat="0" applyBorder="0" applyAlignment="0" applyProtection="0"/>
    <xf numFmtId="0" fontId="45" fillId="41" borderId="0" applyNumberFormat="0" applyBorder="0" applyAlignment="0" applyProtection="0"/>
    <xf numFmtId="0" fontId="45"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5" fillId="45" borderId="0" applyNumberFormat="0" applyBorder="0" applyAlignment="0" applyProtection="0"/>
    <xf numFmtId="0" fontId="45" fillId="46" borderId="0" applyNumberFormat="0" applyBorder="0" applyAlignment="0" applyProtection="0"/>
    <xf numFmtId="0" fontId="21" fillId="47" borderId="0" applyNumberFormat="0" applyBorder="0" applyAlignment="0" applyProtection="0"/>
    <xf numFmtId="0" fontId="21" fillId="48" borderId="0" applyNumberFormat="0" applyBorder="0" applyAlignment="0" applyProtection="0"/>
    <xf numFmtId="0" fontId="45" fillId="49" borderId="0" applyNumberFormat="0" applyBorder="0" applyAlignment="0" applyProtection="0"/>
    <xf numFmtId="0" fontId="45" fillId="50" borderId="0" applyNumberFormat="0" applyBorder="0" applyAlignment="0" applyProtection="0"/>
    <xf numFmtId="0" fontId="21" fillId="51" borderId="0" applyNumberFormat="0" applyBorder="0" applyAlignment="0" applyProtection="0"/>
    <xf numFmtId="0" fontId="21" fillId="52" borderId="0" applyNumberFormat="0" applyBorder="0" applyAlignment="0" applyProtection="0"/>
    <xf numFmtId="0" fontId="45" fillId="53" borderId="0" applyNumberFormat="0" applyBorder="0" applyAlignment="0" applyProtection="0"/>
    <xf numFmtId="0" fontId="45" fillId="54" borderId="0" applyNumberFormat="0" applyBorder="0" applyAlignment="0" applyProtection="0"/>
    <xf numFmtId="0" fontId="21" fillId="55" borderId="0" applyNumberFormat="0" applyBorder="0" applyAlignment="0" applyProtection="0"/>
    <xf numFmtId="0" fontId="21" fillId="56" borderId="0" applyNumberFormat="0" applyBorder="0" applyAlignment="0" applyProtection="0"/>
    <xf numFmtId="0" fontId="45" fillId="57" borderId="0" applyNumberFormat="0" applyBorder="0" applyAlignment="0" applyProtection="0"/>
    <xf numFmtId="0" fontId="45" fillId="58" borderId="0" applyNumberFormat="0" applyBorder="0" applyAlignment="0" applyProtection="0"/>
    <xf numFmtId="0" fontId="21" fillId="59" borderId="0" applyNumberFormat="0" applyBorder="0" applyAlignment="0" applyProtection="0"/>
    <xf numFmtId="0" fontId="21" fillId="60" borderId="0" applyNumberFormat="0" applyBorder="0" applyAlignment="0" applyProtection="0"/>
    <xf numFmtId="0" fontId="45" fillId="61" borderId="0" applyNumberFormat="0" applyBorder="0" applyAlignment="0" applyProtection="0"/>
    <xf numFmtId="0" fontId="45" fillId="62" borderId="0" applyNumberFormat="0" applyBorder="0" applyAlignment="0" applyProtection="0"/>
    <xf numFmtId="0" fontId="32" fillId="0" borderId="0">
      <alignment horizontal="center" wrapText="1"/>
      <protection locked="0"/>
    </xf>
    <xf numFmtId="0" fontId="46" fillId="63" borderId="0" applyNumberFormat="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180" fontId="20" fillId="0" borderId="0" applyFill="0" applyBorder="0" applyAlignment="0"/>
    <xf numFmtId="0" fontId="53" fillId="64" borderId="4" applyNumberFormat="0" applyAlignment="0" applyProtection="0"/>
    <xf numFmtId="0" fontId="54" fillId="65" borderId="7" applyNumberFormat="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0" fontId="42" fillId="0" borderId="0" applyFont="0" applyFill="0" applyBorder="0" applyAlignment="0" applyProtection="0"/>
    <xf numFmtId="43" fontId="20" fillId="0" borderId="0" applyFont="0" applyFill="0" applyBorder="0" applyAlignment="0" applyProtection="0"/>
    <xf numFmtId="43" fontId="29"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4" fontId="20"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3" fontId="20" fillId="0" borderId="31" applyProtection="0"/>
    <xf numFmtId="181" fontId="20" fillId="0" borderId="32" applyProtection="0"/>
    <xf numFmtId="4" fontId="19" fillId="0" borderId="32" applyProtection="0"/>
    <xf numFmtId="182" fontId="20" fillId="0" borderId="32" applyProtection="0"/>
    <xf numFmtId="0" fontId="56" fillId="0" borderId="0" applyNumberFormat="0" applyAlignment="0">
      <alignment horizontal="left"/>
    </xf>
    <xf numFmtId="0" fontId="57" fillId="0" borderId="0" applyNumberFormat="0" applyAlignment="0"/>
    <xf numFmtId="0" fontId="58" fillId="0" borderId="0" applyProtection="0"/>
    <xf numFmtId="0" fontId="22" fillId="66" borderId="0" applyNumberFormat="0" applyBorder="0" applyAlignment="0" applyProtection="0"/>
    <xf numFmtId="0" fontId="22" fillId="67" borderId="0" applyNumberFormat="0" applyBorder="0" applyAlignment="0" applyProtection="0"/>
    <xf numFmtId="0" fontId="22" fillId="68" borderId="0" applyNumberFormat="0" applyBorder="0" applyAlignment="0" applyProtection="0"/>
    <xf numFmtId="0" fontId="59" fillId="0" borderId="0" applyNumberFormat="0" applyAlignment="0">
      <alignment horizontal="left"/>
    </xf>
    <xf numFmtId="2" fontId="58" fillId="0" borderId="0" applyProtection="0"/>
    <xf numFmtId="0" fontId="60" fillId="69" borderId="0" applyNumberFormat="0" applyBorder="0" applyAlignment="0" applyProtection="0"/>
    <xf numFmtId="38" fontId="61" fillId="37" borderId="0" applyNumberFormat="0" applyBorder="0" applyAlignment="0" applyProtection="0"/>
    <xf numFmtId="0" fontId="62" fillId="0" borderId="25" applyNumberFormat="0" applyAlignment="0" applyProtection="0">
      <alignment horizontal="left" vertical="center"/>
    </xf>
    <xf numFmtId="0" fontId="62" fillId="0" borderId="17">
      <alignment horizontal="left" vertical="center"/>
    </xf>
    <xf numFmtId="0" fontId="19" fillId="0" borderId="0" applyNumberFormat="0" applyFont="0" applyFill="0" applyBorder="0" applyAlignment="0" applyProtection="0">
      <protection locked="0"/>
    </xf>
    <xf numFmtId="0" fontId="24" fillId="0" borderId="0" applyProtection="0"/>
    <xf numFmtId="10" fontId="61" fillId="70" borderId="11" applyNumberFormat="0" applyBorder="0" applyAlignment="0" applyProtection="0"/>
    <xf numFmtId="0" fontId="63" fillId="71" borderId="4" applyNumberFormat="0" applyAlignment="0" applyProtection="0"/>
    <xf numFmtId="183" fontId="20" fillId="72" borderId="0"/>
    <xf numFmtId="0" fontId="64" fillId="0" borderId="6" applyNumberFormat="0" applyFill="0" applyAlignment="0" applyProtection="0"/>
    <xf numFmtId="183" fontId="20" fillId="73" borderId="0"/>
    <xf numFmtId="184" fontId="65" fillId="0" borderId="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66" fillId="0" borderId="0" applyNumberFormat="0">
      <alignment horizontal="right"/>
    </xf>
    <xf numFmtId="0" fontId="67" fillId="74" borderId="0" applyNumberFormat="0" applyBorder="0" applyAlignment="0" applyProtection="0"/>
    <xf numFmtId="185" fontId="68" fillId="0" borderId="0"/>
    <xf numFmtId="0" fontId="29" fillId="0" borderId="0"/>
    <xf numFmtId="0" fontId="29" fillId="0" borderId="0"/>
    <xf numFmtId="0" fontId="29" fillId="0" borderId="0"/>
    <xf numFmtId="0" fontId="29" fillId="0" borderId="0"/>
    <xf numFmtId="0" fontId="1" fillId="0" borderId="0"/>
    <xf numFmtId="0" fontId="29" fillId="0" borderId="0"/>
    <xf numFmtId="0" fontId="1" fillId="0" borderId="0"/>
    <xf numFmtId="0" fontId="1" fillId="0" borderId="0"/>
    <xf numFmtId="0" fontId="20" fillId="0" borderId="0" applyBorder="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1" fillId="0" borderId="0"/>
    <xf numFmtId="0" fontId="29" fillId="0" borderId="0"/>
    <xf numFmtId="0" fontId="29" fillId="0" borderId="0"/>
    <xf numFmtId="0" fontId="29" fillId="0" borderId="0"/>
    <xf numFmtId="0" fontId="29" fillId="0" borderId="0"/>
    <xf numFmtId="0" fontId="20"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3"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75" borderId="8" applyNumberFormat="0" applyFont="0" applyAlignment="0" applyProtection="0"/>
    <xf numFmtId="0" fontId="69" fillId="0" borderId="31"/>
    <xf numFmtId="0" fontId="70" fillId="64" borderId="5" applyNumberFormat="0" applyAlignment="0" applyProtection="0"/>
    <xf numFmtId="186" fontId="65" fillId="0" borderId="0"/>
    <xf numFmtId="14" fontId="32" fillId="0" borderId="0">
      <alignment horizontal="center" wrapText="1"/>
      <protection locked="0"/>
    </xf>
    <xf numFmtId="10" fontId="2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187" fontId="71" fillId="0" borderId="0"/>
    <xf numFmtId="0" fontId="43" fillId="0" borderId="0" applyNumberFormat="0" applyFont="0" applyFill="0" applyBorder="0" applyAlignment="0" applyProtection="0">
      <alignment horizontal="left"/>
    </xf>
    <xf numFmtId="188" fontId="72" fillId="0" borderId="0" applyNumberFormat="0" applyFill="0" applyBorder="0" applyAlignment="0" applyProtection="0">
      <alignment horizontal="left"/>
    </xf>
    <xf numFmtId="0" fontId="44" fillId="0" borderId="0" applyNumberFormat="0" applyFill="0" applyBorder="0" applyAlignment="0" applyProtection="0"/>
    <xf numFmtId="0" fontId="73" fillId="0" borderId="0"/>
    <xf numFmtId="40" fontId="74" fillId="0" borderId="0" applyBorder="0">
      <alignment horizontal="right"/>
    </xf>
    <xf numFmtId="0" fontId="22" fillId="0" borderId="9" applyNumberFormat="0" applyFill="0" applyAlignment="0" applyProtection="0"/>
    <xf numFmtId="0" fontId="34" fillId="0" borderId="0" applyNumberFormat="0" applyFill="0" applyBorder="0" applyAlignment="0" applyProtection="0"/>
    <xf numFmtId="0" fontId="20"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49" fontId="20" fillId="0" borderId="0"/>
    <xf numFmtId="0" fontId="20" fillId="0" borderId="0"/>
    <xf numFmtId="37" fontId="75" fillId="38" borderId="33" applyNumberFormat="0" applyFont="0" applyFill="0" applyAlignment="0" applyProtection="0">
      <protection locked="0"/>
    </xf>
    <xf numFmtId="0" fontId="20" fillId="0" borderId="0"/>
    <xf numFmtId="0" fontId="20" fillId="0" borderId="0"/>
    <xf numFmtId="0" fontId="20" fillId="0" borderId="0"/>
    <xf numFmtId="0" fontId="20" fillId="0" borderId="0" applyFont="0" applyFill="0" applyBorder="0" applyAlignment="0" applyProtection="0"/>
    <xf numFmtId="164" fontId="20"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76" fillId="0" borderId="0"/>
    <xf numFmtId="9" fontId="1" fillId="0" borderId="0" applyFont="0" applyFill="0" applyBorder="0" applyAlignment="0" applyProtection="0"/>
    <xf numFmtId="0" fontId="28" fillId="0" borderId="0"/>
    <xf numFmtId="43" fontId="29" fillId="0" borderId="0" applyFont="0" applyFill="0" applyBorder="0" applyAlignment="0" applyProtection="0"/>
    <xf numFmtId="0" fontId="23" fillId="0" borderId="0"/>
    <xf numFmtId="0" fontId="1" fillId="0" borderId="0"/>
    <xf numFmtId="43" fontId="1" fillId="0" borderId="0" applyFont="0" applyFill="0" applyBorder="0" applyAlignment="0" applyProtection="0"/>
    <xf numFmtId="0" fontId="1" fillId="0" borderId="0"/>
    <xf numFmtId="0" fontId="20" fillId="0" borderId="0">
      <alignment horizontal="justify" vertical="top" wrapText="1"/>
    </xf>
    <xf numFmtId="0" fontId="1" fillId="0" borderId="0"/>
    <xf numFmtId="0" fontId="1" fillId="0" borderId="0"/>
    <xf numFmtId="0" fontId="28" fillId="0" borderId="0"/>
    <xf numFmtId="0" fontId="79" fillId="0" borderId="0"/>
    <xf numFmtId="43" fontId="55" fillId="0" borderId="0" applyFont="0" applyFill="0" applyBorder="0" applyAlignment="0" applyProtection="0"/>
    <xf numFmtId="0" fontId="29" fillId="0" borderId="0"/>
    <xf numFmtId="0" fontId="29" fillId="0" borderId="0"/>
    <xf numFmtId="9" fontId="1" fillId="0" borderId="0" applyFont="0" applyFill="0" applyBorder="0" applyAlignment="0" applyProtection="0"/>
    <xf numFmtId="43" fontId="20" fillId="0" borderId="0" applyFont="0" applyFill="0" applyBorder="0" applyAlignment="0" applyProtection="0"/>
    <xf numFmtId="9" fontId="26" fillId="0" borderId="0" applyFont="0" applyFill="0" applyBorder="0" applyAlignment="0" applyProtection="0"/>
    <xf numFmtId="43" fontId="1" fillId="0" borderId="0" applyFont="0" applyFill="0" applyBorder="0" applyAlignment="0" applyProtection="0"/>
    <xf numFmtId="169" fontId="20" fillId="0" borderId="0" applyFont="0" applyFill="0" applyBorder="0" applyAlignment="0" applyProtection="0"/>
    <xf numFmtId="9" fontId="1" fillId="0" borderId="0" applyFont="0" applyFill="0" applyBorder="0" applyAlignment="0" applyProtection="0"/>
    <xf numFmtId="0" fontId="20" fillId="0" borderId="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43" fontId="29"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1" fontId="20" fillId="0" borderId="0" applyFont="0" applyFill="0" applyBorder="0" applyAlignment="0" applyProtection="0"/>
    <xf numFmtId="43" fontId="55"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43" fontId="5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85" fillId="0" borderId="0" applyFont="0" applyFill="0" applyBorder="0" applyAlignment="0" applyProtection="0"/>
    <xf numFmtId="164" fontId="8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6" fillId="0" borderId="0" applyNumberFormat="0" applyAlignment="0">
      <alignment horizontal="left"/>
    </xf>
    <xf numFmtId="0" fontId="87" fillId="0" borderId="0" applyNumberFormat="0" applyAlignment="0"/>
    <xf numFmtId="0" fontId="88" fillId="0" borderId="0" applyNumberFormat="0" applyAlignment="0">
      <alignment horizontal="left"/>
    </xf>
    <xf numFmtId="192" fontId="20" fillId="0" borderId="0" applyFon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4" fillId="0" borderId="0" applyNumberFormat="0" applyFill="0" applyBorder="0" applyAlignment="0" applyProtection="0">
      <alignment vertical="top"/>
      <protection locked="0"/>
    </xf>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193" fontId="20" fillId="0" borderId="0"/>
    <xf numFmtId="0" fontId="29" fillId="0" borderId="0"/>
    <xf numFmtId="0" fontId="29" fillId="0" borderId="0"/>
    <xf numFmtId="0" fontId="29" fillId="0" borderId="0"/>
    <xf numFmtId="0" fontId="29" fillId="0" borderId="0"/>
    <xf numFmtId="0" fontId="29" fillId="0" borderId="0"/>
    <xf numFmtId="0" fontId="20" fillId="0" borderId="0"/>
    <xf numFmtId="37" fontId="85" fillId="0" borderId="0"/>
    <xf numFmtId="0" fontId="1" fillId="0" borderId="0"/>
    <xf numFmtId="0" fontId="29" fillId="0" borderId="0"/>
    <xf numFmtId="0" fontId="29" fillId="0" borderId="0"/>
    <xf numFmtId="0" fontId="20"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29" fillId="0" borderId="0"/>
    <xf numFmtId="0" fontId="29" fillId="0" borderId="0"/>
    <xf numFmtId="0" fontId="29" fillId="0" borderId="0"/>
    <xf numFmtId="0" fontId="29" fillId="0" borderId="0"/>
    <xf numFmtId="0" fontId="98" fillId="0" borderId="0"/>
    <xf numFmtId="0" fontId="20" fillId="0" borderId="0">
      <alignment horizontal="justify" vertical="top" wrapText="1"/>
    </xf>
    <xf numFmtId="0" fontId="20" fillId="0" borderId="0">
      <alignment horizontal="justify" vertical="top" wrapText="1"/>
    </xf>
    <xf numFmtId="0" fontId="29" fillId="0" borderId="0"/>
    <xf numFmtId="0" fontId="20" fillId="0" borderId="0">
      <alignment horizontal="justify" vertical="top" wrapText="1"/>
    </xf>
    <xf numFmtId="0" fontId="20" fillId="0" borderId="0"/>
    <xf numFmtId="0" fontId="20" fillId="0" borderId="0"/>
    <xf numFmtId="0" fontId="20" fillId="0" borderId="0"/>
    <xf numFmtId="0" fontId="1" fillId="0" borderId="0"/>
    <xf numFmtId="0" fontId="20" fillId="0" borderId="0"/>
    <xf numFmtId="0" fontId="1" fillId="0" borderId="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9" fontId="55" fillId="0" borderId="0" applyFont="0" applyFill="0" applyBorder="0" applyAlignment="0" applyProtection="0"/>
    <xf numFmtId="0" fontId="42" fillId="0" borderId="0" applyNumberFormat="0" applyFont="0" applyFill="0" applyBorder="0" applyAlignment="0" applyProtection="0">
      <alignment horizontal="left"/>
    </xf>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41" fillId="0" borderId="0"/>
    <xf numFmtId="194" fontId="102" fillId="0" borderId="0" applyFont="0" applyFill="0" applyBorder="0" applyAlignment="0" applyProtection="0"/>
    <xf numFmtId="0" fontId="103" fillId="0" borderId="0" applyFont="0" applyFill="0" applyBorder="0" applyAlignment="0" applyProtection="0"/>
    <xf numFmtId="195" fontId="20" fillId="0" borderId="0" applyFont="0" applyFill="0" applyBorder="0" applyAlignment="0" applyProtection="0">
      <alignment horizontal="right"/>
    </xf>
    <xf numFmtId="0" fontId="104" fillId="0" borderId="0"/>
    <xf numFmtId="0" fontId="36" fillId="0" borderId="0" applyFont="0" applyFill="0" applyBorder="0" applyAlignment="0" applyProtection="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3" fillId="0" borderId="0"/>
    <xf numFmtId="0" fontId="104" fillId="0" borderId="0"/>
    <xf numFmtId="0" fontId="103"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5" fillId="0" borderId="0" applyFont="0" applyFill="0" applyBorder="0" applyAlignment="0" applyProtection="0"/>
    <xf numFmtId="0" fontId="20" fillId="0" borderId="0" applyNumberFormat="0" applyFill="0" applyBorder="0" applyAlignment="0" applyProtection="0"/>
    <xf numFmtId="9" fontId="106" fillId="0" borderId="0" applyFont="0" applyFill="0" applyBorder="0" applyAlignment="0" applyProtection="0"/>
    <xf numFmtId="0" fontId="105" fillId="0" borderId="0" applyFont="0" applyFill="0" applyBorder="0" applyAlignment="0" applyProtection="0"/>
    <xf numFmtId="0" fontId="105" fillId="0" borderId="0"/>
    <xf numFmtId="196" fontId="107"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104" fillId="0" borderId="0"/>
    <xf numFmtId="0" fontId="108" fillId="0" borderId="0"/>
    <xf numFmtId="0" fontId="105" fillId="0" borderId="0" applyFont="0" applyFill="0" applyBorder="0" applyAlignment="0" applyProtection="0"/>
    <xf numFmtId="0" fontId="103" fillId="0" borderId="0" applyFont="0" applyFill="0" applyBorder="0" applyAlignment="0" applyProtection="0"/>
    <xf numFmtId="0" fontId="20" fillId="0" borderId="0" applyNumberFormat="0" applyFill="0" applyBorder="0" applyAlignment="0" applyProtection="0"/>
    <xf numFmtId="0" fontId="109" fillId="0" borderId="0"/>
    <xf numFmtId="0" fontId="109" fillId="0" borderId="0"/>
    <xf numFmtId="0" fontId="42" fillId="0" borderId="0" applyFont="0" applyFill="0" applyBorder="0" applyAlignment="0" applyProtection="0"/>
    <xf numFmtId="42" fontId="110" fillId="0" borderId="0" applyFont="0" applyFill="0" applyBorder="0" applyAlignment="0" applyProtection="0"/>
    <xf numFmtId="197" fontId="111" fillId="0" borderId="0" applyFont="0" applyFill="0" applyBorder="0" applyAlignment="0" applyProtection="0"/>
    <xf numFmtId="0" fontId="42" fillId="0" borderId="0" applyFont="0" applyFill="0" applyBorder="0" applyAlignment="0" applyProtection="0"/>
    <xf numFmtId="0" fontId="42" fillId="0" borderId="0" applyFont="0" applyFill="0" applyBorder="0" applyAlignment="0" applyProtection="0"/>
    <xf numFmtId="197" fontId="111" fillId="0" borderId="0" applyFont="0" applyFill="0" applyBorder="0" applyAlignment="0" applyProtection="0"/>
    <xf numFmtId="0" fontId="20" fillId="0" borderId="0" applyFont="0" applyFill="0" applyBorder="0" applyAlignment="0" applyProtection="0"/>
    <xf numFmtId="0" fontId="112" fillId="0" borderId="0"/>
    <xf numFmtId="0" fontId="112" fillId="0" borderId="0"/>
    <xf numFmtId="42" fontId="110" fillId="0" borderId="0" applyFont="0" applyFill="0" applyBorder="0" applyAlignment="0" applyProtection="0"/>
    <xf numFmtId="194" fontId="102" fillId="0" borderId="0" applyFont="0" applyFill="0" applyBorder="0" applyAlignment="0" applyProtection="0"/>
    <xf numFmtId="164" fontId="102" fillId="0" borderId="0" applyFont="0" applyFill="0" applyBorder="0" applyAlignment="0" applyProtection="0"/>
    <xf numFmtId="43" fontId="110" fillId="0" borderId="0" applyFont="0" applyFill="0" applyBorder="0" applyAlignment="0" applyProtection="0"/>
    <xf numFmtId="178" fontId="102" fillId="0" borderId="0" applyFont="0" applyFill="0" applyBorder="0" applyAlignment="0" applyProtection="0"/>
    <xf numFmtId="42" fontId="110" fillId="0" borderId="0" applyFont="0" applyFill="0" applyBorder="0" applyAlignment="0" applyProtection="0"/>
    <xf numFmtId="43" fontId="110" fillId="0" borderId="0" applyFont="0" applyFill="0" applyBorder="0" applyAlignment="0" applyProtection="0"/>
    <xf numFmtId="164" fontId="102" fillId="0" borderId="0" applyFont="0" applyFill="0" applyBorder="0" applyAlignment="0" applyProtection="0"/>
    <xf numFmtId="41" fontId="110" fillId="0" borderId="0" applyFont="0" applyFill="0" applyBorder="0" applyAlignment="0" applyProtection="0"/>
    <xf numFmtId="178" fontId="102" fillId="0" borderId="0" applyFont="0" applyFill="0" applyBorder="0" applyAlignment="0" applyProtection="0"/>
    <xf numFmtId="164" fontId="102" fillId="0" borderId="0" applyFont="0" applyFill="0" applyBorder="0" applyAlignment="0" applyProtection="0"/>
    <xf numFmtId="41" fontId="110" fillId="0" borderId="0" applyFont="0" applyFill="0" applyBorder="0" applyAlignment="0" applyProtection="0"/>
    <xf numFmtId="43" fontId="110" fillId="0" borderId="0" applyFont="0" applyFill="0" applyBorder="0" applyAlignment="0" applyProtection="0"/>
    <xf numFmtId="178" fontId="102" fillId="0" borderId="0" applyFont="0" applyFill="0" applyBorder="0" applyAlignment="0" applyProtection="0"/>
    <xf numFmtId="194" fontId="102" fillId="0" borderId="0" applyFont="0" applyFill="0" applyBorder="0" applyAlignment="0" applyProtection="0"/>
    <xf numFmtId="0" fontId="109" fillId="0" borderId="0"/>
    <xf numFmtId="0" fontId="112" fillId="0" borderId="0"/>
    <xf numFmtId="0" fontId="112" fillId="0" borderId="0"/>
    <xf numFmtId="0" fontId="112" fillId="0" borderId="0"/>
    <xf numFmtId="0" fontId="112" fillId="0" borderId="0"/>
    <xf numFmtId="197" fontId="111" fillId="0" borderId="0" applyFont="0" applyFill="0" applyBorder="0" applyAlignment="0" applyProtection="0"/>
    <xf numFmtId="0" fontId="103" fillId="0" borderId="0"/>
    <xf numFmtId="0" fontId="103" fillId="0" borderId="0"/>
    <xf numFmtId="0" fontId="113" fillId="0" borderId="0" applyProtection="0"/>
    <xf numFmtId="0" fontId="113" fillId="0" borderId="0" applyProtection="0"/>
    <xf numFmtId="0" fontId="112" fillId="0" borderId="0"/>
    <xf numFmtId="0" fontId="112" fillId="0" borderId="0"/>
    <xf numFmtId="178" fontId="102" fillId="0" borderId="0" applyFont="0" applyFill="0" applyBorder="0" applyAlignment="0" applyProtection="0"/>
    <xf numFmtId="41" fontId="110" fillId="0" borderId="0" applyFont="0" applyFill="0" applyBorder="0" applyAlignment="0" applyProtection="0"/>
    <xf numFmtId="43" fontId="110" fillId="0" borderId="0" applyFont="0" applyFill="0" applyBorder="0" applyAlignment="0" applyProtection="0"/>
    <xf numFmtId="194" fontId="102" fillId="0" borderId="0" applyFont="0" applyFill="0" applyBorder="0" applyAlignment="0" applyProtection="0"/>
    <xf numFmtId="164" fontId="102" fillId="0" borderId="0" applyFont="0" applyFill="0" applyBorder="0" applyAlignment="0" applyProtection="0"/>
    <xf numFmtId="0" fontId="112" fillId="0" borderId="0"/>
    <xf numFmtId="0" fontId="109" fillId="0" borderId="0"/>
    <xf numFmtId="0" fontId="114" fillId="0" borderId="0"/>
    <xf numFmtId="0" fontId="29" fillId="0" borderId="0"/>
    <xf numFmtId="9" fontId="20" fillId="34" borderId="0"/>
    <xf numFmtId="0" fontId="20" fillId="0" borderId="0"/>
    <xf numFmtId="0" fontId="115" fillId="0" borderId="45"/>
    <xf numFmtId="0" fontId="73" fillId="0" borderId="0"/>
    <xf numFmtId="0" fontId="115" fillId="0" borderId="46"/>
    <xf numFmtId="0" fontId="115" fillId="0" borderId="47"/>
    <xf numFmtId="198" fontId="116" fillId="0" borderId="0" applyFont="0" applyFill="0" applyBorder="0" applyAlignment="0" applyProtection="0"/>
    <xf numFmtId="199" fontId="104" fillId="0" borderId="0" applyFont="0" applyFill="0" applyBorder="0" applyAlignment="0" applyProtection="0"/>
    <xf numFmtId="0" fontId="115" fillId="0" borderId="48"/>
    <xf numFmtId="0" fontId="117" fillId="0" borderId="30">
      <alignment horizontal="centerContinuous"/>
    </xf>
    <xf numFmtId="9" fontId="118" fillId="0" borderId="0" applyFont="0" applyFill="0" applyBorder="0" applyAlignment="0" applyProtection="0"/>
    <xf numFmtId="0" fontId="103" fillId="0" borderId="34">
      <alignment horizontal="center"/>
    </xf>
    <xf numFmtId="0" fontId="55" fillId="92" borderId="0" applyNumberFormat="0" applyBorder="0" applyAlignment="0" applyProtection="0"/>
    <xf numFmtId="0" fontId="55" fillId="82" borderId="0" applyNumberFormat="0" applyBorder="0" applyAlignment="0" applyProtection="0"/>
    <xf numFmtId="0" fontId="55" fillId="93" borderId="0" applyNumberFormat="0" applyBorder="0" applyAlignment="0" applyProtection="0"/>
    <xf numFmtId="0" fontId="55" fillId="89" borderId="0" applyNumberFormat="0" applyBorder="0" applyAlignment="0" applyProtection="0"/>
    <xf numFmtId="0" fontId="55" fillId="80" borderId="0" applyNumberFormat="0" applyBorder="0" applyAlignment="0" applyProtection="0"/>
    <xf numFmtId="0" fontId="55" fillId="79" borderId="0" applyNumberFormat="0" applyBorder="0" applyAlignment="0" applyProtection="0"/>
    <xf numFmtId="0" fontId="55" fillId="92" borderId="0" applyNumberFormat="0" applyBorder="0" applyAlignment="0" applyProtection="0"/>
    <xf numFmtId="0" fontId="55" fillId="82" borderId="0" applyNumberFormat="0" applyBorder="0" applyAlignment="0" applyProtection="0"/>
    <xf numFmtId="0" fontId="55" fillId="93" borderId="0" applyNumberFormat="0" applyBorder="0" applyAlignment="0" applyProtection="0"/>
    <xf numFmtId="0" fontId="55" fillId="89" borderId="0" applyNumberFormat="0" applyBorder="0" applyAlignment="0" applyProtection="0"/>
    <xf numFmtId="0" fontId="55" fillId="80" borderId="0" applyNumberFormat="0" applyBorder="0" applyAlignment="0" applyProtection="0"/>
    <xf numFmtId="0" fontId="55" fillId="79" borderId="0" applyNumberFormat="0" applyBorder="0" applyAlignment="0" applyProtection="0"/>
    <xf numFmtId="0" fontId="119" fillId="92" borderId="0" applyNumberFormat="0" applyBorder="0" applyAlignment="0" applyProtection="0">
      <alignment vertical="center"/>
    </xf>
    <xf numFmtId="0" fontId="119" fillId="82" borderId="0" applyNumberFormat="0" applyBorder="0" applyAlignment="0" applyProtection="0">
      <alignment vertical="center"/>
    </xf>
    <xf numFmtId="0" fontId="119" fillId="93" borderId="0" applyNumberFormat="0" applyBorder="0" applyAlignment="0" applyProtection="0">
      <alignment vertical="center"/>
    </xf>
    <xf numFmtId="0" fontId="119" fillId="89" borderId="0" applyNumberFormat="0" applyBorder="0" applyAlignment="0" applyProtection="0">
      <alignment vertical="center"/>
    </xf>
    <xf numFmtId="0" fontId="119" fillId="80" borderId="0" applyNumberFormat="0" applyBorder="0" applyAlignment="0" applyProtection="0">
      <alignment vertical="center"/>
    </xf>
    <xf numFmtId="0" fontId="119" fillId="79" borderId="0" applyNumberFormat="0" applyBorder="0" applyAlignment="0" applyProtection="0">
      <alignment vertical="center"/>
    </xf>
    <xf numFmtId="0" fontId="117" fillId="35" borderId="12">
      <alignment horizontal="centerContinuous"/>
    </xf>
    <xf numFmtId="0" fontId="117" fillId="70" borderId="30">
      <alignment horizontal="center"/>
    </xf>
    <xf numFmtId="0" fontId="120" fillId="0" borderId="49">
      <alignment horizontal="left" vertical="center"/>
    </xf>
    <xf numFmtId="0" fontId="55" fillId="76" borderId="0" applyNumberFormat="0" applyBorder="0" applyAlignment="0" applyProtection="0"/>
    <xf numFmtId="0" fontId="55" fillId="77" borderId="0" applyNumberFormat="0" applyBorder="0" applyAlignment="0" applyProtection="0"/>
    <xf numFmtId="0" fontId="55" fillId="94" borderId="0" applyNumberFormat="0" applyBorder="0" applyAlignment="0" applyProtection="0"/>
    <xf numFmtId="0" fontId="55" fillId="89" borderId="0" applyNumberFormat="0" applyBorder="0" applyAlignment="0" applyProtection="0"/>
    <xf numFmtId="0" fontId="55" fillId="76" borderId="0" applyNumberFormat="0" applyBorder="0" applyAlignment="0" applyProtection="0"/>
    <xf numFmtId="0" fontId="55" fillId="84" borderId="0" applyNumberFormat="0" applyBorder="0" applyAlignment="0" applyProtection="0"/>
    <xf numFmtId="0" fontId="55" fillId="76" borderId="0" applyNumberFormat="0" applyBorder="0" applyAlignment="0" applyProtection="0"/>
    <xf numFmtId="0" fontId="55" fillId="77" borderId="0" applyNumberFormat="0" applyBorder="0" applyAlignment="0" applyProtection="0"/>
    <xf numFmtId="0" fontId="55" fillId="94" borderId="0" applyNumberFormat="0" applyBorder="0" applyAlignment="0" applyProtection="0"/>
    <xf numFmtId="0" fontId="55" fillId="89" borderId="0" applyNumberFormat="0" applyBorder="0" applyAlignment="0" applyProtection="0"/>
    <xf numFmtId="0" fontId="55" fillId="76" borderId="0" applyNumberFormat="0" applyBorder="0" applyAlignment="0" applyProtection="0"/>
    <xf numFmtId="0" fontId="55" fillId="84" borderId="0" applyNumberFormat="0" applyBorder="0" applyAlignment="0" applyProtection="0"/>
    <xf numFmtId="0" fontId="119" fillId="76" borderId="0" applyNumberFormat="0" applyBorder="0" applyAlignment="0" applyProtection="0">
      <alignment vertical="center"/>
    </xf>
    <xf numFmtId="0" fontId="119" fillId="77" borderId="0" applyNumberFormat="0" applyBorder="0" applyAlignment="0" applyProtection="0">
      <alignment vertical="center"/>
    </xf>
    <xf numFmtId="0" fontId="119" fillId="94" borderId="0" applyNumberFormat="0" applyBorder="0" applyAlignment="0" applyProtection="0">
      <alignment vertical="center"/>
    </xf>
    <xf numFmtId="0" fontId="119" fillId="89" borderId="0" applyNumberFormat="0" applyBorder="0" applyAlignment="0" applyProtection="0">
      <alignment vertical="center"/>
    </xf>
    <xf numFmtId="0" fontId="119" fillId="76" borderId="0" applyNumberFormat="0" applyBorder="0" applyAlignment="0" applyProtection="0">
      <alignment vertical="center"/>
    </xf>
    <xf numFmtId="0" fontId="119" fillId="84" borderId="0" applyNumberFormat="0" applyBorder="0" applyAlignment="0" applyProtection="0">
      <alignment vertical="center"/>
    </xf>
    <xf numFmtId="0" fontId="117" fillId="0" borderId="30">
      <alignment horizontal="centerContinuous"/>
    </xf>
    <xf numFmtId="0" fontId="81" fillId="95" borderId="0" applyNumberFormat="0" applyBorder="0" applyAlignment="0" applyProtection="0"/>
    <xf numFmtId="0" fontId="81" fillId="77" borderId="0" applyNumberFormat="0" applyBorder="0" applyAlignment="0" applyProtection="0"/>
    <xf numFmtId="0" fontId="81" fillId="94" borderId="0" applyNumberFormat="0" applyBorder="0" applyAlignment="0" applyProtection="0"/>
    <xf numFmtId="0" fontId="81" fillId="96" borderId="0" applyNumberFormat="0" applyBorder="0" applyAlignment="0" applyProtection="0"/>
    <xf numFmtId="0" fontId="81" fillId="87" borderId="0" applyNumberFormat="0" applyBorder="0" applyAlignment="0" applyProtection="0"/>
    <xf numFmtId="0" fontId="81" fillId="97" borderId="0" applyNumberFormat="0" applyBorder="0" applyAlignment="0" applyProtection="0"/>
    <xf numFmtId="0" fontId="81" fillId="95" borderId="0" applyNumberFormat="0" applyBorder="0" applyAlignment="0" applyProtection="0"/>
    <xf numFmtId="0" fontId="81" fillId="77" borderId="0" applyNumberFormat="0" applyBorder="0" applyAlignment="0" applyProtection="0"/>
    <xf numFmtId="0" fontId="81" fillId="94" borderId="0" applyNumberFormat="0" applyBorder="0" applyAlignment="0" applyProtection="0"/>
    <xf numFmtId="0" fontId="81" fillId="96" borderId="0" applyNumberFormat="0" applyBorder="0" applyAlignment="0" applyProtection="0"/>
    <xf numFmtId="0" fontId="81" fillId="87" borderId="0" applyNumberFormat="0" applyBorder="0" applyAlignment="0" applyProtection="0"/>
    <xf numFmtId="0" fontId="81" fillId="97" borderId="0" applyNumberFormat="0" applyBorder="0" applyAlignment="0" applyProtection="0"/>
    <xf numFmtId="0" fontId="121" fillId="95" borderId="0" applyNumberFormat="0" applyBorder="0" applyAlignment="0" applyProtection="0">
      <alignment vertical="center"/>
    </xf>
    <xf numFmtId="0" fontId="121" fillId="77" borderId="0" applyNumberFormat="0" applyBorder="0" applyAlignment="0" applyProtection="0">
      <alignment vertical="center"/>
    </xf>
    <xf numFmtId="0" fontId="121" fillId="94" borderId="0" applyNumberFormat="0" applyBorder="0" applyAlignment="0" applyProtection="0">
      <alignment vertical="center"/>
    </xf>
    <xf numFmtId="0" fontId="121" fillId="96" borderId="0" applyNumberFormat="0" applyBorder="0" applyAlignment="0" applyProtection="0">
      <alignment vertical="center"/>
    </xf>
    <xf numFmtId="0" fontId="121" fillId="87" borderId="0" applyNumberFormat="0" applyBorder="0" applyAlignment="0" applyProtection="0">
      <alignment vertical="center"/>
    </xf>
    <xf numFmtId="0" fontId="121" fillId="97" borderId="0" applyNumberFormat="0" applyBorder="0" applyAlignment="0" applyProtection="0">
      <alignment vertical="center"/>
    </xf>
    <xf numFmtId="0" fontId="103" fillId="0" borderId="0" applyFont="0" applyFill="0" applyBorder="0" applyAlignment="0" applyProtection="0"/>
    <xf numFmtId="37" fontId="104" fillId="0" borderId="0" applyFont="0" applyFill="0" applyBorder="0" applyAlignment="0" applyProtection="0"/>
    <xf numFmtId="37" fontId="122" fillId="0" borderId="0"/>
    <xf numFmtId="37" fontId="123" fillId="0" borderId="0"/>
    <xf numFmtId="37" fontId="124" fillId="0" borderId="0"/>
    <xf numFmtId="0" fontId="125" fillId="0" borderId="0" applyFont="0" applyFill="0" applyBorder="0" applyAlignment="0" applyProtection="0"/>
    <xf numFmtId="0" fontId="125" fillId="0" borderId="0" applyFont="0" applyFill="0" applyBorder="0" applyAlignment="0" applyProtection="0"/>
    <xf numFmtId="0" fontId="80" fillId="38" borderId="35" applyNumberFormat="0" applyFill="0" applyBorder="0" applyAlignment="0" applyProtection="0">
      <alignment horizontal="center" vertical="center"/>
    </xf>
    <xf numFmtId="200" fontId="126" fillId="0" borderId="0" applyFont="0" applyFill="0" applyBorder="0" applyAlignment="0" applyProtection="0"/>
    <xf numFmtId="0" fontId="104" fillId="0" borderId="0" applyFont="0" applyFill="0" applyBorder="0" applyAlignment="0" applyProtection="0"/>
    <xf numFmtId="200" fontId="127" fillId="0" borderId="0" applyFont="0" applyFill="0" applyBorder="0" applyAlignment="0" applyProtection="0"/>
    <xf numFmtId="0" fontId="128" fillId="0" borderId="0" applyFont="0" applyFill="0" applyBorder="0" applyAlignment="0" applyProtection="0"/>
    <xf numFmtId="0" fontId="118" fillId="0" borderId="0" applyFont="0" applyFill="0" applyBorder="0" applyAlignment="0" applyProtection="0"/>
    <xf numFmtId="201" fontId="128" fillId="0" borderId="0" applyFont="0" applyFill="0" applyBorder="0" applyAlignment="0" applyProtection="0"/>
    <xf numFmtId="0" fontId="118" fillId="0" borderId="0" applyFont="0" applyFill="0" applyBorder="0" applyAlignment="0" applyProtection="0"/>
    <xf numFmtId="0" fontId="128" fillId="0" borderId="0" applyFont="0" applyFill="0" applyBorder="0" applyAlignment="0" applyProtection="0"/>
    <xf numFmtId="200" fontId="118" fillId="0" borderId="0" applyFont="0" applyFill="0" applyBorder="0" applyAlignment="0" applyProtection="0"/>
    <xf numFmtId="42" fontId="129" fillId="0" borderId="0" applyFont="0" applyFill="0" applyBorder="0" applyAlignment="0" applyProtection="0"/>
    <xf numFmtId="42" fontId="129" fillId="0" borderId="0" applyFont="0" applyFill="0" applyBorder="0" applyAlignment="0" applyProtection="0"/>
    <xf numFmtId="6" fontId="129" fillId="0" borderId="0" applyFont="0" applyFill="0" applyBorder="0" applyAlignment="0" applyProtection="0"/>
    <xf numFmtId="6" fontId="129" fillId="0" borderId="0" applyFont="0" applyFill="0" applyBorder="0" applyAlignment="0" applyProtection="0"/>
    <xf numFmtId="202" fontId="126" fillId="0" borderId="0" applyFont="0" applyFill="0" applyBorder="0" applyAlignment="0" applyProtection="0"/>
    <xf numFmtId="0" fontId="130" fillId="0" borderId="0" applyFont="0" applyFill="0" applyBorder="0" applyAlignment="0" applyProtection="0"/>
    <xf numFmtId="202" fontId="127" fillId="0" borderId="0" applyFont="0" applyFill="0" applyBorder="0" applyAlignment="0" applyProtection="0"/>
    <xf numFmtId="0" fontId="128" fillId="0" borderId="0" applyFont="0" applyFill="0" applyBorder="0" applyAlignment="0" applyProtection="0"/>
    <xf numFmtId="0" fontId="118" fillId="0" borderId="0" applyFont="0" applyFill="0" applyBorder="0" applyAlignment="0" applyProtection="0"/>
    <xf numFmtId="203" fontId="128" fillId="0" borderId="0" applyFont="0" applyFill="0" applyBorder="0" applyAlignment="0" applyProtection="0"/>
    <xf numFmtId="0" fontId="118" fillId="0" borderId="0" applyFont="0" applyFill="0" applyBorder="0" applyAlignment="0" applyProtection="0"/>
    <xf numFmtId="0" fontId="128" fillId="0" borderId="0" applyFont="0" applyFill="0" applyBorder="0" applyAlignment="0" applyProtection="0"/>
    <xf numFmtId="202" fontId="118" fillId="0" borderId="0" applyFont="0" applyFill="0" applyBorder="0" applyAlignment="0" applyProtection="0"/>
    <xf numFmtId="44" fontId="129" fillId="0" borderId="0" applyFont="0" applyFill="0" applyBorder="0" applyAlignment="0" applyProtection="0"/>
    <xf numFmtId="44" fontId="129" fillId="0" borderId="0" applyFont="0" applyFill="0" applyBorder="0" applyAlignment="0" applyProtection="0"/>
    <xf numFmtId="8" fontId="129" fillId="0" borderId="0" applyFont="0" applyFill="0" applyBorder="0" applyAlignment="0" applyProtection="0"/>
    <xf numFmtId="8" fontId="129" fillId="0" borderId="0" applyFont="0" applyFill="0" applyBorder="0" applyAlignment="0" applyProtection="0"/>
    <xf numFmtId="0" fontId="125" fillId="0" borderId="0" applyFont="0" applyFill="0" applyBorder="0" applyAlignment="0" applyProtection="0"/>
    <xf numFmtId="0" fontId="125" fillId="0" borderId="0" applyFont="0" applyFill="0" applyBorder="0" applyAlignment="0" applyProtection="0"/>
    <xf numFmtId="0" fontId="81" fillId="98" borderId="0" applyNumberFormat="0" applyBorder="0" applyAlignment="0" applyProtection="0"/>
    <xf numFmtId="0" fontId="81" fillId="88" borderId="0" applyNumberFormat="0" applyBorder="0" applyAlignment="0" applyProtection="0"/>
    <xf numFmtId="0" fontId="81" fillId="99" borderId="0" applyNumberFormat="0" applyBorder="0" applyAlignment="0" applyProtection="0"/>
    <xf numFmtId="0" fontId="81" fillId="96" borderId="0" applyNumberFormat="0" applyBorder="0" applyAlignment="0" applyProtection="0"/>
    <xf numFmtId="0" fontId="81" fillId="87" borderId="0" applyNumberFormat="0" applyBorder="0" applyAlignment="0" applyProtection="0"/>
    <xf numFmtId="0" fontId="81" fillId="83" borderId="0" applyNumberFormat="0" applyBorder="0" applyAlignment="0" applyProtection="0"/>
    <xf numFmtId="0" fontId="131" fillId="0" borderId="11" applyNumberFormat="0" applyFill="0" applyAlignment="0">
      <alignment horizontal="left" vertical="center" indent="1"/>
      <protection locked="0"/>
    </xf>
    <xf numFmtId="204" fontId="20" fillId="0" borderId="14" applyFont="0" applyFill="0" applyBorder="0" applyAlignment="0" applyProtection="0"/>
    <xf numFmtId="198" fontId="126" fillId="0" borderId="0" applyFont="0" applyFill="0" applyBorder="0" applyAlignment="0" applyProtection="0"/>
    <xf numFmtId="0" fontId="130" fillId="0" borderId="0" applyFont="0" applyFill="0" applyBorder="0" applyAlignment="0" applyProtection="0"/>
    <xf numFmtId="198" fontId="127" fillId="0" borderId="0" applyFont="0" applyFill="0" applyBorder="0" applyAlignment="0" applyProtection="0"/>
    <xf numFmtId="178" fontId="132" fillId="0" borderId="0" applyFont="0" applyFill="0" applyBorder="0" applyAlignment="0" applyProtection="0"/>
    <xf numFmtId="0" fontId="118" fillId="0" borderId="0" applyFont="0" applyFill="0" applyBorder="0" applyAlignment="0" applyProtection="0"/>
    <xf numFmtId="178" fontId="128" fillId="0" borderId="0" applyFont="0" applyFill="0" applyBorder="0" applyAlignment="0" applyProtection="0"/>
    <xf numFmtId="0" fontId="118" fillId="0" borderId="0" applyFont="0" applyFill="0" applyBorder="0" applyAlignment="0" applyProtection="0"/>
    <xf numFmtId="0" fontId="128" fillId="0" borderId="0" applyFont="0" applyFill="0" applyBorder="0" applyAlignment="0" applyProtection="0"/>
    <xf numFmtId="198" fontId="118" fillId="0" borderId="0" applyFont="0" applyFill="0" applyBorder="0" applyAlignment="0" applyProtection="0"/>
    <xf numFmtId="198" fontId="129" fillId="0" borderId="0" applyFont="0" applyFill="0" applyBorder="0" applyAlignment="0" applyProtection="0"/>
    <xf numFmtId="198" fontId="129" fillId="0" borderId="0" applyFont="0" applyFill="0" applyBorder="0" applyAlignment="0" applyProtection="0"/>
    <xf numFmtId="38" fontId="129" fillId="0" borderId="0" applyFont="0" applyFill="0" applyBorder="0" applyAlignment="0" applyProtection="0"/>
    <xf numFmtId="38" fontId="129" fillId="0" borderId="0" applyFont="0" applyFill="0" applyBorder="0" applyAlignment="0" applyProtection="0"/>
    <xf numFmtId="196" fontId="126" fillId="0" borderId="0" applyFont="0" applyFill="0" applyBorder="0" applyAlignment="0" applyProtection="0"/>
    <xf numFmtId="0" fontId="104" fillId="0" borderId="0" applyFont="0" applyFill="0" applyBorder="0" applyAlignment="0" applyProtection="0"/>
    <xf numFmtId="196" fontId="127" fillId="0" borderId="0" applyFont="0" applyFill="0" applyBorder="0" applyAlignment="0" applyProtection="0"/>
    <xf numFmtId="0" fontId="128" fillId="0" borderId="0" applyFont="0" applyFill="0" applyBorder="0" applyAlignment="0" applyProtection="0"/>
    <xf numFmtId="0" fontId="118" fillId="0" borderId="0" applyFont="0" applyFill="0" applyBorder="0" applyAlignment="0" applyProtection="0"/>
    <xf numFmtId="164" fontId="128" fillId="0" borderId="0" applyFont="0" applyFill="0" applyBorder="0" applyAlignment="0" applyProtection="0"/>
    <xf numFmtId="0" fontId="133" fillId="0" borderId="0" applyFont="0" applyFill="0" applyBorder="0" applyAlignment="0" applyProtection="0"/>
    <xf numFmtId="0" fontId="128" fillId="0" borderId="0" applyFont="0" applyFill="0" applyBorder="0" applyAlignment="0" applyProtection="0"/>
    <xf numFmtId="196" fontId="118" fillId="0" borderId="0" applyFont="0" applyFill="0" applyBorder="0" applyAlignment="0" applyProtection="0"/>
    <xf numFmtId="196" fontId="129" fillId="0" borderId="0" applyFont="0" applyFill="0" applyBorder="0" applyAlignment="0" applyProtection="0"/>
    <xf numFmtId="196" fontId="129" fillId="0" borderId="0" applyFont="0" applyFill="0" applyBorder="0" applyAlignment="0" applyProtection="0"/>
    <xf numFmtId="40" fontId="129" fillId="0" borderId="0" applyFont="0" applyFill="0" applyBorder="0" applyAlignment="0" applyProtection="0"/>
    <xf numFmtId="40" fontId="129" fillId="0" borderId="0" applyFont="0" applyFill="0" applyBorder="0" applyAlignment="0" applyProtection="0"/>
    <xf numFmtId="0" fontId="99" fillId="100" borderId="43" applyNumberFormat="0" applyAlignment="0" applyProtection="0"/>
    <xf numFmtId="194" fontId="102" fillId="0" borderId="0" applyFont="0" applyFill="0" applyBorder="0" applyAlignment="0" applyProtection="0"/>
    <xf numFmtId="0" fontId="40" fillId="0" borderId="0"/>
    <xf numFmtId="0" fontId="103" fillId="0" borderId="0" applyFont="0" applyFill="0" applyBorder="0" applyAlignment="0" applyProtection="0"/>
    <xf numFmtId="0" fontId="134" fillId="100" borderId="36" applyNumberFormat="0" applyAlignment="0" applyProtection="0"/>
    <xf numFmtId="0" fontId="104" fillId="0" borderId="0" applyFont="0" applyFill="0" applyBorder="0" applyAlignment="0" applyProtection="0">
      <alignment horizontal="right"/>
    </xf>
    <xf numFmtId="0" fontId="135" fillId="0" borderId="0"/>
    <xf numFmtId="0" fontId="25" fillId="101" borderId="24"/>
    <xf numFmtId="1" fontId="23" fillId="101" borderId="11">
      <alignment horizontal="center" wrapText="1"/>
    </xf>
    <xf numFmtId="205" fontId="136" fillId="101" borderId="11">
      <alignment horizontal="center" vertical="top" wrapText="1"/>
    </xf>
    <xf numFmtId="1" fontId="137" fillId="101" borderId="22">
      <alignment horizontal="center" vertical="top" wrapText="1"/>
    </xf>
    <xf numFmtId="0" fontId="137" fillId="101" borderId="11">
      <alignment horizontal="center" vertical="top" wrapText="1"/>
    </xf>
    <xf numFmtId="2" fontId="138" fillId="102" borderId="0" applyNumberFormat="0" applyFont="0" applyBorder="0" applyAlignment="0" applyProtection="0"/>
    <xf numFmtId="2" fontId="139" fillId="0" borderId="0" applyNumberFormat="0" applyFill="0" applyBorder="0" applyAlignment="0" applyProtection="0"/>
    <xf numFmtId="0" fontId="80" fillId="0" borderId="0"/>
    <xf numFmtId="0" fontId="140" fillId="0" borderId="0"/>
    <xf numFmtId="0" fontId="141" fillId="0" borderId="0" applyNumberFormat="0"/>
    <xf numFmtId="0" fontId="142" fillId="0" borderId="14"/>
    <xf numFmtId="0" fontId="143" fillId="0" borderId="0" applyNumberFormat="0"/>
    <xf numFmtId="0" fontId="144" fillId="0" borderId="0"/>
    <xf numFmtId="37" fontId="145" fillId="0" borderId="19" applyNumberFormat="0" applyFont="0" applyFill="0" applyAlignment="0" applyProtection="0"/>
    <xf numFmtId="37" fontId="145" fillId="0" borderId="10" applyNumberFormat="0" applyFont="0" applyFill="0" applyAlignment="0" applyProtection="0"/>
    <xf numFmtId="0" fontId="90" fillId="93" borderId="0" applyNumberFormat="0" applyBorder="0" applyAlignment="0" applyProtection="0"/>
    <xf numFmtId="49" fontId="146" fillId="0" borderId="11">
      <alignment horizontal="center" vertical="center" wrapText="1"/>
    </xf>
    <xf numFmtId="0" fontId="147" fillId="0" borderId="0" applyFont="0" applyFill="0" applyBorder="0" applyAlignment="0" applyProtection="0"/>
    <xf numFmtId="0" fontId="147" fillId="0" borderId="0" applyFont="0" applyFill="0" applyBorder="0" applyAlignment="0" applyProtection="0"/>
    <xf numFmtId="2" fontId="42" fillId="0" borderId="0" applyFont="0" applyFill="0" applyBorder="0" applyAlignment="0"/>
    <xf numFmtId="38" fontId="42" fillId="0" borderId="0" applyFill="0" applyBorder="0" applyAlignment="0" applyProtection="0"/>
    <xf numFmtId="0" fontId="128" fillId="0" borderId="0"/>
    <xf numFmtId="0" fontId="148" fillId="0" borderId="0"/>
    <xf numFmtId="0" fontId="149" fillId="0" borderId="0"/>
    <xf numFmtId="0" fontId="133" fillId="0" borderId="0"/>
    <xf numFmtId="0" fontId="130" fillId="0" borderId="0"/>
    <xf numFmtId="0" fontId="118" fillId="0" borderId="0"/>
    <xf numFmtId="0" fontId="128" fillId="0" borderId="0"/>
    <xf numFmtId="0" fontId="133" fillId="0" borderId="0"/>
    <xf numFmtId="0" fontId="148" fillId="0" borderId="0"/>
    <xf numFmtId="0" fontId="118" fillId="0" borderId="0"/>
    <xf numFmtId="0" fontId="128" fillId="0" borderId="0"/>
    <xf numFmtId="0" fontId="150" fillId="0" borderId="0"/>
    <xf numFmtId="0" fontId="151" fillId="0" borderId="0"/>
    <xf numFmtId="37" fontId="118" fillId="0" borderId="0"/>
    <xf numFmtId="37" fontId="128" fillId="0" borderId="0"/>
    <xf numFmtId="0" fontId="118" fillId="0" borderId="0"/>
    <xf numFmtId="0" fontId="128" fillId="0" borderId="0"/>
    <xf numFmtId="0" fontId="152" fillId="0" borderId="0"/>
    <xf numFmtId="0" fontId="153" fillId="0" borderId="0"/>
    <xf numFmtId="0" fontId="118" fillId="0" borderId="0"/>
    <xf numFmtId="0" fontId="128" fillId="0" borderId="0"/>
    <xf numFmtId="0" fontId="154" fillId="0" borderId="0"/>
    <xf numFmtId="0" fontId="128" fillId="0" borderId="0"/>
    <xf numFmtId="0" fontId="118" fillId="0" borderId="0"/>
    <xf numFmtId="0" fontId="128" fillId="0" borderId="0"/>
    <xf numFmtId="0" fontId="129" fillId="0" borderId="0"/>
    <xf numFmtId="0" fontId="129" fillId="0" borderId="0"/>
    <xf numFmtId="0" fontId="129" fillId="0" borderId="0"/>
    <xf numFmtId="0" fontId="130" fillId="0" borderId="0"/>
    <xf numFmtId="0" fontId="155" fillId="0" borderId="0"/>
    <xf numFmtId="0" fontId="130" fillId="0" borderId="0"/>
    <xf numFmtId="0" fontId="155" fillId="0" borderId="0"/>
    <xf numFmtId="167" fontId="156" fillId="0" borderId="0" applyFill="0" applyBorder="0" applyAlignment="0"/>
    <xf numFmtId="206" fontId="156" fillId="0" borderId="0" applyFill="0" applyBorder="0" applyAlignment="0"/>
    <xf numFmtId="207" fontId="156" fillId="0" borderId="0" applyFill="0" applyBorder="0" applyAlignment="0"/>
    <xf numFmtId="208" fontId="156" fillId="0" borderId="0" applyFill="0" applyBorder="0" applyAlignment="0"/>
    <xf numFmtId="209" fontId="156" fillId="0" borderId="0" applyFill="0" applyBorder="0" applyAlignment="0"/>
    <xf numFmtId="210" fontId="156" fillId="0" borderId="0" applyFill="0" applyBorder="0" applyAlignment="0"/>
    <xf numFmtId="167" fontId="156" fillId="0" borderId="0" applyFill="0" applyBorder="0" applyAlignment="0"/>
    <xf numFmtId="0" fontId="134" fillId="100" borderId="36" applyNumberFormat="0" applyAlignment="0" applyProtection="0"/>
    <xf numFmtId="3" fontId="20" fillId="0" borderId="0"/>
    <xf numFmtId="0" fontId="157" fillId="0" borderId="0"/>
    <xf numFmtId="0" fontId="84" fillId="91" borderId="37" applyNumberFormat="0" applyAlignment="0" applyProtection="0"/>
    <xf numFmtId="0" fontId="158" fillId="0" borderId="50" applyNumberFormat="0" applyFill="0" applyAlignment="0" applyProtection="0"/>
    <xf numFmtId="172" fontId="159" fillId="0" borderId="11">
      <alignment horizontal="center"/>
    </xf>
    <xf numFmtId="0" fontId="160" fillId="0" borderId="0">
      <alignment horizontal="centerContinuous"/>
    </xf>
    <xf numFmtId="0" fontId="31" fillId="103" borderId="11">
      <alignment horizontal="center" vertical="center" wrapText="1"/>
    </xf>
    <xf numFmtId="0" fontId="161" fillId="0" borderId="0"/>
    <xf numFmtId="0" fontId="161" fillId="0" borderId="0"/>
    <xf numFmtId="0" fontId="161" fillId="0" borderId="0"/>
    <xf numFmtId="0" fontId="161" fillId="0" borderId="0"/>
    <xf numFmtId="0" fontId="161" fillId="0" borderId="0"/>
    <xf numFmtId="0" fontId="161" fillId="0" borderId="0"/>
    <xf numFmtId="0" fontId="161" fillId="0" borderId="0"/>
    <xf numFmtId="0" fontId="58" fillId="0" borderId="0" applyNumberFormat="0" applyFont="0" applyFill="0" applyBorder="0" applyAlignment="0" applyProtection="0"/>
    <xf numFmtId="209" fontId="156" fillId="0" borderId="0" applyFont="0" applyFill="0" applyBorder="0" applyAlignment="0" applyProtection="0"/>
    <xf numFmtId="43" fontId="1"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78" fontId="20"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175" fontId="1" fillId="0" borderId="0" applyFont="0" applyFill="0" applyBorder="0" applyAlignment="0" applyProtection="0"/>
    <xf numFmtId="43" fontId="162" fillId="0" borderId="0" applyFont="0" applyFill="0" applyBorder="0" applyAlignment="0" applyProtection="0"/>
    <xf numFmtId="43" fontId="42" fillId="0" borderId="0" applyFont="0" applyFill="0" applyBorder="0" applyAlignment="0" applyProtection="0"/>
    <xf numFmtId="211"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43" fontId="42" fillId="0" borderId="0" applyFont="0" applyFill="0" applyBorder="0" applyAlignment="0" applyProtection="0"/>
    <xf numFmtId="211" fontId="20" fillId="0" borderId="0" applyFont="0" applyFill="0" applyBorder="0" applyAlignment="0" applyProtection="0"/>
    <xf numFmtId="43" fontId="163" fillId="0" borderId="0" applyFont="0" applyFill="0" applyBorder="0" applyAlignment="0" applyProtection="0"/>
    <xf numFmtId="211" fontId="20" fillId="0" borderId="0" applyFont="0" applyFill="0" applyBorder="0" applyAlignment="0" applyProtection="0"/>
    <xf numFmtId="43" fontId="164" fillId="0" borderId="0" applyFont="0" applyFill="0" applyBorder="0" applyAlignment="0" applyProtection="0"/>
    <xf numFmtId="211" fontId="20" fillId="0" borderId="0" applyFont="0" applyFill="0" applyBorder="0" applyAlignment="0" applyProtection="0"/>
    <xf numFmtId="43" fontId="164" fillId="0" borderId="0" applyFont="0" applyFill="0" applyBorder="0" applyAlignment="0" applyProtection="0"/>
    <xf numFmtId="211" fontId="20" fillId="0" borderId="0" applyFont="0" applyFill="0" applyBorder="0" applyAlignment="0" applyProtection="0"/>
    <xf numFmtId="43" fontId="20"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77" fontId="20"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0" fontId="42" fillId="0" borderId="0" applyFont="0" applyFill="0" applyBorder="0" applyAlignment="0" applyProtection="0"/>
    <xf numFmtId="189" fontId="20" fillId="0" borderId="0" applyFont="0" applyFill="0" applyBorder="0" applyAlignment="0" applyProtection="0"/>
    <xf numFmtId="169"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43" fontId="5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74"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78"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4" fontId="20" fillId="0" borderId="0" applyFont="0" applyFill="0" applyBorder="0" applyAlignment="0" applyProtection="0"/>
    <xf numFmtId="43" fontId="20" fillId="0" borderId="0" applyFont="0" applyFill="0" applyBorder="0" applyAlignment="0" applyProtection="0"/>
    <xf numFmtId="187" fontId="20" fillId="0" borderId="0" applyFont="0" applyFill="0" applyBorder="0" applyAlignment="0" applyProtection="0"/>
    <xf numFmtId="174"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7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211" fontId="20" fillId="0" borderId="0" applyFont="0" applyFill="0" applyBorder="0" applyAlignment="0" applyProtection="0"/>
    <xf numFmtId="43" fontId="1" fillId="0" borderId="0" applyFont="0" applyFill="0" applyBorder="0" applyAlignment="0" applyProtection="0"/>
    <xf numFmtId="17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3" fontId="146"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55" fillId="0" borderId="0" applyFont="0" applyFill="0" applyBorder="0" applyAlignment="0" applyProtection="0"/>
    <xf numFmtId="43" fontId="1" fillId="0" borderId="0" applyFont="0" applyFill="0" applyBorder="0" applyAlignment="0" applyProtection="0"/>
    <xf numFmtId="212" fontId="20"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211" fontId="20" fillId="0" borderId="0" applyFont="0" applyFill="0" applyBorder="0" applyAlignment="0" applyProtection="0"/>
    <xf numFmtId="43" fontId="20" fillId="0" borderId="0" applyFont="0" applyFill="0" applyBorder="0" applyAlignment="0" applyProtection="0"/>
    <xf numFmtId="188"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212" fontId="20"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81" fontId="20" fillId="0" borderId="0" applyFont="0" applyFill="0" applyBorder="0" applyAlignment="0" applyProtection="0"/>
    <xf numFmtId="213" fontId="20" fillId="0" borderId="0" applyFont="0" applyFill="0" applyBorder="0" applyAlignment="0" applyProtection="0"/>
    <xf numFmtId="168"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9" fontId="20" fillId="0" borderId="0" applyFont="0" applyFill="0" applyBorder="0" applyAlignment="0" applyProtection="0"/>
    <xf numFmtId="43" fontId="20" fillId="0" borderId="0" applyFont="0" applyFill="0" applyBorder="0" applyAlignment="0" applyProtection="0"/>
    <xf numFmtId="214"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43" fontId="20" fillId="0" borderId="0" applyFont="0" applyFill="0" applyBorder="0" applyAlignment="0" applyProtection="0"/>
    <xf numFmtId="167"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9"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87"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3" fontId="20"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216" fontId="20" fillId="0" borderId="0" applyFont="0" applyFill="0" applyBorder="0" applyAlignment="0" applyProtection="0"/>
    <xf numFmtId="43" fontId="1"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43" fontId="55"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6"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55" fillId="104" borderId="0" applyNumberFormat="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9" fillId="0" borderId="0" applyFont="0" applyFill="0" applyBorder="0" applyAlignment="0" applyProtection="0"/>
    <xf numFmtId="183" fontId="20" fillId="0" borderId="0" applyFont="0" applyFill="0" applyBorder="0" applyAlignment="0" applyProtection="0"/>
    <xf numFmtId="171" fontId="20"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0" fontId="4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7" fontId="20" fillId="0" borderId="0"/>
    <xf numFmtId="3" fontId="20" fillId="0" borderId="0" applyFont="0" applyFill="0" applyBorder="0" applyAlignment="0" applyProtection="0"/>
    <xf numFmtId="0" fontId="159" fillId="0" borderId="0"/>
    <xf numFmtId="0" fontId="165" fillId="0" borderId="11"/>
    <xf numFmtId="167" fontId="156" fillId="0" borderId="0" applyFont="0" applyFill="0" applyBorder="0" applyAlignment="0" applyProtection="0"/>
    <xf numFmtId="218" fontId="20" fillId="0" borderId="0" applyFont="0" applyFill="0" applyBorder="0" applyAlignment="0" applyProtection="0"/>
    <xf numFmtId="219" fontId="20" fillId="0" borderId="21"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1" fillId="0" borderId="0" applyFont="0" applyFill="0" applyBorder="0" applyAlignment="0" applyProtection="0"/>
    <xf numFmtId="44" fontId="55" fillId="0" borderId="0" applyFont="0" applyFill="0" applyBorder="0" applyAlignment="0" applyProtection="0"/>
    <xf numFmtId="220" fontId="20" fillId="0" borderId="0" applyFont="0" applyFill="0" applyBorder="0" applyAlignment="0" applyProtection="0"/>
    <xf numFmtId="221" fontId="20" fillId="0" borderId="0"/>
    <xf numFmtId="0" fontId="20" fillId="0" borderId="0" applyFont="0" applyFill="0" applyBorder="0" applyAlignment="0" applyProtection="0"/>
    <xf numFmtId="0" fontId="166" fillId="0" borderId="0"/>
    <xf numFmtId="0" fontId="166" fillId="0" borderId="51"/>
    <xf numFmtId="0" fontId="20" fillId="0" borderId="0" applyFont="0" applyFill="0" applyBorder="0" applyAlignment="0" applyProtection="0"/>
    <xf numFmtId="14" fontId="38" fillId="0" borderId="0" applyFill="0" applyBorder="0" applyAlignment="0"/>
    <xf numFmtId="0" fontId="58" fillId="0" borderId="0" applyProtection="0"/>
    <xf numFmtId="0" fontId="29" fillId="105" borderId="28">
      <alignment horizontal="center" vertical="center"/>
    </xf>
    <xf numFmtId="222" fontId="129" fillId="0" borderId="27">
      <alignment vertical="center"/>
    </xf>
    <xf numFmtId="0" fontId="19" fillId="0" borderId="16" applyNumberFormat="0" applyFill="0" applyProtection="0">
      <alignment horizontal="left" vertical="top" wrapText="1"/>
    </xf>
    <xf numFmtId="0" fontId="20" fillId="0" borderId="0" applyFont="0" applyFill="0" applyBorder="0" applyAlignment="0" applyProtection="0"/>
    <xf numFmtId="0" fontId="20" fillId="0" borderId="0" applyFont="0" applyFill="0" applyBorder="0" applyAlignment="0" applyProtection="0"/>
    <xf numFmtId="205" fontId="137" fillId="101" borderId="11">
      <alignment horizontal="center" vertical="top" wrapText="1"/>
    </xf>
    <xf numFmtId="223" fontId="20" fillId="0" borderId="0"/>
    <xf numFmtId="0" fontId="95" fillId="79" borderId="36" applyNumberFormat="0" applyAlignment="0" applyProtection="0"/>
    <xf numFmtId="0" fontId="167" fillId="0" borderId="0" applyNumberFormat="0" applyFill="0" applyBorder="0" applyAlignment="0" applyProtection="0"/>
    <xf numFmtId="1" fontId="23" fillId="0" borderId="22">
      <alignment horizontal="right" wrapText="1"/>
    </xf>
    <xf numFmtId="1" fontId="23" fillId="101" borderId="24">
      <alignment horizontal="right" wrapText="1"/>
    </xf>
    <xf numFmtId="1" fontId="23" fillId="38" borderId="23">
      <alignment horizontal="right" wrapText="1"/>
    </xf>
    <xf numFmtId="1" fontId="27" fillId="38" borderId="23">
      <alignment horizontal="right" vertical="center" wrapText="1"/>
    </xf>
    <xf numFmtId="0" fontId="81" fillId="98" borderId="0" applyNumberFormat="0" applyBorder="0" applyAlignment="0" applyProtection="0"/>
    <xf numFmtId="0" fontId="81" fillId="88" borderId="0" applyNumberFormat="0" applyBorder="0" applyAlignment="0" applyProtection="0"/>
    <xf numFmtId="0" fontId="81" fillId="99" borderId="0" applyNumberFormat="0" applyBorder="0" applyAlignment="0" applyProtection="0"/>
    <xf numFmtId="0" fontId="81" fillId="96" borderId="0" applyNumberFormat="0" applyBorder="0" applyAlignment="0" applyProtection="0"/>
    <xf numFmtId="0" fontId="81" fillId="87" borderId="0" applyNumberFormat="0" applyBorder="0" applyAlignment="0" applyProtection="0"/>
    <xf numFmtId="0" fontId="81" fillId="83" borderId="0" applyNumberFormat="0" applyBorder="0" applyAlignment="0" applyProtection="0"/>
    <xf numFmtId="209" fontId="156" fillId="0" borderId="0" applyFill="0" applyBorder="0" applyAlignment="0"/>
    <xf numFmtId="167" fontId="156" fillId="0" borderId="0" applyFill="0" applyBorder="0" applyAlignment="0"/>
    <xf numFmtId="209" fontId="156" fillId="0" borderId="0" applyFill="0" applyBorder="0" applyAlignment="0"/>
    <xf numFmtId="210" fontId="156" fillId="0" borderId="0" applyFill="0" applyBorder="0" applyAlignment="0"/>
    <xf numFmtId="167" fontId="156" fillId="0" borderId="0" applyFill="0" applyBorder="0" applyAlignment="0"/>
    <xf numFmtId="0" fontId="168" fillId="0" borderId="0" applyNumberFormat="0" applyFill="0" applyBorder="0" applyAlignment="0" applyProtection="0"/>
    <xf numFmtId="0" fontId="169" fillId="0" borderId="0" applyNumberFormat="0" applyFill="0" applyBorder="0" applyAlignment="0" applyProtection="0"/>
    <xf numFmtId="0" fontId="95" fillId="79" borderId="36" applyNumberFormat="0" applyAlignment="0" applyProtection="0"/>
    <xf numFmtId="0" fontId="101" fillId="0" borderId="52" applyNumberFormat="0" applyFill="0" applyAlignment="0" applyProtection="0"/>
    <xf numFmtId="0" fontId="89" fillId="0" borderId="0" applyNumberFormat="0" applyFill="0" applyBorder="0" applyAlignment="0" applyProtection="0"/>
    <xf numFmtId="0" fontId="170" fillId="0" borderId="0">
      <protection locked="0"/>
    </xf>
    <xf numFmtId="0" fontId="170" fillId="0" borderId="0">
      <protection locked="0"/>
    </xf>
    <xf numFmtId="0" fontId="171" fillId="0" borderId="0">
      <protection locked="0"/>
    </xf>
    <xf numFmtId="0" fontId="170" fillId="0" borderId="0">
      <protection locked="0"/>
    </xf>
    <xf numFmtId="0" fontId="170" fillId="0" borderId="0">
      <protection locked="0"/>
    </xf>
    <xf numFmtId="0" fontId="170" fillId="0" borderId="0">
      <protection locked="0"/>
    </xf>
    <xf numFmtId="0" fontId="171" fillId="0" borderId="0">
      <protection locked="0"/>
    </xf>
    <xf numFmtId="3" fontId="172" fillId="0" borderId="0" applyFont="0" applyFill="0" applyBorder="0" applyAlignment="0" applyProtection="0"/>
    <xf numFmtId="2" fontId="20" fillId="0" borderId="0" applyFont="0" applyFill="0" applyBorder="0" applyAlignment="0" applyProtection="0"/>
    <xf numFmtId="2" fontId="129" fillId="0" borderId="0">
      <alignment horizontal="left"/>
    </xf>
    <xf numFmtId="2" fontId="138" fillId="106" borderId="0" applyNumberFormat="0" applyFont="0" applyBorder="0" applyAlignment="0" applyProtection="0"/>
    <xf numFmtId="0" fontId="20" fillId="0" borderId="0" applyNumberFormat="0" applyFont="0" applyBorder="0" applyAlignment="0" applyProtection="0"/>
    <xf numFmtId="0" fontId="90" fillId="93" borderId="0" applyNumberFormat="0" applyBorder="0" applyAlignment="0" applyProtection="0"/>
    <xf numFmtId="0" fontId="80" fillId="0" borderId="35" applyNumberFormat="0">
      <alignment vertical="center"/>
    </xf>
    <xf numFmtId="0" fontId="173" fillId="0" borderId="0" applyAlignment="0">
      <alignment horizontal="right"/>
    </xf>
    <xf numFmtId="0" fontId="25" fillId="0" borderId="0"/>
    <xf numFmtId="0" fontId="174" fillId="0" borderId="0"/>
    <xf numFmtId="0" fontId="145" fillId="0" borderId="0">
      <alignment horizontal="left"/>
    </xf>
    <xf numFmtId="2" fontId="175" fillId="0" borderId="0" applyNumberFormat="0" applyFill="0" applyBorder="0" applyAlignment="0" applyProtection="0"/>
    <xf numFmtId="224" fontId="176" fillId="0" borderId="0">
      <protection locked="0"/>
    </xf>
    <xf numFmtId="224" fontId="176" fillId="0" borderId="0">
      <protection locked="0"/>
    </xf>
    <xf numFmtId="225" fontId="33" fillId="37" borderId="53" applyNumberFormat="0">
      <alignment horizontal="left" vertical="center"/>
    </xf>
    <xf numFmtId="0" fontId="177" fillId="0" borderId="19">
      <alignment horizontal="center"/>
    </xf>
    <xf numFmtId="0" fontId="177" fillId="0" borderId="0">
      <alignment horizontal="center"/>
    </xf>
    <xf numFmtId="37" fontId="157" fillId="0" borderId="0" applyNumberFormat="0" applyFill="0" applyBorder="0" applyAlignment="0" applyProtection="0"/>
    <xf numFmtId="37" fontId="145" fillId="0" borderId="0" applyNumberFormat="0" applyFill="0" applyBorder="0" applyAlignment="0" applyProtection="0"/>
    <xf numFmtId="0" fontId="178" fillId="0" borderId="0" applyNumberFormat="0" applyFill="0" applyBorder="0" applyAlignment="0" applyProtection="0"/>
    <xf numFmtId="226" fontId="20" fillId="0" borderId="0" applyFont="0" applyFill="0" applyBorder="0" applyAlignment="0" applyProtection="0"/>
    <xf numFmtId="182" fontId="179" fillId="0" borderId="16" applyBorder="0" applyAlignment="0"/>
    <xf numFmtId="0" fontId="180" fillId="0" borderId="0"/>
    <xf numFmtId="0" fontId="181" fillId="0" borderId="0"/>
    <xf numFmtId="0" fontId="182" fillId="0" borderId="0"/>
    <xf numFmtId="0" fontId="183" fillId="0" borderId="0"/>
    <xf numFmtId="0" fontId="184"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41" fontId="110" fillId="0" borderId="0" applyFont="0" applyFill="0" applyBorder="0" applyAlignment="0" applyProtection="0"/>
    <xf numFmtId="40" fontId="185" fillId="0" borderId="0" applyFont="0" applyFill="0" applyBorder="0" applyAlignment="0" applyProtection="0"/>
    <xf numFmtId="38" fontId="185" fillId="0" borderId="0" applyFont="0" applyFill="0" applyBorder="0" applyAlignment="0" applyProtection="0"/>
    <xf numFmtId="0" fontId="82" fillId="82" borderId="0" applyNumberFormat="0" applyBorder="0" applyAlignment="0" applyProtection="0"/>
    <xf numFmtId="0" fontId="186" fillId="0" borderId="19">
      <protection locked="0"/>
    </xf>
    <xf numFmtId="0" fontId="124" fillId="107" borderId="51"/>
    <xf numFmtId="0" fontId="19" fillId="0" borderId="0" applyNumberFormat="0" applyFont="0" applyFill="0" applyBorder="0" applyProtection="0">
      <alignment horizontal="left" vertical="center"/>
    </xf>
    <xf numFmtId="209" fontId="156" fillId="0" borderId="0" applyFill="0" applyBorder="0" applyAlignment="0"/>
    <xf numFmtId="167" fontId="156" fillId="0" borderId="0" applyFill="0" applyBorder="0" applyAlignment="0"/>
    <xf numFmtId="209" fontId="156" fillId="0" borderId="0" applyFill="0" applyBorder="0" applyAlignment="0"/>
    <xf numFmtId="210" fontId="156" fillId="0" borderId="0" applyFill="0" applyBorder="0" applyAlignment="0"/>
    <xf numFmtId="167" fontId="156" fillId="0" borderId="0" applyFill="0" applyBorder="0" applyAlignment="0"/>
    <xf numFmtId="1" fontId="20" fillId="0" borderId="0">
      <alignment wrapText="1"/>
    </xf>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187" fillId="0" borderId="19"/>
    <xf numFmtId="227" fontId="172" fillId="0" borderId="0" applyFont="0" applyFill="0" applyBorder="0" applyAlignment="0" applyProtection="0"/>
    <xf numFmtId="0" fontId="58" fillId="0" borderId="0" applyNumberFormat="0" applyFont="0" applyFill="0" applyAlignment="0"/>
    <xf numFmtId="37" fontId="188" fillId="0" borderId="0"/>
    <xf numFmtId="0" fontId="87" fillId="0" borderId="0"/>
    <xf numFmtId="0" fontId="20" fillId="0" borderId="0"/>
    <xf numFmtId="0" fontId="159" fillId="0" borderId="0"/>
    <xf numFmtId="0" fontId="189" fillId="0" borderId="0"/>
    <xf numFmtId="0" fontId="20" fillId="0" borderId="0"/>
    <xf numFmtId="0" fontId="1" fillId="0" borderId="0"/>
    <xf numFmtId="0" fontId="20" fillId="0" borderId="0"/>
    <xf numFmtId="228" fontId="58" fillId="0" borderId="0"/>
    <xf numFmtId="228" fontId="58" fillId="0" borderId="0"/>
    <xf numFmtId="228" fontId="58" fillId="0" borderId="0"/>
    <xf numFmtId="0" fontId="20" fillId="0" borderId="0">
      <alignment horizontal="justify" vertical="top" wrapText="1"/>
    </xf>
    <xf numFmtId="0" fontId="20" fillId="0" borderId="0"/>
    <xf numFmtId="0" fontId="42" fillId="0" borderId="0"/>
    <xf numFmtId="0" fontId="42" fillId="0" borderId="0"/>
    <xf numFmtId="0" fontId="42" fillId="0" borderId="0"/>
    <xf numFmtId="0" fontId="20" fillId="0" borderId="0">
      <alignment horizontal="justify" vertical="top" wrapText="1"/>
    </xf>
    <xf numFmtId="0" fontId="20" fillId="0" borderId="0"/>
    <xf numFmtId="0" fontId="1" fillId="0" borderId="0"/>
    <xf numFmtId="0" fontId="1" fillId="0" borderId="0"/>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alignment horizontal="justify" vertical="top" wrapText="1"/>
    </xf>
    <xf numFmtId="0" fontId="26" fillId="0" borderId="0"/>
    <xf numFmtId="0" fontId="20" fillId="0" borderId="0"/>
    <xf numFmtId="0" fontId="1" fillId="0" borderId="0"/>
    <xf numFmtId="0" fontId="20" fillId="0" borderId="0">
      <alignment horizontal="justify" vertical="top" wrapText="1"/>
    </xf>
    <xf numFmtId="0" fontId="1" fillId="0" borderId="0"/>
    <xf numFmtId="0" fontId="20" fillId="0" borderId="0">
      <alignment horizontal="justify" vertical="top" wrapText="1"/>
    </xf>
    <xf numFmtId="0" fontId="29" fillId="0" borderId="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37" fontId="85" fillId="0" borderId="0"/>
    <xf numFmtId="37" fontId="85" fillId="0" borderId="0"/>
    <xf numFmtId="37" fontId="85" fillId="0" borderId="0"/>
    <xf numFmtId="37" fontId="85" fillId="0" borderId="0"/>
    <xf numFmtId="37" fontId="85" fillId="0" borderId="0"/>
    <xf numFmtId="37" fontId="85" fillId="0" borderId="0"/>
    <xf numFmtId="37" fontId="85" fillId="0" borderId="0"/>
    <xf numFmtId="0" fontId="20" fillId="0" borderId="0"/>
    <xf numFmtId="37" fontId="85" fillId="0" borderId="0"/>
    <xf numFmtId="37" fontId="85" fillId="0" borderId="0"/>
    <xf numFmtId="37" fontId="85" fillId="0" borderId="0"/>
    <xf numFmtId="0" fontId="20" fillId="0" borderId="0"/>
    <xf numFmtId="37" fontId="85" fillId="0" borderId="0"/>
    <xf numFmtId="37" fontId="8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37" fontId="85" fillId="0" borderId="0"/>
    <xf numFmtId="37" fontId="85" fillId="0" borderId="0"/>
    <xf numFmtId="37" fontId="85" fillId="0" borderId="0"/>
    <xf numFmtId="37" fontId="85" fillId="0" borderId="0"/>
    <xf numFmtId="37" fontId="85" fillId="0" borderId="0"/>
    <xf numFmtId="37" fontId="85" fillId="0" borderId="0"/>
    <xf numFmtId="37" fontId="85" fillId="0" borderId="0"/>
    <xf numFmtId="0" fontId="20" fillId="0" borderId="0"/>
    <xf numFmtId="0" fontId="55" fillId="0" borderId="0"/>
    <xf numFmtId="0" fontId="20" fillId="0" borderId="0"/>
    <xf numFmtId="0" fontId="20" fillId="0" borderId="0"/>
    <xf numFmtId="37" fontId="85" fillId="0" borderId="0"/>
    <xf numFmtId="37" fontId="85" fillId="0" borderId="0"/>
    <xf numFmtId="37" fontId="85" fillId="0" borderId="0"/>
    <xf numFmtId="37" fontId="85" fillId="0" borderId="0"/>
    <xf numFmtId="37" fontId="85" fillId="0" borderId="0"/>
    <xf numFmtId="37" fontId="85" fillId="0" borderId="0"/>
    <xf numFmtId="0" fontId="20" fillId="0" borderId="0"/>
    <xf numFmtId="0" fontId="20" fillId="0" borderId="0"/>
    <xf numFmtId="0" fontId="20" fillId="0" borderId="0"/>
    <xf numFmtId="0" fontId="20" fillId="0" borderId="0"/>
    <xf numFmtId="0" fontId="20" fillId="0" borderId="0"/>
    <xf numFmtId="0" fontId="1" fillId="0" borderId="0"/>
    <xf numFmtId="37" fontId="85" fillId="0" borderId="0"/>
    <xf numFmtId="37" fontId="85" fillId="0" borderId="0"/>
    <xf numFmtId="37" fontId="8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37" fontId="85" fillId="0" borderId="0"/>
    <xf numFmtId="37" fontId="85" fillId="0" borderId="0"/>
    <xf numFmtId="37" fontId="85" fillId="0" borderId="0"/>
    <xf numFmtId="37" fontId="8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37" fontId="85" fillId="0" borderId="0"/>
    <xf numFmtId="37" fontId="85" fillId="0" borderId="0"/>
    <xf numFmtId="37" fontId="85" fillId="0" borderId="0"/>
    <xf numFmtId="37" fontId="85" fillId="0" borderId="0"/>
    <xf numFmtId="0" fontId="20" fillId="0" borderId="0"/>
    <xf numFmtId="0" fontId="20" fillId="0" borderId="0"/>
    <xf numFmtId="0" fontId="20" fillId="0" borderId="0"/>
    <xf numFmtId="0" fontId="20" fillId="0" borderId="0"/>
    <xf numFmtId="0" fontId="23" fillId="0" borderId="0"/>
    <xf numFmtId="0" fontId="23" fillId="0" borderId="0"/>
    <xf numFmtId="0" fontId="20" fillId="0" borderId="0"/>
    <xf numFmtId="0" fontId="20" fillId="0" borderId="0"/>
    <xf numFmtId="0" fontId="20" fillId="0" borderId="0"/>
    <xf numFmtId="0" fontId="20" fillId="0" borderId="0">
      <alignment horizontal="justify" vertical="top" wrapText="1"/>
    </xf>
    <xf numFmtId="0" fontId="20" fillId="0" borderId="0"/>
    <xf numFmtId="0" fontId="20" fillId="0" borderId="0"/>
    <xf numFmtId="171" fontId="23" fillId="0" borderId="0"/>
    <xf numFmtId="171" fontId="23" fillId="0" borderId="0"/>
    <xf numFmtId="0" fontId="20" fillId="0" borderId="0">
      <alignment horizontal="justify" vertical="top" wrapText="1"/>
    </xf>
    <xf numFmtId="0" fontId="20" fillId="0" borderId="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alignment horizontal="justify" vertical="top" wrapText="1"/>
    </xf>
    <xf numFmtId="0" fontId="29" fillId="0" borderId="0"/>
    <xf numFmtId="0" fontId="20" fillId="0" borderId="0"/>
    <xf numFmtId="0" fontId="42" fillId="0" borderId="0"/>
    <xf numFmtId="0" fontId="1" fillId="0" borderId="0"/>
    <xf numFmtId="0" fontId="20" fillId="0" borderId="0">
      <alignment horizontal="justify" vertical="top" wrapText="1"/>
    </xf>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55" fillId="0" borderId="0"/>
    <xf numFmtId="0" fontId="55" fillId="0" borderId="0"/>
    <xf numFmtId="0" fontId="1" fillId="0" borderId="0"/>
    <xf numFmtId="0" fontId="1" fillId="0" borderId="0"/>
    <xf numFmtId="14" fontId="29" fillId="0" borderId="0"/>
    <xf numFmtId="14" fontId="29" fillId="0" borderId="0"/>
    <xf numFmtId="14" fontId="29" fillId="0" borderId="0"/>
    <xf numFmtId="14" fontId="29" fillId="0" borderId="0"/>
    <xf numFmtId="0" fontId="19" fillId="0" borderId="0"/>
    <xf numFmtId="0" fontId="19" fillId="0" borderId="0"/>
    <xf numFmtId="0" fontId="19" fillId="0" borderId="0"/>
    <xf numFmtId="0" fontId="19" fillId="0" borderId="0"/>
    <xf numFmtId="0"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alignment horizontal="justify" vertical="top" wrapText="1"/>
    </xf>
    <xf numFmtId="0" fontId="20" fillId="0" borderId="0">
      <alignment horizontal="justify" vertical="top" wrapText="1"/>
    </xf>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190" fillId="0" borderId="0"/>
    <xf numFmtId="0" fontId="190" fillId="0" borderId="0"/>
    <xf numFmtId="0" fontId="190" fillId="0" borderId="0"/>
    <xf numFmtId="0" fontId="190" fillId="0" borderId="0"/>
    <xf numFmtId="0" fontId="20" fillId="0" borderId="0"/>
    <xf numFmtId="0" fontId="55" fillId="0" borderId="0"/>
    <xf numFmtId="0" fontId="55" fillId="0" borderId="0"/>
    <xf numFmtId="0"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91" fillId="0" borderId="0"/>
    <xf numFmtId="0" fontId="191" fillId="0" borderId="0"/>
    <xf numFmtId="0" fontId="191" fillId="0" borderId="0"/>
    <xf numFmtId="0" fontId="191"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91" fillId="0" borderId="0" applyNumberFormat="0" applyFont="0" applyFill="0" applyBorder="0" applyAlignment="0" applyProtection="0"/>
    <xf numFmtId="0" fontId="55" fillId="78" borderId="42" applyNumberFormat="0" applyFont="0" applyAlignment="0" applyProtection="0"/>
    <xf numFmtId="0" fontId="20" fillId="78" borderId="42" applyNumberFormat="0" applyFont="0" applyAlignment="0" applyProtection="0"/>
    <xf numFmtId="229" fontId="20" fillId="0" borderId="0" applyFont="0" applyFill="0" applyBorder="0" applyAlignment="0" applyProtection="0">
      <alignment vertical="center"/>
    </xf>
    <xf numFmtId="0" fontId="20" fillId="0" borderId="0" applyFont="0" applyFill="0" applyBorder="0" applyAlignment="0" applyProtection="0"/>
    <xf numFmtId="0" fontId="20" fillId="0" borderId="0" applyFont="0" applyFill="0" applyBorder="0" applyAlignment="0" applyProtection="0"/>
    <xf numFmtId="0" fontId="42" fillId="0" borderId="0"/>
    <xf numFmtId="0" fontId="20" fillId="0" borderId="0" applyFont="0" applyFill="0" applyBorder="0" applyAlignment="0" applyProtection="0"/>
    <xf numFmtId="1" fontId="20" fillId="0" borderId="0">
      <alignment horizontal="center" vertical="center" wrapText="1"/>
    </xf>
    <xf numFmtId="0" fontId="19" fillId="0" borderId="0"/>
    <xf numFmtId="0" fontId="147" fillId="0" borderId="0" applyFont="0" applyFill="0" applyBorder="0" applyAlignment="0" applyProtection="0"/>
    <xf numFmtId="0" fontId="42" fillId="0" borderId="0"/>
    <xf numFmtId="0" fontId="192" fillId="35" borderId="0"/>
    <xf numFmtId="0" fontId="19" fillId="0" borderId="0"/>
    <xf numFmtId="169" fontId="20" fillId="0" borderId="0" applyFont="0" applyFill="0" applyBorder="0" applyAlignment="0" applyProtection="0"/>
    <xf numFmtId="208" fontId="156" fillId="0" borderId="0" applyFont="0" applyFill="0" applyBorder="0" applyAlignment="0" applyProtection="0"/>
    <xf numFmtId="230" fontId="193" fillId="0" borderId="0" applyFont="0" applyFill="0" applyBorder="0" applyAlignment="0" applyProtection="0"/>
    <xf numFmtId="9" fontId="29" fillId="0" borderId="0" applyFont="0" applyFill="0" applyBorder="0" applyAlignment="0" applyProtection="0"/>
    <xf numFmtId="9" fontId="5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6"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5"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20"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8" fillId="0" borderId="0" applyFont="0" applyFill="0" applyBorder="0" applyAlignment="0" applyProtection="0"/>
    <xf numFmtId="169" fontId="194" fillId="0" borderId="0" applyFont="0" applyFill="0" applyBorder="0" applyAlignment="0" applyProtection="0"/>
    <xf numFmtId="9" fontId="129" fillId="0" borderId="0" applyFont="0" applyFill="0" applyBorder="0" applyAlignment="0" applyProtection="0"/>
    <xf numFmtId="209" fontId="156" fillId="0" borderId="0" applyFill="0" applyBorder="0" applyAlignment="0"/>
    <xf numFmtId="167" fontId="156" fillId="0" borderId="0" applyFill="0" applyBorder="0" applyAlignment="0"/>
    <xf numFmtId="209" fontId="156" fillId="0" borderId="0" applyFill="0" applyBorder="0" applyAlignment="0"/>
    <xf numFmtId="210" fontId="156" fillId="0" borderId="0" applyFill="0" applyBorder="0" applyAlignment="0"/>
    <xf numFmtId="167" fontId="156" fillId="0" borderId="0" applyFill="0" applyBorder="0" applyAlignment="0"/>
    <xf numFmtId="9" fontId="20" fillId="0" borderId="0" applyFont="0" applyFill="0" applyBorder="0" applyAlignment="0" applyProtection="0"/>
    <xf numFmtId="37" fontId="39" fillId="0" borderId="0" applyNumberFormat="0" applyFill="0" applyBorder="0" applyAlignment="0" applyProtection="0"/>
    <xf numFmtId="0" fontId="138" fillId="108" borderId="0" applyNumberFormat="0" applyFont="0" applyBorder="0" applyAlignment="0" applyProtection="0"/>
    <xf numFmtId="2" fontId="195" fillId="0" borderId="0" applyNumberFormat="0" applyFill="0" applyBorder="0" applyAlignment="0" applyProtection="0"/>
    <xf numFmtId="0" fontId="196" fillId="109" borderId="0" applyNumberFormat="0" applyFont="0" applyBorder="0" applyAlignment="0">
      <alignment horizontal="center"/>
    </xf>
    <xf numFmtId="0" fontId="166" fillId="0" borderId="0"/>
    <xf numFmtId="0" fontId="197" fillId="0" borderId="54">
      <protection locked="0"/>
    </xf>
    <xf numFmtId="188" fontId="72" fillId="0" borderId="0" applyNumberFormat="0" applyFill="0" applyBorder="0" applyAlignment="0" applyProtection="0">
      <alignment horizontal="left"/>
    </xf>
    <xf numFmtId="188" fontId="72" fillId="0" borderId="0" applyNumberFormat="0" applyFill="0" applyBorder="0" applyAlignment="0" applyProtection="0">
      <alignment horizontal="left"/>
    </xf>
    <xf numFmtId="188" fontId="72" fillId="0" borderId="0" applyNumberFormat="0" applyFill="0" applyBorder="0" applyAlignment="0" applyProtection="0">
      <alignment horizontal="left"/>
    </xf>
    <xf numFmtId="188" fontId="72" fillId="0" borderId="0" applyNumberFormat="0" applyFill="0" applyBorder="0" applyAlignment="0" applyProtection="0">
      <alignment horizontal="left"/>
    </xf>
    <xf numFmtId="41" fontId="110" fillId="0" borderId="0" applyFont="0" applyFill="0" applyBorder="0" applyAlignment="0" applyProtection="0"/>
    <xf numFmtId="0" fontId="99" fillId="100" borderId="43" applyNumberFormat="0" applyAlignment="0" applyProtection="0"/>
    <xf numFmtId="39" fontId="198" fillId="0" borderId="0"/>
    <xf numFmtId="0" fontId="199" fillId="0" borderId="55"/>
    <xf numFmtId="0" fontId="82" fillId="82" borderId="0" applyNumberFormat="0" applyBorder="0" applyAlignment="0" applyProtection="0"/>
    <xf numFmtId="0" fontId="200" fillId="0" borderId="0"/>
    <xf numFmtId="0" fontId="196" fillId="1" borderId="17" applyNumberFormat="0" applyFont="0" applyAlignment="0">
      <alignment horizontal="center"/>
    </xf>
    <xf numFmtId="14" fontId="25" fillId="36" borderId="20" applyBorder="0"/>
    <xf numFmtId="0" fontId="201" fillId="0" borderId="0" applyNumberFormat="0" applyFill="0" applyBorder="0" applyAlignment="0">
      <alignment horizontal="center"/>
    </xf>
    <xf numFmtId="0" fontId="42" fillId="0" borderId="0"/>
    <xf numFmtId="0" fontId="30" fillId="0" borderId="16" applyAlignment="0"/>
    <xf numFmtId="0" fontId="40" fillId="0" borderId="16"/>
    <xf numFmtId="0" fontId="112" fillId="0" borderId="0"/>
    <xf numFmtId="0" fontId="66" fillId="0" borderId="54" applyNumberFormat="0">
      <alignment horizontal="right"/>
    </xf>
    <xf numFmtId="0" fontId="30" fillId="110" borderId="0" applyNumberFormat="0" applyBorder="0" applyProtection="0">
      <alignment vertical="top" wrapText="1"/>
    </xf>
    <xf numFmtId="41" fontId="110" fillId="0" borderId="0" applyFont="0" applyFill="0" applyBorder="0" applyAlignment="0" applyProtection="0"/>
    <xf numFmtId="41" fontId="110" fillId="0" borderId="0" applyFont="0" applyFill="0" applyBorder="0" applyAlignment="0" applyProtection="0"/>
    <xf numFmtId="42" fontId="110" fillId="0" borderId="0" applyFont="0" applyFill="0" applyBorder="0" applyAlignment="0" applyProtection="0"/>
    <xf numFmtId="231" fontId="30" fillId="110" borderId="0" applyBorder="0" applyProtection="0">
      <alignment vertical="top" wrapText="1"/>
    </xf>
    <xf numFmtId="2" fontId="202" fillId="0" borderId="0" applyNumberFormat="0" applyFill="0" applyBorder="0" applyAlignment="0" applyProtection="0"/>
    <xf numFmtId="2" fontId="203" fillId="0" borderId="17" applyNumberFormat="0" applyFill="0" applyAlignment="0" applyProtection="0"/>
    <xf numFmtId="0" fontId="187" fillId="0" borderId="0"/>
    <xf numFmtId="0" fontId="77" fillId="0" borderId="56"/>
    <xf numFmtId="0" fontId="204" fillId="0" borderId="16" applyNumberFormat="0" applyFill="0" applyProtection="0">
      <alignment vertical="center"/>
    </xf>
    <xf numFmtId="232" fontId="205" fillId="0" borderId="45" applyFont="0" applyFill="0" applyBorder="0" applyAlignment="0" applyProtection="0">
      <alignment horizontal="right" vertical="top"/>
      <protection locked="0"/>
    </xf>
    <xf numFmtId="40" fontId="205" fillId="0" borderId="57" applyFill="0" applyBorder="0" applyAlignment="0">
      <alignment horizontal="right"/>
      <protection locked="0"/>
    </xf>
    <xf numFmtId="40" fontId="205" fillId="0" borderId="15" applyFont="0" applyFill="0" applyBorder="0" applyAlignment="0" applyProtection="0">
      <alignment vertical="top" wrapText="1"/>
      <protection locked="0"/>
    </xf>
    <xf numFmtId="0" fontId="206" fillId="0" borderId="15" applyNumberFormat="0" applyFill="0" applyBorder="0" applyAlignment="0" applyProtection="0">
      <alignment vertical="top" wrapText="1"/>
    </xf>
    <xf numFmtId="0" fontId="205" fillId="0" borderId="0" applyNumberFormat="0" applyFill="0" applyBorder="0" applyAlignment="0">
      <protection locked="0"/>
    </xf>
    <xf numFmtId="0" fontId="166" fillId="0" borderId="51"/>
    <xf numFmtId="2" fontId="138" fillId="0" borderId="35" applyNumberFormat="0" applyFont="0" applyFill="0" applyAlignment="0" applyProtection="0"/>
    <xf numFmtId="49" fontId="38" fillId="0" borderId="0" applyFill="0" applyBorder="0" applyAlignment="0"/>
    <xf numFmtId="230" fontId="207" fillId="0" borderId="0" applyFill="0" applyBorder="0" applyAlignment="0"/>
    <xf numFmtId="167" fontId="207" fillId="0" borderId="0" applyFill="0" applyBorder="0" applyAlignment="0"/>
    <xf numFmtId="0" fontId="96" fillId="0" borderId="0" applyNumberFormat="0" applyFill="0" applyBorder="0" applyAlignment="0" applyProtection="0"/>
    <xf numFmtId="0" fontId="89" fillId="0" borderId="0" applyNumberFormat="0" applyFill="0" applyBorder="0" applyAlignment="0" applyProtection="0"/>
    <xf numFmtId="40" fontId="35" fillId="0" borderId="0"/>
    <xf numFmtId="0" fontId="208" fillId="73" borderId="0"/>
    <xf numFmtId="0" fontId="209" fillId="0" borderId="0" applyFill="0" applyBorder="0" applyProtection="0">
      <alignment horizontal="centerContinuous" vertical="center"/>
    </xf>
    <xf numFmtId="0" fontId="147" fillId="35" borderId="0" applyFill="0" applyBorder="0" applyProtection="0">
      <alignment horizontal="center" vertical="center"/>
    </xf>
    <xf numFmtId="0" fontId="210" fillId="0" borderId="0" applyNumberFormat="0" applyFill="0" applyBorder="0" applyAlignment="0" applyProtection="0"/>
    <xf numFmtId="0" fontId="211" fillId="0" borderId="58" applyNumberFormat="0" applyFill="0" applyAlignment="0" applyProtection="0"/>
    <xf numFmtId="0" fontId="212" fillId="0" borderId="59" applyNumberFormat="0" applyFill="0" applyAlignment="0" applyProtection="0"/>
    <xf numFmtId="0" fontId="167" fillId="0" borderId="60" applyNumberFormat="0" applyFill="0" applyAlignment="0" applyProtection="0"/>
    <xf numFmtId="4" fontId="213" fillId="0" borderId="0">
      <alignment horizontal="left" indent="1"/>
    </xf>
    <xf numFmtId="37" fontId="214" fillId="0" borderId="61" applyNumberFormat="0" applyFont="0" applyFill="0" applyAlignment="0" applyProtection="0"/>
    <xf numFmtId="37" fontId="75" fillId="38" borderId="62" applyNumberFormat="0" applyFont="0" applyFill="0" applyAlignment="0" applyProtection="0">
      <protection locked="0"/>
    </xf>
    <xf numFmtId="0" fontId="215" fillId="111" borderId="62" applyNumberFormat="0" applyFont="0" applyAlignment="0" applyProtection="0"/>
    <xf numFmtId="2" fontId="202" fillId="0" borderId="63" applyNumberFormat="0" applyFill="0" applyAlignment="0" applyProtection="0"/>
    <xf numFmtId="0" fontId="124" fillId="0" borderId="64"/>
    <xf numFmtId="0" fontId="124" fillId="0" borderId="51"/>
    <xf numFmtId="178" fontId="20" fillId="0" borderId="0" applyFont="0" applyFill="0" applyBorder="0" applyAlignment="0" applyProtection="0"/>
    <xf numFmtId="164" fontId="20" fillId="0" borderId="0" applyFont="0" applyFill="0" applyBorder="0" applyAlignment="0" applyProtection="0"/>
    <xf numFmtId="0" fontId="210" fillId="0" borderId="0" applyNumberFormat="0" applyFill="0" applyBorder="0" applyAlignment="0" applyProtection="0"/>
    <xf numFmtId="0" fontId="211" fillId="0" borderId="58" applyNumberFormat="0" applyFill="0" applyAlignment="0" applyProtection="0"/>
    <xf numFmtId="0" fontId="212" fillId="0" borderId="59" applyNumberFormat="0" applyFill="0" applyAlignment="0" applyProtection="0"/>
    <xf numFmtId="0" fontId="167" fillId="0" borderId="60" applyNumberFormat="0" applyFill="0" applyAlignment="0" applyProtection="0"/>
    <xf numFmtId="0" fontId="167" fillId="0" borderId="0" applyNumberFormat="0" applyFill="0" applyBorder="0" applyAlignment="0" applyProtection="0"/>
    <xf numFmtId="0" fontId="216" fillId="0" borderId="0"/>
    <xf numFmtId="1" fontId="19" fillId="0" borderId="16" applyFill="0" applyProtection="0">
      <alignment horizontal="center" vertical="top"/>
    </xf>
    <xf numFmtId="233" fontId="20" fillId="0" borderId="0" applyFont="0" applyFill="0" applyBorder="0" applyAlignment="0" applyProtection="0"/>
    <xf numFmtId="42" fontId="20" fillId="0" borderId="0" applyFont="0" applyFill="0" applyBorder="0" applyAlignment="0" applyProtection="0"/>
    <xf numFmtId="44" fontId="20" fillId="0" borderId="0" applyFont="0" applyFill="0" applyBorder="0" applyAlignment="0" applyProtection="0"/>
    <xf numFmtId="0" fontId="158" fillId="0" borderId="50" applyNumberFormat="0" applyFill="0" applyAlignment="0" applyProtection="0"/>
    <xf numFmtId="234" fontId="156" fillId="0" borderId="0" applyFont="0" applyFill="0" applyBorder="0" applyAlignment="0" applyProtection="0"/>
    <xf numFmtId="235" fontId="156" fillId="0" borderId="0" applyFont="0" applyFill="0" applyBorder="0" applyAlignment="0" applyProtection="0"/>
    <xf numFmtId="236" fontId="217" fillId="0" borderId="0" applyFont="0" applyFill="0" applyBorder="0" applyAlignment="0" applyProtection="0"/>
    <xf numFmtId="2" fontId="172" fillId="0" borderId="0" applyFont="0" applyFill="0" applyBorder="0" applyAlignment="0" applyProtection="0"/>
    <xf numFmtId="8" fontId="104" fillId="0" borderId="0" applyFont="0" applyFill="0" applyBorder="0" applyAlignment="0" applyProtection="0"/>
    <xf numFmtId="41" fontId="104" fillId="0" borderId="0" applyFont="0" applyFill="0" applyBorder="0" applyAlignment="0" applyProtection="0"/>
    <xf numFmtId="237" fontId="20" fillId="0" borderId="0" applyFont="0" applyFill="0" applyBorder="0" applyAlignment="0" applyProtection="0"/>
    <xf numFmtId="238" fontId="20" fillId="0" borderId="0" applyFont="0" applyFill="0" applyBorder="0" applyAlignment="0" applyProtection="0"/>
    <xf numFmtId="0" fontId="96" fillId="0" borderId="0" applyNumberFormat="0" applyFill="0" applyBorder="0" applyAlignment="0" applyProtection="0"/>
    <xf numFmtId="0" fontId="129" fillId="0" borderId="0" applyNumberFormat="0" applyFont="0" applyFill="0" applyBorder="0" applyProtection="0">
      <alignment horizontal="center" vertical="center" wrapText="1"/>
    </xf>
    <xf numFmtId="0" fontId="80" fillId="0" borderId="0">
      <alignment horizontal="left" wrapText="1"/>
    </xf>
    <xf numFmtId="2" fontId="138" fillId="0" borderId="0" applyNumberFormat="0" applyFont="0" applyFill="0" applyBorder="0" applyProtection="0">
      <alignment horizontal="left" vertical="top" wrapText="1"/>
    </xf>
    <xf numFmtId="0" fontId="20" fillId="0" borderId="0" applyFont="0" applyFill="0" applyBorder="0" applyAlignment="0" applyProtection="0"/>
    <xf numFmtId="0" fontId="20" fillId="0" borderId="0" applyFont="0" applyFill="0" applyBorder="0" applyAlignment="0" applyProtection="0"/>
    <xf numFmtId="239" fontId="136" fillId="38" borderId="23">
      <alignment horizontal="center" vertical="top" wrapText="1"/>
    </xf>
    <xf numFmtId="0" fontId="138" fillId="112" borderId="0" applyNumberFormat="0" applyFont="0" applyBorder="0" applyAlignment="0" applyProtection="0"/>
    <xf numFmtId="0" fontId="84" fillId="91" borderId="37" applyNumberFormat="0" applyAlignment="0" applyProtection="0"/>
    <xf numFmtId="0" fontId="103" fillId="0" borderId="0" applyFont="0" applyFill="0" applyBorder="0" applyAlignment="0" applyProtection="0"/>
    <xf numFmtId="167" fontId="207" fillId="0" borderId="0" applyFont="0" applyFill="0" applyBorder="0" applyAlignment="0" applyProtection="0"/>
    <xf numFmtId="230" fontId="207" fillId="0" borderId="0" applyFont="0" applyFill="0" applyBorder="0" applyAlignment="0" applyProtection="0"/>
    <xf numFmtId="0" fontId="218" fillId="0" borderId="0" applyNumberFormat="0" applyFill="0" applyBorder="0" applyAlignment="0" applyProtection="0">
      <alignment vertical="top"/>
      <protection locked="0"/>
    </xf>
    <xf numFmtId="0" fontId="112" fillId="0" borderId="0"/>
    <xf numFmtId="198" fontId="20" fillId="0" borderId="0" applyFont="0" applyFill="0" applyBorder="0" applyAlignment="0" applyProtection="0"/>
    <xf numFmtId="4" fontId="112" fillId="0" borderId="0" applyFont="0" applyFill="0" applyBorder="0" applyAlignment="0" applyProtection="0"/>
    <xf numFmtId="42" fontId="219" fillId="0" borderId="0" applyFont="0" applyFill="0" applyBorder="0" applyAlignment="0" applyProtection="0"/>
    <xf numFmtId="44" fontId="219" fillId="0" borderId="0" applyFont="0" applyFill="0" applyBorder="0" applyAlignment="0" applyProtection="0"/>
    <xf numFmtId="9" fontId="220" fillId="0" borderId="0" applyFont="0" applyFill="0" applyBorder="0" applyAlignment="0" applyProtection="0"/>
    <xf numFmtId="0" fontId="219" fillId="0" borderId="0"/>
    <xf numFmtId="44" fontId="20" fillId="0" borderId="0" applyFont="0" applyFill="0" applyBorder="0" applyAlignment="0" applyProtection="0"/>
    <xf numFmtId="240" fontId="20" fillId="0" borderId="0" applyFont="0" applyFill="0" applyBorder="0" applyAlignment="0" applyProtection="0"/>
    <xf numFmtId="41" fontId="20" fillId="0" borderId="0" applyFont="0" applyFill="0" applyBorder="0" applyAlignment="0" applyProtection="0"/>
    <xf numFmtId="43" fontId="20" fillId="0" borderId="0" applyFont="0" applyFill="0" applyBorder="0" applyAlignment="0" applyProtection="0"/>
    <xf numFmtId="0" fontId="220" fillId="0" borderId="0"/>
    <xf numFmtId="0" fontId="147" fillId="0" borderId="0" applyFont="0" applyFill="0" applyBorder="0" applyAlignment="0" applyProtection="0"/>
    <xf numFmtId="0" fontId="147" fillId="0" borderId="0" applyFont="0" applyFill="0" applyBorder="0" applyAlignment="0" applyProtection="0"/>
    <xf numFmtId="0" fontId="147" fillId="0" borderId="0" applyFont="0" applyFill="0" applyBorder="0" applyAlignment="0" applyProtection="0"/>
    <xf numFmtId="0" fontId="103" fillId="0" borderId="0" applyFont="0" applyFill="0" applyBorder="0" applyAlignment="0" applyProtection="0"/>
    <xf numFmtId="0" fontId="221" fillId="0" borderId="0">
      <protection locked="0"/>
    </xf>
    <xf numFmtId="0" fontId="121" fillId="98" borderId="0" applyNumberFormat="0" applyBorder="0" applyAlignment="0" applyProtection="0">
      <alignment vertical="center"/>
    </xf>
    <xf numFmtId="0" fontId="121" fillId="88" borderId="0" applyNumberFormat="0" applyBorder="0" applyAlignment="0" applyProtection="0">
      <alignment vertical="center"/>
    </xf>
    <xf numFmtId="0" fontId="121" fillId="99" borderId="0" applyNumberFormat="0" applyBorder="0" applyAlignment="0" applyProtection="0">
      <alignment vertical="center"/>
    </xf>
    <xf numFmtId="0" fontId="121" fillId="96" borderId="0" applyNumberFormat="0" applyBorder="0" applyAlignment="0" applyProtection="0">
      <alignment vertical="center"/>
    </xf>
    <xf numFmtId="0" fontId="121" fillId="87" borderId="0" applyNumberFormat="0" applyBorder="0" applyAlignment="0" applyProtection="0">
      <alignment vertical="center"/>
    </xf>
    <xf numFmtId="0" fontId="121" fillId="83" borderId="0" applyNumberFormat="0" applyBorder="0" applyAlignment="0" applyProtection="0">
      <alignment vertical="center"/>
    </xf>
    <xf numFmtId="0" fontId="222" fillId="0" borderId="0" applyNumberFormat="0" applyFill="0" applyBorder="0" applyAlignment="0" applyProtection="0">
      <alignment vertical="center"/>
    </xf>
    <xf numFmtId="0" fontId="223" fillId="100" borderId="36" applyNumberFormat="0" applyAlignment="0" applyProtection="0">
      <alignment vertical="center"/>
    </xf>
    <xf numFmtId="241" fontId="103" fillId="0" borderId="0">
      <protection locked="0"/>
    </xf>
    <xf numFmtId="0" fontId="176" fillId="0" borderId="0">
      <protection locked="0"/>
    </xf>
    <xf numFmtId="0" fontId="176" fillId="0" borderId="0">
      <protection locked="0"/>
    </xf>
    <xf numFmtId="0" fontId="221" fillId="0" borderId="0"/>
    <xf numFmtId="0" fontId="186" fillId="0" borderId="0">
      <protection locked="0"/>
    </xf>
    <xf numFmtId="0" fontId="20" fillId="0" borderId="0"/>
    <xf numFmtId="0" fontId="224" fillId="82" borderId="0" applyNumberFormat="0" applyBorder="0" applyAlignment="0" applyProtection="0">
      <alignment vertical="center"/>
    </xf>
    <xf numFmtId="0" fontId="170" fillId="0" borderId="0">
      <protection locked="0"/>
    </xf>
    <xf numFmtId="242" fontId="225" fillId="0" borderId="35">
      <alignment vertical="center"/>
    </xf>
    <xf numFmtId="0" fontId="170" fillId="0" borderId="0">
      <protection locked="0"/>
    </xf>
    <xf numFmtId="0" fontId="103" fillId="0" borderId="0" applyFont="0" applyFill="0" applyBorder="0" applyAlignment="0" applyProtection="0"/>
    <xf numFmtId="0" fontId="20" fillId="0" borderId="0" applyFont="0" applyFill="0" applyBorder="0" applyAlignment="0" applyProtection="0"/>
    <xf numFmtId="0" fontId="226" fillId="0" borderId="0" applyNumberFormat="0" applyFill="0" applyBorder="0" applyAlignment="0" applyProtection="0"/>
    <xf numFmtId="0" fontId="103" fillId="0" borderId="0" applyFont="0" applyFill="0" applyBorder="0" applyAlignment="0" applyProtection="0"/>
    <xf numFmtId="0" fontId="103" fillId="0" borderId="0" applyFont="0" applyFill="0" applyBorder="0" applyAlignment="0" applyProtection="0"/>
    <xf numFmtId="0" fontId="227" fillId="0" borderId="0" applyFont="0" applyFill="0" applyBorder="0" applyAlignment="0" applyProtection="0"/>
    <xf numFmtId="0" fontId="227" fillId="0" borderId="0" applyFont="0" applyFill="0" applyBorder="0" applyAlignment="0" applyProtection="0"/>
    <xf numFmtId="0" fontId="104" fillId="78" borderId="42" applyNumberFormat="0" applyFont="0" applyAlignment="0" applyProtection="0">
      <alignment vertical="center"/>
    </xf>
    <xf numFmtId="0" fontId="228" fillId="0" borderId="0" applyFont="0" applyFill="0" applyBorder="0" applyAlignment="0" applyProtection="0"/>
    <xf numFmtId="0" fontId="228" fillId="0" borderId="0" applyFont="0" applyFill="0" applyBorder="0" applyAlignment="0" applyProtection="0"/>
    <xf numFmtId="9" fontId="221" fillId="35" borderId="0" applyFill="0" applyBorder="0" applyProtection="0">
      <alignment horizontal="right"/>
    </xf>
    <xf numFmtId="10" fontId="221" fillId="0" borderId="0" applyFill="0" applyBorder="0" applyProtection="0">
      <alignment horizontal="right"/>
    </xf>
    <xf numFmtId="0" fontId="229" fillId="81" borderId="0" applyNumberFormat="0" applyBorder="0" applyAlignment="0" applyProtection="0">
      <alignment vertical="center"/>
    </xf>
    <xf numFmtId="0" fontId="147" fillId="0" borderId="0" applyFont="0" applyFill="0" applyBorder="0" applyAlignment="0" applyProtection="0"/>
    <xf numFmtId="0" fontId="230" fillId="0" borderId="0"/>
    <xf numFmtId="0" fontId="147" fillId="0" borderId="0" applyFont="0" applyFill="0" applyBorder="0" applyAlignment="0" applyProtection="0"/>
    <xf numFmtId="0" fontId="20" fillId="0" borderId="0" applyFont="0" applyFill="0" applyBorder="0" applyAlignment="0" applyProtection="0"/>
    <xf numFmtId="0" fontId="231" fillId="0" borderId="0" applyNumberFormat="0" applyFill="0" applyBorder="0" applyAlignment="0" applyProtection="0">
      <alignment vertical="center"/>
    </xf>
    <xf numFmtId="0" fontId="232" fillId="91" borderId="37" applyNumberFormat="0" applyAlignment="0" applyProtection="0">
      <alignment vertical="center"/>
    </xf>
    <xf numFmtId="243" fontId="233" fillId="0" borderId="0">
      <alignment vertical="center"/>
    </xf>
    <xf numFmtId="178" fontId="104" fillId="0" borderId="0" applyFont="0" applyFill="0" applyBorder="0" applyAlignment="0" applyProtection="0"/>
    <xf numFmtId="178" fontId="20" fillId="0" borderId="0" applyFont="0" applyFill="0" applyBorder="0" applyAlignment="0" applyProtection="0">
      <alignment vertical="center"/>
    </xf>
    <xf numFmtId="0" fontId="20" fillId="0" borderId="0" applyFont="0" applyFill="0" applyBorder="0" applyAlignment="0" applyProtection="0">
      <alignment vertical="center"/>
    </xf>
    <xf numFmtId="43" fontId="20" fillId="0" borderId="0" applyFont="0" applyFill="0" applyBorder="0" applyAlignment="0" applyProtection="0"/>
    <xf numFmtId="0" fontId="112" fillId="0" borderId="0"/>
    <xf numFmtId="0" fontId="234" fillId="0" borderId="54"/>
    <xf numFmtId="0" fontId="235" fillId="0" borderId="50" applyNumberFormat="0" applyFill="0" applyAlignment="0" applyProtection="0">
      <alignment vertical="center"/>
    </xf>
    <xf numFmtId="0" fontId="236" fillId="0" borderId="52" applyNumberFormat="0" applyFill="0" applyAlignment="0" applyProtection="0">
      <alignment vertical="center"/>
    </xf>
    <xf numFmtId="0" fontId="237" fillId="79" borderId="36" applyNumberFormat="0" applyAlignment="0" applyProtection="0">
      <alignment vertical="center"/>
    </xf>
    <xf numFmtId="4" fontId="170" fillId="0" borderId="0">
      <protection locked="0"/>
    </xf>
    <xf numFmtId="244" fontId="103" fillId="0" borderId="0">
      <protection locked="0"/>
    </xf>
    <xf numFmtId="0" fontId="238" fillId="0" borderId="0" applyNumberFormat="0" applyFill="0" applyBorder="0" applyAlignment="0" applyProtection="0">
      <alignment vertical="center"/>
    </xf>
    <xf numFmtId="0" fontId="239" fillId="0" borderId="58" applyNumberFormat="0" applyFill="0" applyAlignment="0" applyProtection="0">
      <alignment vertical="center"/>
    </xf>
    <xf numFmtId="0" fontId="240" fillId="0" borderId="59" applyNumberFormat="0" applyFill="0" applyAlignment="0" applyProtection="0">
      <alignment vertical="center"/>
    </xf>
    <xf numFmtId="0" fontId="241" fillId="0" borderId="60" applyNumberFormat="0" applyFill="0" applyAlignment="0" applyProtection="0">
      <alignment vertical="center"/>
    </xf>
    <xf numFmtId="0" fontId="241" fillId="0" borderId="0" applyNumberFormat="0" applyFill="0" applyBorder="0" applyAlignment="0" applyProtection="0">
      <alignment vertical="center"/>
    </xf>
    <xf numFmtId="0" fontId="242" fillId="93" borderId="0" applyNumberFormat="0" applyBorder="0" applyAlignment="0" applyProtection="0">
      <alignment vertical="center"/>
    </xf>
    <xf numFmtId="245" fontId="104" fillId="0" borderId="0">
      <alignment vertical="center"/>
    </xf>
    <xf numFmtId="0" fontId="103" fillId="0" borderId="0"/>
    <xf numFmtId="0" fontId="243" fillId="100" borderId="43" applyNumberFormat="0" applyAlignment="0" applyProtection="0">
      <alignment vertical="center"/>
    </xf>
    <xf numFmtId="38" fontId="103" fillId="0" borderId="0" applyFont="0" applyFill="0" applyBorder="0" applyAlignment="0" applyProtection="0"/>
    <xf numFmtId="246" fontId="104" fillId="35" borderId="0" applyFill="0" applyBorder="0" applyProtection="0">
      <alignment horizontal="right"/>
    </xf>
    <xf numFmtId="9" fontId="244" fillId="0" borderId="0"/>
    <xf numFmtId="0" fontId="103" fillId="0" borderId="0" applyFont="0" applyFill="0" applyBorder="0" applyAlignment="0" applyProtection="0"/>
    <xf numFmtId="247" fontId="103" fillId="0" borderId="0" applyFont="0" applyFill="0" applyBorder="0" applyAlignment="0" applyProtection="0"/>
    <xf numFmtId="248" fontId="103" fillId="0" borderId="0">
      <protection locked="0"/>
    </xf>
    <xf numFmtId="0" fontId="19" fillId="0" borderId="0"/>
    <xf numFmtId="0" fontId="104" fillId="0" borderId="0"/>
    <xf numFmtId="0" fontId="104" fillId="0" borderId="0"/>
    <xf numFmtId="0" fontId="104" fillId="0" borderId="0"/>
    <xf numFmtId="0" fontId="104" fillId="0" borderId="0"/>
    <xf numFmtId="0" fontId="119" fillId="0" borderId="0">
      <alignment vertical="center"/>
    </xf>
    <xf numFmtId="0" fontId="104" fillId="0" borderId="0"/>
    <xf numFmtId="0" fontId="20" fillId="0" borderId="0"/>
    <xf numFmtId="0" fontId="245" fillId="0" borderId="0"/>
    <xf numFmtId="0" fontId="170" fillId="0" borderId="29">
      <protection locked="0"/>
    </xf>
    <xf numFmtId="249" fontId="103" fillId="0" borderId="0">
      <protection locked="0"/>
    </xf>
    <xf numFmtId="250" fontId="103" fillId="0" borderId="0">
      <protection locked="0"/>
    </xf>
    <xf numFmtId="0" fontId="246" fillId="0" borderId="0"/>
    <xf numFmtId="198" fontId="247" fillId="0" borderId="0" applyFont="0" applyFill="0" applyBorder="0" applyAlignment="0" applyProtection="0"/>
    <xf numFmtId="196" fontId="247" fillId="0" borderId="0" applyFont="0" applyFill="0" applyBorder="0" applyAlignment="0" applyProtection="0"/>
    <xf numFmtId="164" fontId="20" fillId="0" borderId="0" applyFont="0" applyFill="0" applyBorder="0" applyAlignment="0" applyProtection="0"/>
    <xf numFmtId="178" fontId="246" fillId="0" borderId="0" applyFont="0" applyFill="0" applyBorder="0" applyAlignment="0" applyProtection="0"/>
    <xf numFmtId="164" fontId="246" fillId="0" borderId="0" applyFont="0" applyFill="0" applyBorder="0" applyAlignment="0" applyProtection="0"/>
    <xf numFmtId="0" fontId="103" fillId="0" borderId="0"/>
    <xf numFmtId="0" fontId="103" fillId="0" borderId="0"/>
    <xf numFmtId="0" fontId="103" fillId="0" borderId="0"/>
    <xf numFmtId="0" fontId="103" fillId="0" borderId="0"/>
    <xf numFmtId="0" fontId="103" fillId="0" borderId="0"/>
    <xf numFmtId="0" fontId="247" fillId="0" borderId="0"/>
    <xf numFmtId="9" fontId="248" fillId="0" borderId="0" applyFont="0" applyFill="0" applyBorder="0" applyAlignment="0" applyProtection="0"/>
    <xf numFmtId="0" fontId="166" fillId="0" borderId="0"/>
    <xf numFmtId="0" fontId="58" fillId="0" borderId="0"/>
    <xf numFmtId="0" fontId="249" fillId="0" borderId="0"/>
    <xf numFmtId="40" fontId="250" fillId="0" borderId="0" applyFont="0" applyFill="0" applyBorder="0" applyAlignment="0" applyProtection="0"/>
    <xf numFmtId="38" fontId="250" fillId="0" borderId="0" applyFont="0" applyFill="0" applyBorder="0" applyAlignment="0" applyProtection="0"/>
    <xf numFmtId="0" fontId="29" fillId="0" borderId="0">
      <alignment vertical="center"/>
    </xf>
    <xf numFmtId="0" fontId="251" fillId="0" borderId="0" applyNumberFormat="0" applyFill="0" applyBorder="0" applyAlignment="0" applyProtection="0">
      <alignment vertical="top"/>
      <protection locked="0"/>
    </xf>
    <xf numFmtId="194" fontId="246" fillId="0" borderId="0" applyFont="0" applyFill="0" applyBorder="0" applyAlignment="0" applyProtection="0"/>
    <xf numFmtId="42" fontId="252" fillId="0" borderId="0" applyFont="0" applyFill="0" applyBorder="0" applyAlignment="0" applyProtection="0"/>
    <xf numFmtId="251" fontId="246" fillId="0" borderId="0" applyFont="0" applyFill="0" applyBorder="0" applyAlignment="0" applyProtection="0"/>
    <xf numFmtId="200" fontId="247" fillId="0" borderId="0" applyFont="0" applyFill="0" applyBorder="0" applyAlignment="0" applyProtection="0"/>
    <xf numFmtId="202" fontId="247"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53" fillId="0" borderId="0" applyFont="0" applyFill="0" applyBorder="0" applyAlignment="0" applyProtection="0"/>
    <xf numFmtId="0" fontId="25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43" fontId="20" fillId="0" borderId="0" applyFont="0" applyFill="0" applyBorder="0" applyAlignment="0" applyProtection="0"/>
    <xf numFmtId="9" fontId="20" fillId="0" borderId="0" applyFont="0" applyFill="0" applyBorder="0" applyAlignment="0" applyProtection="0"/>
    <xf numFmtId="0" fontId="20" fillId="0" borderId="0"/>
    <xf numFmtId="43" fontId="20" fillId="0" borderId="0" applyFont="0" applyFill="0" applyBorder="0" applyAlignment="0" applyProtection="0"/>
    <xf numFmtId="9" fontId="20" fillId="0" borderId="0" applyFont="0" applyFill="0" applyBorder="0" applyAlignment="0" applyProtection="0"/>
    <xf numFmtId="0" fontId="1" fillId="0" borderId="0"/>
    <xf numFmtId="0" fontId="41" fillId="0" borderId="0"/>
    <xf numFmtId="43" fontId="1" fillId="0" borderId="0" applyFont="0" applyFill="0" applyBorder="0" applyAlignment="0" applyProtection="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15" fillId="0" borderId="67"/>
    <xf numFmtId="0" fontId="115" fillId="0" borderId="68"/>
    <xf numFmtId="0" fontId="115" fillId="0" borderId="69"/>
    <xf numFmtId="0" fontId="103" fillId="0" borderId="65">
      <alignment horizontal="center"/>
    </xf>
    <xf numFmtId="0" fontId="80" fillId="38" borderId="66" applyNumberFormat="0" applyFill="0" applyBorder="0" applyAlignment="0" applyProtection="0">
      <alignment horizontal="center" vertical="center"/>
    </xf>
    <xf numFmtId="37" fontId="145" fillId="0" borderId="10" applyNumberFormat="0" applyFont="0" applyFill="0" applyAlignment="0" applyProtection="0"/>
    <xf numFmtId="43"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80" fillId="0" borderId="66" applyNumberFormat="0">
      <alignment vertical="center"/>
    </xf>
    <xf numFmtId="225" fontId="33" fillId="37" borderId="70" applyNumberFormat="0">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 fontId="138" fillId="0" borderId="66" applyNumberFormat="0" applyFont="0" applyFill="0" applyAlignment="0" applyProtection="0"/>
    <xf numFmtId="37" fontId="214" fillId="0" borderId="71" applyNumberFormat="0" applyFont="0" applyFill="0" applyAlignment="0" applyProtection="0"/>
    <xf numFmtId="37" fontId="75" fillId="38" borderId="72" applyNumberFormat="0" applyFont="0" applyFill="0" applyAlignment="0" applyProtection="0">
      <protection locked="0"/>
    </xf>
    <xf numFmtId="0" fontId="215" fillId="111" borderId="72" applyNumberFormat="0" applyFont="0" applyAlignment="0" applyProtection="0"/>
    <xf numFmtId="242" fontId="225" fillId="0" borderId="66">
      <alignment vertical="center"/>
    </xf>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54" fillId="0" borderId="0">
      <alignment horizontal="left" vertical="top" wrapText="1"/>
    </xf>
    <xf numFmtId="43"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0" fontId="42" fillId="0" borderId="0"/>
    <xf numFmtId="0" fontId="255" fillId="0" borderId="0"/>
    <xf numFmtId="164" fontId="55" fillId="0" borderId="0" applyFont="0" applyFill="0" applyBorder="0" applyAlignment="0" applyProtection="0"/>
    <xf numFmtId="164" fontId="20" fillId="0" borderId="0" applyFont="0" applyFill="0" applyBorder="0" applyAlignment="0" applyProtection="0"/>
    <xf numFmtId="164" fontId="55" fillId="0" borderId="0" applyFont="0" applyFill="0" applyBorder="0" applyAlignment="0" applyProtection="0"/>
    <xf numFmtId="164" fontId="20" fillId="0" borderId="0" applyFont="0" applyFill="0" applyBorder="0" applyAlignment="0" applyProtection="0"/>
    <xf numFmtId="164"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0" fontId="1" fillId="0" borderId="0"/>
    <xf numFmtId="43" fontId="1" fillId="0" borderId="0" applyFont="0" applyFill="0" applyBorder="0" applyAlignment="0" applyProtection="0"/>
    <xf numFmtId="0" fontId="20" fillId="0" borderId="0"/>
    <xf numFmtId="0" fontId="1" fillId="0" borderId="0"/>
    <xf numFmtId="0" fontId="115" fillId="0" borderId="75"/>
    <xf numFmtId="0" fontId="115" fillId="0" borderId="76"/>
    <xf numFmtId="0" fontId="115" fillId="0" borderId="77"/>
    <xf numFmtId="0" fontId="103" fillId="0" borderId="73">
      <alignment horizontal="center"/>
    </xf>
    <xf numFmtId="0" fontId="117" fillId="35" borderId="12">
      <alignment horizontal="centerContinuous"/>
    </xf>
    <xf numFmtId="0" fontId="80" fillId="38" borderId="74" applyNumberFormat="0" applyFill="0" applyBorder="0" applyAlignment="0" applyProtection="0">
      <alignment horizontal="center" vertical="center"/>
    </xf>
    <xf numFmtId="0" fontId="80" fillId="0" borderId="74" applyNumberFormat="0">
      <alignment vertical="center"/>
    </xf>
    <xf numFmtId="225" fontId="33" fillId="37" borderId="78" applyNumberFormat="0">
      <alignment horizontal="left" vertical="center"/>
    </xf>
    <xf numFmtId="2" fontId="138" fillId="0" borderId="74" applyNumberFormat="0" applyFont="0" applyFill="0" applyAlignment="0" applyProtection="0"/>
    <xf numFmtId="37" fontId="214" fillId="0" borderId="79" applyNumberFormat="0" applyFont="0" applyFill="0" applyAlignment="0" applyProtection="0"/>
    <xf numFmtId="37" fontId="75" fillId="38" borderId="80" applyNumberFormat="0" applyFont="0" applyFill="0" applyAlignment="0" applyProtection="0">
      <protection locked="0"/>
    </xf>
    <xf numFmtId="0" fontId="215" fillId="111" borderId="80" applyNumberFormat="0" applyFont="0" applyAlignment="0" applyProtection="0"/>
    <xf numFmtId="242" fontId="225" fillId="0" borderId="74">
      <alignment vertical="center"/>
    </xf>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20" fillId="0" borderId="0"/>
    <xf numFmtId="0" fontId="166" fillId="0" borderId="51"/>
    <xf numFmtId="268" fontId="20" fillId="0" borderId="13"/>
    <xf numFmtId="0" fontId="282" fillId="0" borderId="0"/>
    <xf numFmtId="37" fontId="87" fillId="0" borderId="139"/>
    <xf numFmtId="0" fontId="1" fillId="0" borderId="0"/>
    <xf numFmtId="164" fontId="1" fillId="0" borderId="0" applyFont="0" applyFill="0" applyBorder="0" applyAlignment="0" applyProtection="0"/>
    <xf numFmtId="0" fontId="166" fillId="0" borderId="51"/>
    <xf numFmtId="0" fontId="166" fillId="0" borderId="51"/>
    <xf numFmtId="0" fontId="166" fillId="0" borderId="51"/>
    <xf numFmtId="37" fontId="87" fillId="0" borderId="139"/>
    <xf numFmtId="266" fontId="20" fillId="0" borderId="0" applyFont="0" applyFill="0" applyBorder="0" applyAlignment="0" applyProtection="0"/>
    <xf numFmtId="266" fontId="20" fillId="0" borderId="0" applyFont="0" applyFill="0" applyBorder="0" applyAlignment="0" applyProtection="0"/>
    <xf numFmtId="268" fontId="20" fillId="0" borderId="13"/>
    <xf numFmtId="43" fontId="1" fillId="0" borderId="0" applyFont="0" applyFill="0" applyBorder="0" applyAlignment="0" applyProtection="0"/>
    <xf numFmtId="37" fontId="87" fillId="0" borderId="139"/>
    <xf numFmtId="0" fontId="166" fillId="0" borderId="51"/>
    <xf numFmtId="164" fontId="20" fillId="0" borderId="0" applyFont="0" applyFill="0" applyBorder="0" applyAlignment="0" applyProtection="0"/>
    <xf numFmtId="268" fontId="20" fillId="0" borderId="13"/>
    <xf numFmtId="0" fontId="1" fillId="0" borderId="0"/>
    <xf numFmtId="0" fontId="166" fillId="0" borderId="51"/>
    <xf numFmtId="0" fontId="166" fillId="0" borderId="51"/>
    <xf numFmtId="0" fontId="166" fillId="0" borderId="51"/>
    <xf numFmtId="266" fontId="20" fillId="0" borderId="0" applyFont="0" applyFill="0" applyBorder="0" applyAlignment="0" applyProtection="0"/>
    <xf numFmtId="0" fontId="1" fillId="0" borderId="0"/>
    <xf numFmtId="0" fontId="166" fillId="0" borderId="51"/>
    <xf numFmtId="43" fontId="1" fillId="0" borderId="0" applyFont="0" applyFill="0" applyBorder="0" applyAlignment="0" applyProtection="0"/>
    <xf numFmtId="266" fontId="20" fillId="0" borderId="0" applyFont="0" applyFill="0" applyBorder="0" applyAlignment="0" applyProtection="0"/>
    <xf numFmtId="0" fontId="81" fillId="94" borderId="0" applyNumberFormat="0" applyBorder="0" applyAlignment="0" applyProtection="0"/>
    <xf numFmtId="0" fontId="166" fillId="0" borderId="51"/>
    <xf numFmtId="37" fontId="87" fillId="0" borderId="139"/>
    <xf numFmtId="37" fontId="87" fillId="0" borderId="139"/>
    <xf numFmtId="0" fontId="1" fillId="0" borderId="0"/>
    <xf numFmtId="164" fontId="20" fillId="0" borderId="0" applyFont="0" applyFill="0" applyBorder="0" applyAlignment="0" applyProtection="0"/>
    <xf numFmtId="0" fontId="20" fillId="0" borderId="0"/>
    <xf numFmtId="0" fontId="1" fillId="0" borderId="0"/>
    <xf numFmtId="37" fontId="266" fillId="0" borderId="10" applyNumberFormat="0" applyFont="0" applyFill="0" applyAlignment="0" applyProtection="0"/>
    <xf numFmtId="164" fontId="20" fillId="0" borderId="0" applyFont="0" applyFill="0" applyBorder="0" applyAlignment="0" applyProtection="0"/>
    <xf numFmtId="37" fontId="266" fillId="0" borderId="10" applyNumberFormat="0" applyFont="0" applyFill="0" applyAlignment="0" applyProtection="0"/>
    <xf numFmtId="0" fontId="166" fillId="0" borderId="51"/>
    <xf numFmtId="0" fontId="166" fillId="0" borderId="51"/>
    <xf numFmtId="0" fontId="166" fillId="0" borderId="51"/>
    <xf numFmtId="0" fontId="166" fillId="0" borderId="51"/>
    <xf numFmtId="0" fontId="166" fillId="0" borderId="51"/>
    <xf numFmtId="172" fontId="159" fillId="0" borderId="11">
      <alignment horizont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80" fillId="38" borderId="98" applyNumberFormat="0" applyFill="0" applyBorder="0" applyAlignment="0" applyProtection="0">
      <alignment horizontal="center" vertical="center"/>
    </xf>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20" fillId="0" borderId="0" applyFont="0" applyFill="0" applyBorder="0" applyAlignment="0" applyProtection="0"/>
    <xf numFmtId="0" fontId="166" fillId="0" borderId="51"/>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0" fontId="166" fillId="0" borderId="51"/>
    <xf numFmtId="164" fontId="20" fillId="0" borderId="0" applyFont="0" applyFill="0" applyBorder="0" applyAlignment="0" applyProtection="0"/>
    <xf numFmtId="164" fontId="20"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55" fillId="79" borderId="0" applyNumberFormat="0" applyBorder="0" applyAlignment="0" applyProtection="0"/>
    <xf numFmtId="189" fontId="274" fillId="0" borderId="0" applyNumberFormat="0" applyBorder="0">
      <protection locked="0"/>
    </xf>
    <xf numFmtId="0" fontId="166" fillId="0" borderId="51"/>
    <xf numFmtId="0" fontId="166" fillId="0" borderId="51"/>
    <xf numFmtId="0" fontId="166" fillId="0" borderId="51"/>
    <xf numFmtId="0" fontId="166" fillId="0" borderId="51"/>
    <xf numFmtId="0" fontId="166" fillId="0" borderId="51"/>
    <xf numFmtId="164" fontId="20"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37" fontId="87" fillId="0" borderId="139"/>
    <xf numFmtId="37" fontId="87" fillId="0" borderId="139"/>
    <xf numFmtId="259" fontId="20" fillId="0" borderId="0" applyFont="0" applyFill="0" applyBorder="0" applyAlignment="0" applyProtection="0"/>
    <xf numFmtId="0" fontId="166" fillId="0" borderId="51"/>
    <xf numFmtId="43" fontId="20" fillId="0" borderId="0" applyFont="0" applyFill="0" applyBorder="0" applyAlignment="0" applyProtection="0"/>
    <xf numFmtId="0" fontId="166" fillId="0" borderId="51"/>
    <xf numFmtId="0" fontId="166" fillId="0" borderId="51"/>
    <xf numFmtId="0" fontId="166" fillId="0" borderId="51"/>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7" fontId="266" fillId="0" borderId="10" applyNumberFormat="0" applyFont="0" applyFill="0" applyAlignment="0" applyProtection="0"/>
    <xf numFmtId="0" fontId="284" fillId="0" borderId="59" applyNumberFormat="0" applyFill="0" applyAlignment="0" applyProtection="0"/>
    <xf numFmtId="2" fontId="273"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1" fillId="0" borderId="0"/>
    <xf numFmtId="266" fontId="20" fillId="0" borderId="0" applyFont="0" applyFill="0" applyBorder="0" applyAlignment="0" applyProtection="0"/>
    <xf numFmtId="0" fontId="1" fillId="0" borderId="0"/>
    <xf numFmtId="0" fontId="1" fillId="0" borderId="0"/>
    <xf numFmtId="37" fontId="87" fillId="0" borderId="139"/>
    <xf numFmtId="0" fontId="1" fillId="0" borderId="0"/>
    <xf numFmtId="37" fontId="87" fillId="0" borderId="139"/>
    <xf numFmtId="0" fontId="1" fillId="0" borderId="0"/>
    <xf numFmtId="0" fontId="1" fillId="0" borderId="0"/>
    <xf numFmtId="0" fontId="1" fillId="0" borderId="0"/>
    <xf numFmtId="0" fontId="1" fillId="0" borderId="0"/>
    <xf numFmtId="0" fontId="1" fillId="0" borderId="0"/>
    <xf numFmtId="0" fontId="166" fillId="0" borderId="51"/>
    <xf numFmtId="0" fontId="1" fillId="0" borderId="0"/>
    <xf numFmtId="0" fontId="1" fillId="0" borderId="0"/>
    <xf numFmtId="0" fontId="1" fillId="0" borderId="0"/>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77" borderId="0" applyNumberFormat="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0" fontId="1" fillId="0" borderId="0"/>
    <xf numFmtId="0" fontId="1" fillId="0" borderId="0"/>
    <xf numFmtId="0" fontId="1" fillId="0" borderId="0"/>
    <xf numFmtId="268" fontId="20" fillId="0" borderId="13"/>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68" fontId="20" fillId="0" borderId="13"/>
    <xf numFmtId="0" fontId="1" fillId="0" borderId="0"/>
    <xf numFmtId="268" fontId="20" fillId="0" borderId="13"/>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55" fillId="84" borderId="0" applyNumberFormat="0" applyBorder="0" applyAlignment="0" applyProtection="0"/>
    <xf numFmtId="37" fontId="87" fillId="0" borderId="139"/>
    <xf numFmtId="37" fontId="87" fillId="0" borderId="139"/>
    <xf numFmtId="37" fontId="87" fillId="0" borderId="139"/>
    <xf numFmtId="0" fontId="1" fillId="0" borderId="0"/>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0" fontId="1" fillId="0" borderId="0"/>
    <xf numFmtId="37" fontId="87" fillId="0" borderId="139"/>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81" fillId="96" borderId="0" applyNumberFormat="0" applyBorder="0" applyAlignment="0" applyProtection="0"/>
    <xf numFmtId="0" fontId="166" fillId="0" borderId="51"/>
    <xf numFmtId="0" fontId="166" fillId="0" borderId="51"/>
    <xf numFmtId="0" fontId="166" fillId="0" borderId="51"/>
    <xf numFmtId="0" fontId="166" fillId="0" borderId="51"/>
    <xf numFmtId="0" fontId="1" fillId="0" borderId="0"/>
    <xf numFmtId="0" fontId="1" fillId="0" borderId="0"/>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0" fillId="0" borderId="0" applyNumberFormat="0" applyFill="0" applyBorder="0" applyAlignment="0" applyProtection="0">
      <alignment vertical="top"/>
      <protection locked="0"/>
    </xf>
    <xf numFmtId="0" fontId="1" fillId="0" borderId="0"/>
    <xf numFmtId="0" fontId="1" fillId="0" borderId="0"/>
    <xf numFmtId="0" fontId="1" fillId="0" borderId="0"/>
    <xf numFmtId="37" fontId="26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66" fontId="20" fillId="0" borderId="0" applyFont="0" applyFill="0" applyBorder="0" applyAlignment="0" applyProtection="0"/>
    <xf numFmtId="0" fontId="1" fillId="0" borderId="0"/>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37" fontId="87" fillId="0" borderId="139"/>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66" fillId="0" borderId="51"/>
    <xf numFmtId="0" fontId="166" fillId="0" borderId="51"/>
    <xf numFmtId="0" fontId="166" fillId="0" borderId="51"/>
    <xf numFmtId="268" fontId="20" fillId="0" borderId="13"/>
    <xf numFmtId="268" fontId="20" fillId="0" borderId="13"/>
    <xf numFmtId="0" fontId="279" fillId="128" borderId="0" applyNumberFormat="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 fontId="273" fillId="0" borderId="0" applyFont="0" applyFill="0" applyBorder="0" applyAlignment="0" applyProtection="0"/>
    <xf numFmtId="37" fontId="87" fillId="0" borderId="139"/>
    <xf numFmtId="37" fontId="87" fillId="0" borderId="139"/>
    <xf numFmtId="0" fontId="1" fillId="0" borderId="0"/>
    <xf numFmtId="0" fontId="1" fillId="0" borderId="0"/>
    <xf numFmtId="37" fontId="87" fillId="0" borderId="139"/>
    <xf numFmtId="0" fontId="1" fillId="0" borderId="0"/>
    <xf numFmtId="0" fontId="1" fillId="0" borderId="0"/>
    <xf numFmtId="0" fontId="1" fillId="0" borderId="0"/>
    <xf numFmtId="0" fontId="166" fillId="0" borderId="51"/>
    <xf numFmtId="0" fontId="1" fillId="0" borderId="0"/>
    <xf numFmtId="0" fontId="1" fillId="0" borderId="0"/>
    <xf numFmtId="0" fontId="166" fillId="0" borderId="51"/>
    <xf numFmtId="0" fontId="166" fillId="0" borderId="51"/>
    <xf numFmtId="37" fontId="87" fillId="0" borderId="139"/>
    <xf numFmtId="0" fontId="166" fillId="0" borderId="51"/>
    <xf numFmtId="0" fontId="166" fillId="0" borderId="51"/>
    <xf numFmtId="0" fontId="166" fillId="0" borderId="51"/>
    <xf numFmtId="0" fontId="166" fillId="0" borderId="51"/>
    <xf numFmtId="0" fontId="166" fillId="0" borderId="51"/>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 fillId="0" borderId="0"/>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66" fillId="0" borderId="51"/>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66" fillId="0" borderId="51"/>
    <xf numFmtId="0" fontId="166" fillId="0" borderId="51"/>
    <xf numFmtId="9" fontId="1" fillId="0" borderId="0" applyFont="0" applyFill="0" applyBorder="0" applyAlignment="0" applyProtection="0"/>
    <xf numFmtId="0" fontId="166" fillId="0" borderId="51"/>
    <xf numFmtId="40" fontId="42" fillId="0" borderId="0" applyFont="0" applyFill="0" applyBorder="0" applyAlignment="0" applyProtection="0"/>
    <xf numFmtId="37" fontId="87" fillId="0" borderId="139"/>
    <xf numFmtId="0" fontId="1" fillId="0" borderId="0"/>
    <xf numFmtId="43" fontId="1" fillId="0" borderId="0" applyFont="0" applyFill="0" applyBorder="0" applyAlignment="0" applyProtection="0"/>
    <xf numFmtId="0" fontId="1" fillId="0" borderId="0"/>
    <xf numFmtId="266" fontId="20" fillId="0" borderId="0" applyFont="0" applyFill="0" applyBorder="0" applyAlignment="0" applyProtection="0"/>
    <xf numFmtId="0" fontId="1" fillId="0" borderId="0"/>
    <xf numFmtId="0" fontId="1" fillId="0" borderId="0"/>
    <xf numFmtId="37" fontId="87" fillId="0" borderId="139"/>
    <xf numFmtId="266" fontId="20" fillId="0" borderId="0" applyFont="0" applyFill="0" applyBorder="0" applyAlignment="0" applyProtection="0"/>
    <xf numFmtId="164" fontId="20" fillId="0" borderId="0" applyFont="0" applyFill="0" applyBorder="0" applyAlignment="0" applyProtection="0"/>
    <xf numFmtId="37" fontId="87" fillId="0" borderId="139"/>
    <xf numFmtId="0" fontId="211" fillId="0" borderId="58" applyNumberFormat="0" applyFill="0" applyAlignment="0" applyProtection="0"/>
    <xf numFmtId="9" fontId="1" fillId="0" borderId="0" applyFont="0" applyFill="0" applyBorder="0" applyAlignment="0" applyProtection="0"/>
    <xf numFmtId="0" fontId="20" fillId="0" borderId="0"/>
    <xf numFmtId="268" fontId="20" fillId="0" borderId="13"/>
    <xf numFmtId="43" fontId="1" fillId="0" borderId="0" applyFont="0" applyFill="0" applyBorder="0" applyAlignment="0" applyProtection="0"/>
    <xf numFmtId="0" fontId="166" fillId="0" borderId="51"/>
    <xf numFmtId="9"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72"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58" fillId="9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4" fillId="100" borderId="36" applyNumberFormat="0" applyAlignment="0" applyProtection="0"/>
    <xf numFmtId="0" fontId="134" fillId="100" borderId="36" applyNumberFormat="0" applyAlignment="0" applyProtection="0"/>
    <xf numFmtId="0" fontId="268"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42" fillId="0" borderId="14"/>
    <xf numFmtId="164" fontId="20" fillId="0" borderId="11" applyNumberFormat="0" applyFont="0" applyFill="0" applyAlignment="0" applyProtection="0"/>
    <xf numFmtId="0" fontId="82" fillId="82" borderId="0" applyNumberFormat="0" applyBorder="0" applyAlignment="0" applyProtection="0"/>
    <xf numFmtId="164" fontId="20" fillId="0" borderId="11" applyNumberFormat="0" applyFont="0" applyFill="0" applyAlignment="0" applyProtection="0"/>
    <xf numFmtId="0" fontId="82" fillId="82" borderId="0" applyNumberFormat="0" applyBorder="0" applyAlignment="0" applyProtection="0"/>
    <xf numFmtId="204" fontId="20" fillId="0" borderId="14" applyFont="0" applyFill="0" applyBorder="0" applyAlignment="0" applyProtection="0"/>
    <xf numFmtId="255" fontId="252" fillId="0" borderId="0"/>
    <xf numFmtId="0" fontId="263" fillId="0" borderId="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8"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259"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55" fillId="122"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55" fillId="114" borderId="0" applyNumberFormat="0" applyBorder="0" applyAlignment="0" applyProtection="0"/>
    <xf numFmtId="0" fontId="81" fillId="96" borderId="0" applyNumberFormat="0" applyBorder="0" applyAlignment="0" applyProtection="0"/>
    <xf numFmtId="0" fontId="81" fillId="96" borderId="0" applyNumberFormat="0" applyBorder="0" applyAlignment="0" applyProtection="0"/>
    <xf numFmtId="0" fontId="81" fillId="96" borderId="0" applyNumberFormat="0" applyBorder="0" applyAlignment="0" applyProtection="0"/>
    <xf numFmtId="0" fontId="81" fillId="121" borderId="0" applyNumberFormat="0" applyBorder="0" applyAlignment="0" applyProtection="0"/>
    <xf numFmtId="0" fontId="55" fillId="120"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215" fillId="111" borderId="128" applyNumberFormat="0" applyFont="0" applyAlignment="0" applyProtection="0"/>
    <xf numFmtId="0" fontId="55" fillId="114" borderId="0" applyNumberFormat="0" applyBorder="0" applyAlignment="0" applyProtection="0"/>
    <xf numFmtId="0" fontId="55" fillId="113" borderId="0" applyNumberFormat="0" applyBorder="0" applyAlignment="0" applyProtection="0"/>
    <xf numFmtId="37" fontId="262" fillId="0" borderId="0"/>
    <xf numFmtId="37" fontId="261" fillId="0" borderId="0"/>
    <xf numFmtId="37" fontId="260" fillId="0" borderId="0"/>
    <xf numFmtId="0" fontId="81" fillId="97" borderId="0" applyNumberFormat="0" applyBorder="0" applyAlignment="0" applyProtection="0"/>
    <xf numFmtId="0" fontId="81" fillId="97" borderId="0" applyNumberFormat="0" applyBorder="0" applyAlignment="0" applyProtection="0"/>
    <xf numFmtId="0" fontId="259" fillId="97" borderId="0" applyNumberFormat="0" applyBorder="0" applyAlignment="0" applyProtection="0"/>
    <xf numFmtId="0" fontId="81" fillId="9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259" fillId="87" borderId="0" applyNumberFormat="0" applyBorder="0" applyAlignment="0" applyProtection="0"/>
    <xf numFmtId="0" fontId="81" fillId="87" borderId="0" applyNumberFormat="0" applyBorder="0" applyAlignment="0" applyProtection="0"/>
    <xf numFmtId="0" fontId="81" fillId="96" borderId="0" applyNumberFormat="0" applyBorder="0" applyAlignment="0" applyProtection="0"/>
    <xf numFmtId="0" fontId="81" fillId="96" borderId="0" applyNumberFormat="0" applyBorder="0" applyAlignment="0" applyProtection="0"/>
    <xf numFmtId="0" fontId="81" fillId="95" borderId="0" applyNumberFormat="0" applyBorder="0" applyAlignment="0" applyProtection="0"/>
    <xf numFmtId="0" fontId="259" fillId="95" borderId="0" applyNumberFormat="0" applyBorder="0" applyAlignment="0" applyProtection="0"/>
    <xf numFmtId="0" fontId="81" fillId="95" borderId="0" applyNumberFormat="0" applyBorder="0" applyAlignment="0" applyProtection="0"/>
    <xf numFmtId="0" fontId="55" fillId="84" borderId="0" applyNumberFormat="0" applyBorder="0" applyAlignment="0" applyProtection="0"/>
    <xf numFmtId="0" fontId="55" fillId="84" borderId="0" applyNumberFormat="0" applyBorder="0" applyAlignment="0" applyProtection="0"/>
    <xf numFmtId="0" fontId="258" fillId="84"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258" fillId="76" borderId="0" applyNumberFormat="0" applyBorder="0" applyAlignment="0" applyProtection="0"/>
    <xf numFmtId="0" fontId="55" fillId="76" borderId="0" applyNumberFormat="0" applyBorder="0" applyAlignment="0" applyProtection="0"/>
    <xf numFmtId="0" fontId="55" fillId="89" borderId="0" applyNumberFormat="0" applyBorder="0" applyAlignment="0" applyProtection="0"/>
    <xf numFmtId="0" fontId="55" fillId="89" borderId="0" applyNumberFormat="0" applyBorder="0" applyAlignment="0" applyProtection="0"/>
    <xf numFmtId="0" fontId="258" fillId="89" borderId="0" applyNumberFormat="0" applyBorder="0" applyAlignment="0" applyProtection="0"/>
    <xf numFmtId="0" fontId="55" fillId="89" borderId="0" applyNumberFormat="0" applyBorder="0" applyAlignment="0" applyProtection="0"/>
    <xf numFmtId="0" fontId="55" fillId="94" borderId="0" applyNumberFormat="0" applyBorder="0" applyAlignment="0" applyProtection="0"/>
    <xf numFmtId="0" fontId="55" fillId="94" borderId="0" applyNumberFormat="0" applyBorder="0" applyAlignment="0" applyProtection="0"/>
    <xf numFmtId="0" fontId="55" fillId="77" borderId="0" applyNumberFormat="0" applyBorder="0" applyAlignment="0" applyProtection="0"/>
    <xf numFmtId="0" fontId="258" fillId="77"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258" fillId="76" borderId="0" applyNumberFormat="0" applyBorder="0" applyAlignment="0" applyProtection="0"/>
    <xf numFmtId="0" fontId="55" fillId="76" borderId="0" applyNumberFormat="0" applyBorder="0" applyAlignment="0" applyProtection="0"/>
    <xf numFmtId="0" fontId="166" fillId="0" borderId="51"/>
    <xf numFmtId="0" fontId="166" fillId="0" borderId="51"/>
    <xf numFmtId="43" fontId="1" fillId="0" borderId="0" applyFont="0" applyFill="0" applyBorder="0" applyAlignment="0" applyProtection="0"/>
    <xf numFmtId="37" fontId="87" fillId="0" borderId="139"/>
    <xf numFmtId="0" fontId="84" fillId="91" borderId="37" applyNumberFormat="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0" fontId="103" fillId="0" borderId="97">
      <alignment horizontal="center"/>
    </xf>
    <xf numFmtId="225" fontId="33" fillId="37" borderId="126" applyNumberFormat="0">
      <alignment horizontal="left" vertical="center"/>
    </xf>
    <xf numFmtId="0" fontId="166" fillId="0" borderId="51"/>
    <xf numFmtId="0" fontId="115" fillId="0" borderId="10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43" fontId="1" fillId="0" borderId="0" applyFont="0" applyFill="0" applyBorder="0" applyAlignment="0" applyProtection="0"/>
    <xf numFmtId="43" fontId="20" fillId="0" borderId="0" applyFont="0" applyFill="0" applyBorder="0" applyAlignment="0" applyProtection="0"/>
    <xf numFmtId="164" fontId="5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20" fillId="0" borderId="0"/>
    <xf numFmtId="164" fontId="20" fillId="0" borderId="0" applyFont="0" applyFill="0" applyBorder="0" applyAlignment="0" applyProtection="0"/>
    <xf numFmtId="164" fontId="20" fillId="0" borderId="0" applyFont="0" applyFill="0" applyBorder="0" applyAlignment="0" applyProtection="0"/>
    <xf numFmtId="40" fontId="4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164" fontId="20" fillId="0" borderId="0" applyFont="0" applyFill="0" applyBorder="0" applyAlignment="0" applyProtection="0"/>
    <xf numFmtId="0" fontId="2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96" fontId="55" fillId="0" borderId="0" applyFont="0" applyFill="0" applyBorder="0" applyAlignment="0" applyProtection="0"/>
    <xf numFmtId="37" fontId="87" fillId="0" borderId="139"/>
    <xf numFmtId="37" fontId="87" fillId="0" borderId="139"/>
    <xf numFmtId="0" fontId="166" fillId="0" borderId="51"/>
    <xf numFmtId="164" fontId="19" fillId="0" borderId="0" applyFont="0" applyFill="0" applyBorder="0" applyAlignment="0" applyProtection="0"/>
    <xf numFmtId="0" fontId="166" fillId="0" borderId="51"/>
    <xf numFmtId="43" fontId="1" fillId="0" borderId="0" applyFont="0" applyFill="0" applyBorder="0" applyAlignment="0" applyProtection="0"/>
    <xf numFmtId="37" fontId="87" fillId="0" borderId="139"/>
    <xf numFmtId="7" fontId="87" fillId="0" borderId="137"/>
    <xf numFmtId="37" fontId="87" fillId="0" borderId="139"/>
    <xf numFmtId="37" fontId="87" fillId="0" borderId="139"/>
    <xf numFmtId="37" fontId="87" fillId="0" borderId="139"/>
    <xf numFmtId="0" fontId="166" fillId="0" borderId="51"/>
    <xf numFmtId="0" fontId="166" fillId="0" borderId="51"/>
    <xf numFmtId="164" fontId="20" fillId="0" borderId="0" applyFont="0" applyFill="0" applyBorder="0" applyAlignment="0" applyProtection="0"/>
    <xf numFmtId="0" fontId="115" fillId="0" borderId="123"/>
    <xf numFmtId="0" fontId="115" fillId="0" borderId="124"/>
    <xf numFmtId="0" fontId="115" fillId="0" borderId="125"/>
    <xf numFmtId="0" fontId="103" fillId="0" borderId="121">
      <alignment horizontal="center"/>
    </xf>
    <xf numFmtId="0" fontId="80" fillId="38" borderId="122" applyNumberFormat="0" applyFill="0" applyBorder="0" applyAlignment="0" applyProtection="0">
      <alignment horizontal="center" vertical="center"/>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55" fillId="92" borderId="0" applyNumberFormat="0" applyBorder="0" applyAlignment="0" applyProtection="0"/>
    <xf numFmtId="43" fontId="1" fillId="0" borderId="0" applyFont="0" applyFill="0" applyBorder="0" applyAlignment="0" applyProtection="0"/>
    <xf numFmtId="43" fontId="20" fillId="0" borderId="0" applyFont="0" applyFill="0" applyBorder="0" applyAlignment="0" applyProtection="0"/>
    <xf numFmtId="258" fontId="4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0" fontId="166" fillId="0" borderId="51"/>
    <xf numFmtId="268" fontId="20" fillId="0" borderId="13"/>
    <xf numFmtId="255" fontId="287" fillId="0" borderId="0" applyNumberFormat="0" applyFill="0" applyBorder="0">
      <alignment horizontal="left"/>
    </xf>
    <xf numFmtId="224" fontId="176" fillId="0" borderId="0">
      <alignment readingOrder="1"/>
      <protection locked="0"/>
    </xf>
    <xf numFmtId="266" fontId="20" fillId="0" borderId="0" applyFont="0" applyFill="0" applyBorder="0" applyAlignment="0" applyProtection="0"/>
    <xf numFmtId="37" fontId="87" fillId="0" borderId="139"/>
    <xf numFmtId="37" fontId="87" fillId="0" borderId="139"/>
    <xf numFmtId="37" fontId="87" fillId="0" borderId="139"/>
    <xf numFmtId="0" fontId="166" fillId="0" borderId="51"/>
    <xf numFmtId="0" fontId="166" fillId="0" borderId="51"/>
    <xf numFmtId="0" fontId="166" fillId="0" borderId="51"/>
    <xf numFmtId="268" fontId="20" fillId="0" borderId="13"/>
    <xf numFmtId="0" fontId="1" fillId="0" borderId="0"/>
    <xf numFmtId="37" fontId="87" fillId="0" borderId="139"/>
    <xf numFmtId="37" fontId="87" fillId="0" borderId="139"/>
    <xf numFmtId="0" fontId="166" fillId="0" borderId="51"/>
    <xf numFmtId="43" fontId="1" fillId="0" borderId="0" applyFont="0" applyFill="0" applyBorder="0" applyAlignment="0" applyProtection="0"/>
    <xf numFmtId="0" fontId="81" fillId="96" borderId="0" applyNumberFormat="0" applyBorder="0" applyAlignment="0" applyProtection="0"/>
    <xf numFmtId="0" fontId="166" fillId="0" borderId="51"/>
    <xf numFmtId="0" fontId="166" fillId="0" borderId="51"/>
    <xf numFmtId="0" fontId="166" fillId="0" borderId="51"/>
    <xf numFmtId="0" fontId="166" fillId="0" borderId="51"/>
    <xf numFmtId="0" fontId="1" fillId="0" borderId="0"/>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43" fontId="1" fillId="0" borderId="0" applyFont="0" applyFill="0" applyBorder="0" applyAlignment="0" applyProtection="0"/>
    <xf numFmtId="0" fontId="203" fillId="0" borderId="0">
      <alignment horizontal="center"/>
    </xf>
    <xf numFmtId="37" fontId="87" fillId="0" borderId="139"/>
    <xf numFmtId="266" fontId="20" fillId="0" borderId="0" applyFont="0" applyFill="0" applyBorder="0" applyAlignment="0" applyProtection="0"/>
    <xf numFmtId="0" fontId="1" fillId="0" borderId="0"/>
    <xf numFmtId="37" fontId="87" fillId="0" borderId="139"/>
    <xf numFmtId="0" fontId="1" fillId="0" borderId="0"/>
    <xf numFmtId="0" fontId="273"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268" fontId="20" fillId="0" borderId="13"/>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273" fillId="0" borderId="0" applyFont="0" applyFill="0" applyBorder="0" applyAlignment="0" applyProtection="0"/>
    <xf numFmtId="264" fontId="170" fillId="0" borderId="0">
      <alignment readingOrder="1"/>
      <protection locked="0"/>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2" fillId="82" borderId="0" applyNumberFormat="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25" fontId="33" fillId="37" borderId="102" applyNumberFormat="0">
      <alignment horizontal="lef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80" fillId="0" borderId="98" applyNumberFormat="0">
      <alignmen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05" fontId="137" fillId="101" borderId="11">
      <alignment horizontal="center" vertical="top" wrapText="1"/>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5" fillId="0" borderId="11"/>
    <xf numFmtId="0" fontId="166" fillId="0" borderId="51"/>
    <xf numFmtId="0" fontId="166" fillId="0" borderId="51"/>
    <xf numFmtId="0" fontId="166" fillId="0" borderId="51"/>
    <xf numFmtId="0" fontId="115" fillId="0" borderId="75"/>
    <xf numFmtId="0" fontId="115" fillId="0" borderId="76"/>
    <xf numFmtId="0" fontId="166" fillId="0" borderId="51"/>
    <xf numFmtId="0" fontId="166" fillId="0" borderId="51"/>
    <xf numFmtId="0" fontId="115" fillId="0" borderId="77"/>
    <xf numFmtId="0" fontId="166" fillId="0" borderId="51"/>
    <xf numFmtId="0" fontId="166" fillId="0" borderId="51"/>
    <xf numFmtId="0" fontId="103" fillId="0" borderId="73">
      <alignment horizontal="center"/>
    </xf>
    <xf numFmtId="43" fontId="20" fillId="0" borderId="0" applyFont="0" applyFill="0" applyBorder="0" applyAlignment="0" applyProtection="0"/>
    <xf numFmtId="0" fontId="2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3" fillId="0" borderId="0" applyFont="0" applyFill="0" applyBorder="0" applyAlignment="0" applyProtection="0"/>
    <xf numFmtId="164" fontId="20" fillId="0" borderId="0" applyFont="0" applyFill="0" applyBorder="0" applyAlignment="0" applyProtection="0"/>
    <xf numFmtId="0" fontId="117" fillId="35" borderId="12">
      <alignment horizontal="centerContinuous"/>
    </xf>
    <xf numFmtId="164" fontId="20" fillId="0" borderId="0" applyFont="0" applyFill="0" applyBorder="0" applyAlignment="0" applyProtection="0"/>
    <xf numFmtId="164" fontId="20" fillId="0" borderId="0" applyFont="0" applyFill="0" applyBorder="0" applyAlignment="0" applyProtection="0"/>
    <xf numFmtId="0" fontId="81" fillId="84"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2" fontId="138" fillId="0" borderId="122" applyNumberFormat="0" applyFont="0" applyFill="0" applyAlignment="0" applyProtection="0"/>
    <xf numFmtId="0" fontId="81" fillId="121" borderId="0" applyNumberFormat="0" applyBorder="0" applyAlignment="0" applyProtection="0"/>
    <xf numFmtId="0" fontId="55" fillId="120" borderId="0" applyNumberFormat="0" applyBorder="0" applyAlignment="0" applyProtection="0"/>
    <xf numFmtId="0" fontId="55" fillId="119"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3" borderId="0" applyNumberFormat="0" applyBorder="0" applyAlignment="0" applyProtection="0"/>
    <xf numFmtId="0" fontId="55" fillId="117" borderId="0" applyNumberFormat="0" applyBorder="0" applyAlignment="0" applyProtection="0"/>
    <xf numFmtId="0" fontId="55" fillId="116" borderId="0" applyNumberFormat="0" applyBorder="0" applyAlignment="0" applyProtection="0"/>
    <xf numFmtId="0" fontId="55" fillId="89" borderId="0" applyNumberFormat="0" applyBorder="0" applyAlignment="0" applyProtection="0"/>
    <xf numFmtId="0" fontId="55" fillId="89" borderId="0" applyNumberFormat="0" applyBorder="0" applyAlignment="0" applyProtection="0"/>
    <xf numFmtId="0" fontId="258" fillId="89" borderId="0" applyNumberFormat="0" applyBorder="0" applyAlignment="0" applyProtection="0"/>
    <xf numFmtId="0" fontId="55" fillId="89" borderId="0" applyNumberFormat="0" applyBorder="0" applyAlignment="0" applyProtection="0"/>
    <xf numFmtId="0" fontId="55" fillId="93" borderId="0" applyNumberFormat="0" applyBorder="0" applyAlignment="0" applyProtection="0"/>
    <xf numFmtId="0" fontId="258" fillId="80" borderId="0" applyNumberFormat="0" applyBorder="0" applyAlignment="0" applyProtection="0"/>
    <xf numFmtId="0" fontId="258" fillId="93" borderId="0" applyNumberFormat="0" applyBorder="0" applyAlignment="0" applyProtection="0"/>
    <xf numFmtId="0" fontId="258" fillId="82" borderId="0" applyNumberFormat="0" applyBorder="0" applyAlignment="0" applyProtection="0"/>
    <xf numFmtId="0" fontId="258" fillId="92" borderId="0" applyNumberFormat="0" applyBorder="0" applyAlignment="0" applyProtection="0"/>
    <xf numFmtId="0" fontId="55" fillId="92" borderId="0" applyNumberFormat="0" applyBorder="0" applyAlignment="0" applyProtection="0"/>
    <xf numFmtId="0" fontId="55" fillId="92" borderId="0" applyNumberFormat="0" applyBorder="0" applyAlignment="0" applyProtection="0"/>
    <xf numFmtId="254" fontId="20" fillId="0" borderId="0" applyFont="0" applyFill="0" applyBorder="0" applyAlignment="0" applyProtection="0"/>
    <xf numFmtId="253" fontId="42" fillId="0" borderId="0" applyFont="0" applyFill="0" applyBorder="0" applyAlignment="0" applyProtection="0"/>
    <xf numFmtId="40" fontId="42" fillId="0" borderId="0" applyFont="0" applyFill="0" applyBorder="0" applyAlignment="0" applyProtection="0"/>
    <xf numFmtId="0" fontId="20" fillId="0" borderId="0"/>
    <xf numFmtId="43" fontId="20" fillId="0" borderId="0" applyFont="0" applyFill="0" applyBorder="0" applyAlignment="0" applyProtection="0"/>
    <xf numFmtId="0" fontId="20" fillId="0" borderId="0"/>
    <xf numFmtId="164" fontId="20" fillId="0" borderId="0" applyFont="0" applyFill="0" applyBorder="0" applyAlignment="0" applyProtection="0"/>
    <xf numFmtId="37" fontId="256" fillId="38" borderId="136" applyNumberFormat="0" applyFont="0" applyFill="0" applyAlignment="0" applyProtection="0">
      <protection locked="0"/>
    </xf>
    <xf numFmtId="0" fontId="80" fillId="38" borderId="74" applyNumberFormat="0" applyFill="0" applyBorder="0" applyAlignment="0" applyProtection="0">
      <alignment horizontal="center" vertical="center"/>
    </xf>
    <xf numFmtId="0" fontId="166" fillId="0" borderId="51"/>
    <xf numFmtId="0" fontId="166" fillId="0" borderId="51"/>
    <xf numFmtId="0" fontId="166" fillId="0" borderId="51"/>
    <xf numFmtId="0" fontId="166" fillId="0" borderId="51"/>
    <xf numFmtId="37" fontId="87" fillId="0" borderId="139"/>
    <xf numFmtId="49" fontId="146" fillId="0" borderId="11">
      <alignment horizontal="center" vertical="center" wrapText="1"/>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37" fillId="101" borderId="11">
      <alignment horizontal="center" vertical="top" wrapText="1"/>
    </xf>
    <xf numFmtId="0" fontId="166" fillId="0" borderId="51"/>
    <xf numFmtId="205" fontId="136" fillId="101" borderId="11">
      <alignment horizontal="center" vertical="top" wrapText="1"/>
    </xf>
    <xf numFmtId="1" fontId="23" fillId="101" borderId="11">
      <alignment horizontal="center" wrapText="1"/>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2" fontId="20" fillId="0" borderId="0" applyFont="0" applyFill="0" applyBorder="0" applyAlignment="0" applyProtection="0"/>
    <xf numFmtId="169" fontId="42" fillId="0" borderId="0" applyFont="0" applyFill="0" applyBorder="0" applyAlignment="0" applyProtection="0"/>
    <xf numFmtId="262" fontId="20" fillId="0" borderId="21" applyFont="0" applyFill="0" applyBorder="0" applyAlignment="0" applyProtection="0"/>
    <xf numFmtId="0" fontId="276" fillId="0" borderId="0"/>
    <xf numFmtId="3" fontId="273" fillId="0" borderId="0" applyFont="0" applyFill="0" applyBorder="0" applyAlignment="0" applyProtection="0"/>
    <xf numFmtId="3" fontId="2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1" fillId="0" borderId="11" applyNumberFormat="0" applyFill="0" applyAlignment="0">
      <alignment horizontal="left" vertical="center" indent="1"/>
      <protection locked="0"/>
    </xf>
    <xf numFmtId="258" fontId="40" fillId="0" borderId="0" applyFont="0" applyFill="0" applyBorder="0" applyAlignment="0" applyProtection="0"/>
    <xf numFmtId="258" fontId="4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1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42" fontId="225" fillId="0" borderId="122">
      <alignmen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15" fillId="0" borderId="100"/>
    <xf numFmtId="0" fontId="115" fillId="0" borderId="9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 fontId="273"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75" fontId="1"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7" fontId="29" fillId="0" borderId="0" applyFill="0" applyBorder="0" applyAlignment="0"/>
    <xf numFmtId="256" fontId="264" fillId="0" borderId="0">
      <alignment vertical="center"/>
    </xf>
    <xf numFmtId="2" fontId="138" fillId="0" borderId="122" applyNumberFormat="0" applyFont="0" applyFill="0" applyAlignment="0" applyProtection="0"/>
    <xf numFmtId="37" fontId="214" fillId="0" borderId="127" applyNumberFormat="0" applyFont="0" applyFill="0" applyAlignment="0" applyProtection="0"/>
    <xf numFmtId="37" fontId="75" fillId="38" borderId="128" applyNumberFormat="0" applyFont="0" applyFill="0" applyAlignment="0" applyProtection="0">
      <protection locked="0"/>
    </xf>
    <xf numFmtId="37" fontId="87" fillId="0" borderId="139"/>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80" fillId="0" borderId="122" applyNumberFormat="0">
      <alignmen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164" fontId="1" fillId="0" borderId="0" applyFont="0" applyFill="0" applyBorder="0" applyAlignment="0" applyProtection="0"/>
    <xf numFmtId="0" fontId="166" fillId="0" borderId="51"/>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2" fillId="0" borderId="0" applyFont="0" applyFill="0" applyBorder="0" applyAlignment="0" applyProtection="0"/>
    <xf numFmtId="4" fontId="270" fillId="0" borderId="10" applyFont="0" applyFill="0" applyBorder="0" applyAlignment="0">
      <alignment horizontal="center" vertical="center"/>
    </xf>
    <xf numFmtId="0" fontId="81" fillId="87" borderId="0" applyNumberFormat="0" applyBorder="0" applyAlignment="0" applyProtection="0"/>
    <xf numFmtId="37" fontId="75" fillId="38" borderId="128" applyNumberFormat="0" applyFont="0" applyFill="0" applyAlignment="0" applyProtection="0">
      <protection locked="0"/>
    </xf>
    <xf numFmtId="0" fontId="258" fillId="79" borderId="0" applyNumberFormat="0" applyBorder="0" applyAlignment="0" applyProtection="0"/>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164"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0" fontId="20" fillId="0" borderId="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3" fontId="20" fillId="0" borderId="0" applyFont="0" applyFill="0" applyBorder="0" applyAlignment="0" applyProtection="0"/>
    <xf numFmtId="40" fontId="4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4"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0"/>
    <xf numFmtId="169" fontId="42" fillId="0" borderId="0" applyFont="0" applyFill="0" applyBorder="0" applyAlignment="0" applyProtection="0"/>
    <xf numFmtId="169" fontId="42" fillId="0" borderId="0" applyFont="0" applyFill="0" applyBorder="0" applyAlignment="0" applyProtection="0"/>
    <xf numFmtId="261" fontId="20" fillId="0" borderId="0" applyFont="0" applyFill="0" applyBorder="0" applyAlignment="0" applyProtection="0"/>
    <xf numFmtId="3" fontId="2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80" fillId="0" borderId="74" applyNumberFormat="0">
      <alignment vertical="center"/>
    </xf>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0" fontId="42" fillId="0" borderId="0" applyFont="0" applyFill="0" applyBorder="0" applyAlignment="0" applyProtection="0"/>
    <xf numFmtId="37" fontId="87" fillId="0" borderId="139"/>
    <xf numFmtId="0" fontId="80" fillId="0" borderId="122" applyNumberFormat="0">
      <alignment vertical="center"/>
    </xf>
    <xf numFmtId="225" fontId="33" fillId="37" borderId="78" applyNumberFormat="0">
      <alignment horizontal="left" vertical="center"/>
    </xf>
    <xf numFmtId="43" fontId="23" fillId="0" borderId="0" applyFont="0" applyFill="0" applyBorder="0" applyAlignment="0" applyProtection="0"/>
    <xf numFmtId="0" fontId="166" fillId="0" borderId="51"/>
    <xf numFmtId="196" fontId="20" fillId="0" borderId="0" applyFont="0" applyFill="0" applyBorder="0" applyAlignment="0" applyProtection="0"/>
    <xf numFmtId="0" fontId="166" fillId="0" borderId="51"/>
    <xf numFmtId="43" fontId="20" fillId="0" borderId="0" applyFont="0" applyFill="0" applyBorder="0" applyAlignment="0" applyProtection="0"/>
    <xf numFmtId="0" fontId="166" fillId="0" borderId="51"/>
    <xf numFmtId="37" fontId="87" fillId="0" borderId="139"/>
    <xf numFmtId="0" fontId="166" fillId="0" borderId="51"/>
    <xf numFmtId="37" fontId="87" fillId="0" borderId="139"/>
    <xf numFmtId="43" fontId="1" fillId="0" borderId="0" applyFont="0" applyFill="0" applyBorder="0" applyAlignment="0" applyProtection="0"/>
    <xf numFmtId="0" fontId="273" fillId="0" borderId="0" applyFont="0" applyFill="0" applyBorder="0" applyAlignment="0" applyProtection="0"/>
    <xf numFmtId="0" fontId="166" fillId="0" borderId="51"/>
    <xf numFmtId="0" fontId="259" fillId="96" borderId="0" applyNumberFormat="0" applyBorder="0" applyAlignment="0" applyProtection="0"/>
    <xf numFmtId="0" fontId="166" fillId="0" borderId="51"/>
    <xf numFmtId="43" fontId="1" fillId="0" borderId="0" applyFont="0" applyFill="0" applyBorder="0" applyAlignment="0" applyProtection="0"/>
    <xf numFmtId="0" fontId="20" fillId="0" borderId="0"/>
    <xf numFmtId="43" fontId="1" fillId="0" borderId="0" applyFont="0" applyFill="0" applyBorder="0" applyAlignment="0" applyProtection="0"/>
    <xf numFmtId="0" fontId="81" fillId="114" borderId="0" applyNumberFormat="0" applyBorder="0" applyAlignment="0" applyProtection="0"/>
    <xf numFmtId="0" fontId="81" fillId="85" borderId="0" applyNumberFormat="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169" fontId="42"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0" fontId="167" fillId="0" borderId="60" applyNumberFormat="0" applyFill="0" applyAlignment="0" applyProtection="0"/>
    <xf numFmtId="0" fontId="167" fillId="0" borderId="60" applyNumberFormat="0" applyFill="0" applyAlignment="0" applyProtection="0"/>
    <xf numFmtId="260" fontId="77" fillId="0" borderId="0">
      <alignment horizontal="left"/>
    </xf>
    <xf numFmtId="0" fontId="281" fillId="93" borderId="0" applyNumberFormat="0" applyBorder="0" applyAlignment="0" applyProtection="0"/>
    <xf numFmtId="2" fontId="273" fillId="0" borderId="0" applyFont="0" applyFill="0" applyBorder="0" applyAlignment="0" applyProtection="0"/>
    <xf numFmtId="266" fontId="20" fillId="0" borderId="0" applyFont="0" applyFill="0" applyBorder="0" applyAlignment="0" applyProtection="0"/>
    <xf numFmtId="0" fontId="1" fillId="0" borderId="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0" fontId="1" fillId="0" borderId="0"/>
    <xf numFmtId="0" fontId="1" fillId="0" borderId="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 fillId="0" borderId="0"/>
    <xf numFmtId="0" fontId="1" fillId="0" borderId="0"/>
    <xf numFmtId="0" fontId="1" fillId="0" borderId="0"/>
    <xf numFmtId="37" fontId="87" fillId="0" borderId="139"/>
    <xf numFmtId="37" fontId="87" fillId="0" borderId="139"/>
    <xf numFmtId="0" fontId="273" fillId="0" borderId="0" applyFont="0" applyFill="0" applyBorder="0" applyAlignment="0" applyProtection="0"/>
    <xf numFmtId="37" fontId="87" fillId="0" borderId="139"/>
    <xf numFmtId="0" fontId="166" fillId="0" borderId="51"/>
    <xf numFmtId="0" fontId="166" fillId="0" borderId="51"/>
    <xf numFmtId="0" fontId="166" fillId="0" borderId="51"/>
    <xf numFmtId="0" fontId="1" fillId="0" borderId="0"/>
    <xf numFmtId="0" fontId="166" fillId="0" borderId="51"/>
    <xf numFmtId="0" fontId="1" fillId="0" borderId="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 fontId="273" fillId="0" borderId="0" applyFont="0" applyFill="0" applyBorder="0" applyAlignment="0" applyProtection="0"/>
    <xf numFmtId="0" fontId="81" fillId="98" borderId="0" applyNumberFormat="0" applyBorder="0" applyAlignment="0" applyProtection="0"/>
    <xf numFmtId="0" fontId="81" fillId="77" borderId="0" applyNumberFormat="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196" fontId="20" fillId="0" borderId="0" applyFont="0" applyFill="0" applyBorder="0" applyAlignment="0" applyProtection="0"/>
    <xf numFmtId="42" fontId="20" fillId="0" borderId="0" applyFont="0" applyFill="0" applyBorder="0" applyAlignment="0">
      <alignment vertical="center"/>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 fillId="0" borderId="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 fillId="0" borderId="0"/>
    <xf numFmtId="0" fontId="1" fillId="0" borderId="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214" fillId="0" borderId="127" applyNumberFormat="0" applyFont="0" applyFill="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43" fontId="23" fillId="0" borderId="0" applyFont="0" applyFill="0" applyBorder="0" applyAlignment="0" applyProtection="0"/>
    <xf numFmtId="0" fontId="166" fillId="0" borderId="51"/>
    <xf numFmtId="0" fontId="166" fillId="0" borderId="51"/>
    <xf numFmtId="0" fontId="166" fillId="0" borderId="51"/>
    <xf numFmtId="0" fontId="166" fillId="0" borderId="51"/>
    <xf numFmtId="0" fontId="1" fillId="0" borderId="0"/>
    <xf numFmtId="0" fontId="166" fillId="0" borderId="51"/>
    <xf numFmtId="0" fontId="166" fillId="0" borderId="51"/>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261"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1" fillId="0" borderId="0"/>
    <xf numFmtId="0" fontId="1" fillId="0" borderId="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166" fillId="0" borderId="51"/>
    <xf numFmtId="37" fontId="87" fillId="0" borderId="139"/>
    <xf numFmtId="0" fontId="166" fillId="0" borderId="51"/>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268" fontId="20" fillId="0" borderId="13"/>
    <xf numFmtId="0" fontId="1" fillId="0" borderId="0"/>
    <xf numFmtId="0" fontId="1" fillId="0" borderId="0"/>
    <xf numFmtId="0" fontId="1" fillId="0" borderId="0"/>
    <xf numFmtId="0" fontId="203" fillId="0" borderId="19">
      <alignment horizontal="center"/>
    </xf>
    <xf numFmtId="0" fontId="167" fillId="0" borderId="0" applyNumberFormat="0" applyFill="0" applyBorder="0" applyAlignment="0" applyProtection="0"/>
    <xf numFmtId="0" fontId="212" fillId="0" borderId="59" applyNumberFormat="0" applyFill="0" applyAlignment="0" applyProtection="0"/>
    <xf numFmtId="0" fontId="212" fillId="0" borderId="59" applyNumberFormat="0" applyFill="0" applyAlignment="0" applyProtection="0"/>
    <xf numFmtId="0" fontId="1" fillId="0" borderId="0"/>
    <xf numFmtId="0" fontId="1" fillId="0" borderId="0"/>
    <xf numFmtId="0" fontId="1" fillId="0" borderId="0"/>
    <xf numFmtId="2" fontId="273" fillId="0" borderId="0" applyFont="0" applyFill="0" applyBorder="0" applyAlignment="0" applyProtection="0"/>
    <xf numFmtId="0" fontId="1" fillId="0" borderId="0"/>
    <xf numFmtId="0" fontId="1" fillId="0" borderId="0"/>
    <xf numFmtId="0" fontId="1" fillId="0" borderId="0"/>
    <xf numFmtId="38" fontId="30" fillId="37" borderId="0" applyNumberFormat="0" applyBorder="0" applyAlignment="0" applyProtection="0"/>
    <xf numFmtId="0" fontId="90" fillId="93" borderId="0" applyNumberFormat="0" applyBorder="0" applyAlignment="0" applyProtection="0"/>
    <xf numFmtId="2" fontId="273" fillId="0" borderId="0" applyFont="0" applyFill="0" applyBorder="0" applyAlignment="0" applyProtection="0"/>
    <xf numFmtId="2" fontId="273"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266" fontId="20" fillId="0" borderId="0" applyFont="0" applyFill="0" applyBorder="0" applyAlignment="0" applyProtection="0"/>
    <xf numFmtId="0" fontId="1" fillId="0" borderId="0"/>
    <xf numFmtId="37" fontId="87" fillId="0" borderId="139"/>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0" fontId="1" fillId="0" borderId="0"/>
    <xf numFmtId="0" fontId="1" fillId="0" borderId="0"/>
    <xf numFmtId="0" fontId="1" fillId="0" borderId="0"/>
    <xf numFmtId="0" fontId="1" fillId="0" borderId="0"/>
    <xf numFmtId="0" fontId="1" fillId="0" borderId="0"/>
    <xf numFmtId="37" fontId="87" fillId="0" borderId="139"/>
    <xf numFmtId="264" fontId="170" fillId="0" borderId="0">
      <alignment readingOrder="1"/>
      <protection locked="0"/>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12" fillId="0" borderId="0"/>
    <xf numFmtId="0" fontId="81" fillId="88" borderId="0" applyNumberFormat="0" applyBorder="0" applyAlignment="0" applyProtection="0"/>
    <xf numFmtId="0" fontId="81" fillId="98" borderId="0" applyNumberFormat="0" applyBorder="0" applyAlignment="0" applyProtection="0"/>
    <xf numFmtId="268" fontId="20" fillId="0" borderId="13"/>
    <xf numFmtId="268" fontId="20" fillId="0" borderId="13"/>
    <xf numFmtId="268" fontId="20" fillId="0" borderId="13"/>
    <xf numFmtId="268" fontId="20" fillId="0" borderId="13"/>
    <xf numFmtId="268" fontId="20" fillId="0" borderId="13"/>
    <xf numFmtId="9" fontId="1" fillId="0" borderId="0" applyFont="0" applyFill="0" applyBorder="0" applyAlignment="0" applyProtection="0"/>
    <xf numFmtId="9" fontId="1" fillId="0" borderId="0" applyFont="0" applyFill="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9" fontId="1" fillId="0" borderId="0" applyFont="0" applyFill="0" applyBorder="0" applyAlignment="0" applyProtection="0"/>
    <xf numFmtId="268" fontId="20" fillId="0" borderId="13"/>
    <xf numFmtId="268" fontId="20" fillId="0" borderId="13"/>
    <xf numFmtId="0" fontId="103" fillId="0" borderId="121">
      <alignment horizontal="center"/>
    </xf>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9" fontId="1"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40" fontId="205" fillId="0" borderId="15" applyFont="0" applyFill="0" applyBorder="0" applyAlignment="0" applyProtection="0">
      <alignment vertical="top" wrapText="1"/>
      <protection locked="0"/>
    </xf>
    <xf numFmtId="0" fontId="206" fillId="0" borderId="15" applyNumberFormat="0" applyFill="0" applyBorder="0" applyAlignment="0" applyProtection="0">
      <alignment vertical="top" wrapText="1"/>
    </xf>
    <xf numFmtId="37" fontId="87" fillId="0" borderId="139"/>
    <xf numFmtId="37" fontId="87" fillId="0" borderId="139"/>
    <xf numFmtId="2" fontId="138" fillId="0" borderId="74" applyNumberFormat="0" applyFont="0" applyFill="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214" fillId="0" borderId="79" applyNumberFormat="0" applyFont="0" applyFill="0" applyAlignment="0" applyProtection="0"/>
    <xf numFmtId="37" fontId="75" fillId="38" borderId="80" applyNumberFormat="0" applyFont="0" applyFill="0" applyAlignment="0" applyProtection="0">
      <protection locked="0"/>
    </xf>
    <xf numFmtId="0" fontId="215" fillId="111" borderId="80" applyNumberFormat="0" applyFont="0" applyAlignment="0" applyProtection="0"/>
    <xf numFmtId="0" fontId="166" fillId="0" borderId="51"/>
    <xf numFmtId="0" fontId="166" fillId="0" borderId="51"/>
    <xf numFmtId="0" fontId="166" fillId="0" borderId="51"/>
    <xf numFmtId="0" fontId="166" fillId="0" borderId="51"/>
    <xf numFmtId="10" fontId="61" fillId="70" borderId="11" applyNumberFormat="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265" fillId="82" borderId="0" applyNumberFormat="0" applyBorder="0" applyAlignment="0" applyProtection="0"/>
    <xf numFmtId="0" fontId="81" fillId="83" borderId="0" applyNumberFormat="0" applyBorder="0" applyAlignment="0" applyProtection="0"/>
    <xf numFmtId="0" fontId="81" fillId="123" borderId="0" applyNumberFormat="0" applyBorder="0" applyAlignment="0" applyProtection="0"/>
    <xf numFmtId="0" fontId="81" fillId="87"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115" borderId="0" applyNumberFormat="0" applyBorder="0" applyAlignment="0" applyProtection="0"/>
    <xf numFmtId="0" fontId="81" fillId="95" borderId="0" applyNumberFormat="0" applyBorder="0" applyAlignment="0" applyProtection="0"/>
    <xf numFmtId="0" fontId="55" fillId="94"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80" borderId="0" applyNumberFormat="0" applyBorder="0" applyAlignment="0" applyProtection="0"/>
    <xf numFmtId="0" fontId="55" fillId="93" borderId="0" applyNumberFormat="0" applyBorder="0" applyAlignment="0" applyProtection="0"/>
    <xf numFmtId="0" fontId="55" fillId="93"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254" fontId="20" fillId="0" borderId="0" applyFont="0" applyFill="0" applyBorder="0" applyAlignment="0" applyProtection="0"/>
    <xf numFmtId="0" fontId="29" fillId="0" borderId="0"/>
    <xf numFmtId="0" fontId="257" fillId="0" borderId="0"/>
    <xf numFmtId="40" fontId="42" fillId="0" borderId="0" applyFont="0" applyFill="0" applyBorder="0" applyAlignment="0" applyProtection="0"/>
    <xf numFmtId="0" fontId="112" fillId="0" borderId="0"/>
    <xf numFmtId="0" fontId="112" fillId="0" borderId="0"/>
    <xf numFmtId="0" fontId="112" fillId="0" borderId="0"/>
    <xf numFmtId="0" fontId="29" fillId="0" borderId="0"/>
    <xf numFmtId="0" fontId="42" fillId="0" borderId="0"/>
    <xf numFmtId="0" fontId="29" fillId="0" borderId="0"/>
    <xf numFmtId="224" fontId="176" fillId="0" borderId="0">
      <protection locked="0"/>
    </xf>
    <xf numFmtId="224" fontId="176" fillId="0" borderId="0">
      <protection locked="0"/>
    </xf>
    <xf numFmtId="0" fontId="112" fillId="0" borderId="0"/>
    <xf numFmtId="164" fontId="20" fillId="0" borderId="0" applyFont="0" applyFill="0" applyBorder="0" applyAlignment="0" applyProtection="0"/>
    <xf numFmtId="164" fontId="20" fillId="0" borderId="0" applyFont="0" applyFill="0" applyBorder="0" applyAlignment="0" applyProtection="0"/>
    <xf numFmtId="195" fontId="20" fillId="0" borderId="0" applyFont="0" applyFill="0" applyBorder="0" applyAlignment="0" applyProtection="0">
      <alignment horizontal="right"/>
    </xf>
    <xf numFmtId="252" fontId="42" fillId="0" borderId="0" applyFont="0" applyFill="0" applyBorder="0" applyAlignment="0" applyProtection="0"/>
    <xf numFmtId="224" fontId="176" fillId="0" borderId="0">
      <protection locked="0"/>
    </xf>
    <xf numFmtId="0" fontId="112" fillId="0" borderId="0"/>
    <xf numFmtId="0" fontId="1" fillId="0" borderId="0"/>
    <xf numFmtId="0" fontId="20" fillId="0" borderId="0"/>
    <xf numFmtId="242" fontId="225" fillId="0" borderId="74">
      <alignment vertical="center"/>
    </xf>
    <xf numFmtId="0" fontId="20" fillId="0" borderId="0"/>
    <xf numFmtId="164" fontId="20" fillId="0" borderId="0" applyFont="0" applyFill="0" applyBorder="0" applyAlignment="0" applyProtection="0"/>
    <xf numFmtId="0" fontId="20" fillId="0" borderId="0"/>
    <xf numFmtId="164" fontId="20" fillId="0" borderId="0" applyFont="0" applyFill="0" applyBorder="0" applyAlignment="0" applyProtection="0"/>
    <xf numFmtId="0" fontId="20" fillId="0" borderId="0"/>
    <xf numFmtId="0" fontId="81" fillId="99" borderId="0" applyNumberFormat="0" applyBorder="0" applyAlignment="0" applyProtection="0"/>
    <xf numFmtId="0" fontId="166" fillId="0" borderId="51"/>
    <xf numFmtId="37" fontId="87" fillId="0" borderId="139"/>
    <xf numFmtId="0" fontId="166" fillId="0" borderId="51"/>
    <xf numFmtId="164" fontId="20"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20" fillId="0" borderId="0"/>
    <xf numFmtId="164" fontId="29"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0" fontId="166" fillId="0" borderId="51"/>
    <xf numFmtId="37" fontId="87" fillId="0" borderId="139"/>
    <xf numFmtId="0" fontId="166" fillId="0" borderId="51"/>
    <xf numFmtId="0" fontId="81" fillId="96" borderId="0" applyNumberFormat="0" applyBorder="0" applyAlignment="0" applyProtection="0"/>
    <xf numFmtId="37" fontId="87" fillId="0" borderId="139"/>
    <xf numFmtId="0" fontId="166" fillId="0" borderId="51"/>
    <xf numFmtId="0" fontId="166" fillId="0" borderId="51"/>
    <xf numFmtId="0" fontId="55" fillId="113" borderId="0" applyNumberFormat="0" applyBorder="0" applyAlignment="0" applyProtection="0"/>
    <xf numFmtId="37" fontId="87" fillId="0" borderId="139"/>
    <xf numFmtId="0" fontId="166" fillId="0" borderId="51"/>
    <xf numFmtId="0" fontId="166" fillId="0" borderId="51"/>
    <xf numFmtId="0" fontId="81" fillId="96" borderId="0" applyNumberFormat="0" applyBorder="0" applyAlignment="0" applyProtection="0"/>
    <xf numFmtId="40" fontId="42" fillId="0" borderId="0" applyFont="0" applyFill="0" applyBorder="0" applyAlignment="0" applyProtection="0"/>
    <xf numFmtId="0" fontId="166" fillId="0" borderId="51"/>
    <xf numFmtId="0" fontId="166" fillId="0" borderId="51"/>
    <xf numFmtId="0" fontId="166" fillId="0" borderId="51"/>
    <xf numFmtId="0" fontId="166" fillId="0" borderId="51"/>
    <xf numFmtId="43" fontId="23" fillId="0" borderId="0" applyFont="0" applyFill="0" applyBorder="0" applyAlignment="0" applyProtection="0"/>
    <xf numFmtId="167" fontId="20" fillId="0" borderId="0" applyFont="0" applyFill="0" applyBorder="0" applyAlignment="0" applyProtection="0"/>
    <xf numFmtId="0" fontId="166" fillId="0" borderId="51"/>
    <xf numFmtId="37" fontId="87" fillId="0" borderId="139"/>
    <xf numFmtId="0" fontId="81" fillId="83" borderId="0" applyNumberFormat="0" applyBorder="0" applyAlignment="0" applyProtection="0"/>
    <xf numFmtId="37" fontId="87" fillId="0" borderId="139"/>
    <xf numFmtId="0" fontId="166" fillId="0" borderId="51"/>
    <xf numFmtId="0" fontId="166" fillId="0" borderId="51"/>
    <xf numFmtId="0" fontId="166" fillId="0" borderId="51"/>
    <xf numFmtId="0" fontId="166" fillId="0" borderId="51"/>
    <xf numFmtId="0" fontId="20" fillId="0" borderId="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37" fontId="87" fillId="0" borderId="139"/>
    <xf numFmtId="43" fontId="1" fillId="0" borderId="0" applyFont="0" applyFill="0" applyBorder="0" applyAlignment="0" applyProtection="0"/>
    <xf numFmtId="9" fontId="1" fillId="0" borderId="0" applyFont="0" applyFill="0" applyBorder="0" applyAlignment="0" applyProtection="0"/>
    <xf numFmtId="37" fontId="87" fillId="0" borderId="139"/>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37" fontId="87" fillId="0" borderId="139"/>
    <xf numFmtId="0" fontId="166" fillId="0" borderId="51"/>
    <xf numFmtId="268" fontId="20" fillId="0" borderId="13"/>
    <xf numFmtId="37" fontId="87" fillId="0" borderId="139"/>
    <xf numFmtId="0" fontId="166" fillId="0" borderId="51"/>
    <xf numFmtId="268" fontId="20" fillId="0" borderId="13"/>
    <xf numFmtId="0" fontId="1" fillId="0" borderId="0"/>
    <xf numFmtId="0" fontId="166" fillId="0" borderId="51"/>
    <xf numFmtId="43" fontId="1" fillId="0" borderId="0" applyFont="0" applyFill="0" applyBorder="0" applyAlignment="0" applyProtection="0"/>
    <xf numFmtId="37" fontId="87" fillId="0" borderId="139"/>
    <xf numFmtId="37" fontId="87" fillId="0" borderId="139"/>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15" fillId="0" borderId="83"/>
    <xf numFmtId="0" fontId="115" fillId="0" borderId="84"/>
    <xf numFmtId="0" fontId="115" fillId="0" borderId="85"/>
    <xf numFmtId="0" fontId="103" fillId="0" borderId="81">
      <alignment horizontal="center"/>
    </xf>
    <xf numFmtId="0" fontId="80" fillId="38" borderId="82" applyNumberFormat="0" applyFill="0" applyBorder="0" applyAlignment="0" applyProtection="0">
      <alignment horizontal="center" vertical="center"/>
    </xf>
    <xf numFmtId="0" fontId="166" fillId="0" borderId="51"/>
    <xf numFmtId="43"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80" fillId="0" borderId="82" applyNumberFormat="0">
      <alignment vertical="center"/>
    </xf>
    <xf numFmtId="225" fontId="33" fillId="37" borderId="86" applyNumberFormat="0">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 fontId="138" fillId="0" borderId="82" applyNumberFormat="0" applyFont="0" applyFill="0" applyAlignment="0" applyProtection="0"/>
    <xf numFmtId="37" fontId="214" fillId="0" borderId="87" applyNumberFormat="0" applyFont="0" applyFill="0" applyAlignment="0" applyProtection="0"/>
    <xf numFmtId="37" fontId="75" fillId="38" borderId="88" applyNumberFormat="0" applyFont="0" applyFill="0" applyAlignment="0" applyProtection="0">
      <protection locked="0"/>
    </xf>
    <xf numFmtId="0" fontId="215" fillId="111" borderId="88" applyNumberFormat="0" applyFont="0" applyAlignment="0" applyProtection="0"/>
    <xf numFmtId="242" fontId="225" fillId="0" borderId="82">
      <alignment vertical="center"/>
    </xf>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266" fontId="20" fillId="0" borderId="0" applyFont="0" applyFill="0" applyBorder="0" applyAlignment="0" applyProtection="0"/>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0" fontId="166" fillId="0" borderId="51"/>
    <xf numFmtId="0" fontId="1" fillId="0" borderId="0"/>
    <xf numFmtId="43" fontId="1" fillId="0" borderId="0" applyFont="0" applyFill="0" applyBorder="0" applyAlignment="0" applyProtection="0"/>
    <xf numFmtId="0" fontId="166" fillId="0" borderId="51"/>
    <xf numFmtId="0" fontId="1" fillId="0" borderId="0"/>
    <xf numFmtId="0" fontId="115" fillId="0" borderId="91"/>
    <xf numFmtId="0" fontId="115" fillId="0" borderId="92"/>
    <xf numFmtId="0" fontId="115" fillId="0" borderId="93"/>
    <xf numFmtId="0" fontId="103" fillId="0" borderId="89">
      <alignment horizontal="center"/>
    </xf>
    <xf numFmtId="0" fontId="117" fillId="35" borderId="12">
      <alignment horizontal="centerContinuous"/>
    </xf>
    <xf numFmtId="0" fontId="80" fillId="38" borderId="90" applyNumberFormat="0" applyFill="0" applyBorder="0" applyAlignment="0" applyProtection="0">
      <alignment horizontal="center" vertical="center"/>
    </xf>
    <xf numFmtId="0" fontId="80" fillId="0" borderId="90" applyNumberFormat="0">
      <alignment vertical="center"/>
    </xf>
    <xf numFmtId="225" fontId="33" fillId="37" borderId="94" applyNumberFormat="0">
      <alignment horizontal="left" vertical="center"/>
    </xf>
    <xf numFmtId="2" fontId="138" fillId="0" borderId="90" applyNumberFormat="0" applyFont="0" applyFill="0" applyAlignment="0" applyProtection="0"/>
    <xf numFmtId="37" fontId="214" fillId="0" borderId="95" applyNumberFormat="0" applyFont="0" applyFill="0" applyAlignment="0" applyProtection="0"/>
    <xf numFmtId="37" fontId="75" fillId="38" borderId="96" applyNumberFormat="0" applyFont="0" applyFill="0" applyAlignment="0" applyProtection="0">
      <protection locked="0"/>
    </xf>
    <xf numFmtId="0" fontId="215" fillId="111" borderId="96" applyNumberFormat="0" applyFont="0" applyAlignment="0" applyProtection="0"/>
    <xf numFmtId="242" fontId="225" fillId="0" borderId="90">
      <alignment vertical="center"/>
    </xf>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25" fontId="33" fillId="37" borderId="126" applyNumberFormat="0">
      <alignment horizontal="lef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273" fillId="0" borderId="0" applyFont="0" applyFill="0" applyBorder="0" applyAlignment="0" applyProtection="0"/>
    <xf numFmtId="0" fontId="273"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0" fontId="115" fillId="0" borderId="124"/>
    <xf numFmtId="268" fontId="20" fillId="0" borderId="13"/>
    <xf numFmtId="268" fontId="20" fillId="0" borderId="13"/>
    <xf numFmtId="0" fontId="81" fillId="98"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259" fillId="98" borderId="0" applyNumberFormat="0" applyBorder="0" applyAlignment="0" applyProtection="0"/>
    <xf numFmtId="0" fontId="81" fillId="98" borderId="0" applyNumberFormat="0" applyBorder="0" applyAlignment="0" applyProtection="0"/>
    <xf numFmtId="0" fontId="81" fillId="11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259"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20" fillId="0" borderId="0">
      <alignment vertical="center"/>
    </xf>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196" fontId="38"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192" fontId="36" fillId="0" borderId="0" applyFont="0" applyFill="0" applyBorder="0" applyAlignment="0" applyProtection="0"/>
    <xf numFmtId="266" fontId="20" fillId="0" borderId="0" applyFont="0" applyFill="0" applyBorder="0" applyAlignment="0" applyProtection="0"/>
    <xf numFmtId="0" fontId="89" fillId="0" borderId="0" applyNumberFormat="0" applyFill="0" applyBorder="0" applyAlignment="0" applyProtection="0"/>
    <xf numFmtId="0" fontId="283" fillId="0" borderId="58" applyNumberFormat="0" applyFill="0" applyAlignment="0" applyProtection="0"/>
    <xf numFmtId="2" fontId="273" fillId="0" borderId="0" applyFont="0" applyFill="0" applyBorder="0" applyAlignment="0" applyProtection="0"/>
    <xf numFmtId="267" fontId="80" fillId="0" borderId="0">
      <alignment horizontal="left"/>
      <protection locked="0"/>
    </xf>
    <xf numFmtId="0" fontId="24" fillId="0" borderId="25" applyNumberFormat="0" applyAlignment="0" applyProtection="0">
      <alignment horizontal="left" vertical="center"/>
    </xf>
    <xf numFmtId="224" fontId="176" fillId="0" borderId="0">
      <alignment readingOrder="1"/>
      <protection locked="0"/>
    </xf>
    <xf numFmtId="37" fontId="87" fillId="0" borderId="139"/>
    <xf numFmtId="164" fontId="20" fillId="0" borderId="0" applyFont="0" applyFill="0" applyBorder="0" applyAlignment="0" applyProtection="0"/>
    <xf numFmtId="164" fontId="20" fillId="0" borderId="0" applyFont="0" applyFill="0" applyBorder="0" applyAlignment="0" applyProtection="0"/>
    <xf numFmtId="0" fontId="20" fillId="0" borderId="0"/>
    <xf numFmtId="43"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29" fontId="25" fillId="125" borderId="11" applyNumberFormat="0">
      <alignment horizontal="center" vertical="center"/>
      <protection locked="0"/>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0" fontId="166" fillId="0" borderId="51"/>
    <xf numFmtId="0" fontId="81" fillId="98" borderId="0" applyNumberFormat="0" applyBorder="0" applyAlignment="0" applyProtection="0"/>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273" fillId="0" borderId="0" applyFont="0" applyFill="0" applyBorder="0" applyAlignment="0" applyProtection="0"/>
    <xf numFmtId="262" fontId="20" fillId="0" borderId="21"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 fontId="138" fillId="0" borderId="98" applyNumberFormat="0" applyFont="0" applyFill="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214" fillId="0" borderId="103" applyNumberFormat="0" applyFont="0" applyFill="0" applyAlignment="0" applyProtection="0"/>
    <xf numFmtId="37" fontId="75" fillId="38" borderId="104" applyNumberFormat="0" applyFont="0" applyFill="0" applyAlignment="0" applyProtection="0">
      <protection locked="0"/>
    </xf>
    <xf numFmtId="0" fontId="215" fillId="111" borderId="104" applyNumberFormat="0" applyFont="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65" fontId="278" fillId="0" borderId="0" applyFont="0" applyFill="0" applyBorder="0">
      <alignment horizontal="left" vertical="top" wrapText="1"/>
      <protection locked="0"/>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42" fontId="225" fillId="0" borderId="98">
      <alignment vertical="center"/>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37" fontId="87" fillId="0" borderId="139"/>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37" fontId="87" fillId="0" borderId="139"/>
    <xf numFmtId="37" fontId="87" fillId="0" borderId="139"/>
    <xf numFmtId="0" fontId="166" fillId="0" borderId="51"/>
    <xf numFmtId="43" fontId="20" fillId="0" borderId="0" applyFont="0" applyFill="0" applyBorder="0" applyAlignment="0" applyProtection="0"/>
    <xf numFmtId="164" fontId="20" fillId="0" borderId="11" applyNumberFormat="0" applyFont="0" applyFill="0" applyAlignment="0" applyProtection="0"/>
    <xf numFmtId="37" fontId="87" fillId="0" borderId="139"/>
    <xf numFmtId="0" fontId="166" fillId="0" borderId="51"/>
    <xf numFmtId="37" fontId="87" fillId="0" borderId="139"/>
    <xf numFmtId="0" fontId="166" fillId="0" borderId="51"/>
    <xf numFmtId="0" fontId="269" fillId="91" borderId="37" applyNumberFormat="0" applyAlignment="0" applyProtection="0"/>
    <xf numFmtId="37" fontId="87" fillId="0" borderId="139"/>
    <xf numFmtId="37" fontId="87" fillId="0" borderId="139"/>
    <xf numFmtId="37" fontId="87" fillId="0" borderId="139"/>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37" fontId="87" fillId="0" borderId="139"/>
    <xf numFmtId="0" fontId="166" fillId="0" borderId="51"/>
    <xf numFmtId="164" fontId="20" fillId="0" borderId="0" applyFont="0" applyFill="0" applyBorder="0" applyAlignment="0" applyProtection="0"/>
    <xf numFmtId="0" fontId="166" fillId="0" borderId="51"/>
    <xf numFmtId="43" fontId="1" fillId="0" borderId="0" applyFont="0" applyFill="0" applyBorder="0" applyAlignment="0" applyProtection="0"/>
    <xf numFmtId="37" fontId="87" fillId="0" borderId="139"/>
    <xf numFmtId="0" fontId="20" fillId="0" borderId="0"/>
    <xf numFmtId="0" fontId="166" fillId="0" borderId="51"/>
    <xf numFmtId="37" fontId="87" fillId="0" borderId="139"/>
    <xf numFmtId="37" fontId="87" fillId="0" borderId="139"/>
    <xf numFmtId="164" fontId="20" fillId="0" borderId="0" applyFont="0" applyFill="0" applyBorder="0" applyAlignment="0" applyProtection="0"/>
    <xf numFmtId="0" fontId="166" fillId="0" borderId="51"/>
    <xf numFmtId="0" fontId="166" fillId="0" borderId="51"/>
    <xf numFmtId="164" fontId="20" fillId="0" borderId="0" applyFont="0" applyFill="0" applyBorder="0" applyAlignment="0" applyProtection="0"/>
    <xf numFmtId="0" fontId="166" fillId="0" borderId="51"/>
    <xf numFmtId="263" fontId="277" fillId="0" borderId="0" applyFont="0" applyFill="0" applyBorder="0" applyAlignment="0" applyProtection="0"/>
    <xf numFmtId="37" fontId="87" fillId="0" borderId="139"/>
    <xf numFmtId="37" fontId="87" fillId="0" borderId="139"/>
    <xf numFmtId="43" fontId="20" fillId="0" borderId="0" applyFont="0" applyFill="0" applyBorder="0" applyAlignment="0" applyProtection="0"/>
    <xf numFmtId="0" fontId="166" fillId="0" borderId="51"/>
    <xf numFmtId="0" fontId="166" fillId="0" borderId="51"/>
    <xf numFmtId="0" fontId="81" fillId="96" borderId="0" applyNumberFormat="0" applyBorder="0" applyAlignment="0" applyProtection="0"/>
    <xf numFmtId="0" fontId="166" fillId="0" borderId="51"/>
    <xf numFmtId="43" fontId="20" fillId="0" borderId="0" applyFont="0" applyFill="0" applyBorder="0" applyAlignment="0" applyProtection="0"/>
    <xf numFmtId="0" fontId="81" fillId="96" borderId="0" applyNumberFormat="0" applyBorder="0" applyAlignment="0" applyProtection="0"/>
    <xf numFmtId="0" fontId="166" fillId="0" borderId="51"/>
    <xf numFmtId="43" fontId="1" fillId="0" borderId="0" applyFont="0" applyFill="0" applyBorder="0" applyAlignment="0" applyProtection="0"/>
    <xf numFmtId="164" fontId="20" fillId="0" borderId="0" applyFont="0" applyFill="0" applyBorder="0" applyAlignment="0" applyProtection="0"/>
    <xf numFmtId="0" fontId="81" fillId="96" borderId="0" applyNumberFormat="0" applyBorder="0" applyAlignment="0" applyProtection="0"/>
    <xf numFmtId="0" fontId="166" fillId="0" borderId="51"/>
    <xf numFmtId="4" fontId="271" fillId="0" borderId="0" applyFont="0" applyFill="0" applyBorder="0" applyAlignment="0" applyProtection="0"/>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279" fillId="127" borderId="0" applyNumberFormat="0" applyBorder="0" applyAlignment="0" applyProtection="0"/>
    <xf numFmtId="19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115" fillId="0" borderId="123"/>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115" fillId="0" borderId="125"/>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0" fontId="81" fillId="98" borderId="0" applyNumberFormat="0" applyBorder="0" applyAlignment="0" applyProtection="0"/>
    <xf numFmtId="268" fontId="20" fillId="0" borderId="13"/>
    <xf numFmtId="0" fontId="81" fillId="77" borderId="0" applyNumberFormat="0" applyBorder="0" applyAlignment="0" applyProtection="0"/>
    <xf numFmtId="0" fontId="259" fillId="94" borderId="0" applyNumberFormat="0" applyBorder="0" applyAlignment="0" applyProtection="0"/>
    <xf numFmtId="0" fontId="259" fillId="96" borderId="0" applyNumberFormat="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0" fontId="273" fillId="0" borderId="0" applyFont="0" applyFill="0" applyBorder="0" applyAlignment="0" applyProtection="0"/>
    <xf numFmtId="0" fontId="273"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192" fontId="20" fillId="0" borderId="0" applyFont="0" applyFill="0" applyBorder="0" applyAlignment="0" applyProtection="0"/>
    <xf numFmtId="266" fontId="20" fillId="0" borderId="0" applyFont="0" applyFill="0" applyBorder="0" applyAlignment="0" applyProtection="0"/>
    <xf numFmtId="2" fontId="273"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 fontId="273" fillId="0" borderId="0" applyFont="0" applyFill="0" applyBorder="0" applyAlignment="0" applyProtection="0"/>
    <xf numFmtId="267" fontId="80" fillId="0" borderId="0">
      <alignment horizontal="left"/>
      <protection locked="0"/>
    </xf>
    <xf numFmtId="0" fontId="90" fillId="93" borderId="0" applyNumberFormat="0" applyBorder="0" applyAlignment="0" applyProtection="0"/>
    <xf numFmtId="0" fontId="24" fillId="0" borderId="17">
      <alignment horizontal="left" vertical="center"/>
    </xf>
    <xf numFmtId="224" fontId="176" fillId="0" borderId="0">
      <alignment readingOrder="1"/>
      <protection locked="0"/>
    </xf>
    <xf numFmtId="0" fontId="167" fillId="0" borderId="60" applyNumberFormat="0" applyFill="0" applyAlignment="0" applyProtection="0"/>
    <xf numFmtId="0" fontId="285" fillId="0" borderId="0" applyNumberFormat="0" applyFill="0" applyBorder="0" applyAlignment="0" applyProtection="0"/>
    <xf numFmtId="224" fontId="286" fillId="0" borderId="0">
      <protection locked="0"/>
    </xf>
    <xf numFmtId="43" fontId="1" fillId="0" borderId="0" applyFont="0" applyFill="0" applyBorder="0" applyAlignment="0" applyProtection="0"/>
    <xf numFmtId="37" fontId="288" fillId="0" borderId="0" applyNumberFormat="0" applyFill="0" applyBorder="0" applyAlignment="0" applyProtection="0"/>
    <xf numFmtId="0" fontId="289" fillId="0" borderId="0" applyNumberFormat="0" applyFill="0" applyBorder="0" applyAlignment="0" applyProtection="0">
      <alignment vertical="top"/>
      <protection locked="0"/>
    </xf>
    <xf numFmtId="268" fontId="20" fillId="0" borderId="13"/>
    <xf numFmtId="37" fontId="87" fillId="0" borderId="139"/>
    <xf numFmtId="164" fontId="20" fillId="0" borderId="0" applyFont="0" applyFill="0" applyBorder="0" applyAlignment="0" applyProtection="0"/>
    <xf numFmtId="0" fontId="166" fillId="0" borderId="51"/>
    <xf numFmtId="0" fontId="166" fillId="0" borderId="51"/>
    <xf numFmtId="37" fontId="87" fillId="0" borderId="139"/>
    <xf numFmtId="0" fontId="166" fillId="0" borderId="51"/>
    <xf numFmtId="0" fontId="20" fillId="0" borderId="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0" fontId="40" fillId="0" borderId="0" applyFont="0" applyFill="0" applyBorder="0" applyAlignment="0" applyProtection="0"/>
    <xf numFmtId="164" fontId="55" fillId="0" borderId="0" applyFont="0" applyFill="0" applyBorder="0" applyAlignment="0" applyProtection="0"/>
    <xf numFmtId="0" fontId="166" fillId="0" borderId="51"/>
    <xf numFmtId="260" fontId="275" fillId="124" borderId="0" applyFill="0">
      <alignment horizontal="left" vertical="top"/>
      <protection locked="0"/>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0" fontId="81" fillId="96" borderId="0" applyNumberFormat="0" applyBorder="0" applyAlignment="0" applyProtection="0"/>
    <xf numFmtId="164" fontId="23"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05" fontId="137" fillId="101" borderId="11">
      <alignment horizontal="center" vertical="top" wrapText="1"/>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42" fontId="20" fillId="0" borderId="0" applyFont="0" applyFill="0" applyBorder="0" applyAlignment="0">
      <alignment vertical="center"/>
    </xf>
    <xf numFmtId="0" fontId="279" fillId="126" borderId="0" applyNumberFormat="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0" fontId="259" fillId="77" borderId="0" applyNumberFormat="0" applyBorder="0" applyAlignment="0" applyProtection="0"/>
    <xf numFmtId="0" fontId="81" fillId="94" borderId="0" applyNumberFormat="0" applyBorder="0" applyAlignment="0" applyProtection="0"/>
    <xf numFmtId="0" fontId="81" fillId="94" borderId="0" applyNumberFormat="0" applyBorder="0" applyAlignment="0" applyProtection="0"/>
    <xf numFmtId="0" fontId="81" fillId="98" borderId="0" applyNumberFormat="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273"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192" fontId="36"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280" fillId="0" borderId="0" applyNumberFormat="0" applyFill="0" applyBorder="0" applyAlignment="0" applyProtection="0"/>
    <xf numFmtId="4" fontId="170" fillId="0" borderId="0" applyFont="0" applyFill="0" applyBorder="0" applyAlignment="0" applyProtection="0">
      <alignment readingOrder="1"/>
      <protection locked="0"/>
    </xf>
    <xf numFmtId="4" fontId="170" fillId="0" borderId="0" applyFont="0" applyFill="0" applyBorder="0" applyAlignment="0" applyProtection="0">
      <alignment readingOrder="1"/>
      <protection locked="0"/>
    </xf>
    <xf numFmtId="0" fontId="90" fillId="93" borderId="0" applyNumberFormat="0" applyBorder="0" applyAlignment="0" applyProtection="0"/>
    <xf numFmtId="260" fontId="77" fillId="0" borderId="0">
      <alignment horizontal="left"/>
    </xf>
    <xf numFmtId="0" fontId="211" fillId="0" borderId="58" applyNumberFormat="0" applyFill="0" applyAlignment="0" applyProtection="0"/>
    <xf numFmtId="0" fontId="212" fillId="0" borderId="59" applyNumberFormat="0" applyFill="0" applyAlignment="0" applyProtection="0"/>
    <xf numFmtId="0" fontId="285" fillId="0" borderId="60" applyNumberFormat="0" applyFill="0" applyAlignment="0" applyProtection="0"/>
    <xf numFmtId="0" fontId="167" fillId="0" borderId="0" applyNumberFormat="0" applyFill="0" applyBorder="0" applyAlignment="0" applyProtection="0"/>
    <xf numFmtId="0" fontId="167" fillId="0" borderId="0" applyNumberFormat="0" applyFill="0" applyBorder="0" applyAlignment="0" applyProtection="0"/>
    <xf numFmtId="224" fontId="176" fillId="0" borderId="0">
      <alignment readingOrder="1"/>
      <protection locked="0"/>
    </xf>
    <xf numFmtId="185" fontId="19" fillId="0" borderId="16" applyFill="0" applyBorder="0" applyProtection="0">
      <alignment horizontal="left" vertical="center" wrapText="1"/>
    </xf>
    <xf numFmtId="226" fontId="20" fillId="0" borderId="0" applyFont="0" applyFill="0" applyBorder="0" applyAlignment="0" applyProtection="0"/>
    <xf numFmtId="268" fontId="20" fillId="0" borderId="13"/>
    <xf numFmtId="10" fontId="267" fillId="103" borderId="138">
      <alignment horizontal="center" vertical="center"/>
    </xf>
    <xf numFmtId="0" fontId="166" fillId="0" borderId="51"/>
    <xf numFmtId="0" fontId="166" fillId="0" borderId="51"/>
    <xf numFmtId="37" fontId="87" fillId="0" borderId="139"/>
    <xf numFmtId="164" fontId="20" fillId="0" borderId="0" applyFont="0" applyFill="0" applyBorder="0" applyAlignment="0" applyProtection="0"/>
    <xf numFmtId="0" fontId="2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42"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81" fillId="99" borderId="0" applyNumberFormat="0" applyBorder="0" applyAlignment="0" applyProtection="0"/>
    <xf numFmtId="0" fontId="259" fillId="87" borderId="0" applyNumberFormat="0" applyBorder="0" applyAlignment="0" applyProtection="0"/>
    <xf numFmtId="0" fontId="20" fillId="0" borderId="0">
      <alignment vertical="center"/>
    </xf>
    <xf numFmtId="43" fontId="1" fillId="0" borderId="0" applyFont="0" applyFill="0" applyBorder="0" applyAlignment="0" applyProtection="0"/>
    <xf numFmtId="0" fontId="2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0" fontId="166" fillId="0" borderId="51"/>
    <xf numFmtId="0" fontId="166" fillId="0" borderId="51"/>
    <xf numFmtId="0" fontId="81" fillId="96" borderId="0" applyNumberFormat="0" applyBorder="0" applyAlignment="0" applyProtection="0"/>
    <xf numFmtId="0" fontId="166" fillId="0" borderId="51"/>
    <xf numFmtId="43" fontId="1" fillId="0" borderId="0" applyFont="0" applyFill="0" applyBorder="0" applyAlignment="0" applyProtection="0"/>
    <xf numFmtId="37" fontId="87" fillId="0" borderId="139"/>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37" fontId="87" fillId="0" borderId="139"/>
    <xf numFmtId="37" fontId="87" fillId="0" borderId="139"/>
    <xf numFmtId="0" fontId="166" fillId="0" borderId="51"/>
    <xf numFmtId="43" fontId="1" fillId="0" borderId="0" applyFont="0" applyFill="0" applyBorder="0" applyAlignment="0" applyProtection="0"/>
    <xf numFmtId="0" fontId="115" fillId="0" borderId="107"/>
    <xf numFmtId="0" fontId="115" fillId="0" borderId="108"/>
    <xf numFmtId="0" fontId="115" fillId="0" borderId="109"/>
    <xf numFmtId="0" fontId="103" fillId="0" borderId="105">
      <alignment horizontal="center"/>
    </xf>
    <xf numFmtId="0" fontId="80" fillId="38" borderId="106" applyNumberFormat="0" applyFill="0" applyBorder="0" applyAlignment="0" applyProtection="0">
      <alignment horizontal="center" vertical="center"/>
    </xf>
    <xf numFmtId="0" fontId="166" fillId="0" borderId="51"/>
    <xf numFmtId="0" fontId="166" fillId="0" borderId="51"/>
    <xf numFmtId="0" fontId="166" fillId="0" borderId="51"/>
    <xf numFmtId="0" fontId="166" fillId="0" borderId="51"/>
    <xf numFmtId="0" fontId="259" fillId="99" borderId="0" applyNumberFormat="0" applyBorder="0" applyAlignment="0" applyProtection="0"/>
    <xf numFmtId="0" fontId="55" fillId="121" borderId="0" applyNumberFormat="0" applyBorder="0" applyAlignment="0" applyProtection="0"/>
    <xf numFmtId="0" fontId="81" fillId="96" borderId="0" applyNumberFormat="0" applyBorder="0" applyAlignment="0" applyProtection="0"/>
    <xf numFmtId="0" fontId="81" fillId="96" borderId="0" applyNumberFormat="0" applyBorder="0" applyAlignment="0" applyProtection="0"/>
    <xf numFmtId="43" fontId="20" fillId="0" borderId="0" applyFont="0" applyFill="0" applyBorder="0" applyAlignment="0" applyProtection="0"/>
    <xf numFmtId="0" fontId="166" fillId="0" borderId="51"/>
    <xf numFmtId="0" fontId="166" fillId="0" borderId="51"/>
    <xf numFmtId="0" fontId="80" fillId="0" borderId="106" applyNumberFormat="0">
      <alignment vertical="center"/>
    </xf>
    <xf numFmtId="225" fontId="33" fillId="37" borderId="110" applyNumberFormat="0">
      <alignment horizontal="left" vertical="center"/>
    </xf>
    <xf numFmtId="0" fontId="19" fillId="0" borderId="16" applyNumberFormat="0" applyFill="0" applyProtection="0">
      <alignment horizontal="left" vertical="top" wrapText="1"/>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80" fillId="38" borderId="122" applyNumberFormat="0" applyFill="0" applyBorder="0" applyAlignment="0" applyProtection="0">
      <alignment horizontal="center" vertical="center"/>
    </xf>
    <xf numFmtId="37" fontId="87" fillId="0" borderId="139"/>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 fontId="273" fillId="0" borderId="0" applyFont="0" applyFill="0" applyBorder="0" applyAlignment="0" applyProtection="0"/>
    <xf numFmtId="0" fontId="211" fillId="0" borderId="58" applyNumberFormat="0" applyFill="0" applyAlignment="0" applyProtection="0"/>
    <xf numFmtId="40" fontId="42"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20" fillId="0" borderId="0"/>
    <xf numFmtId="192" fontId="20" fillId="0" borderId="0"/>
    <xf numFmtId="43"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2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8" fontId="40" fillId="0" borderId="0" applyFont="0" applyFill="0" applyBorder="0" applyAlignment="0" applyProtection="0"/>
    <xf numFmtId="43" fontId="1" fillId="0" borderId="0" applyFont="0" applyFill="0" applyBorder="0" applyAlignment="0" applyProtection="0"/>
    <xf numFmtId="3" fontId="273" fillId="0" borderId="0" applyFont="0" applyFill="0" applyBorder="0" applyAlignment="0" applyProtection="0"/>
    <xf numFmtId="0" fontId="20" fillId="0" borderId="0" applyFont="0" applyFill="0" applyBorder="0" applyAlignment="0" applyProtection="0"/>
    <xf numFmtId="169" fontId="42" fillId="0" borderId="0" applyFont="0" applyFill="0" applyBorder="0" applyAlignment="0" applyProtection="0"/>
    <xf numFmtId="0" fontId="166" fillId="0" borderId="51"/>
    <xf numFmtId="0" fontId="166" fillId="0" borderId="51"/>
    <xf numFmtId="0" fontId="166" fillId="0" borderId="51"/>
    <xf numFmtId="0" fontId="166" fillId="0" borderId="51"/>
    <xf numFmtId="2" fontId="138" fillId="0" borderId="106" applyNumberFormat="0" applyFont="0" applyFill="0" applyAlignment="0" applyProtection="0"/>
    <xf numFmtId="37" fontId="214" fillId="0" borderId="111" applyNumberFormat="0" applyFont="0" applyFill="0" applyAlignment="0" applyProtection="0"/>
    <xf numFmtId="37" fontId="75" fillId="38" borderId="112" applyNumberFormat="0" applyFont="0" applyFill="0" applyAlignment="0" applyProtection="0">
      <protection locked="0"/>
    </xf>
    <xf numFmtId="0" fontId="215" fillId="111" borderId="112" applyNumberFormat="0" applyFont="0" applyAlignment="0" applyProtection="0"/>
    <xf numFmtId="242" fontId="225" fillId="0" borderId="106">
      <alignment vertical="center"/>
    </xf>
    <xf numFmtId="0" fontId="166" fillId="0" borderId="51"/>
    <xf numFmtId="37" fontId="87" fillId="0" borderId="139"/>
    <xf numFmtId="37" fontId="87" fillId="0" borderId="139"/>
    <xf numFmtId="164" fontId="20" fillId="0" borderId="0" applyFont="0" applyFill="0" applyBorder="0" applyAlignment="0" applyProtection="0"/>
    <xf numFmtId="0" fontId="166" fillId="0" borderId="51"/>
    <xf numFmtId="0" fontId="166" fillId="0" borderId="51"/>
    <xf numFmtId="0" fontId="81" fillId="96" borderId="0" applyNumberFormat="0" applyBorder="0" applyAlignment="0" applyProtection="0"/>
    <xf numFmtId="0" fontId="166" fillId="0" borderId="51"/>
    <xf numFmtId="43" fontId="20" fillId="0" borderId="0" applyFont="0" applyFill="0" applyBorder="0" applyAlignment="0" applyProtection="0"/>
    <xf numFmtId="37" fontId="87" fillId="0" borderId="139"/>
    <xf numFmtId="167" fontId="36" fillId="0" borderId="0" applyFont="0" applyFill="0" applyBorder="0" applyAlignment="0" applyProtection="0"/>
    <xf numFmtId="0" fontId="55" fillId="117" borderId="0" applyNumberFormat="0" applyBorder="0" applyAlignment="0" applyProtection="0"/>
    <xf numFmtId="0" fontId="166" fillId="0" borderId="51"/>
    <xf numFmtId="0" fontId="81" fillId="83" borderId="0" applyNumberFormat="0" applyBorder="0" applyAlignment="0" applyProtection="0"/>
    <xf numFmtId="43" fontId="1" fillId="0" borderId="0" applyFont="0" applyFill="0" applyBorder="0" applyAlignment="0" applyProtection="0"/>
    <xf numFmtId="0" fontId="166" fillId="0" borderId="51"/>
    <xf numFmtId="224" fontId="176" fillId="0" borderId="0">
      <protection locked="0"/>
    </xf>
    <xf numFmtId="37" fontId="87" fillId="0" borderId="139"/>
    <xf numFmtId="164" fontId="20" fillId="0" borderId="0" applyFont="0" applyFill="0" applyBorder="0" applyAlignment="0" applyProtection="0"/>
    <xf numFmtId="43" fontId="20" fillId="0" borderId="0" applyFont="0" applyFill="0" applyBorder="0" applyAlignment="0" applyProtection="0"/>
    <xf numFmtId="0" fontId="166" fillId="0" borderId="51"/>
    <xf numFmtId="0" fontId="81" fillId="86" borderId="0" applyNumberFormat="0" applyBorder="0" applyAlignment="0" applyProtection="0"/>
    <xf numFmtId="0" fontId="166" fillId="0" borderId="51"/>
    <xf numFmtId="37" fontId="87" fillId="0" borderId="139"/>
    <xf numFmtId="0" fontId="115" fillId="0" borderId="115"/>
    <xf numFmtId="0" fontId="115" fillId="0" borderId="116"/>
    <xf numFmtId="0" fontId="115" fillId="0" borderId="117"/>
    <xf numFmtId="0" fontId="103" fillId="0" borderId="113">
      <alignment horizontal="center"/>
    </xf>
    <xf numFmtId="43" fontId="1" fillId="0" borderId="0" applyFont="0" applyFill="0" applyBorder="0" applyAlignment="0" applyProtection="0"/>
    <xf numFmtId="0" fontId="80" fillId="38" borderId="114" applyNumberFormat="0" applyFill="0" applyBorder="0" applyAlignment="0" applyProtection="0">
      <alignment horizontal="center" vertical="center"/>
    </xf>
    <xf numFmtId="0" fontId="80" fillId="0" borderId="114" applyNumberFormat="0">
      <alignment vertical="center"/>
    </xf>
    <xf numFmtId="225" fontId="33" fillId="37" borderId="118" applyNumberFormat="0">
      <alignment horizontal="left" vertical="center"/>
    </xf>
    <xf numFmtId="2" fontId="138" fillId="0" borderId="114" applyNumberFormat="0" applyFont="0" applyFill="0" applyAlignment="0" applyProtection="0"/>
    <xf numFmtId="37" fontId="214" fillId="0" borderId="119" applyNumberFormat="0" applyFont="0" applyFill="0" applyAlignment="0" applyProtection="0"/>
    <xf numFmtId="37" fontId="75" fillId="38" borderId="120" applyNumberFormat="0" applyFont="0" applyFill="0" applyAlignment="0" applyProtection="0">
      <protection locked="0"/>
    </xf>
    <xf numFmtId="0" fontId="215" fillId="111" borderId="120" applyNumberFormat="0" applyFont="0" applyAlignment="0" applyProtection="0"/>
    <xf numFmtId="242" fontId="225" fillId="0" borderId="114">
      <alignment vertical="center"/>
    </xf>
    <xf numFmtId="0" fontId="166" fillId="0" borderId="51"/>
    <xf numFmtId="37" fontId="87" fillId="0" borderId="139"/>
    <xf numFmtId="37" fontId="87" fillId="0" borderId="139"/>
    <xf numFmtId="43" fontId="1" fillId="0" borderId="0" applyFont="0" applyFill="0" applyBorder="0" applyAlignment="0" applyProtection="0"/>
    <xf numFmtId="0" fontId="166" fillId="0" borderId="51"/>
    <xf numFmtId="0" fontId="215" fillId="111" borderId="128" applyNumberFormat="0" applyFont="0" applyAlignment="0" applyProtection="0"/>
    <xf numFmtId="242" fontId="225" fillId="0" borderId="122">
      <alignment vertical="center"/>
    </xf>
    <xf numFmtId="258" fontId="40" fillId="0" borderId="0" applyFont="0" applyFill="0" applyBorder="0" applyAlignment="0" applyProtection="0"/>
    <xf numFmtId="0" fontId="166" fillId="0" borderId="51"/>
    <xf numFmtId="0" fontId="166" fillId="0" borderId="51"/>
    <xf numFmtId="37" fontId="87" fillId="0" borderId="139"/>
    <xf numFmtId="37" fontId="266" fillId="0" borderId="19" applyNumberFormat="0" applyFont="0" applyFill="0" applyAlignment="0" applyProtection="0"/>
    <xf numFmtId="37" fontId="87" fillId="0" borderId="139"/>
    <xf numFmtId="0" fontId="166" fillId="0" borderId="51"/>
    <xf numFmtId="37" fontId="87" fillId="0" borderId="139"/>
    <xf numFmtId="37" fontId="87" fillId="0" borderId="139"/>
    <xf numFmtId="37" fontId="87" fillId="0" borderId="139"/>
    <xf numFmtId="0" fontId="166" fillId="0" borderId="51"/>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43" fontId="1" fillId="0" borderId="0" applyFont="0" applyFill="0" applyBorder="0" applyAlignment="0" applyProtection="0"/>
    <xf numFmtId="37" fontId="87" fillId="0" borderId="139"/>
    <xf numFmtId="0" fontId="166" fillId="0" borderId="51"/>
    <xf numFmtId="0" fontId="166" fillId="0" borderId="51"/>
    <xf numFmtId="0" fontId="115" fillId="0" borderId="131"/>
    <xf numFmtId="0" fontId="115" fillId="0" borderId="132"/>
    <xf numFmtId="0" fontId="115" fillId="0" borderId="133"/>
    <xf numFmtId="0" fontId="103" fillId="0" borderId="129">
      <alignment horizontal="center"/>
    </xf>
    <xf numFmtId="266" fontId="20" fillId="0" borderId="0" applyFont="0" applyFill="0" applyBorder="0" applyAlignment="0" applyProtection="0"/>
    <xf numFmtId="0" fontId="80" fillId="38" borderId="130" applyNumberFormat="0" applyFill="0" applyBorder="0" applyAlignment="0" applyProtection="0">
      <alignment horizontal="center" vertical="center"/>
    </xf>
    <xf numFmtId="0" fontId="80" fillId="0" borderId="130" applyNumberFormat="0">
      <alignment vertical="center"/>
    </xf>
    <xf numFmtId="225" fontId="33" fillId="37" borderId="134" applyNumberFormat="0">
      <alignment horizontal="left" vertical="center"/>
    </xf>
    <xf numFmtId="2" fontId="138" fillId="0" borderId="130" applyNumberFormat="0" applyFont="0" applyFill="0" applyAlignment="0" applyProtection="0"/>
    <xf numFmtId="37" fontId="214" fillId="0" borderId="135" applyNumberFormat="0" applyFont="0" applyFill="0" applyAlignment="0" applyProtection="0"/>
    <xf numFmtId="37" fontId="75" fillId="38" borderId="136" applyNumberFormat="0" applyFont="0" applyFill="0" applyAlignment="0" applyProtection="0">
      <protection locked="0"/>
    </xf>
    <xf numFmtId="0" fontId="215" fillId="111" borderId="136" applyNumberFormat="0" applyFont="0" applyAlignment="0" applyProtection="0"/>
    <xf numFmtId="242" fontId="225" fillId="0" borderId="130">
      <alignment vertical="center"/>
    </xf>
    <xf numFmtId="0" fontId="166" fillId="0" borderId="51"/>
    <xf numFmtId="0" fontId="166" fillId="0" borderId="51"/>
    <xf numFmtId="37" fontId="87" fillId="0" borderId="139"/>
    <xf numFmtId="37" fontId="266" fillId="0" borderId="10" applyNumberFormat="0" applyFont="0" applyFill="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0" fontId="66" fillId="0" borderId="0" applyNumberFormat="0">
      <alignment horizontal="right"/>
    </xf>
    <xf numFmtId="10" fontId="30" fillId="70" borderId="11" applyNumberFormat="0" applyBorder="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291"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183" fontId="20" fillId="72" borderId="0"/>
    <xf numFmtId="164" fontId="23" fillId="0" borderId="0" applyFont="0" applyFill="0" applyBorder="0" applyAlignment="0" applyProtection="0"/>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40" fontId="292" fillId="0" borderId="0">
      <alignment shrinkToFit="1"/>
      <protection locked="0"/>
    </xf>
    <xf numFmtId="0" fontId="158" fillId="0" borderId="50" applyNumberFormat="0" applyFill="0" applyAlignment="0" applyProtection="0"/>
    <xf numFmtId="0" fontId="293" fillId="0" borderId="50" applyNumberFormat="0" applyFill="0" applyAlignment="0" applyProtection="0"/>
    <xf numFmtId="0" fontId="158" fillId="0" borderId="50" applyNumberFormat="0" applyFill="0" applyAlignment="0" applyProtection="0"/>
    <xf numFmtId="0" fontId="158" fillId="0" borderId="50" applyNumberFormat="0" applyFill="0" applyAlignment="0" applyProtection="0"/>
    <xf numFmtId="183" fontId="20" fillId="73" borderId="0"/>
    <xf numFmtId="265" fontId="77" fillId="0" borderId="0">
      <alignment horizontal="left" vertical="top"/>
      <protection locked="0"/>
    </xf>
    <xf numFmtId="265" fontId="77" fillId="0" borderId="0">
      <alignment horizontal="left" vertical="top"/>
      <protection locked="0"/>
    </xf>
    <xf numFmtId="265" fontId="77" fillId="0" borderId="0">
      <alignment horizontal="left" vertical="top"/>
      <protection locked="0"/>
    </xf>
    <xf numFmtId="265" fontId="77" fillId="0" borderId="0">
      <alignment horizontal="left" vertical="top"/>
      <protection locked="0"/>
    </xf>
    <xf numFmtId="265" fontId="30" fillId="0" borderId="0"/>
    <xf numFmtId="265" fontId="30" fillId="0" borderId="0"/>
    <xf numFmtId="269" fontId="20" fillId="0" borderId="0" applyFont="0" applyFill="0" applyBorder="0" applyProtection="0">
      <alignment horizontal="center" vertical="center"/>
    </xf>
    <xf numFmtId="269" fontId="20" fillId="0" borderId="0" applyFont="0" applyFill="0" applyBorder="0" applyProtection="0">
      <alignment horizontal="center" vertical="center"/>
    </xf>
    <xf numFmtId="254" fontId="20" fillId="0" borderId="0" applyFont="0" applyFill="0" applyBorder="0" applyAlignment="0" applyProtection="0"/>
    <xf numFmtId="254" fontId="20" fillId="0" borderId="0" applyFont="0" applyFill="0" applyBorder="0" applyAlignment="0" applyProtection="0"/>
    <xf numFmtId="0" fontId="294" fillId="81" borderId="0" applyNumberFormat="0" applyBorder="0" applyAlignment="0" applyProtection="0"/>
    <xf numFmtId="0" fontId="295" fillId="81" borderId="0" applyNumberFormat="0" applyBorder="0" applyAlignment="0" applyProtection="0"/>
    <xf numFmtId="0" fontId="294" fillId="81" borderId="0" applyNumberFormat="0" applyBorder="0" applyAlignment="0" applyProtection="0"/>
    <xf numFmtId="0" fontId="294" fillId="81" borderId="0" applyNumberFormat="0" applyBorder="0" applyAlignment="0" applyProtection="0"/>
    <xf numFmtId="185" fontId="296" fillId="0" borderId="0"/>
    <xf numFmtId="185" fontId="296" fillId="0" borderId="0"/>
    <xf numFmtId="0" fontId="20" fillId="0" borderId="0"/>
    <xf numFmtId="270" fontId="29" fillId="0" borderId="0"/>
    <xf numFmtId="0" fontId="276"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2"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6"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6" fillId="0" borderId="0"/>
    <xf numFmtId="0" fontId="20" fillId="0" borderId="0"/>
    <xf numFmtId="0" fontId="1" fillId="0" borderId="0"/>
    <xf numFmtId="0" fontId="55" fillId="0" borderId="0"/>
    <xf numFmtId="0" fontId="20" fillId="0" borderId="0"/>
    <xf numFmtId="0" fontId="20" fillId="0" borderId="0"/>
    <xf numFmtId="0" fontId="20" fillId="0" borderId="0"/>
    <xf numFmtId="0" fontId="1" fillId="0" borderId="0"/>
    <xf numFmtId="0" fontId="20" fillId="0" borderId="0"/>
    <xf numFmtId="0" fontId="1" fillId="0" borderId="0"/>
    <xf numFmtId="0" fontId="20" fillId="0" borderId="0"/>
    <xf numFmtId="0" fontId="20" fillId="0" borderId="0"/>
    <xf numFmtId="0" fontId="1"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1"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55"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55"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185" fontId="19" fillId="0" borderId="0"/>
    <xf numFmtId="185" fontId="19" fillId="0" borderId="0"/>
    <xf numFmtId="0" fontId="55"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20"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0" fillId="0" borderId="0"/>
    <xf numFmtId="0" fontId="23"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192" fontId="20" fillId="0" borderId="0"/>
    <xf numFmtId="0" fontId="55" fillId="0" borderId="0"/>
    <xf numFmtId="0" fontId="55" fillId="0" borderId="0"/>
    <xf numFmtId="0" fontId="20" fillId="0" borderId="0"/>
    <xf numFmtId="0" fontId="20" fillId="0" borderId="0"/>
    <xf numFmtId="0" fontId="55" fillId="0" borderId="0"/>
    <xf numFmtId="0" fontId="55" fillId="0" borderId="0"/>
    <xf numFmtId="185" fontId="19" fillId="0" borderId="0"/>
    <xf numFmtId="0" fontId="20" fillId="0" borderId="0"/>
    <xf numFmtId="0" fontId="20" fillId="0" borderId="0"/>
    <xf numFmtId="0" fontId="23" fillId="0" borderId="0"/>
    <xf numFmtId="0" fontId="20"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185" fontId="19" fillId="0" borderId="0"/>
    <xf numFmtId="0"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55" fillId="0" borderId="0"/>
    <xf numFmtId="0" fontId="23"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271" fontId="19" fillId="0" borderId="0"/>
    <xf numFmtId="192" fontId="20" fillId="0" borderId="0"/>
    <xf numFmtId="271" fontId="19" fillId="0" borderId="0"/>
    <xf numFmtId="271" fontId="19" fillId="0" borderId="0"/>
    <xf numFmtId="271" fontId="19" fillId="0" borderId="0"/>
    <xf numFmtId="185" fontId="19"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8" fillId="0" borderId="0"/>
    <xf numFmtId="0" fontId="1"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9" fillId="0" borderId="0"/>
    <xf numFmtId="0" fontId="20" fillId="0" borderId="0"/>
    <xf numFmtId="0" fontId="55" fillId="0" borderId="0"/>
    <xf numFmtId="0" fontId="55" fillId="0" borderId="0"/>
    <xf numFmtId="0" fontId="55" fillId="0" borderId="0"/>
    <xf numFmtId="271" fontId="19" fillId="0" borderId="0"/>
    <xf numFmtId="0" fontId="23" fillId="0" borderId="0"/>
    <xf numFmtId="271" fontId="19" fillId="0" borderId="0"/>
    <xf numFmtId="0" fontId="38" fillId="0" borderId="0"/>
    <xf numFmtId="271" fontId="19" fillId="0" borderId="0"/>
    <xf numFmtId="271" fontId="19"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55" fillId="0" borderId="0"/>
    <xf numFmtId="0" fontId="20" fillId="0" borderId="0"/>
    <xf numFmtId="0" fontId="23" fillId="0" borderId="0"/>
    <xf numFmtId="0" fontId="55" fillId="0" borderId="0"/>
    <xf numFmtId="0" fontId="55" fillId="0" borderId="0"/>
    <xf numFmtId="0" fontId="55" fillId="0" borderId="0"/>
    <xf numFmtId="0" fontId="55" fillId="0" borderId="0"/>
    <xf numFmtId="0" fontId="1" fillId="0" borderId="0"/>
    <xf numFmtId="271" fontId="19" fillId="0" borderId="0"/>
    <xf numFmtId="0" fontId="55" fillId="0" borderId="0"/>
    <xf numFmtId="0" fontId="55" fillId="0" borderId="0"/>
    <xf numFmtId="0" fontId="55" fillId="0" borderId="0"/>
    <xf numFmtId="0" fontId="55" fillId="0" borderId="0"/>
    <xf numFmtId="0" fontId="23" fillId="0" borderId="0"/>
    <xf numFmtId="0" fontId="55" fillId="0" borderId="0"/>
    <xf numFmtId="271" fontId="19" fillId="0" borderId="0"/>
    <xf numFmtId="0" fontId="55" fillId="0" borderId="0"/>
    <xf numFmtId="271" fontId="19" fillId="0" borderId="0"/>
    <xf numFmtId="0" fontId="55" fillId="0" borderId="0"/>
    <xf numFmtId="271" fontId="19" fillId="0" borderId="0"/>
    <xf numFmtId="0" fontId="55" fillId="0" borderId="0"/>
    <xf numFmtId="0" fontId="55" fillId="0" borderId="0"/>
    <xf numFmtId="0" fontId="55" fillId="0" borderId="0"/>
    <xf numFmtId="0" fontId="55" fillId="0" borderId="0"/>
    <xf numFmtId="0" fontId="20"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20" fillId="0" borderId="0"/>
    <xf numFmtId="0" fontId="20"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9" fillId="0" borderId="0"/>
    <xf numFmtId="0" fontId="1" fillId="0" borderId="0"/>
    <xf numFmtId="271" fontId="19" fillId="0" borderId="0"/>
    <xf numFmtId="0" fontId="20" fillId="0" borderId="0"/>
    <xf numFmtId="0" fontId="1" fillId="0" borderId="0"/>
    <xf numFmtId="0" fontId="1" fillId="0" borderId="0"/>
    <xf numFmtId="271" fontId="19" fillId="0" borderId="0"/>
    <xf numFmtId="0" fontId="20" fillId="0" borderId="0"/>
    <xf numFmtId="271" fontId="19" fillId="0" borderId="0"/>
    <xf numFmtId="0" fontId="20" fillId="0" borderId="0"/>
    <xf numFmtId="0" fontId="1" fillId="0" borderId="0"/>
    <xf numFmtId="271" fontId="19" fillId="0" borderId="0"/>
    <xf numFmtId="0" fontId="20" fillId="0" borderId="0"/>
    <xf numFmtId="0" fontId="1" fillId="0" borderId="0"/>
    <xf numFmtId="0" fontId="20" fillId="0" borderId="0"/>
    <xf numFmtId="0" fontId="1" fillId="0" borderId="0"/>
    <xf numFmtId="271" fontId="19" fillId="0" borderId="0"/>
    <xf numFmtId="0" fontId="20" fillId="0" borderId="0"/>
    <xf numFmtId="0" fontId="1" fillId="0" borderId="0"/>
    <xf numFmtId="0" fontId="1" fillId="0" borderId="0"/>
    <xf numFmtId="0" fontId="55" fillId="0" borderId="0"/>
    <xf numFmtId="271" fontId="19" fillId="0" borderId="0"/>
    <xf numFmtId="0" fontId="20" fillId="0" borderId="0"/>
    <xf numFmtId="0" fontId="1" fillId="0" borderId="0"/>
    <xf numFmtId="0" fontId="55" fillId="0" borderId="0"/>
    <xf numFmtId="271" fontId="19" fillId="0" borderId="0"/>
    <xf numFmtId="0" fontId="20" fillId="0" borderId="0"/>
    <xf numFmtId="0" fontId="1" fillId="0" borderId="0"/>
    <xf numFmtId="0" fontId="55" fillId="0" borderId="0"/>
    <xf numFmtId="0" fontId="55" fillId="0" borderId="0"/>
    <xf numFmtId="271" fontId="19"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55"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20" fillId="0" borderId="0"/>
    <xf numFmtId="0" fontId="55" fillId="0" borderId="0"/>
    <xf numFmtId="0" fontId="40"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20" fillId="0" borderId="0"/>
    <xf numFmtId="271" fontId="19"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55" fillId="0" borderId="0"/>
    <xf numFmtId="271" fontId="19" fillId="0" borderId="0"/>
    <xf numFmtId="0" fontId="20" fillId="0" borderId="0"/>
    <xf numFmtId="0" fontId="1" fillId="0" borderId="0"/>
    <xf numFmtId="0" fontId="55" fillId="0" borderId="0"/>
    <xf numFmtId="271" fontId="19" fillId="0" borderId="0"/>
    <xf numFmtId="0" fontId="20" fillId="0" borderId="0"/>
    <xf numFmtId="0" fontId="55" fillId="0" borderId="0"/>
    <xf numFmtId="0" fontId="55" fillId="0" borderId="0"/>
    <xf numFmtId="0" fontId="55" fillId="0" borderId="0"/>
    <xf numFmtId="0" fontId="55" fillId="0" borderId="0"/>
    <xf numFmtId="0" fontId="23" fillId="0" borderId="0"/>
    <xf numFmtId="0" fontId="55" fillId="0" borderId="0"/>
    <xf numFmtId="271" fontId="19" fillId="0" borderId="0"/>
    <xf numFmtId="0" fontId="20" fillId="0" borderId="0"/>
    <xf numFmtId="0" fontId="55" fillId="0" borderId="0"/>
    <xf numFmtId="0" fontId="55" fillId="0" borderId="0"/>
    <xf numFmtId="0" fontId="55" fillId="0" borderId="0"/>
    <xf numFmtId="0" fontId="55" fillId="0" borderId="0"/>
    <xf numFmtId="192" fontId="20" fillId="0" borderId="0"/>
    <xf numFmtId="0" fontId="55" fillId="0" borderId="0"/>
    <xf numFmtId="271" fontId="19" fillId="0" borderId="0"/>
    <xf numFmtId="0" fontId="20" fillId="0" borderId="0"/>
    <xf numFmtId="0" fontId="55" fillId="0" borderId="0"/>
    <xf numFmtId="0" fontId="55" fillId="0" borderId="0"/>
    <xf numFmtId="0" fontId="55" fillId="0" borderId="0"/>
    <xf numFmtId="0" fontId="55" fillId="0" borderId="0"/>
    <xf numFmtId="0" fontId="55" fillId="0" borderId="0"/>
    <xf numFmtId="0" fontId="40" fillId="0" borderId="0"/>
    <xf numFmtId="0" fontId="20" fillId="0" borderId="0"/>
    <xf numFmtId="0" fontId="55" fillId="0" borderId="0"/>
    <xf numFmtId="0" fontId="55" fillId="0" borderId="0"/>
    <xf numFmtId="0" fontId="55" fillId="0" borderId="0"/>
    <xf numFmtId="0" fontId="55" fillId="0" borderId="0"/>
    <xf numFmtId="0" fontId="55" fillId="0" borderId="0"/>
    <xf numFmtId="0" fontId="40" fillId="0" borderId="0"/>
    <xf numFmtId="0" fontId="20" fillId="0" borderId="0"/>
    <xf numFmtId="0" fontId="55" fillId="0" borderId="0"/>
    <xf numFmtId="0" fontId="55" fillId="0" borderId="0"/>
    <xf numFmtId="0" fontId="55" fillId="0" borderId="0"/>
    <xf numFmtId="0" fontId="55" fillId="0" borderId="0"/>
    <xf numFmtId="0" fontId="55" fillId="0" borderId="0"/>
    <xf numFmtId="0" fontId="40" fillId="0" borderId="0"/>
    <xf numFmtId="0" fontId="20"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271" fontId="19" fillId="0" borderId="0"/>
    <xf numFmtId="0" fontId="20" fillId="0" borderId="0"/>
    <xf numFmtId="0" fontId="23" fillId="0" borderId="0"/>
    <xf numFmtId="271" fontId="19" fillId="0" borderId="0"/>
    <xf numFmtId="0" fontId="20" fillId="0" borderId="0"/>
    <xf numFmtId="271" fontId="19" fillId="0" borderId="0"/>
    <xf numFmtId="0" fontId="20" fillId="0" borderId="0"/>
    <xf numFmtId="271" fontId="19"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271" fontId="19" fillId="0" borderId="0"/>
    <xf numFmtId="0" fontId="20"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271" fontId="19"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71" fontId="19" fillId="0" borderId="0"/>
    <xf numFmtId="0" fontId="20" fillId="0" borderId="0"/>
    <xf numFmtId="0" fontId="36" fillId="0" borderId="0"/>
    <xf numFmtId="0" fontId="271" fillId="0" borderId="0"/>
    <xf numFmtId="271" fontId="19" fillId="0" borderId="0"/>
    <xf numFmtId="0" fontId="20" fillId="0" borderId="0"/>
    <xf numFmtId="0" fontId="1" fillId="0" borderId="0"/>
    <xf numFmtId="0" fontId="1" fillId="0" borderId="0"/>
    <xf numFmtId="271" fontId="19" fillId="0" borderId="0"/>
    <xf numFmtId="0" fontId="20" fillId="0" borderId="0"/>
    <xf numFmtId="0" fontId="1" fillId="0" borderId="0"/>
    <xf numFmtId="0" fontId="1" fillId="0" borderId="0"/>
    <xf numFmtId="0" fontId="1" fillId="0" borderId="0"/>
    <xf numFmtId="0" fontId="1" fillId="0" borderId="0"/>
    <xf numFmtId="271" fontId="19" fillId="0" borderId="0"/>
    <xf numFmtId="0" fontId="20" fillId="0" borderId="0"/>
    <xf numFmtId="0" fontId="1" fillId="0" borderId="0"/>
    <xf numFmtId="0" fontId="1" fillId="0" borderId="0"/>
    <xf numFmtId="271" fontId="19" fillId="0" borderId="0"/>
    <xf numFmtId="0" fontId="20" fillId="0" borderId="0"/>
    <xf numFmtId="0" fontId="1" fillId="0" borderId="0"/>
    <xf numFmtId="0" fontId="20" fillId="0" borderId="0"/>
    <xf numFmtId="0" fontId="1" fillId="0" borderId="0"/>
    <xf numFmtId="271" fontId="19" fillId="0" borderId="0"/>
    <xf numFmtId="0" fontId="20" fillId="0" borderId="0"/>
    <xf numFmtId="271" fontId="19" fillId="0" borderId="0"/>
    <xf numFmtId="0" fontId="20" fillId="0" borderId="0"/>
    <xf numFmtId="271" fontId="19" fillId="0" borderId="0"/>
    <xf numFmtId="0" fontId="20" fillId="0" borderId="0"/>
    <xf numFmtId="271" fontId="19" fillId="0" borderId="0"/>
    <xf numFmtId="0" fontId="20" fillId="0" borderId="0"/>
    <xf numFmtId="0" fontId="271" fillId="0" borderId="0"/>
    <xf numFmtId="0" fontId="20" fillId="0" borderId="0"/>
    <xf numFmtId="0" fontId="271" fillId="0" borderId="0"/>
    <xf numFmtId="0" fontId="20" fillId="0" borderId="0"/>
    <xf numFmtId="0" fontId="271"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192" fontId="20" fillId="0" borderId="0"/>
    <xf numFmtId="0" fontId="20" fillId="0" borderId="0"/>
    <xf numFmtId="0" fontId="20" fillId="0" borderId="0"/>
    <xf numFmtId="0" fontId="20" fillId="0" borderId="0"/>
    <xf numFmtId="271" fontId="19" fillId="0" borderId="0"/>
    <xf numFmtId="0" fontId="1" fillId="0" borderId="0"/>
    <xf numFmtId="185" fontId="19" fillId="0" borderId="0"/>
    <xf numFmtId="271" fontId="19"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20" fillId="0" borderId="0"/>
    <xf numFmtId="0" fontId="1" fillId="0" borderId="0"/>
    <xf numFmtId="0" fontId="1" fillId="0" borderId="0"/>
    <xf numFmtId="0" fontId="1" fillId="0" borderId="0"/>
    <xf numFmtId="0" fontId="1" fillId="0" borderId="0"/>
    <xf numFmtId="271" fontId="19" fillId="0" borderId="0"/>
    <xf numFmtId="0" fontId="20" fillId="0" borderId="0"/>
    <xf numFmtId="0" fontId="1" fillId="0" borderId="0"/>
    <xf numFmtId="0" fontId="1" fillId="0" borderId="0"/>
    <xf numFmtId="271" fontId="19" fillId="0" borderId="0"/>
    <xf numFmtId="0" fontId="20" fillId="0" borderId="0"/>
    <xf numFmtId="0" fontId="1" fillId="0" borderId="0"/>
    <xf numFmtId="0" fontId="20" fillId="0" borderId="0"/>
    <xf numFmtId="0" fontId="1" fillId="0" borderId="0"/>
    <xf numFmtId="185" fontId="19" fillId="0" borderId="0"/>
    <xf numFmtId="271" fontId="19"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20" fillId="0" borderId="0"/>
    <xf numFmtId="0" fontId="1" fillId="0" borderId="0"/>
    <xf numFmtId="0" fontId="1" fillId="0" borderId="0"/>
    <xf numFmtId="0" fontId="1" fillId="0" borderId="0"/>
    <xf numFmtId="271" fontId="19" fillId="0" borderId="0"/>
    <xf numFmtId="0" fontId="20" fillId="0" borderId="0"/>
    <xf numFmtId="0" fontId="1" fillId="0" borderId="0"/>
    <xf numFmtId="271" fontId="19" fillId="0" borderId="0"/>
    <xf numFmtId="0" fontId="1" fillId="0" borderId="0"/>
    <xf numFmtId="185" fontId="19" fillId="0" borderId="0"/>
    <xf numFmtId="0" fontId="20" fillId="0" borderId="0"/>
    <xf numFmtId="0" fontId="1" fillId="0" borderId="0"/>
    <xf numFmtId="185" fontId="19" fillId="0" borderId="0"/>
    <xf numFmtId="0" fontId="20" fillId="0" borderId="0"/>
    <xf numFmtId="185" fontId="19"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3"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23" fillId="0" borderId="0"/>
    <xf numFmtId="0" fontId="55" fillId="0" borderId="0"/>
    <xf numFmtId="49" fontId="272" fillId="0" borderId="0"/>
    <xf numFmtId="0" fontId="20" fillId="78" borderId="42" applyNumberFormat="0" applyFont="0" applyAlignment="0" applyProtection="0"/>
    <xf numFmtId="0" fontId="20" fillId="78" borderId="42" applyNumberFormat="0" applyFont="0" applyAlignment="0" applyProtection="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78" borderId="42" applyNumberFormat="0" applyFont="0" applyAlignment="0" applyProtection="0"/>
    <xf numFmtId="0" fontId="23"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0" borderId="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267" fontId="292" fillId="0" borderId="0">
      <protection locked="0"/>
    </xf>
    <xf numFmtId="0" fontId="20" fillId="0" borderId="0"/>
    <xf numFmtId="229" fontId="20" fillId="0" borderId="0" applyFont="0" applyFill="0" applyBorder="0" applyAlignment="0" applyProtection="0">
      <alignment vertical="center"/>
    </xf>
    <xf numFmtId="0" fontId="20" fillId="0" borderId="0"/>
    <xf numFmtId="0" fontId="20" fillId="0" borderId="0"/>
    <xf numFmtId="0" fontId="99" fillId="100" borderId="43" applyNumberFormat="0" applyAlignment="0" applyProtection="0"/>
    <xf numFmtId="0" fontId="99" fillId="100" borderId="43" applyNumberFormat="0" applyAlignment="0" applyProtection="0"/>
    <xf numFmtId="0" fontId="20" fillId="0" borderId="0"/>
    <xf numFmtId="0" fontId="297" fillId="100" borderId="43" applyNumberFormat="0" applyAlignment="0" applyProtection="0"/>
    <xf numFmtId="0" fontId="99" fillId="100" borderId="43" applyNumberFormat="0" applyAlignment="0" applyProtection="0"/>
    <xf numFmtId="0" fontId="20" fillId="0" borderId="0"/>
    <xf numFmtId="0" fontId="99" fillId="90" borderId="43" applyNumberFormat="0" applyAlignment="0" applyProtection="0"/>
    <xf numFmtId="0" fontId="99" fillId="100" borderId="43" applyNumberFormat="0" applyAlignment="0" applyProtection="0"/>
    <xf numFmtId="1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0" fillId="0" borderId="0"/>
    <xf numFmtId="9" fontId="20" fillId="0" borderId="0" applyFont="0" applyFill="0" applyBorder="0" applyAlignment="0" applyProtection="0"/>
    <xf numFmtId="9" fontId="42"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0" fontId="20" fillId="0" borderId="0"/>
    <xf numFmtId="9" fontId="42" fillId="0" borderId="0" applyFont="0" applyFill="0" applyBorder="0" applyAlignment="0" applyProtection="0"/>
    <xf numFmtId="0" fontId="20" fillId="0" borderId="0"/>
    <xf numFmtId="9" fontId="20" fillId="0" borderId="0" applyFont="0" applyFill="0" applyBorder="0" applyAlignment="0" applyProtection="0"/>
    <xf numFmtId="9" fontId="20" fillId="0" borderId="0" applyFont="0" applyFill="0" applyBorder="0" applyAlignment="0" applyProtection="0"/>
    <xf numFmtId="9" fontId="42" fillId="0" borderId="0" applyFont="0" applyFill="0" applyBorder="0" applyAlignment="0" applyProtection="0"/>
    <xf numFmtId="0" fontId="20" fillId="0" borderId="0"/>
    <xf numFmtId="9" fontId="29" fillId="0" borderId="0" applyFont="0" applyFill="0" applyBorder="0" applyAlignment="0" applyProtection="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40" fillId="0" borderId="0" applyFont="0" applyFill="0" applyBorder="0" applyAlignment="0" applyProtection="0"/>
    <xf numFmtId="0" fontId="20" fillId="0" borderId="0"/>
    <xf numFmtId="9" fontId="20" fillId="0" borderId="0" applyFont="0" applyFill="0" applyBorder="0" applyAlignment="0" applyProtection="0"/>
    <xf numFmtId="9" fontId="23" fillId="0" borderId="0" applyFont="0" applyFill="0" applyBorder="0" applyAlignment="0" applyProtection="0"/>
    <xf numFmtId="9" fontId="271" fillId="0" borderId="0" applyFont="0" applyFill="0" applyBorder="0" applyAlignment="0" applyProtection="0"/>
    <xf numFmtId="0" fontId="20" fillId="0" borderId="0"/>
    <xf numFmtId="9" fontId="29" fillId="0" borderId="0" applyFont="0" applyFill="0" applyBorder="0" applyAlignment="0" applyProtection="0"/>
    <xf numFmtId="9" fontId="29" fillId="0" borderId="0" applyFont="0" applyFill="0" applyBorder="0" applyAlignment="0" applyProtection="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20" fillId="0" borderId="0"/>
    <xf numFmtId="0" fontId="20" fillId="0" borderId="0"/>
    <xf numFmtId="0" fontId="20" fillId="0" borderId="0"/>
    <xf numFmtId="9" fontId="20" fillId="0" borderId="0" applyFont="0" applyFill="0" applyBorder="0" applyAlignment="0" applyProtection="0"/>
    <xf numFmtId="176" fontId="42" fillId="0" borderId="0" applyFont="0" applyFill="0" applyBorder="0" applyAlignment="0" applyProtection="0"/>
    <xf numFmtId="40" fontId="278" fillId="0" borderId="0" applyFont="0">
      <protection locked="0"/>
    </xf>
    <xf numFmtId="0" fontId="20" fillId="0" borderId="0"/>
    <xf numFmtId="3" fontId="298" fillId="0" borderId="140" applyBorder="0">
      <alignment horizontal="right" wrapText="1"/>
    </xf>
    <xf numFmtId="4" fontId="298" fillId="0" borderId="141" applyBorder="0">
      <alignment horizontal="right" wrapText="1"/>
    </xf>
    <xf numFmtId="0" fontId="166" fillId="0" borderId="0"/>
    <xf numFmtId="0" fontId="20" fillId="0" borderId="0"/>
    <xf numFmtId="272" fontId="29" fillId="0" borderId="0" applyNumberFormat="0" applyFill="0" applyBorder="0" applyAlignment="0" applyProtection="0">
      <alignment horizontal="left"/>
    </xf>
    <xf numFmtId="4" fontId="37" fillId="81" borderId="142" applyNumberFormat="0" applyProtection="0">
      <alignment vertical="center"/>
    </xf>
    <xf numFmtId="4" fontId="299" fillId="81" borderId="142" applyNumberFormat="0" applyProtection="0">
      <alignment vertical="center"/>
    </xf>
    <xf numFmtId="4" fontId="37" fillId="81" borderId="142" applyNumberFormat="0" applyProtection="0">
      <alignment horizontal="left" vertical="center" indent="1"/>
    </xf>
    <xf numFmtId="0" fontId="37" fillId="81" borderId="142" applyNumberFormat="0" applyProtection="0">
      <alignment horizontal="left" vertical="top" indent="1"/>
    </xf>
    <xf numFmtId="4" fontId="37" fillId="129" borderId="0" applyNumberFormat="0" applyProtection="0">
      <alignment horizontal="left" vertical="center" indent="1"/>
    </xf>
    <xf numFmtId="4" fontId="38" fillId="82" borderId="142" applyNumberFormat="0" applyProtection="0">
      <alignment horizontal="right" vertical="center"/>
    </xf>
    <xf numFmtId="4" fontId="38" fillId="77" borderId="142" applyNumberFormat="0" applyProtection="0">
      <alignment horizontal="right" vertical="center"/>
    </xf>
    <xf numFmtId="4" fontId="38" fillId="88" borderId="142" applyNumberFormat="0" applyProtection="0">
      <alignment horizontal="right" vertical="center"/>
    </xf>
    <xf numFmtId="4" fontId="38" fillId="84" borderId="142" applyNumberFormat="0" applyProtection="0">
      <alignment horizontal="right" vertical="center"/>
    </xf>
    <xf numFmtId="4" fontId="38" fillId="97" borderId="142" applyNumberFormat="0" applyProtection="0">
      <alignment horizontal="right" vertical="center"/>
    </xf>
    <xf numFmtId="4" fontId="38" fillId="83" borderId="142" applyNumberFormat="0" applyProtection="0">
      <alignment horizontal="right" vertical="center"/>
    </xf>
    <xf numFmtId="4" fontId="38" fillId="99" borderId="142" applyNumberFormat="0" applyProtection="0">
      <alignment horizontal="right" vertical="center"/>
    </xf>
    <xf numFmtId="4" fontId="38" fillId="130" borderId="142" applyNumberFormat="0" applyProtection="0">
      <alignment horizontal="right" vertical="center"/>
    </xf>
    <xf numFmtId="4" fontId="38" fillId="94" borderId="142" applyNumberFormat="0" applyProtection="0">
      <alignment horizontal="right" vertical="center"/>
    </xf>
    <xf numFmtId="4" fontId="37" fillId="131" borderId="143" applyNumberFormat="0" applyProtection="0">
      <alignment horizontal="left" vertical="center" indent="1"/>
    </xf>
    <xf numFmtId="4" fontId="38" fillId="132" borderId="0" applyNumberFormat="0" applyProtection="0">
      <alignment horizontal="left" vertical="center" indent="1"/>
    </xf>
    <xf numFmtId="4" fontId="300" fillId="86" borderId="0" applyNumberFormat="0" applyProtection="0">
      <alignment horizontal="left" vertical="center" indent="1"/>
    </xf>
    <xf numFmtId="4" fontId="38" fillId="129" borderId="142" applyNumberFormat="0" applyProtection="0">
      <alignment horizontal="right" vertical="center"/>
    </xf>
    <xf numFmtId="4" fontId="38" fillId="132" borderId="0" applyNumberFormat="0" applyProtection="0">
      <alignment horizontal="left" vertical="center" indent="1"/>
    </xf>
    <xf numFmtId="4" fontId="38" fillId="129" borderId="0"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90" borderId="11" applyNumberFormat="0">
      <protection locked="0"/>
    </xf>
    <xf numFmtId="0" fontId="20" fillId="90" borderId="11" applyNumberFormat="0">
      <protection locked="0"/>
    </xf>
    <xf numFmtId="4" fontId="38" fillId="78" borderId="142" applyNumberFormat="0" applyProtection="0">
      <alignment vertical="center"/>
    </xf>
    <xf numFmtId="4" fontId="301" fillId="78" borderId="142" applyNumberFormat="0" applyProtection="0">
      <alignment vertical="center"/>
    </xf>
    <xf numFmtId="4" fontId="38" fillId="78" borderId="142" applyNumberFormat="0" applyProtection="0">
      <alignment horizontal="left" vertical="center" indent="1"/>
    </xf>
    <xf numFmtId="0" fontId="38" fillId="78" borderId="142" applyNumberFormat="0" applyProtection="0">
      <alignment horizontal="left" vertical="top" indent="1"/>
    </xf>
    <xf numFmtId="4" fontId="38" fillId="132" borderId="142" applyNumberFormat="0" applyProtection="0">
      <alignment horizontal="right" vertical="center"/>
    </xf>
    <xf numFmtId="4" fontId="301" fillId="132" borderId="142" applyNumberFormat="0" applyProtection="0">
      <alignment horizontal="right" vertical="center"/>
    </xf>
    <xf numFmtId="4" fontId="38" fillId="129" borderId="142" applyNumberFormat="0" applyProtection="0">
      <alignment horizontal="left" vertical="center" indent="1"/>
    </xf>
    <xf numFmtId="0" fontId="38" fillId="129" borderId="142" applyNumberFormat="0" applyProtection="0">
      <alignment horizontal="left" vertical="top" indent="1"/>
    </xf>
    <xf numFmtId="4" fontId="302" fillId="72" borderId="0" applyNumberFormat="0" applyProtection="0">
      <alignment horizontal="left" vertical="center" indent="1"/>
    </xf>
    <xf numFmtId="4" fontId="303" fillId="132" borderId="142" applyNumberFormat="0" applyProtection="0">
      <alignment horizontal="right" vertical="center"/>
    </xf>
    <xf numFmtId="265" fontId="304" fillId="0" borderId="0">
      <alignment horizontal="left"/>
    </xf>
    <xf numFmtId="0" fontId="20" fillId="0" borderId="0"/>
    <xf numFmtId="0" fontId="100" fillId="0" borderId="0" applyNumberFormat="0" applyFill="0" applyBorder="0" applyAlignment="0" applyProtection="0"/>
    <xf numFmtId="14" fontId="25" fillId="36" borderId="20" applyNumberFormat="0" applyBorder="0"/>
    <xf numFmtId="0" fontId="138" fillId="0" borderId="0" applyNumberFormat="0" applyFill="0" applyBorder="0" applyAlignment="0">
      <alignment horizontal="center"/>
    </xf>
    <xf numFmtId="254" fontId="20" fillId="0" borderId="0" applyFont="0" applyFill="0" applyBorder="0" applyAlignment="0" applyProtection="0"/>
    <xf numFmtId="254" fontId="20" fillId="0" borderId="0" applyFont="0" applyFill="0" applyBorder="0" applyAlignment="0" applyProtection="0"/>
    <xf numFmtId="0" fontId="23" fillId="0" borderId="0"/>
    <xf numFmtId="0" fontId="23" fillId="0" borderId="0"/>
    <xf numFmtId="0" fontId="29" fillId="0" borderId="0"/>
    <xf numFmtId="0" fontId="29" fillId="0" borderId="0"/>
    <xf numFmtId="0" fontId="20" fillId="0" borderId="0"/>
    <xf numFmtId="224" fontId="176" fillId="0" borderId="0">
      <protection locked="0"/>
    </xf>
    <xf numFmtId="0" fontId="20" fillId="0" borderId="0"/>
    <xf numFmtId="0" fontId="73" fillId="0" borderId="0"/>
    <xf numFmtId="0" fontId="29" fillId="0" borderId="0"/>
    <xf numFmtId="0" fontId="20" fillId="0" borderId="0"/>
    <xf numFmtId="0" fontId="112" fillId="0" borderId="0"/>
    <xf numFmtId="265" fontId="80" fillId="0" borderId="0">
      <alignment horizontal="right" vertical="top"/>
      <protection locked="0"/>
    </xf>
    <xf numFmtId="265" fontId="80" fillId="0" borderId="0">
      <alignment horizontal="right" vertical="top"/>
      <protection locked="0"/>
    </xf>
    <xf numFmtId="0" fontId="20" fillId="0" borderId="0"/>
    <xf numFmtId="0" fontId="20" fillId="0" borderId="0"/>
    <xf numFmtId="265" fontId="80" fillId="0" borderId="0">
      <alignment horizontal="right" vertical="top"/>
      <protection locked="0"/>
    </xf>
    <xf numFmtId="0" fontId="20" fillId="0" borderId="0"/>
    <xf numFmtId="265" fontId="80" fillId="0" borderId="0">
      <alignment horizontal="right" vertical="top"/>
      <protection locked="0"/>
    </xf>
    <xf numFmtId="0" fontId="20" fillId="0" borderId="0"/>
    <xf numFmtId="0" fontId="305" fillId="0" borderId="0" applyNumberFormat="0" applyProtection="0">
      <alignment horizontal="left" vertical="top" wrapText="1"/>
      <protection locked="0"/>
    </xf>
    <xf numFmtId="0" fontId="20" fillId="0" borderId="0"/>
    <xf numFmtId="0" fontId="305" fillId="0" borderId="0" applyNumberFormat="0" applyProtection="0">
      <alignment horizontal="left" vertical="top" wrapText="1"/>
      <protection locked="0"/>
    </xf>
    <xf numFmtId="265" fontId="77" fillId="100" borderId="63">
      <alignment vertical="center"/>
    </xf>
    <xf numFmtId="0" fontId="20" fillId="0" borderId="0"/>
    <xf numFmtId="265" fontId="77" fillId="100" borderId="63">
      <alignment vertical="center"/>
    </xf>
    <xf numFmtId="273" fontId="25" fillId="0" borderId="63"/>
    <xf numFmtId="265" fontId="278" fillId="0" borderId="0" applyFont="0">
      <protection locked="0"/>
    </xf>
    <xf numFmtId="0" fontId="20" fillId="0" borderId="0"/>
    <xf numFmtId="265" fontId="306" fillId="0" borderId="18">
      <protection locked="0"/>
    </xf>
    <xf numFmtId="0" fontId="20" fillId="0" borderId="0"/>
    <xf numFmtId="265" fontId="306" fillId="0" borderId="18">
      <protection locked="0"/>
    </xf>
    <xf numFmtId="260" fontId="80" fillId="133" borderId="0" applyNumberFormat="0" applyAlignment="0">
      <alignment horizontal="left" vertical="top"/>
    </xf>
    <xf numFmtId="0" fontId="66" fillId="0" borderId="0" applyNumberFormat="0">
      <alignment horizontal="right"/>
    </xf>
    <xf numFmtId="4" fontId="271" fillId="0" borderId="26"/>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20" fillId="0" borderId="0"/>
    <xf numFmtId="0" fontId="20" fillId="0" borderId="0"/>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20" fillId="0" borderId="0"/>
    <xf numFmtId="0" fontId="166" fillId="0" borderId="51"/>
    <xf numFmtId="0" fontId="20" fillId="0" borderId="0"/>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7" fillId="0" borderId="144"/>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7" fillId="0" borderId="144"/>
    <xf numFmtId="0" fontId="20" fillId="0" borderId="0"/>
    <xf numFmtId="0" fontId="20" fillId="0" borderId="0"/>
    <xf numFmtId="0" fontId="20" fillId="0" borderId="0"/>
    <xf numFmtId="0" fontId="20" fillId="0" borderId="0"/>
    <xf numFmtId="0" fontId="20" fillId="0" borderId="0"/>
    <xf numFmtId="0" fontId="307" fillId="0" borderId="144"/>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8" fillId="73" borderId="0"/>
    <xf numFmtId="0" fontId="20" fillId="0" borderId="0"/>
    <xf numFmtId="0" fontId="20" fillId="0" borderId="0"/>
    <xf numFmtId="0" fontId="20" fillId="0" borderId="0"/>
    <xf numFmtId="0" fontId="208" fillId="73" borderId="0"/>
    <xf numFmtId="0" fontId="20" fillId="0" borderId="0"/>
    <xf numFmtId="0" fontId="20" fillId="0" borderId="0"/>
    <xf numFmtId="0" fontId="20" fillId="0" borderId="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308"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87" fillId="0" borderId="139"/>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87" fillId="0" borderId="139"/>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1" fillId="0" borderId="52" applyNumberFormat="0" applyFill="0" applyAlignment="0" applyProtection="0"/>
    <xf numFmtId="0" fontId="20" fillId="0" borderId="0"/>
    <xf numFmtId="0" fontId="20" fillId="0" borderId="0"/>
    <xf numFmtId="0" fontId="101" fillId="0" borderId="52" applyNumberFormat="0" applyFill="0" applyAlignment="0" applyProtection="0"/>
    <xf numFmtId="0" fontId="20" fillId="0" borderId="0"/>
    <xf numFmtId="0" fontId="101" fillId="0" borderId="52" applyNumberFormat="0" applyFill="0" applyAlignment="0" applyProtection="0"/>
    <xf numFmtId="0" fontId="101" fillId="0" borderId="44" applyNumberFormat="0" applyFill="0" applyAlignment="0" applyProtection="0"/>
    <xf numFmtId="0" fontId="20" fillId="0" borderId="0"/>
    <xf numFmtId="0" fontId="309" fillId="0" borderId="52" applyNumberFormat="0" applyFill="0" applyAlignment="0" applyProtection="0"/>
    <xf numFmtId="0" fontId="101" fillId="0" borderId="52" applyNumberFormat="0" applyFill="0" applyAlignment="0" applyProtection="0"/>
    <xf numFmtId="0" fontId="20" fillId="0" borderId="0"/>
    <xf numFmtId="0" fontId="124" fillId="0" borderId="64"/>
    <xf numFmtId="0" fontId="20" fillId="0" borderId="0"/>
    <xf numFmtId="0" fontId="20" fillId="0" borderId="0"/>
    <xf numFmtId="0" fontId="20" fillId="0" borderId="0"/>
    <xf numFmtId="0" fontId="124" fillId="0" borderId="64"/>
    <xf numFmtId="0" fontId="20" fillId="0" borderId="0"/>
    <xf numFmtId="0" fontId="20" fillId="0" borderId="0"/>
    <xf numFmtId="0" fontId="20" fillId="0" borderId="0"/>
    <xf numFmtId="0" fontId="124"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24"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74" fontId="80" fillId="0" borderId="0">
      <alignment horizontal="center"/>
    </xf>
    <xf numFmtId="0" fontId="20" fillId="0" borderId="0"/>
    <xf numFmtId="0" fontId="20" fillId="0" borderId="0"/>
    <xf numFmtId="274" fontId="80" fillId="0" borderId="0">
      <alignment horizontal="center"/>
    </xf>
    <xf numFmtId="0" fontId="20" fillId="0" borderId="0"/>
    <xf numFmtId="274" fontId="80" fillId="0" borderId="0">
      <alignment horizontal="center"/>
    </xf>
    <xf numFmtId="0" fontId="20" fillId="0" borderId="0"/>
    <xf numFmtId="0" fontId="20" fillId="0" borderId="0"/>
    <xf numFmtId="0" fontId="20" fillId="0" borderId="0"/>
    <xf numFmtId="265" fontId="278" fillId="0" borderId="0" applyFont="0">
      <alignment horizontal="center"/>
      <protection locked="0"/>
    </xf>
    <xf numFmtId="0" fontId="20" fillId="0" borderId="0"/>
    <xf numFmtId="0" fontId="20" fillId="0" borderId="0"/>
    <xf numFmtId="0" fontId="20" fillId="0" borderId="0"/>
    <xf numFmtId="265" fontId="278" fillId="0" borderId="0" applyFont="0">
      <alignment horizontal="center"/>
      <protection locked="0"/>
    </xf>
    <xf numFmtId="0" fontId="20" fillId="0" borderId="0"/>
    <xf numFmtId="0" fontId="20" fillId="0" borderId="0"/>
    <xf numFmtId="0" fontId="20" fillId="0" borderId="0"/>
    <xf numFmtId="233" fontId="20" fillId="0" borderId="0" applyFont="0" applyFill="0" applyBorder="0" applyAlignment="0" applyProtection="0"/>
    <xf numFmtId="6" fontId="42" fillId="0" borderId="0" applyFont="0" applyFill="0" applyBorder="0" applyAlignment="0" applyProtection="0"/>
    <xf numFmtId="0" fontId="87" fillId="0" borderId="0"/>
    <xf numFmtId="0" fontId="20" fillId="0" borderId="0"/>
    <xf numFmtId="0" fontId="20" fillId="0" borderId="0"/>
    <xf numFmtId="0" fontId="20" fillId="0" borderId="0"/>
    <xf numFmtId="0" fontId="20" fillId="0" borderId="0"/>
    <xf numFmtId="0" fontId="96" fillId="0" borderId="0" applyNumberFormat="0" applyFill="0" applyBorder="0" applyAlignment="0" applyProtection="0"/>
    <xf numFmtId="0" fontId="20" fillId="0" borderId="0"/>
    <xf numFmtId="0" fontId="96" fillId="0" borderId="0" applyNumberFormat="0" applyFill="0" applyBorder="0" applyAlignment="0" applyProtection="0"/>
    <xf numFmtId="0" fontId="20" fillId="0" borderId="0"/>
    <xf numFmtId="0" fontId="310" fillId="0" borderId="0" applyNumberFormat="0" applyFill="0" applyBorder="0" applyAlignment="0" applyProtection="0"/>
    <xf numFmtId="0" fontId="20" fillId="0" borderId="0"/>
    <xf numFmtId="0" fontId="311" fillId="0" borderId="0"/>
    <xf numFmtId="0" fontId="20" fillId="0" borderId="0"/>
    <xf numFmtId="0" fontId="20" fillId="0" borderId="0"/>
    <xf numFmtId="0" fontId="20" fillId="0" borderId="0"/>
    <xf numFmtId="0" fontId="311" fillId="0" borderId="0"/>
    <xf numFmtId="0" fontId="20" fillId="0" borderId="0"/>
    <xf numFmtId="0" fontId="20" fillId="0" borderId="0"/>
    <xf numFmtId="0" fontId="20" fillId="0" borderId="0"/>
    <xf numFmtId="0" fontId="312" fillId="100" borderId="36" applyNumberFormat="0" applyAlignment="0" applyProtection="0">
      <alignment vertical="center"/>
    </xf>
    <xf numFmtId="0" fontId="312" fillId="100" borderId="36" applyNumberFormat="0" applyAlignment="0" applyProtection="0">
      <alignment vertical="center"/>
    </xf>
    <xf numFmtId="0" fontId="312" fillId="100" borderId="36" applyNumberFormat="0" applyAlignment="0" applyProtection="0">
      <alignment vertical="center"/>
    </xf>
    <xf numFmtId="0" fontId="23" fillId="78" borderId="42" applyNumberFormat="0" applyFont="0" applyAlignment="0" applyProtection="0">
      <alignment vertical="center"/>
    </xf>
    <xf numFmtId="0" fontId="20" fillId="78" borderId="42" applyNumberFormat="0" applyFont="0" applyAlignment="0" applyProtection="0">
      <alignment vertical="center"/>
    </xf>
    <xf numFmtId="0" fontId="20" fillId="78" borderId="42" applyNumberFormat="0" applyFont="0" applyAlignment="0" applyProtection="0">
      <alignment vertical="center"/>
    </xf>
    <xf numFmtId="0" fontId="20" fillId="78" borderId="42" applyNumberFormat="0" applyFont="0" applyAlignment="0" applyProtection="0">
      <alignment vertical="center"/>
    </xf>
    <xf numFmtId="0" fontId="20" fillId="78" borderId="42" applyNumberFormat="0" applyFont="0" applyAlignment="0" applyProtection="0">
      <alignment vertical="center"/>
    </xf>
    <xf numFmtId="0" fontId="20" fillId="78" borderId="42" applyNumberFormat="0" applyFont="0" applyAlignment="0" applyProtection="0">
      <alignment vertical="center"/>
    </xf>
    <xf numFmtId="0" fontId="313" fillId="0" borderId="52" applyNumberFormat="0" applyFill="0" applyAlignment="0" applyProtection="0">
      <alignment vertical="center"/>
    </xf>
    <xf numFmtId="0" fontId="313" fillId="0" borderId="52" applyNumberFormat="0" applyFill="0" applyAlignment="0" applyProtection="0">
      <alignment vertical="center"/>
    </xf>
    <xf numFmtId="0" fontId="313" fillId="0" borderId="52" applyNumberFormat="0" applyFill="0" applyAlignment="0" applyProtection="0">
      <alignment vertical="center"/>
    </xf>
    <xf numFmtId="0" fontId="314" fillId="79" borderId="36" applyNumberFormat="0" applyAlignment="0" applyProtection="0">
      <alignment vertical="center"/>
    </xf>
    <xf numFmtId="0" fontId="314" fillId="79" borderId="36" applyNumberFormat="0" applyAlignment="0" applyProtection="0">
      <alignment vertical="center"/>
    </xf>
    <xf numFmtId="0" fontId="314" fillId="79" borderId="36" applyNumberFormat="0" applyAlignment="0" applyProtection="0">
      <alignment vertical="center"/>
    </xf>
    <xf numFmtId="0" fontId="315" fillId="100" borderId="43" applyNumberFormat="0" applyAlignment="0" applyProtection="0">
      <alignment vertical="center"/>
    </xf>
    <xf numFmtId="0" fontId="315" fillId="100" borderId="43" applyNumberFormat="0" applyAlignment="0" applyProtection="0">
      <alignment vertical="center"/>
    </xf>
    <xf numFmtId="0" fontId="315" fillId="100" borderId="43" applyNumberFormat="0" applyAlignment="0" applyProtection="0">
      <alignment vertical="center"/>
    </xf>
    <xf numFmtId="198" fontId="20" fillId="0" borderId="0" applyFont="0" applyFill="0" applyBorder="0" applyAlignment="0" applyProtection="0"/>
    <xf numFmtId="196" fontId="20" fillId="0" borderId="0" applyFont="0" applyFill="0" applyBorder="0" applyAlignment="0" applyProtection="0"/>
    <xf numFmtId="0" fontId="170" fillId="0" borderId="0">
      <protection locked="0"/>
    </xf>
    <xf numFmtId="275" fontId="20" fillId="0" borderId="0">
      <protection locked="0"/>
    </xf>
    <xf numFmtId="275" fontId="20" fillId="0" borderId="0">
      <protection locked="0"/>
    </xf>
    <xf numFmtId="275" fontId="20" fillId="0" borderId="0">
      <protection locked="0"/>
    </xf>
    <xf numFmtId="250" fontId="316" fillId="0" borderId="0">
      <protection locked="0"/>
    </xf>
    <xf numFmtId="0" fontId="170" fillId="0" borderId="0">
      <protection locked="0"/>
    </xf>
    <xf numFmtId="276" fontId="20" fillId="0" borderId="0">
      <protection locked="0"/>
    </xf>
    <xf numFmtId="276" fontId="20" fillId="0" borderId="0">
      <protection locked="0"/>
    </xf>
    <xf numFmtId="276" fontId="20" fillId="0" borderId="0">
      <protection locked="0"/>
    </xf>
    <xf numFmtId="277" fontId="316" fillId="0" borderId="0" applyFont="0" applyFill="0" applyBorder="0" applyAlignment="0" applyProtection="0"/>
    <xf numFmtId="278" fontId="316" fillId="0" borderId="0" applyFont="0" applyFill="0" applyBorder="0" applyAlignment="0" applyProtection="0"/>
    <xf numFmtId="4" fontId="170" fillId="0" borderId="0">
      <protection locked="0"/>
    </xf>
    <xf numFmtId="244" fontId="316" fillId="0" borderId="0">
      <protection locked="0"/>
    </xf>
    <xf numFmtId="279" fontId="20" fillId="0" borderId="0">
      <alignment vertical="center"/>
    </xf>
    <xf numFmtId="279" fontId="20" fillId="0" borderId="0">
      <alignment vertical="center"/>
    </xf>
    <xf numFmtId="279" fontId="20" fillId="0" borderId="0">
      <alignment vertical="center"/>
    </xf>
    <xf numFmtId="0" fontId="176" fillId="0" borderId="0">
      <protection locked="0"/>
    </xf>
    <xf numFmtId="0" fontId="176" fillId="0" borderId="0">
      <protection locked="0"/>
    </xf>
    <xf numFmtId="241" fontId="316" fillId="0" borderId="0">
      <protection locked="0"/>
    </xf>
    <xf numFmtId="0" fontId="316" fillId="0" borderId="0"/>
    <xf numFmtId="0" fontId="170" fillId="0" borderId="29">
      <protection locked="0"/>
    </xf>
    <xf numFmtId="279" fontId="20" fillId="0" borderId="0" applyFont="0" applyFill="0" applyBorder="0" applyAlignment="0" applyProtection="0"/>
    <xf numFmtId="280" fontId="20" fillId="0" borderId="0" applyFont="0" applyFill="0" applyBorder="0" applyAlignment="0" applyProtection="0"/>
    <xf numFmtId="7" fontId="87" fillId="0" borderId="137"/>
    <xf numFmtId="7" fontId="87" fillId="0" borderId="137"/>
    <xf numFmtId="7" fontId="87" fillId="0" borderId="137"/>
    <xf numFmtId="7" fontId="87" fillId="0" borderId="137"/>
    <xf numFmtId="7" fontId="87" fillId="0" borderId="137"/>
    <xf numFmtId="7" fontId="87" fillId="0" borderId="137"/>
    <xf numFmtId="7" fontId="87" fillId="0" borderId="137"/>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268" fillId="100" borderId="36" applyNumberFormat="0" applyAlignment="0" applyProtection="0"/>
    <xf numFmtId="0" fontId="268"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4" fontId="27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164" fontId="20"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20" fillId="0" borderId="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8" fontId="4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63" fontId="277"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65" fontId="278" fillId="0" borderId="0" applyFont="0" applyFill="0" applyBorder="0">
      <alignment horizontal="left" vertical="top" wrapText="1"/>
      <protection locked="0"/>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291" fillId="79" borderId="36" applyNumberFormat="0" applyAlignment="0" applyProtection="0"/>
    <xf numFmtId="0" fontId="291"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185"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5" fontId="19" fillId="0" borderId="0"/>
    <xf numFmtId="185" fontId="19" fillId="0" borderId="0"/>
    <xf numFmtId="271" fontId="19"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271" fontId="19" fillId="0" borderId="0"/>
    <xf numFmtId="271" fontId="19" fillId="0" borderId="0"/>
    <xf numFmtId="0" fontId="20" fillId="0" borderId="0"/>
    <xf numFmtId="0" fontId="20" fillId="0" borderId="0"/>
    <xf numFmtId="271" fontId="19"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271" fillId="0" borderId="0"/>
    <xf numFmtId="0" fontId="20" fillId="0" borderId="0"/>
    <xf numFmtId="271" fontId="19"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185"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297" fillId="100" borderId="43" applyNumberFormat="0" applyAlignment="0" applyProtection="0"/>
    <xf numFmtId="0" fontId="297" fillId="100" borderId="43" applyNumberFormat="0" applyAlignment="0" applyProtection="0"/>
    <xf numFmtId="0" fontId="297"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20" fillId="0" borderId="0"/>
    <xf numFmtId="9" fontId="27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 fontId="37" fillId="81" borderId="142" applyNumberFormat="0" applyProtection="0">
      <alignment vertical="center"/>
    </xf>
    <xf numFmtId="4" fontId="37" fillId="81" borderId="142" applyNumberFormat="0" applyProtection="0">
      <alignment vertical="center"/>
    </xf>
    <xf numFmtId="4" fontId="37" fillId="81" borderId="142" applyNumberFormat="0" applyProtection="0">
      <alignment vertical="center"/>
    </xf>
    <xf numFmtId="4" fontId="37" fillId="81" borderId="142" applyNumberFormat="0" applyProtection="0">
      <alignment vertical="center"/>
    </xf>
    <xf numFmtId="4" fontId="37" fillId="81" borderId="142" applyNumberFormat="0" applyProtection="0">
      <alignment vertical="center"/>
    </xf>
    <xf numFmtId="4" fontId="299" fillId="81" borderId="142" applyNumberFormat="0" applyProtection="0">
      <alignment vertical="center"/>
    </xf>
    <xf numFmtId="4" fontId="299" fillId="81" borderId="142" applyNumberFormat="0" applyProtection="0">
      <alignment vertical="center"/>
    </xf>
    <xf numFmtId="4" fontId="299" fillId="81" borderId="142" applyNumberFormat="0" applyProtection="0">
      <alignment vertical="center"/>
    </xf>
    <xf numFmtId="4" fontId="299" fillId="81" borderId="142" applyNumberFormat="0" applyProtection="0">
      <alignment vertical="center"/>
    </xf>
    <xf numFmtId="4" fontId="299" fillId="81" borderId="142" applyNumberFormat="0" applyProtection="0">
      <alignment vertical="center"/>
    </xf>
    <xf numFmtId="4" fontId="37" fillId="81" borderId="142" applyNumberFormat="0" applyProtection="0">
      <alignment horizontal="left" vertical="center" indent="1"/>
    </xf>
    <xf numFmtId="4" fontId="37" fillId="81" borderId="142" applyNumberFormat="0" applyProtection="0">
      <alignment horizontal="left" vertical="center" indent="1"/>
    </xf>
    <xf numFmtId="4" fontId="37" fillId="81" borderId="142" applyNumberFormat="0" applyProtection="0">
      <alignment horizontal="left" vertical="center" indent="1"/>
    </xf>
    <xf numFmtId="4" fontId="37" fillId="81" borderId="142" applyNumberFormat="0" applyProtection="0">
      <alignment horizontal="left" vertical="center" indent="1"/>
    </xf>
    <xf numFmtId="4" fontId="37" fillId="81" borderId="142" applyNumberFormat="0" applyProtection="0">
      <alignment horizontal="left" vertical="center" indent="1"/>
    </xf>
    <xf numFmtId="0" fontId="37" fillId="81" borderId="142" applyNumberFormat="0" applyProtection="0">
      <alignment horizontal="left" vertical="top" indent="1"/>
    </xf>
    <xf numFmtId="0" fontId="37" fillId="81" borderId="142" applyNumberFormat="0" applyProtection="0">
      <alignment horizontal="left" vertical="top" indent="1"/>
    </xf>
    <xf numFmtId="0" fontId="37" fillId="81" borderId="142" applyNumberFormat="0" applyProtection="0">
      <alignment horizontal="left" vertical="top" indent="1"/>
    </xf>
    <xf numFmtId="0" fontId="37" fillId="81" borderId="142" applyNumberFormat="0" applyProtection="0">
      <alignment horizontal="left" vertical="top" indent="1"/>
    </xf>
    <xf numFmtId="0" fontId="37" fillId="81" borderId="142" applyNumberFormat="0" applyProtection="0">
      <alignment horizontal="left" vertical="top" indent="1"/>
    </xf>
    <xf numFmtId="4" fontId="38" fillId="82" borderId="142" applyNumberFormat="0" applyProtection="0">
      <alignment horizontal="right" vertical="center"/>
    </xf>
    <xf numFmtId="4" fontId="38" fillId="82" borderId="142" applyNumberFormat="0" applyProtection="0">
      <alignment horizontal="right" vertical="center"/>
    </xf>
    <xf numFmtId="4" fontId="38" fillId="82" borderId="142" applyNumberFormat="0" applyProtection="0">
      <alignment horizontal="right" vertical="center"/>
    </xf>
    <xf numFmtId="4" fontId="38" fillId="82" borderId="142" applyNumberFormat="0" applyProtection="0">
      <alignment horizontal="right" vertical="center"/>
    </xf>
    <xf numFmtId="4" fontId="38" fillId="82" borderId="142" applyNumberFormat="0" applyProtection="0">
      <alignment horizontal="right" vertical="center"/>
    </xf>
    <xf numFmtId="4" fontId="38" fillId="77" borderId="142" applyNumberFormat="0" applyProtection="0">
      <alignment horizontal="right" vertical="center"/>
    </xf>
    <xf numFmtId="4" fontId="38" fillId="77" borderId="142" applyNumberFormat="0" applyProtection="0">
      <alignment horizontal="right" vertical="center"/>
    </xf>
    <xf numFmtId="4" fontId="38" fillId="77" borderId="142" applyNumberFormat="0" applyProtection="0">
      <alignment horizontal="right" vertical="center"/>
    </xf>
    <xf numFmtId="4" fontId="38" fillId="77" borderId="142" applyNumberFormat="0" applyProtection="0">
      <alignment horizontal="right" vertical="center"/>
    </xf>
    <xf numFmtId="4" fontId="38" fillId="77" borderId="142" applyNumberFormat="0" applyProtection="0">
      <alignment horizontal="right" vertical="center"/>
    </xf>
    <xf numFmtId="4" fontId="38" fillId="88" borderId="142" applyNumberFormat="0" applyProtection="0">
      <alignment horizontal="right" vertical="center"/>
    </xf>
    <xf numFmtId="4" fontId="38" fillId="88" borderId="142" applyNumberFormat="0" applyProtection="0">
      <alignment horizontal="right" vertical="center"/>
    </xf>
    <xf numFmtId="4" fontId="38" fillId="88" borderId="142" applyNumberFormat="0" applyProtection="0">
      <alignment horizontal="right" vertical="center"/>
    </xf>
    <xf numFmtId="4" fontId="38" fillId="88" borderId="142" applyNumberFormat="0" applyProtection="0">
      <alignment horizontal="right" vertical="center"/>
    </xf>
    <xf numFmtId="4" fontId="38" fillId="88" borderId="142" applyNumberFormat="0" applyProtection="0">
      <alignment horizontal="right" vertical="center"/>
    </xf>
    <xf numFmtId="4" fontId="38" fillId="84" borderId="142" applyNumberFormat="0" applyProtection="0">
      <alignment horizontal="right" vertical="center"/>
    </xf>
    <xf numFmtId="4" fontId="38" fillId="84" borderId="142" applyNumberFormat="0" applyProtection="0">
      <alignment horizontal="right" vertical="center"/>
    </xf>
    <xf numFmtId="4" fontId="38" fillId="84" borderId="142" applyNumberFormat="0" applyProtection="0">
      <alignment horizontal="right" vertical="center"/>
    </xf>
    <xf numFmtId="4" fontId="38" fillId="84" borderId="142" applyNumberFormat="0" applyProtection="0">
      <alignment horizontal="right" vertical="center"/>
    </xf>
    <xf numFmtId="4" fontId="38" fillId="84" borderId="142" applyNumberFormat="0" applyProtection="0">
      <alignment horizontal="right" vertical="center"/>
    </xf>
    <xf numFmtId="4" fontId="38" fillId="97" borderId="142" applyNumberFormat="0" applyProtection="0">
      <alignment horizontal="right" vertical="center"/>
    </xf>
    <xf numFmtId="4" fontId="38" fillId="97" borderId="142" applyNumberFormat="0" applyProtection="0">
      <alignment horizontal="right" vertical="center"/>
    </xf>
    <xf numFmtId="4" fontId="38" fillId="97" borderId="142" applyNumberFormat="0" applyProtection="0">
      <alignment horizontal="right" vertical="center"/>
    </xf>
    <xf numFmtId="4" fontId="38" fillId="97" borderId="142" applyNumberFormat="0" applyProtection="0">
      <alignment horizontal="right" vertical="center"/>
    </xf>
    <xf numFmtId="4" fontId="38" fillId="97" borderId="142" applyNumberFormat="0" applyProtection="0">
      <alignment horizontal="right" vertical="center"/>
    </xf>
    <xf numFmtId="4" fontId="38" fillId="83" borderId="142" applyNumberFormat="0" applyProtection="0">
      <alignment horizontal="right" vertical="center"/>
    </xf>
    <xf numFmtId="4" fontId="38" fillId="83" borderId="142" applyNumberFormat="0" applyProtection="0">
      <alignment horizontal="right" vertical="center"/>
    </xf>
    <xf numFmtId="4" fontId="38" fillId="83" borderId="142" applyNumberFormat="0" applyProtection="0">
      <alignment horizontal="right" vertical="center"/>
    </xf>
    <xf numFmtId="4" fontId="38" fillId="83" borderId="142" applyNumberFormat="0" applyProtection="0">
      <alignment horizontal="right" vertical="center"/>
    </xf>
    <xf numFmtId="4" fontId="38" fillId="83" borderId="142" applyNumberFormat="0" applyProtection="0">
      <alignment horizontal="right" vertical="center"/>
    </xf>
    <xf numFmtId="4" fontId="38" fillId="99" borderId="142" applyNumberFormat="0" applyProtection="0">
      <alignment horizontal="right" vertical="center"/>
    </xf>
    <xf numFmtId="4" fontId="38" fillId="99" borderId="142" applyNumberFormat="0" applyProtection="0">
      <alignment horizontal="right" vertical="center"/>
    </xf>
    <xf numFmtId="4" fontId="38" fillId="99" borderId="142" applyNumberFormat="0" applyProtection="0">
      <alignment horizontal="right" vertical="center"/>
    </xf>
    <xf numFmtId="4" fontId="38" fillId="99" borderId="142" applyNumberFormat="0" applyProtection="0">
      <alignment horizontal="right" vertical="center"/>
    </xf>
    <xf numFmtId="4" fontId="38" fillId="99" borderId="142" applyNumberFormat="0" applyProtection="0">
      <alignment horizontal="right" vertical="center"/>
    </xf>
    <xf numFmtId="4" fontId="38" fillId="130" borderId="142" applyNumberFormat="0" applyProtection="0">
      <alignment horizontal="right" vertical="center"/>
    </xf>
    <xf numFmtId="4" fontId="38" fillId="130" borderId="142" applyNumberFormat="0" applyProtection="0">
      <alignment horizontal="right" vertical="center"/>
    </xf>
    <xf numFmtId="4" fontId="38" fillId="130" borderId="142" applyNumberFormat="0" applyProtection="0">
      <alignment horizontal="right" vertical="center"/>
    </xf>
    <xf numFmtId="4" fontId="38" fillId="130" borderId="142" applyNumberFormat="0" applyProtection="0">
      <alignment horizontal="right" vertical="center"/>
    </xf>
    <xf numFmtId="4" fontId="38" fillId="130" borderId="142" applyNumberFormat="0" applyProtection="0">
      <alignment horizontal="right" vertical="center"/>
    </xf>
    <xf numFmtId="4" fontId="38" fillId="94" borderId="142" applyNumberFormat="0" applyProtection="0">
      <alignment horizontal="right" vertical="center"/>
    </xf>
    <xf numFmtId="4" fontId="38" fillId="94" borderId="142" applyNumberFormat="0" applyProtection="0">
      <alignment horizontal="right" vertical="center"/>
    </xf>
    <xf numFmtId="4" fontId="38" fillId="94" borderId="142" applyNumberFormat="0" applyProtection="0">
      <alignment horizontal="right" vertical="center"/>
    </xf>
    <xf numFmtId="4" fontId="38" fillId="94" borderId="142" applyNumberFormat="0" applyProtection="0">
      <alignment horizontal="right" vertical="center"/>
    </xf>
    <xf numFmtId="4" fontId="38" fillId="94" borderId="142" applyNumberFormat="0" applyProtection="0">
      <alignment horizontal="right" vertical="center"/>
    </xf>
    <xf numFmtId="4" fontId="38" fillId="129" borderId="142" applyNumberFormat="0" applyProtection="0">
      <alignment horizontal="right" vertical="center"/>
    </xf>
    <xf numFmtId="4" fontId="38" fillId="129" borderId="142" applyNumberFormat="0" applyProtection="0">
      <alignment horizontal="right" vertical="center"/>
    </xf>
    <xf numFmtId="4" fontId="38" fillId="129" borderId="142" applyNumberFormat="0" applyProtection="0">
      <alignment horizontal="right" vertical="center"/>
    </xf>
    <xf numFmtId="4" fontId="38" fillId="129" borderId="142" applyNumberFormat="0" applyProtection="0">
      <alignment horizontal="right" vertical="center"/>
    </xf>
    <xf numFmtId="4" fontId="38" fillId="129" borderId="142" applyNumberFormat="0" applyProtection="0">
      <alignment horizontal="right" vertical="center"/>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90" borderId="11" applyNumberFormat="0">
      <protection locked="0"/>
    </xf>
    <xf numFmtId="0" fontId="20" fillId="90" borderId="11" applyNumberFormat="0">
      <protection locked="0"/>
    </xf>
    <xf numFmtId="0" fontId="20" fillId="90" borderId="11" applyNumberFormat="0">
      <protection locked="0"/>
    </xf>
    <xf numFmtId="4" fontId="38" fillId="78" borderId="142" applyNumberFormat="0" applyProtection="0">
      <alignment vertical="center"/>
    </xf>
    <xf numFmtId="4" fontId="38" fillId="78" borderId="142" applyNumberFormat="0" applyProtection="0">
      <alignment vertical="center"/>
    </xf>
    <xf numFmtId="4" fontId="38" fillId="78" borderId="142" applyNumberFormat="0" applyProtection="0">
      <alignment vertical="center"/>
    </xf>
    <xf numFmtId="4" fontId="38" fillId="78" borderId="142" applyNumberFormat="0" applyProtection="0">
      <alignment vertical="center"/>
    </xf>
    <xf numFmtId="4" fontId="301" fillId="78" borderId="142" applyNumberFormat="0" applyProtection="0">
      <alignment vertical="center"/>
    </xf>
    <xf numFmtId="4" fontId="301" fillId="78" borderId="142" applyNumberFormat="0" applyProtection="0">
      <alignment vertical="center"/>
    </xf>
    <xf numFmtId="4" fontId="301" fillId="78" borderId="142" applyNumberFormat="0" applyProtection="0">
      <alignment vertical="center"/>
    </xf>
    <xf numFmtId="4" fontId="301" fillId="78" borderId="142" applyNumberFormat="0" applyProtection="0">
      <alignment vertical="center"/>
    </xf>
    <xf numFmtId="4" fontId="38" fillId="78" borderId="142" applyNumberFormat="0" applyProtection="0">
      <alignment horizontal="left" vertical="center" indent="1"/>
    </xf>
    <xf numFmtId="4" fontId="38" fillId="78" borderId="142" applyNumberFormat="0" applyProtection="0">
      <alignment horizontal="left" vertical="center" indent="1"/>
    </xf>
    <xf numFmtId="4" fontId="38" fillId="78" borderId="142" applyNumberFormat="0" applyProtection="0">
      <alignment horizontal="left" vertical="center" indent="1"/>
    </xf>
    <xf numFmtId="4" fontId="38" fillId="78" borderId="142" applyNumberFormat="0" applyProtection="0">
      <alignment horizontal="left" vertical="center" indent="1"/>
    </xf>
    <xf numFmtId="0" fontId="38" fillId="78" borderId="142" applyNumberFormat="0" applyProtection="0">
      <alignment horizontal="left" vertical="top" indent="1"/>
    </xf>
    <xf numFmtId="0" fontId="38" fillId="78" borderId="142" applyNumberFormat="0" applyProtection="0">
      <alignment horizontal="left" vertical="top" indent="1"/>
    </xf>
    <xf numFmtId="0" fontId="38" fillId="78" borderId="142" applyNumberFormat="0" applyProtection="0">
      <alignment horizontal="left" vertical="top" indent="1"/>
    </xf>
    <xf numFmtId="0" fontId="38" fillId="78" borderId="142" applyNumberFormat="0" applyProtection="0">
      <alignment horizontal="left" vertical="top" indent="1"/>
    </xf>
    <xf numFmtId="4" fontId="38" fillId="132" borderId="142" applyNumberFormat="0" applyProtection="0">
      <alignment horizontal="right" vertical="center"/>
    </xf>
    <xf numFmtId="4" fontId="38" fillId="132" borderId="142" applyNumberFormat="0" applyProtection="0">
      <alignment horizontal="right" vertical="center"/>
    </xf>
    <xf numFmtId="4" fontId="38" fillId="132" borderId="142" applyNumberFormat="0" applyProtection="0">
      <alignment horizontal="right" vertical="center"/>
    </xf>
    <xf numFmtId="4" fontId="38" fillId="132" borderId="142" applyNumberFormat="0" applyProtection="0">
      <alignment horizontal="right" vertical="center"/>
    </xf>
    <xf numFmtId="4" fontId="301" fillId="132" borderId="142" applyNumberFormat="0" applyProtection="0">
      <alignment horizontal="right" vertical="center"/>
    </xf>
    <xf numFmtId="4" fontId="301" fillId="132" borderId="142" applyNumberFormat="0" applyProtection="0">
      <alignment horizontal="right" vertical="center"/>
    </xf>
    <xf numFmtId="4" fontId="301" fillId="132" borderId="142" applyNumberFormat="0" applyProtection="0">
      <alignment horizontal="right" vertical="center"/>
    </xf>
    <xf numFmtId="4" fontId="301" fillId="132" borderId="142" applyNumberFormat="0" applyProtection="0">
      <alignment horizontal="right" vertical="center"/>
    </xf>
    <xf numFmtId="4" fontId="38" fillId="129" borderId="142" applyNumberFormat="0" applyProtection="0">
      <alignment horizontal="left" vertical="center" indent="1"/>
    </xf>
    <xf numFmtId="4" fontId="38" fillId="129" borderId="142" applyNumberFormat="0" applyProtection="0">
      <alignment horizontal="left" vertical="center" indent="1"/>
    </xf>
    <xf numFmtId="4" fontId="38" fillId="129" borderId="142" applyNumberFormat="0" applyProtection="0">
      <alignment horizontal="left" vertical="center" indent="1"/>
    </xf>
    <xf numFmtId="4" fontId="38" fillId="129" borderId="142" applyNumberFormat="0" applyProtection="0">
      <alignment horizontal="left" vertical="center" indent="1"/>
    </xf>
    <xf numFmtId="0" fontId="38" fillId="129" borderId="142" applyNumberFormat="0" applyProtection="0">
      <alignment horizontal="left" vertical="top" indent="1"/>
    </xf>
    <xf numFmtId="0" fontId="38" fillId="129" borderId="142" applyNumberFormat="0" applyProtection="0">
      <alignment horizontal="left" vertical="top" indent="1"/>
    </xf>
    <xf numFmtId="0" fontId="38" fillId="129" borderId="142" applyNumberFormat="0" applyProtection="0">
      <alignment horizontal="left" vertical="top" indent="1"/>
    </xf>
    <xf numFmtId="0" fontId="38" fillId="129" borderId="142" applyNumberFormat="0" applyProtection="0">
      <alignment horizontal="left" vertical="top" indent="1"/>
    </xf>
    <xf numFmtId="4" fontId="303" fillId="132" borderId="142" applyNumberFormat="0" applyProtection="0">
      <alignment horizontal="right" vertical="center"/>
    </xf>
    <xf numFmtId="4" fontId="303" fillId="132" borderId="142" applyNumberFormat="0" applyProtection="0">
      <alignment horizontal="right" vertical="center"/>
    </xf>
    <xf numFmtId="4" fontId="303" fillId="132" borderId="142" applyNumberFormat="0" applyProtection="0">
      <alignment horizontal="right" vertical="center"/>
    </xf>
    <xf numFmtId="4" fontId="303" fillId="132" borderId="142" applyNumberFormat="0" applyProtection="0">
      <alignment horizontal="right" vertical="center"/>
    </xf>
    <xf numFmtId="0" fontId="112" fillId="0" borderId="0"/>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101"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309" fillId="0" borderId="52" applyNumberFormat="0" applyFill="0" applyAlignment="0" applyProtection="0"/>
    <xf numFmtId="0" fontId="309"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124" fillId="0" borderId="64"/>
    <xf numFmtId="0" fontId="124" fillId="0" borderId="51"/>
    <xf numFmtId="0" fontId="124" fillId="0" borderId="51"/>
    <xf numFmtId="0" fontId="124" fillId="0" borderId="51"/>
    <xf numFmtId="0" fontId="124" fillId="0" borderId="51"/>
    <xf numFmtId="0" fontId="124" fillId="0" borderId="51"/>
    <xf numFmtId="0" fontId="124" fillId="0" borderId="51"/>
    <xf numFmtId="0" fontId="124" fillId="0" borderId="51"/>
    <xf numFmtId="0" fontId="124" fillId="0" borderId="51"/>
    <xf numFmtId="164" fontId="1" fillId="0" borderId="0" applyFont="0" applyFill="0" applyBorder="0" applyAlignment="0" applyProtection="0"/>
    <xf numFmtId="0" fontId="41" fillId="0" borderId="0"/>
    <xf numFmtId="0" fontId="20" fillId="0" borderId="0"/>
    <xf numFmtId="43" fontId="20" fillId="0" borderId="0" applyFont="0" applyFill="0" applyBorder="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43" fontId="20" fillId="0" borderId="0" applyFont="0" applyFill="0" applyBorder="0" applyAlignment="0" applyProtection="0"/>
    <xf numFmtId="180" fontId="20" fillId="0" borderId="0" applyFill="0" applyBorder="0" applyAlignment="0"/>
    <xf numFmtId="0" fontId="91" fillId="0" borderId="38" applyNumberFormat="0" applyFill="0" applyAlignment="0" applyProtection="0"/>
    <xf numFmtId="0" fontId="81" fillId="85" borderId="0" applyNumberFormat="0" applyBorder="0" applyAlignment="0" applyProtection="0"/>
    <xf numFmtId="43" fontId="20" fillId="0" borderId="0" applyFont="0" applyFill="0" applyBorder="0" applyAlignment="0" applyProtection="0"/>
    <xf numFmtId="0" fontId="115" fillId="0" borderId="157"/>
    <xf numFmtId="43" fontId="20" fillId="0" borderId="0" applyFont="0" applyFill="0" applyBorder="0" applyAlignment="0" applyProtection="0"/>
    <xf numFmtId="0" fontId="55" fillId="77" borderId="0" applyNumberFormat="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55" fillId="80" borderId="0" applyNumberFormat="0" applyBorder="0" applyAlignment="0" applyProtection="0"/>
    <xf numFmtId="242" fontId="225" fillId="0" borderId="170">
      <alignment vertical="center"/>
    </xf>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3" fontId="20" fillId="0" borderId="31" applyProtection="0"/>
    <xf numFmtId="181" fontId="20" fillId="0" borderId="32" applyProtection="0"/>
    <xf numFmtId="182" fontId="20" fillId="0" borderId="32" applyProtection="0"/>
    <xf numFmtId="183" fontId="20" fillId="72" borderId="0"/>
    <xf numFmtId="183" fontId="20" fillId="73" borderId="0"/>
    <xf numFmtId="0" fontId="20" fillId="0" borderId="0" applyBorder="0"/>
    <xf numFmtId="0" fontId="100" fillId="0" borderId="0" applyNumberFormat="0" applyFill="0" applyBorder="0" applyAlignment="0" applyProtection="0"/>
    <xf numFmtId="0" fontId="20" fillId="0" borderId="0"/>
    <xf numFmtId="0" fontId="20" fillId="0" borderId="0" applyNumberFormat="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95" fillId="81" borderId="36" applyNumberFormat="0" applyAlignment="0" applyProtection="0"/>
    <xf numFmtId="0" fontId="93"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81" fillId="83" borderId="0" applyNumberFormat="0" applyBorder="0" applyAlignment="0" applyProtection="0"/>
    <xf numFmtId="2" fontId="138" fillId="0" borderId="170" applyNumberFormat="0" applyFont="0" applyFill="0" applyAlignment="0" applyProtection="0"/>
    <xf numFmtId="0" fontId="81" fillId="80" borderId="0" applyNumberFormat="0" applyBorder="0" applyAlignment="0" applyProtection="0"/>
    <xf numFmtId="0" fontId="55" fillId="78" borderId="0" applyNumberFormat="0" applyBorder="0" applyAlignment="0" applyProtection="0"/>
    <xf numFmtId="0" fontId="20" fillId="0" borderId="0"/>
    <xf numFmtId="0" fontId="99" fillId="90" borderId="43" applyNumberFormat="0" applyAlignment="0" applyProtection="0"/>
    <xf numFmtId="0" fontId="93" fillId="0" borderId="40" applyNumberFormat="0" applyFill="0" applyAlignment="0" applyProtection="0"/>
    <xf numFmtId="0" fontId="96" fillId="0" borderId="0" applyNumberFormat="0" applyFill="0" applyBorder="0" applyAlignment="0" applyProtection="0"/>
    <xf numFmtId="9" fontId="29" fillId="0" borderId="0" applyFont="0" applyFill="0" applyBorder="0" applyAlignment="0" applyProtection="0"/>
    <xf numFmtId="0" fontId="29" fillId="0" borderId="0"/>
    <xf numFmtId="0" fontId="29" fillId="0" borderId="0"/>
    <xf numFmtId="10" fontId="20" fillId="0" borderId="0" applyFont="0" applyFill="0" applyBorder="0" applyAlignment="0" applyProtection="0"/>
    <xf numFmtId="0" fontId="20" fillId="0" borderId="0"/>
    <xf numFmtId="43" fontId="20" fillId="0" borderId="0" applyFont="0" applyFill="0" applyBorder="0" applyAlignment="0" applyProtection="0"/>
    <xf numFmtId="0" fontId="20" fillId="0" borderId="0"/>
    <xf numFmtId="0" fontId="20" fillId="0" borderId="0"/>
    <xf numFmtId="0" fontId="20" fillId="0" borderId="0"/>
    <xf numFmtId="49" fontId="20" fillId="0" borderId="0"/>
    <xf numFmtId="0" fontId="20" fillId="0" borderId="0"/>
    <xf numFmtId="0" fontId="20" fillId="0" borderId="0"/>
    <xf numFmtId="0" fontId="20" fillId="0" borderId="0"/>
    <xf numFmtId="0" fontId="20" fillId="0" borderId="0"/>
    <xf numFmtId="0" fontId="20" fillId="0" borderId="0" applyFont="0" applyFill="0" applyBorder="0" applyAlignment="0" applyProtection="0"/>
    <xf numFmtId="164" fontId="20" fillId="0" borderId="0" applyFont="0" applyFill="0" applyBorder="0" applyAlignment="0" applyProtection="0"/>
    <xf numFmtId="0" fontId="81" fillId="77" borderId="0" applyNumberFormat="0" applyBorder="0" applyAlignment="0" applyProtection="0"/>
    <xf numFmtId="0" fontId="20" fillId="0" borderId="0"/>
    <xf numFmtId="0" fontId="20" fillId="0" borderId="0"/>
    <xf numFmtId="0" fontId="92" fillId="0" borderId="39" applyNumberFormat="0" applyFill="0" applyAlignment="0" applyProtection="0"/>
    <xf numFmtId="0" fontId="82" fillId="89" borderId="0" applyNumberFormat="0" applyBorder="0" applyAlignment="0" applyProtection="0"/>
    <xf numFmtId="0" fontId="81" fillId="86" borderId="0" applyNumberFormat="0" applyBorder="0" applyAlignment="0" applyProtection="0"/>
    <xf numFmtId="0" fontId="81" fillId="84" borderId="0" applyNumberFormat="0" applyBorder="0" applyAlignment="0" applyProtection="0"/>
    <xf numFmtId="0" fontId="81" fillId="80" borderId="0" applyNumberFormat="0" applyBorder="0" applyAlignment="0" applyProtection="0"/>
    <xf numFmtId="0" fontId="81" fillId="82" borderId="0" applyNumberFormat="0" applyBorder="0" applyAlignment="0" applyProtection="0"/>
    <xf numFmtId="0" fontId="215" fillId="111" borderId="176" applyNumberFormat="0" applyFont="0" applyAlignment="0" applyProtection="0"/>
    <xf numFmtId="0" fontId="55" fillId="82" borderId="0" applyNumberFormat="0" applyBorder="0" applyAlignment="0" applyProtection="0"/>
    <xf numFmtId="0" fontId="20" fillId="0" borderId="0"/>
    <xf numFmtId="0" fontId="20" fillId="0" borderId="0"/>
    <xf numFmtId="0" fontId="20" fillId="0" borderId="0"/>
    <xf numFmtId="9" fontId="318" fillId="0" borderId="0" applyFont="0" applyFill="0" applyBorder="0" applyAlignment="0" applyProtection="0"/>
    <xf numFmtId="0" fontId="29" fillId="0" borderId="0"/>
    <xf numFmtId="0" fontId="20" fillId="0" borderId="0"/>
    <xf numFmtId="0" fontId="20" fillId="0" borderId="0"/>
    <xf numFmtId="0" fontId="20" fillId="0" borderId="0" applyFont="0" applyFill="0" applyBorder="0" applyAlignment="0" applyProtection="0"/>
    <xf numFmtId="9" fontId="20" fillId="0" borderId="0" applyFont="0" applyFill="0" applyBorder="0" applyAlignment="0" applyProtection="0"/>
    <xf numFmtId="0" fontId="20" fillId="0" borderId="0">
      <alignment horizontal="justify" vertical="top" wrapText="1"/>
    </xf>
    <xf numFmtId="43" fontId="20" fillId="0" borderId="0" applyFont="0" applyFill="0" applyBorder="0" applyAlignment="0" applyProtection="0"/>
    <xf numFmtId="169" fontId="20" fillId="0" borderId="0" applyFont="0" applyFill="0" applyBorder="0" applyAlignment="0" applyProtection="0"/>
    <xf numFmtId="0" fontId="20" fillId="0" borderId="0"/>
    <xf numFmtId="0" fontId="80" fillId="38" borderId="170" applyNumberFormat="0" applyFill="0" applyBorder="0" applyAlignment="0" applyProtection="0">
      <alignment horizontal="center" vertical="center"/>
    </xf>
    <xf numFmtId="205" fontId="137" fillId="101" borderId="11">
      <alignment horizontal="center" vertical="top" wrapText="1"/>
    </xf>
    <xf numFmtId="0" fontId="80" fillId="38" borderId="154" applyNumberFormat="0" applyFill="0" applyBorder="0" applyAlignment="0" applyProtection="0">
      <alignment horizontal="center" vertical="center"/>
    </xf>
    <xf numFmtId="43" fontId="29"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1"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0" fontId="55" fillId="78" borderId="0" applyNumberFormat="0" applyBorder="0" applyAlignment="0" applyProtection="0"/>
    <xf numFmtId="43" fontId="20" fillId="0" borderId="0" applyFont="0" applyFill="0" applyBorder="0" applyAlignment="0" applyProtection="0"/>
    <xf numFmtId="43" fontId="20" fillId="0" borderId="0" applyFont="0" applyFill="0" applyBorder="0" applyAlignment="0" applyProtection="0"/>
    <xf numFmtId="192" fontId="20" fillId="0" borderId="0" applyFont="0" applyFill="0" applyBorder="0" applyAlignment="0" applyProtection="0"/>
    <xf numFmtId="0" fontId="115" fillId="0" borderId="171"/>
    <xf numFmtId="0" fontId="115" fillId="0" borderId="172"/>
    <xf numFmtId="0" fontId="115" fillId="0" borderId="173"/>
    <xf numFmtId="0" fontId="103" fillId="0" borderId="169">
      <alignment horizontal="center"/>
    </xf>
    <xf numFmtId="225" fontId="33" fillId="37" borderId="174" applyNumberFormat="0">
      <alignment horizontal="left" vertical="center"/>
    </xf>
    <xf numFmtId="193" fontId="20" fillId="0" borderId="0"/>
    <xf numFmtId="0" fontId="20" fillId="0" borderId="0"/>
    <xf numFmtId="0" fontId="20" fillId="0" borderId="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xf numFmtId="0" fontId="20" fillId="0" borderId="0"/>
    <xf numFmtId="0" fontId="20" fillId="0" borderId="0"/>
    <xf numFmtId="0" fontId="81" fillId="83" borderId="0" applyNumberFormat="0" applyBorder="0" applyAlignment="0" applyProtection="0"/>
    <xf numFmtId="195" fontId="20" fillId="0" borderId="0" applyFont="0" applyFill="0" applyBorder="0" applyAlignment="0" applyProtection="0">
      <alignment horizontal="right"/>
    </xf>
    <xf numFmtId="0" fontId="97" fillId="81" borderId="0" applyNumberFormat="0" applyBorder="0" applyAlignment="0" applyProtection="0"/>
    <xf numFmtId="0" fontId="89" fillId="0" borderId="0" applyNumberFormat="0" applyFill="0" applyBorder="0" applyAlignment="0" applyProtection="0"/>
    <xf numFmtId="281" fontId="76" fillId="0" borderId="0" applyFont="0" applyFill="0" applyBorder="0" applyAlignment="0" applyProtection="0"/>
    <xf numFmtId="0" fontId="20" fillId="0" borderId="0" applyNumberFormat="0" applyFill="0" applyBorder="0" applyAlignment="0" applyProtection="0"/>
    <xf numFmtId="0" fontId="55" fillId="80" borderId="0" applyNumberFormat="0" applyBorder="0" applyAlignment="0" applyProtection="0"/>
    <xf numFmtId="0" fontId="20" fillId="0" borderId="0" applyNumberFormat="0" applyFill="0" applyBorder="0" applyAlignment="0" applyProtection="0"/>
    <xf numFmtId="0" fontId="20" fillId="0" borderId="0" applyFont="0" applyFill="0" applyBorder="0" applyAlignment="0" applyProtection="0"/>
    <xf numFmtId="225" fontId="33" fillId="37" borderId="158" applyNumberFormat="0">
      <alignment horizontal="left" vertical="center"/>
    </xf>
    <xf numFmtId="9" fontId="20" fillId="34" borderId="0"/>
    <xf numFmtId="0" fontId="115" fillId="0" borderId="131"/>
    <xf numFmtId="0" fontId="115" fillId="0" borderId="147"/>
    <xf numFmtId="0" fontId="80" fillId="0" borderId="154" applyNumberFormat="0">
      <alignment vertical="center"/>
    </xf>
    <xf numFmtId="0" fontId="115" fillId="0" borderId="133"/>
    <xf numFmtId="0" fontId="103" fillId="0" borderId="145">
      <alignment horizontal="center"/>
    </xf>
    <xf numFmtId="0" fontId="55" fillId="81" borderId="0" applyNumberFormat="0" applyBorder="0" applyAlignment="0" applyProtection="0"/>
    <xf numFmtId="0" fontId="80" fillId="38" borderId="146" applyNumberFormat="0" applyFill="0" applyBorder="0" applyAlignment="0" applyProtection="0">
      <alignment horizontal="center" vertical="center"/>
    </xf>
    <xf numFmtId="204" fontId="20" fillId="0" borderId="14" applyFont="0" applyFill="0" applyBorder="0" applyAlignment="0" applyProtection="0"/>
    <xf numFmtId="3" fontId="20" fillId="0" borderId="0"/>
    <xf numFmtId="281" fontId="20" fillId="0" borderId="0" applyFont="0" applyFill="0" applyBorder="0" applyAlignment="0" applyProtection="0"/>
    <xf numFmtId="43" fontId="20" fillId="0" borderId="0" applyFont="0" applyFill="0" applyBorder="0" applyAlignment="0" applyProtection="0"/>
    <xf numFmtId="0" fontId="90" fillId="80" borderId="0" applyNumberFormat="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8" fontId="20" fillId="0" borderId="0" applyFont="0" applyFill="0" applyBorder="0" applyAlignment="0" applyProtection="0"/>
    <xf numFmtId="211"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211" fontId="20" fillId="0" borderId="0" applyFont="0" applyFill="0" applyBorder="0" applyAlignment="0" applyProtection="0"/>
    <xf numFmtId="0" fontId="103" fillId="0" borderId="153">
      <alignment horizontal="center"/>
    </xf>
    <xf numFmtId="211" fontId="20" fillId="0" borderId="0" applyFont="0" applyFill="0" applyBorder="0" applyAlignment="0" applyProtection="0"/>
    <xf numFmtId="211" fontId="20" fillId="0" borderId="0" applyFont="0" applyFill="0" applyBorder="0" applyAlignment="0" applyProtection="0"/>
    <xf numFmtId="211" fontId="20" fillId="0" borderId="0" applyFont="0" applyFill="0" applyBorder="0" applyAlignment="0" applyProtection="0"/>
    <xf numFmtId="43" fontId="20" fillId="0" borderId="0" applyFont="0" applyFill="0" applyBorder="0" applyAlignment="0" applyProtection="0"/>
    <xf numFmtId="0" fontId="115" fillId="0" borderId="156"/>
    <xf numFmtId="0" fontId="115" fillId="0" borderId="155"/>
    <xf numFmtId="177"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89" fontId="20" fillId="0" borderId="0" applyFont="0" applyFill="0" applyBorder="0" applyAlignment="0" applyProtection="0"/>
    <xf numFmtId="169"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55" fillId="78" borderId="0" applyNumberFormat="0" applyBorder="0" applyAlignment="0" applyProtection="0"/>
    <xf numFmtId="0" fontId="55" fillId="80" borderId="0" applyNumberFormat="0" applyBorder="0" applyAlignment="0" applyProtection="0"/>
    <xf numFmtId="43"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74"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78"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4" fontId="20" fillId="0" borderId="0" applyFont="0" applyFill="0" applyBorder="0" applyAlignment="0" applyProtection="0"/>
    <xf numFmtId="43" fontId="20" fillId="0" borderId="0" applyFont="0" applyFill="0" applyBorder="0" applyAlignment="0" applyProtection="0"/>
    <xf numFmtId="187" fontId="20" fillId="0" borderId="0" applyFont="0" applyFill="0" applyBorder="0" applyAlignment="0" applyProtection="0"/>
    <xf numFmtId="174"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7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1" fontId="20" fillId="0" borderId="0" applyFont="0" applyFill="0" applyBorder="0" applyAlignment="0" applyProtection="0"/>
    <xf numFmtId="17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55" fillId="79" borderId="0" applyNumberFormat="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1" fontId="20" fillId="0" borderId="0" applyFont="0" applyFill="0" applyBorder="0" applyAlignment="0" applyProtection="0"/>
    <xf numFmtId="43" fontId="20" fillId="0" borderId="0" applyFont="0" applyFill="0" applyBorder="0" applyAlignment="0" applyProtection="0"/>
    <xf numFmtId="188"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81" fontId="20" fillId="0" borderId="0" applyFont="0" applyFill="0" applyBorder="0" applyAlignment="0" applyProtection="0"/>
    <xf numFmtId="213" fontId="20" fillId="0" borderId="0" applyFont="0" applyFill="0" applyBorder="0" applyAlignment="0" applyProtection="0"/>
    <xf numFmtId="168"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4"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43" fontId="20" fillId="0" borderId="0" applyFont="0" applyFill="0" applyBorder="0" applyAlignment="0" applyProtection="0"/>
    <xf numFmtId="167"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87"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216"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6"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3" fontId="20" fillId="0" borderId="0" applyFont="0" applyFill="0" applyBorder="0" applyAlignment="0" applyProtection="0"/>
    <xf numFmtId="171"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7" fontId="20" fillId="0" borderId="0"/>
    <xf numFmtId="3" fontId="20" fillId="0" borderId="0" applyFont="0" applyFill="0" applyBorder="0" applyAlignment="0" applyProtection="0"/>
    <xf numFmtId="218" fontId="20" fillId="0" borderId="0" applyFont="0" applyFill="0" applyBorder="0" applyAlignment="0" applyProtection="0"/>
    <xf numFmtId="219" fontId="20" fillId="0" borderId="21"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220" fontId="20" fillId="0" borderId="0" applyFont="0" applyFill="0" applyBorder="0" applyAlignment="0" applyProtection="0"/>
    <xf numFmtId="221" fontId="20" fillId="0" borderId="0"/>
    <xf numFmtId="0" fontId="20" fillId="0" borderId="0" applyFont="0" applyFill="0" applyBorder="0" applyAlignment="0" applyProtection="0"/>
    <xf numFmtId="0" fontId="20" fillId="0" borderId="0" applyFont="0" applyFill="0" applyBorder="0" applyAlignment="0" applyProtection="0"/>
    <xf numFmtId="205" fontId="137" fillId="101" borderId="11">
      <alignment horizontal="center" vertical="top" wrapText="1"/>
    </xf>
    <xf numFmtId="223" fontId="20" fillId="0" borderId="0"/>
    <xf numFmtId="0" fontId="81" fillId="84" borderId="0" applyNumberFormat="0" applyBorder="0" applyAlignment="0" applyProtection="0"/>
    <xf numFmtId="2" fontId="20" fillId="0" borderId="0" applyFont="0" applyFill="0" applyBorder="0" applyAlignment="0" applyProtection="0"/>
    <xf numFmtId="0" fontId="20" fillId="0" borderId="0" applyNumberFormat="0" applyFont="0" applyBorder="0" applyAlignment="0" applyProtection="0"/>
    <xf numFmtId="0" fontId="80" fillId="0" borderId="146" applyNumberFormat="0">
      <alignment vertical="center"/>
    </xf>
    <xf numFmtId="225" fontId="33" fillId="37" borderId="134" applyNumberFormat="0">
      <alignment horizontal="left" vertical="center"/>
    </xf>
    <xf numFmtId="226" fontId="20" fillId="0" borderId="0" applyFont="0" applyFill="0" applyBorder="0" applyAlignment="0" applyProtection="0"/>
    <xf numFmtId="0" fontId="80" fillId="0" borderId="170" applyNumberFormat="0">
      <alignment vertical="center"/>
    </xf>
    <xf numFmtId="1" fontId="20" fillId="0" borderId="0">
      <alignment wrapText="1"/>
    </xf>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20" fillId="0" borderId="0"/>
    <xf numFmtId="0" fontId="20" fillId="0" borderId="0">
      <alignment horizontal="justify" vertical="top" wrapText="1"/>
    </xf>
    <xf numFmtId="0" fontId="20" fillId="0" borderId="0"/>
    <xf numFmtId="0" fontId="20" fillId="0" borderId="0">
      <alignment horizontal="justify" vertical="top" wrapText="1"/>
    </xf>
    <xf numFmtId="0" fontId="20" fillId="0" borderId="0"/>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horizontal="justify" vertical="top" wrapText="1"/>
    </xf>
    <xf numFmtId="0" fontId="20" fillId="0" borderId="0"/>
    <xf numFmtId="0" fontId="101" fillId="0" borderId="44" applyNumberFormat="0" applyFill="0" applyAlignment="0" applyProtection="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84" fillId="91" borderId="37" applyNumberFormat="0" applyAlignment="0" applyProtection="0"/>
    <xf numFmtId="0" fontId="20" fillId="0" borderId="0"/>
    <xf numFmtId="0" fontId="20" fillId="0" borderId="0"/>
    <xf numFmtId="0" fontId="20" fillId="0" borderId="0"/>
    <xf numFmtId="0" fontId="81" fillId="88"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37" fontId="75" fillId="38" borderId="176" applyNumberFormat="0" applyFont="0" applyFill="0" applyAlignment="0" applyProtection="0">
      <protection locked="0"/>
    </xf>
    <xf numFmtId="37" fontId="214" fillId="0" borderId="175" applyNumberFormat="0" applyFont="0" applyFill="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78" borderId="42"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horizontal="justify" vertical="top" wrapText="1"/>
    </xf>
    <xf numFmtId="0" fontId="20" fillId="0" borderId="0"/>
    <xf numFmtId="0" fontId="20" fillId="0" borderId="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alignment horizontal="justify" vertical="top" wrapText="1"/>
    </xf>
    <xf numFmtId="0" fontId="20" fillId="0" borderId="0"/>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horizontal="justify" vertical="top" wrapText="1"/>
    </xf>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78" borderId="42" applyNumberFormat="0" applyFont="0" applyAlignment="0" applyProtection="0"/>
    <xf numFmtId="229" fontId="20" fillId="0" borderId="0" applyFont="0" applyFill="0" applyBorder="0" applyAlignment="0" applyProtection="0">
      <alignment vertical="center"/>
    </xf>
    <xf numFmtId="1" fontId="20" fillId="0" borderId="0">
      <alignment horizontal="center" vertical="center" wrapText="1"/>
    </xf>
    <xf numFmtId="16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2" fontId="138" fillId="0" borderId="146" applyNumberFormat="0" applyFont="0" applyFill="0" applyAlignment="0" applyProtection="0"/>
    <xf numFmtId="43" fontId="29" fillId="0" borderId="0" applyFont="0" applyFill="0" applyBorder="0" applyAlignment="0" applyProtection="0"/>
    <xf numFmtId="37" fontId="214" fillId="0" borderId="135" applyNumberFormat="0" applyFont="0" applyFill="0" applyAlignment="0" applyProtection="0"/>
    <xf numFmtId="37" fontId="75" fillId="38" borderId="136" applyNumberFormat="0" applyFont="0" applyFill="0" applyAlignment="0" applyProtection="0">
      <protection locked="0"/>
    </xf>
    <xf numFmtId="0" fontId="215" fillId="111" borderId="136" applyNumberFormat="0" applyFont="0" applyAlignment="0" applyProtection="0"/>
    <xf numFmtId="233" fontId="20" fillId="0" borderId="0" applyFont="0" applyFill="0" applyBorder="0" applyAlignment="0" applyProtection="0"/>
    <xf numFmtId="242" fontId="225" fillId="0" borderId="146">
      <alignment vertical="center"/>
    </xf>
    <xf numFmtId="0" fontId="20" fillId="0" borderId="0" applyFont="0" applyFill="0" applyBorder="0" applyAlignment="0" applyProtection="0"/>
    <xf numFmtId="205" fontId="137" fillId="101" borderId="11">
      <alignment horizontal="center" vertical="top" wrapText="1"/>
    </xf>
    <xf numFmtId="0" fontId="20" fillId="0" borderId="0" applyFont="0" applyFill="0" applyBorder="0" applyAlignment="0" applyProtection="0"/>
    <xf numFmtId="178" fontId="20" fillId="0" borderId="0" applyFont="0" applyFill="0" applyBorder="0" applyAlignment="0" applyProtection="0">
      <alignment vertical="center"/>
    </xf>
    <xf numFmtId="164" fontId="20" fillId="0" borderId="0" applyFont="0" applyFill="0" applyBorder="0" applyAlignment="0" applyProtection="0"/>
    <xf numFmtId="0" fontId="41" fillId="0" borderId="0"/>
    <xf numFmtId="0" fontId="20" fillId="0" borderId="0"/>
    <xf numFmtId="43" fontId="20" fillId="0" borderId="0" applyFont="0" applyFill="0" applyBorder="0" applyAlignment="0" applyProtection="0"/>
    <xf numFmtId="9"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0" fontId="55" fillId="77" borderId="0" applyNumberFormat="0" applyBorder="0" applyAlignment="0" applyProtection="0"/>
    <xf numFmtId="0" fontId="20" fillId="0" borderId="0"/>
    <xf numFmtId="43" fontId="20" fillId="0" borderId="0" applyFont="0" applyFill="0" applyBorder="0" applyAlignment="0" applyProtection="0"/>
    <xf numFmtId="0" fontId="115" fillId="0" borderId="148"/>
    <xf numFmtId="0" fontId="115" fillId="0" borderId="147"/>
    <xf numFmtId="0" fontId="115" fillId="0" borderId="149"/>
    <xf numFmtId="0" fontId="103" fillId="0" borderId="145">
      <alignment horizontal="center"/>
    </xf>
    <xf numFmtId="0" fontId="80" fillId="38" borderId="146" applyNumberFormat="0" applyFill="0" applyBorder="0" applyAlignment="0" applyProtection="0">
      <alignment horizontal="center" vertical="center"/>
    </xf>
    <xf numFmtId="0" fontId="80" fillId="0" borderId="146" applyNumberFormat="0">
      <alignment vertical="center"/>
    </xf>
    <xf numFmtId="225" fontId="33" fillId="37" borderId="150" applyNumberFormat="0">
      <alignment horizontal="left" vertical="center"/>
    </xf>
    <xf numFmtId="2" fontId="138" fillId="0" borderId="146" applyNumberFormat="0" applyFont="0" applyFill="0" applyAlignment="0" applyProtection="0"/>
    <xf numFmtId="37" fontId="214" fillId="0" borderId="151" applyNumberFormat="0" applyFont="0" applyFill="0" applyAlignment="0" applyProtection="0"/>
    <xf numFmtId="37" fontId="75" fillId="38" borderId="152" applyNumberFormat="0" applyFont="0" applyFill="0" applyAlignment="0" applyProtection="0">
      <protection locked="0"/>
    </xf>
    <xf numFmtId="0" fontId="215" fillId="111" borderId="152" applyNumberFormat="0" applyFont="0" applyAlignment="0" applyProtection="0"/>
    <xf numFmtId="242" fontId="225" fillId="0" borderId="146">
      <alignment vertical="center"/>
    </xf>
    <xf numFmtId="0" fontId="20" fillId="0" borderId="0"/>
    <xf numFmtId="43" fontId="20" fillId="0" borderId="0" applyFont="0" applyFill="0" applyBorder="0" applyAlignment="0" applyProtection="0"/>
    <xf numFmtId="0" fontId="20" fillId="0" borderId="0"/>
    <xf numFmtId="43" fontId="20" fillId="0" borderId="0" applyFont="0" applyFill="0" applyBorder="0" applyAlignment="0" applyProtection="0"/>
    <xf numFmtId="9" fontId="20" fillId="0" borderId="0" applyFont="0" applyFill="0" applyBorder="0" applyAlignment="0" applyProtection="0"/>
    <xf numFmtId="0" fontId="83" fillId="90" borderId="36" applyNumberFormat="0" applyAlignment="0" applyProtection="0"/>
    <xf numFmtId="0" fontId="96" fillId="0" borderId="41" applyNumberFormat="0" applyFill="0" applyAlignment="0" applyProtection="0"/>
    <xf numFmtId="2" fontId="138" fillId="0" borderId="154" applyNumberFormat="0" applyFont="0" applyFill="0" applyAlignment="0" applyProtection="0"/>
    <xf numFmtId="37" fontId="214" fillId="0" borderId="159" applyNumberFormat="0" applyFont="0" applyFill="0" applyAlignment="0" applyProtection="0"/>
    <xf numFmtId="37" fontId="75" fillId="38" borderId="160" applyNumberFormat="0" applyFont="0" applyFill="0" applyAlignment="0" applyProtection="0">
      <protection locked="0"/>
    </xf>
    <xf numFmtId="0" fontId="215" fillId="111" borderId="160" applyNumberFormat="0" applyFont="0" applyAlignment="0" applyProtection="0"/>
    <xf numFmtId="242" fontId="225" fillId="0" borderId="154">
      <alignment vertical="center"/>
    </xf>
    <xf numFmtId="0" fontId="41" fillId="0" borderId="0"/>
    <xf numFmtId="0" fontId="115" fillId="0" borderId="163"/>
    <xf numFmtId="0" fontId="115" fillId="0" borderId="164"/>
    <xf numFmtId="0" fontId="115" fillId="0" borderId="165"/>
    <xf numFmtId="0" fontId="103" fillId="0" borderId="161">
      <alignment horizontal="center"/>
    </xf>
    <xf numFmtId="0" fontId="80" fillId="38" borderId="162" applyNumberFormat="0" applyFill="0" applyBorder="0" applyAlignment="0" applyProtection="0">
      <alignment horizontal="center" vertical="center"/>
    </xf>
    <xf numFmtId="0" fontId="80" fillId="0" borderId="162" applyNumberFormat="0">
      <alignment vertical="center"/>
    </xf>
    <xf numFmtId="225" fontId="33" fillId="37" borderId="166" applyNumberFormat="0">
      <alignment horizontal="left" vertical="center"/>
    </xf>
    <xf numFmtId="2" fontId="138" fillId="0" borderId="162" applyNumberFormat="0" applyFont="0" applyFill="0" applyAlignment="0" applyProtection="0"/>
    <xf numFmtId="37" fontId="214" fillId="0" borderId="167" applyNumberFormat="0" applyFont="0" applyFill="0" applyAlignment="0" applyProtection="0"/>
    <xf numFmtId="37" fontId="75" fillId="38" borderId="168" applyNumberFormat="0" applyFont="0" applyFill="0" applyAlignment="0" applyProtection="0">
      <protection locked="0"/>
    </xf>
    <xf numFmtId="0" fontId="215" fillId="111" borderId="168" applyNumberFormat="0" applyFont="0" applyAlignment="0" applyProtection="0"/>
    <xf numFmtId="242" fontId="225" fillId="0" borderId="162">
      <alignment vertical="center"/>
    </xf>
    <xf numFmtId="0" fontId="55" fillId="76" borderId="0" applyNumberFormat="0" applyBorder="0" applyAlignment="0" applyProtection="0"/>
    <xf numFmtId="0" fontId="29" fillId="0" borderId="0"/>
    <xf numFmtId="43" fontId="20" fillId="0" borderId="0" applyFont="0" applyFill="0" applyBorder="0" applyAlignment="0" applyProtection="0"/>
    <xf numFmtId="0" fontId="20" fillId="0" borderId="0"/>
    <xf numFmtId="0" fontId="115" fillId="0" borderId="179"/>
    <xf numFmtId="0" fontId="115" fillId="0" borderId="180"/>
    <xf numFmtId="0" fontId="115" fillId="0" borderId="181"/>
    <xf numFmtId="0" fontId="103" fillId="0" borderId="177">
      <alignment horizontal="center"/>
    </xf>
    <xf numFmtId="0" fontId="80" fillId="38" borderId="178" applyNumberFormat="0" applyFill="0" applyBorder="0" applyAlignment="0" applyProtection="0">
      <alignment horizontal="center" vertical="center"/>
    </xf>
    <xf numFmtId="0" fontId="80" fillId="0" borderId="178" applyNumberFormat="0">
      <alignment vertical="center"/>
    </xf>
    <xf numFmtId="225" fontId="33" fillId="37" borderId="182" applyNumberFormat="0">
      <alignment horizontal="left" vertical="center"/>
    </xf>
    <xf numFmtId="2" fontId="138" fillId="0" borderId="178" applyNumberFormat="0" applyFont="0" applyFill="0" applyAlignment="0" applyProtection="0"/>
    <xf numFmtId="37" fontId="214" fillId="0" borderId="183" applyNumberFormat="0" applyFont="0" applyFill="0" applyAlignment="0" applyProtection="0"/>
    <xf numFmtId="37" fontId="75" fillId="38" borderId="184" applyNumberFormat="0" applyFont="0" applyFill="0" applyAlignment="0" applyProtection="0">
      <protection locked="0"/>
    </xf>
    <xf numFmtId="0" fontId="215" fillId="111" borderId="184" applyNumberFormat="0" applyFont="0" applyAlignment="0" applyProtection="0"/>
    <xf numFmtId="242" fontId="225" fillId="0" borderId="178">
      <alignment vertical="center"/>
    </xf>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0" fontId="4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255"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319" fillId="0" borderId="0"/>
    <xf numFmtId="164" fontId="1" fillId="0" borderId="0" applyFont="0" applyFill="0" applyBorder="0" applyAlignment="0" applyProtection="0"/>
    <xf numFmtId="0" fontId="20" fillId="0" borderId="0"/>
    <xf numFmtId="43" fontId="20" fillId="0" borderId="0" applyFont="0" applyFill="0" applyBorder="0" applyAlignment="0" applyProtection="0"/>
    <xf numFmtId="0" fontId="320" fillId="0" borderId="0"/>
    <xf numFmtId="0" fontId="29" fillId="0" borderId="0"/>
    <xf numFmtId="0" fontId="1" fillId="0" borderId="0"/>
    <xf numFmtId="9" fontId="20" fillId="0" borderId="0" applyFont="0" applyFill="0" applyBorder="0" applyAlignment="0" applyProtection="0"/>
    <xf numFmtId="0" fontId="20" fillId="0" borderId="0">
      <alignment horizontal="justify" vertical="top" wrapText="1"/>
    </xf>
    <xf numFmtId="0" fontId="1"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101">
    <xf numFmtId="0" fontId="0" fillId="0" borderId="0" xfId="0"/>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vertical="center"/>
    </xf>
    <xf numFmtId="10" fontId="0" fillId="0" borderId="0" xfId="2" applyNumberFormat="1" applyFont="1"/>
    <xf numFmtId="0" fontId="5" fillId="0" borderId="3" xfId="6"/>
    <xf numFmtId="0" fontId="5" fillId="0" borderId="3" xfId="6" applyAlignment="1">
      <alignment horizontal="center" vertical="center" wrapText="1"/>
    </xf>
    <xf numFmtId="10" fontId="0" fillId="0" borderId="0" xfId="0" applyNumberFormat="1" applyAlignment="1">
      <alignment horizontal="left" vertical="center"/>
    </xf>
    <xf numFmtId="10" fontId="0" fillId="0" borderId="0" xfId="0" applyNumberFormat="1" applyAlignment="1">
      <alignment horizontal="left"/>
    </xf>
    <xf numFmtId="10" fontId="0" fillId="0" borderId="0" xfId="0" applyNumberFormat="1" applyAlignment="1">
      <alignment horizontal="center" vertical="center"/>
    </xf>
    <xf numFmtId="0" fontId="16" fillId="33" borderId="11" xfId="43" applyFont="1" applyFill="1" applyBorder="1" applyAlignment="1">
      <alignment vertical="center"/>
    </xf>
    <xf numFmtId="0" fontId="16" fillId="33" borderId="11" xfId="1" applyNumberFormat="1" applyFont="1" applyFill="1" applyBorder="1" applyAlignment="1">
      <alignment horizontal="center" vertical="center"/>
    </xf>
    <xf numFmtId="0" fontId="16" fillId="33" borderId="11" xfId="43" applyFont="1" applyFill="1" applyBorder="1" applyAlignment="1">
      <alignment horizontal="center" vertical="center"/>
    </xf>
    <xf numFmtId="0" fontId="1" fillId="0" borderId="16" xfId="43" applyFont="1" applyBorder="1" applyAlignment="1">
      <alignment horizontal="center" vertical="center"/>
    </xf>
    <xf numFmtId="0" fontId="1" fillId="0" borderId="16" xfId="1" applyNumberFormat="1" applyFont="1" applyFill="1" applyBorder="1" applyAlignment="1">
      <alignment horizontal="center" vertical="center"/>
    </xf>
    <xf numFmtId="10" fontId="1" fillId="0" borderId="16" xfId="2" applyNumberFormat="1" applyFont="1" applyFill="1" applyBorder="1" applyAlignment="1">
      <alignment horizontal="center" vertical="center"/>
    </xf>
    <xf numFmtId="0" fontId="1" fillId="0" borderId="16" xfId="1" applyNumberFormat="1" applyFont="1" applyBorder="1" applyAlignment="1">
      <alignment horizontal="center" vertical="center"/>
    </xf>
    <xf numFmtId="0" fontId="1" fillId="0" borderId="13" xfId="43" applyFont="1" applyBorder="1" applyAlignment="1">
      <alignment horizontal="center" vertical="center"/>
    </xf>
    <xf numFmtId="0" fontId="1" fillId="0" borderId="13" xfId="1" applyNumberFormat="1" applyFont="1" applyBorder="1" applyAlignment="1">
      <alignment horizontal="center" vertical="center"/>
    </xf>
    <xf numFmtId="10" fontId="1" fillId="0" borderId="13" xfId="2" applyNumberFormat="1" applyFont="1" applyFill="1" applyBorder="1" applyAlignment="1">
      <alignment horizontal="center" vertical="center"/>
    </xf>
    <xf numFmtId="0" fontId="0" fillId="0" borderId="0" xfId="0" applyAlignment="1">
      <alignment horizontal="center"/>
    </xf>
    <xf numFmtId="0" fontId="16" fillId="0" borderId="0" xfId="0" applyFont="1" applyAlignment="1">
      <alignment horizontal="center" vertical="center"/>
    </xf>
    <xf numFmtId="9" fontId="0" fillId="0" borderId="0" xfId="2" applyFont="1" applyAlignment="1">
      <alignment horizontal="center"/>
    </xf>
    <xf numFmtId="43" fontId="0" fillId="0" borderId="0" xfId="1" applyFont="1"/>
    <xf numFmtId="0" fontId="16" fillId="0" borderId="0" xfId="0" applyFont="1" applyAlignment="1">
      <alignment horizontal="center" vertical="center" wrapText="1"/>
    </xf>
    <xf numFmtId="0" fontId="0" fillId="0" borderId="0" xfId="0" applyAlignment="1">
      <alignment wrapText="1"/>
    </xf>
    <xf numFmtId="43" fontId="0" fillId="0" borderId="0" xfId="0" applyNumberFormat="1"/>
    <xf numFmtId="0" fontId="0" fillId="0" borderId="186" xfId="0" applyBorder="1"/>
    <xf numFmtId="0" fontId="0" fillId="0" borderId="186" xfId="0" applyBorder="1" applyAlignment="1">
      <alignment wrapText="1"/>
    </xf>
    <xf numFmtId="43" fontId="0" fillId="0" borderId="186" xfId="1" applyFont="1" applyBorder="1"/>
    <xf numFmtId="0" fontId="0" fillId="0" borderId="187" xfId="0" applyBorder="1"/>
    <xf numFmtId="0" fontId="0" fillId="0" borderId="187" xfId="0" applyBorder="1" applyAlignment="1">
      <alignment wrapText="1"/>
    </xf>
    <xf numFmtId="43" fontId="0" fillId="0" borderId="187" xfId="1" applyFont="1" applyBorder="1"/>
    <xf numFmtId="0" fontId="0" fillId="0" borderId="188" xfId="0" applyBorder="1"/>
    <xf numFmtId="43" fontId="0" fillId="0" borderId="188" xfId="1" applyFont="1" applyBorder="1"/>
    <xf numFmtId="0" fontId="16" fillId="0" borderId="185" xfId="0" applyFont="1" applyBorder="1" applyAlignment="1">
      <alignment horizontal="center" vertical="center"/>
    </xf>
    <xf numFmtId="0" fontId="16" fillId="0" borderId="185" xfId="0" applyFont="1" applyBorder="1" applyAlignment="1">
      <alignment horizontal="center" vertical="center" wrapText="1"/>
    </xf>
    <xf numFmtId="43" fontId="16" fillId="0" borderId="185" xfId="1" applyFont="1" applyBorder="1" applyAlignment="1">
      <alignment horizontal="center" vertical="center"/>
    </xf>
    <xf numFmtId="9" fontId="16" fillId="0" borderId="185" xfId="2" applyFont="1" applyBorder="1" applyAlignment="1">
      <alignment horizontal="center" vertical="center"/>
    </xf>
    <xf numFmtId="0" fontId="0" fillId="0" borderId="188" xfId="0" applyBorder="1" applyAlignment="1">
      <alignment horizontal="center"/>
    </xf>
    <xf numFmtId="0" fontId="0" fillId="0" borderId="186" xfId="0" applyBorder="1" applyAlignment="1">
      <alignment horizontal="center"/>
    </xf>
    <xf numFmtId="0" fontId="0" fillId="0" borderId="187" xfId="0" applyBorder="1" applyAlignment="1">
      <alignment horizontal="center"/>
    </xf>
    <xf numFmtId="9" fontId="0" fillId="0" borderId="187" xfId="2" applyFont="1" applyBorder="1" applyAlignment="1">
      <alignment horizontal="center"/>
    </xf>
    <xf numFmtId="9" fontId="0" fillId="0" borderId="0" xfId="0" applyNumberFormat="1" applyAlignment="1">
      <alignment horizontal="center"/>
    </xf>
    <xf numFmtId="43" fontId="16" fillId="0" borderId="0" xfId="1" applyFont="1"/>
    <xf numFmtId="0" fontId="16" fillId="0" borderId="186" xfId="0" applyFont="1" applyBorder="1" applyAlignment="1">
      <alignment wrapText="1"/>
    </xf>
    <xf numFmtId="0" fontId="16" fillId="0" borderId="186" xfId="0" applyFont="1" applyBorder="1" applyAlignment="1">
      <alignment horizontal="center"/>
    </xf>
    <xf numFmtId="9" fontId="0" fillId="134" borderId="186" xfId="2" applyFont="1" applyFill="1" applyBorder="1" applyAlignment="1">
      <alignment horizontal="center"/>
    </xf>
    <xf numFmtId="0" fontId="0" fillId="0" borderId="189" xfId="0" applyBorder="1" applyAlignment="1">
      <alignment horizontal="center"/>
    </xf>
    <xf numFmtId="43" fontId="0" fillId="0" borderId="190" xfId="1" applyFont="1" applyBorder="1"/>
    <xf numFmtId="0" fontId="0" fillId="135" borderId="188" xfId="0" applyFill="1" applyBorder="1" applyAlignment="1">
      <alignment horizontal="center"/>
    </xf>
    <xf numFmtId="43" fontId="0" fillId="135" borderId="188" xfId="1" applyFont="1" applyFill="1" applyBorder="1"/>
    <xf numFmtId="9" fontId="0" fillId="135" borderId="188" xfId="2" applyFont="1" applyFill="1" applyBorder="1" applyAlignment="1">
      <alignment horizontal="center"/>
    </xf>
    <xf numFmtId="0" fontId="0" fillId="135" borderId="186" xfId="0" applyFill="1" applyBorder="1" applyAlignment="1">
      <alignment horizontal="center"/>
    </xf>
    <xf numFmtId="43" fontId="0" fillId="135" borderId="186" xfId="1" applyFont="1" applyFill="1" applyBorder="1"/>
    <xf numFmtId="9" fontId="0" fillId="135" borderId="186" xfId="2" applyFont="1" applyFill="1" applyBorder="1" applyAlignment="1">
      <alignment horizontal="center"/>
    </xf>
    <xf numFmtId="0" fontId="0" fillId="135" borderId="186" xfId="0" applyFill="1" applyBorder="1" applyAlignment="1">
      <alignment wrapText="1"/>
    </xf>
    <xf numFmtId="0" fontId="322" fillId="0" borderId="186" xfId="0" applyFont="1" applyBorder="1" applyAlignment="1">
      <alignment wrapText="1"/>
    </xf>
    <xf numFmtId="0" fontId="322" fillId="0" borderId="188" xfId="0" applyFont="1" applyBorder="1" applyAlignment="1">
      <alignment wrapText="1"/>
    </xf>
    <xf numFmtId="43" fontId="0" fillId="0" borderId="188" xfId="1" applyFont="1" applyFill="1" applyBorder="1"/>
    <xf numFmtId="9" fontId="0" fillId="0" borderId="188" xfId="2" applyFont="1" applyFill="1" applyBorder="1" applyAlignment="1">
      <alignment horizontal="center"/>
    </xf>
    <xf numFmtId="43" fontId="0" fillId="0" borderId="186" xfId="1" applyFont="1" applyFill="1" applyBorder="1"/>
    <xf numFmtId="9" fontId="0" fillId="0" borderId="186" xfId="2" applyFont="1" applyFill="1" applyBorder="1" applyAlignment="1">
      <alignment horizontal="center"/>
    </xf>
    <xf numFmtId="0" fontId="321" fillId="0" borderId="186" xfId="0" applyFont="1" applyBorder="1" applyAlignment="1">
      <alignment horizontal="center"/>
    </xf>
    <xf numFmtId="43" fontId="0" fillId="0" borderId="190" xfId="1" applyFont="1" applyFill="1" applyBorder="1"/>
    <xf numFmtId="0" fontId="0" fillId="135" borderId="188" xfId="0" applyFill="1" applyBorder="1" applyAlignment="1">
      <alignment wrapText="1"/>
    </xf>
    <xf numFmtId="0" fontId="0" fillId="136" borderId="186" xfId="0" applyFill="1" applyBorder="1" applyAlignment="1">
      <alignment horizontal="center"/>
    </xf>
    <xf numFmtId="0" fontId="0" fillId="136" borderId="186" xfId="0" applyFill="1" applyBorder="1" applyAlignment="1">
      <alignment wrapText="1"/>
    </xf>
    <xf numFmtId="43" fontId="0" fillId="136" borderId="186" xfId="1" applyFont="1" applyFill="1" applyBorder="1"/>
    <xf numFmtId="9" fontId="0" fillId="136" borderId="186" xfId="2" applyFont="1" applyFill="1" applyBorder="1" applyAlignment="1">
      <alignment horizontal="center"/>
    </xf>
    <xf numFmtId="0" fontId="0" fillId="137" borderId="186" xfId="0" applyFill="1" applyBorder="1" applyAlignment="1">
      <alignment horizontal="center"/>
    </xf>
    <xf numFmtId="0" fontId="0" fillId="137" borderId="186" xfId="0" applyFill="1" applyBorder="1" applyAlignment="1">
      <alignment wrapText="1"/>
    </xf>
    <xf numFmtId="43" fontId="0" fillId="137" borderId="186" xfId="1" applyFont="1" applyFill="1" applyBorder="1"/>
    <xf numFmtId="9" fontId="0" fillId="137" borderId="186" xfId="2" applyFont="1" applyFill="1" applyBorder="1" applyAlignment="1">
      <alignment horizontal="center"/>
    </xf>
    <xf numFmtId="0" fontId="0" fillId="138" borderId="186" xfId="0" applyFill="1" applyBorder="1" applyAlignment="1">
      <alignment horizontal="center"/>
    </xf>
    <xf numFmtId="0" fontId="0" fillId="138" borderId="186" xfId="0" applyFill="1" applyBorder="1" applyAlignment="1">
      <alignment wrapText="1"/>
    </xf>
    <xf numFmtId="43" fontId="0" fillId="138" borderId="186" xfId="1" applyFont="1" applyFill="1" applyBorder="1"/>
    <xf numFmtId="9" fontId="0" fillId="138" borderId="186" xfId="2" applyFont="1" applyFill="1" applyBorder="1" applyAlignment="1">
      <alignment horizontal="center"/>
    </xf>
    <xf numFmtId="0" fontId="0" fillId="138" borderId="187" xfId="0" applyFill="1" applyBorder="1" applyAlignment="1">
      <alignment horizontal="center"/>
    </xf>
    <xf numFmtId="0" fontId="0" fillId="138" borderId="187" xfId="0" applyFill="1" applyBorder="1" applyAlignment="1">
      <alignment wrapText="1"/>
    </xf>
    <xf numFmtId="43" fontId="0" fillId="138" borderId="187" xfId="1" applyFont="1" applyFill="1" applyBorder="1"/>
    <xf numFmtId="9" fontId="0" fillId="138" borderId="187" xfId="2" applyFont="1" applyFill="1" applyBorder="1" applyAlignment="1">
      <alignment horizontal="center"/>
    </xf>
    <xf numFmtId="43" fontId="16" fillId="0" borderId="0" xfId="1" applyFont="1" applyAlignment="1">
      <alignment horizontal="center" vertical="center" wrapText="1"/>
    </xf>
    <xf numFmtId="43" fontId="16" fillId="0" borderId="185" xfId="1" applyFont="1" applyBorder="1" applyAlignment="1">
      <alignment horizontal="center" vertical="center" wrapText="1"/>
    </xf>
    <xf numFmtId="43" fontId="16" fillId="0" borderId="0" xfId="1" applyFont="1" applyAlignment="1">
      <alignment vertical="center"/>
    </xf>
    <xf numFmtId="0" fontId="0" fillId="0" borderId="186" xfId="0" applyBorder="1" applyAlignment="1">
      <alignment horizontal="center" vertical="center"/>
    </xf>
    <xf numFmtId="0" fontId="0" fillId="0" borderId="186" xfId="0" applyBorder="1" applyAlignment="1">
      <alignment horizontal="left"/>
    </xf>
    <xf numFmtId="0" fontId="0" fillId="0" borderId="186" xfId="0" applyBorder="1" applyAlignment="1">
      <alignment horizontal="left" vertical="center"/>
    </xf>
    <xf numFmtId="10" fontId="0" fillId="0" borderId="186" xfId="2" applyNumberFormat="1" applyFont="1" applyBorder="1"/>
    <xf numFmtId="0" fontId="0" fillId="0" borderId="187" xfId="0" applyBorder="1" applyAlignment="1">
      <alignment horizontal="center" vertical="center"/>
    </xf>
    <xf numFmtId="0" fontId="0" fillId="0" borderId="187" xfId="0" applyBorder="1" applyAlignment="1">
      <alignment horizontal="left"/>
    </xf>
    <xf numFmtId="0" fontId="0" fillId="0" borderId="187" xfId="0" applyBorder="1" applyAlignment="1">
      <alignment horizontal="left" vertical="center"/>
    </xf>
    <xf numFmtId="10" fontId="0" fillId="0" borderId="187" xfId="2" applyNumberFormat="1" applyFont="1" applyBorder="1"/>
    <xf numFmtId="0" fontId="0" fillId="0" borderId="188" xfId="0" applyBorder="1" applyAlignment="1">
      <alignment horizontal="center" vertical="center"/>
    </xf>
    <xf numFmtId="0" fontId="0" fillId="0" borderId="188" xfId="0" applyBorder="1" applyAlignment="1">
      <alignment horizontal="left"/>
    </xf>
    <xf numFmtId="0" fontId="0" fillId="0" borderId="188" xfId="0" applyBorder="1" applyAlignment="1">
      <alignment horizontal="left" vertical="center"/>
    </xf>
    <xf numFmtId="10" fontId="0" fillId="0" borderId="188" xfId="2" applyNumberFormat="1" applyFont="1" applyBorder="1"/>
    <xf numFmtId="0" fontId="5" fillId="0" borderId="185" xfId="6" applyBorder="1"/>
    <xf numFmtId="0" fontId="5" fillId="0" borderId="185" xfId="6" applyBorder="1" applyAlignment="1">
      <alignment horizontal="center" vertical="center" wrapText="1"/>
    </xf>
    <xf numFmtId="0" fontId="5" fillId="0" borderId="185" xfId="6" applyBorder="1"/>
    <xf numFmtId="43" fontId="323" fillId="134" borderId="0" xfId="1" applyFont="1" applyFill="1"/>
  </cellXfs>
  <cellStyles count="32907">
    <cellStyle name="_x0001_" xfId="1442" xr:uid="{395C3AF6-2B5D-4595-93AB-CF5351743BD6}"/>
    <cellStyle name="_x0005_" xfId="8035" xr:uid="{3A2E681A-64D3-4725-9772-9A4B6FB6228E}"/>
    <cellStyle name=" 1" xfId="5914" xr:uid="{0293F1CE-625E-4885-9F52-D3EF9EBAF8FC}"/>
    <cellStyle name="_x0005_ 2" xfId="5913" xr:uid="{0BD82196-ECB2-4A14-95E9-7E9F5D96E1BF}"/>
    <cellStyle name="_x000c_ōᅺb0ōᆊbXōᆚbōᆪb¨ōᆺb섄ōᇊb섰ōᇚb셌ōᇪb셨ōᇺb손ōሊbÌōሚbôōሪbŀōሺbŨōቊbƀōቚb솴ōቪb쇌ōቺb쇬ōኊb숄ōኚb술ōኪbƜōኺbƸōዊbǜōዚbǸōዪbɄō" xfId="1443" xr:uid="{1B2DC048-ABBD-44C1-9EC3-8507710B65BB}"/>
    <cellStyle name="&quot;Percent&quot;" xfId="5912" xr:uid="{1C7E560A-C5DA-4545-A853-50546060517E}"/>
    <cellStyle name="(0.0%)" xfId="1444" xr:uid="{9B7BE4B1-6C82-4C17-811F-436C92F8D766}"/>
    <cellStyle name="(0.0%) 2" xfId="5911" xr:uid="{64EFB77E-9926-4671-9664-5B482CFB6C69}"/>
    <cellStyle name="(0.0%) 3" xfId="32325" xr:uid="{79C4B697-BBDF-481C-B670-C3DC3C4CE958}"/>
    <cellStyle name="?" xfId="1445" xr:uid="{07081EF7-D016-41FE-8CA4-A3CE2AF74D05}"/>
    <cellStyle name="?(2)" xfId="1446" xr:uid="{1659B06F-E713-4C76-BCC5-3E71B2B5A1A1}"/>
    <cellStyle name="??" xfId="1447" xr:uid="{CF40CC17-E4B1-4D4A-9B60-6B5592EF9740}"/>
    <cellStyle name="??&amp;" xfId="1448" xr:uid="{469D25AD-6CE8-4D79-9CE0-F8F34B0BBFDD}"/>
    <cellStyle name="??&amp;O" xfId="1449" xr:uid="{9F3AB5EA-3C05-4A42-A9FD-26C0E39BAB3B}"/>
    <cellStyle name="??&amp;O?" xfId="1450" xr:uid="{740734AC-8937-4C33-A2D2-EEDC0E17B0F3}"/>
    <cellStyle name="??&amp;O?&amp;H" xfId="1451" xr:uid="{C749CEA9-1052-43DA-A0B8-6705EDF307E5}"/>
    <cellStyle name="??&amp;O?&amp;H?" xfId="1452" xr:uid="{44ED6A3D-C99D-416D-8E8A-4B01A38A0034}"/>
    <cellStyle name="??&amp;O?&amp;H?_x0008_" xfId="1453" xr:uid="{4AB023C3-B54F-404E-900D-4E6A4EA58A26}"/>
    <cellStyle name="??&amp;O?&amp;H?_x0008_?" xfId="1454" xr:uid="{C1A770FD-CA5F-406E-BC50-3EC5F22819D0}"/>
    <cellStyle name="??&amp;O?&amp;H?_x0008__x000f__x0007_?_x0007__x0001__x0001_" xfId="1455" xr:uid="{6C57B599-16D9-4639-9EA1-B1F318162749}"/>
    <cellStyle name="??&amp;O?&amp;H?_x0008_??" xfId="1456" xr:uid="{7E4DC327-5049-4BEC-B795-E1B14C0A31D8}"/>
    <cellStyle name="??&amp;O?&amp;H?_x0008_??_x0007__x0001__x0001_" xfId="1457" xr:uid="{B2C2FFDF-FC37-4370-B51A-8BDFEA43C214}"/>
    <cellStyle name="??&amp;O?&amp;H?_x0008_??_MGF-MH-011-BOQ_for_HVAC_Plumbing_System_0428" xfId="1458" xr:uid="{5B5F29E7-8174-46C8-92DF-73B28D2D5826}"/>
    <cellStyle name="??&amp;O?&amp;H?_x0008_?_견적" xfId="1459" xr:uid="{A5B94ACD-02A5-4E51-9B53-D15475BC8093}"/>
    <cellStyle name="??&amp;O?&amp;H?_MGF-MH-011-BOQ_for_HVAC_Plumbing_System_0428" xfId="1460" xr:uid="{11677E34-A684-4B76-917F-5ADBC3E7744C}"/>
    <cellStyle name="??&amp;O?&amp;H?_x0008__MGF-MH-011-BOQ_for_HVAC_Plumbing_System_0428" xfId="1461" xr:uid="{2CE64663-CDD0-43FC-9E8E-249E596113F2}"/>
    <cellStyle name="??&amp;O?&amp;H_MGF-MH-011-BOQ_for_HVAC_Plumbing_System_0428" xfId="1462" xr:uid="{B5722B75-3064-4CA0-9B4C-5422D69E3A84}"/>
    <cellStyle name="??&amp;O?_견적" xfId="1463" xr:uid="{5E97FFC9-1BE9-4954-8D6E-E8897E2822B9}"/>
    <cellStyle name="??&amp;O_MGF-MH-011-BOQ_for_HVAC_Plumbing_System_0428" xfId="1464" xr:uid="{9769EB59-0E4A-43F5-94BB-3326718EBF21}"/>
    <cellStyle name="???­ [0]_INQUIRY ¿?¾÷?ß?ø " xfId="1465" xr:uid="{D46A5ED0-FAFD-406C-90E5-37F5E254507E}"/>
    <cellStyle name="?_x001d_??%U²u&amp;H²9_x0008_? s_x000a__x0007__x0001__x0001_" xfId="1466" xr:uid="{4160C742-0C0B-4B84-8A7F-0ACA292C6C4B}"/>
    <cellStyle name="?_x001d_??%U²u&amp;H²9_x0008_? s_x000a__x0007__x0001__x0001_ 2" xfId="32329" xr:uid="{1454690D-5D3D-4A1D-8E79-5CD038C2C4B6}"/>
    <cellStyle name="???_??" xfId="1467" xr:uid="{A49B0A36-9E48-4EE5-9095-BED691A29241}"/>
    <cellStyle name="???­_INQUIRY ¿?¾÷?ß?ø " xfId="1468" xr:uid="{42CAD4E5-3618-4CEF-B8F3-FD7F309F320F}"/>
    <cellStyle name="???Ø_??°???(2¿?) " xfId="1469" xr:uid="{05DBD31E-C452-4D9B-9EB4-21842E64AE87}"/>
    <cellStyle name="??_??" xfId="1470" xr:uid="{B2E7AF1C-AF33-4802-A4A8-03894BEC1F87}"/>
    <cellStyle name="??|?Revenuenuesy L" xfId="5910" xr:uid="{E5E8007F-D21E-4E29-949B-1EF8956B5BDB}"/>
    <cellStyle name="??|?Revenuenuesy L 2" xfId="5909" xr:uid="{DA9177A8-E028-4271-A08D-8BD32F505F11}"/>
    <cellStyle name="??|?Revenuenuesy L 3" xfId="8037" xr:uid="{3CE991C2-AAC2-4873-BD56-F67FE95E05B1}"/>
    <cellStyle name="??A? [0]_laroux_1_¸???™? " xfId="1471" xr:uid="{92809BC4-1090-4DC8-958E-3A430455A4B8}"/>
    <cellStyle name="??A?_laroux_1_¸???™? " xfId="1472" xr:uid="{DF613040-6B3E-44C7-9246-24EB582B37A6}"/>
    <cellStyle name="?_MGF-MH-011-BOQ_for_HVAC_Plumbing_System_0428" xfId="1473" xr:uid="{2C3394AB-27B8-4D8E-9B72-6CB277C31B7C}"/>
    <cellStyle name="?”´?_?¼??¤´_¸???™? " xfId="1474" xr:uid="{2610A417-30EE-4C5B-8AC9-5F4DF3B10D8A}"/>
    <cellStyle name="?Þ¸¶ [0]_INQUIRY ¿?¾÷?ß?ø " xfId="1475" xr:uid="{142A22C2-D9BA-4FFE-8CBB-CD257D6BDDD3}"/>
    <cellStyle name="?Þ¸¶_INQUIRY ¿?¾÷?ß?ø " xfId="1476" xr:uid="{19FB0CFA-3283-4FA1-9F8D-7AC90201844F}"/>
    <cellStyle name="?曹%U?&amp;H?_x0008_?s_x000a__x0007__x0001__x0001_" xfId="1477" xr:uid="{EE7AE60E-EDE7-4D8A-9009-8EF13853DDF6}"/>
    <cellStyle name="?曹%U?&amp;H?_x0008_?s_x000a__x0007__x0001__x0001_ 2" xfId="32331" xr:uid="{6E07545C-99C0-4C91-BD59-62C9EF7546BE}"/>
    <cellStyle name="_101110 BoQ-MC-4-V1 0 Comp 101120" xfId="5908" xr:uid="{29DFC9C6-A57F-450A-B3D2-69C7EB07323E}"/>
    <cellStyle name="_20040916-2 元積BQ(為替レート変更)" xfId="1478" xr:uid="{B142178E-3DFA-4A80-976B-DECE12C2467D}"/>
    <cellStyle name="_x0005__2010 06 30 - Fuel hydrant rate review" xfId="5907" xr:uid="{9FC9CF61-BDDB-4F63-B68E-B75D289D3827}"/>
    <cellStyle name="_x0005__2010 06 30 - Fuel hydrant rate review 2" xfId="5906" xr:uid="{45A0F9FB-9055-4A9E-A5BA-20D182FDC2E5}"/>
    <cellStyle name="_aka" xfId="1479" xr:uid="{A03E7E76-D9C3-4B29-B163-CFABC3426954}"/>
    <cellStyle name="_AMO1" xfId="1480" xr:uid="{DABD7252-B825-4802-B71C-75DA0EC33E42}"/>
    <cellStyle name="_Bill Nr 4 - Dayworks" xfId="5905" xr:uid="{FAF1546F-BBCC-4DE1-A60E-DC67D862E4B3}"/>
    <cellStyle name="_Book1" xfId="1481" xr:uid="{480DE917-BF64-4D1B-B736-B9DCFBD6BC8C}"/>
    <cellStyle name="_Book1 2" xfId="5904" xr:uid="{1B2BA7B2-1712-4485-B211-83FB9E6DB7F6}"/>
    <cellStyle name="_Book1_1" xfId="1482" xr:uid="{6487E67D-0B2C-4436-BB85-598357AD76F6}"/>
    <cellStyle name="_Book1_SC0858-SC-EL-001 (Payment Status)" xfId="1483" xr:uid="{ED364BB8-89CB-4B76-8EA9-A2AEF148987B}"/>
    <cellStyle name="_Book1_SC-ME-010-ITS-PP-No.009" xfId="1484" xr:uid="{4FAEAD57-BBA0-4D1D-8015-7B1910F1620A}"/>
    <cellStyle name="_BQ for Ammo23-8" xfId="1485" xr:uid="{8D747FB9-FF99-49C5-9D7B-0AE01E8EB16C}"/>
    <cellStyle name="_Building List" xfId="1486" xr:uid="{B9288BCD-20CB-4754-84A5-6018F29F0DBE}"/>
    <cellStyle name="_Building List 2" xfId="32332" xr:uid="{91D1D679-B63E-4626-A23C-A28B5EB27B72}"/>
    <cellStyle name="_Copy of 2010 11 29 Jet Fuel for MTC" xfId="5903" xr:uid="{442A664B-575E-4332-87E4-A822D8BB0D07}"/>
    <cellStyle name="_DHU 제작 설치 공사" xfId="1487" xr:uid="{94563802-1A0C-4F91-ADA1-83F09D8B4EA6}"/>
    <cellStyle name="_Ductworks_Take-off_sheets" xfId="5902" xr:uid="{D3740BB1-CDFE-468D-9CB8-5FF809B43E0A}"/>
    <cellStyle name="_GC Bill 1 and 2 100226" xfId="5736" xr:uid="{080F248E-230E-408E-911E-ECD7429C3B47}"/>
    <cellStyle name="_KGF-외부BOQ-건축-Rev.B-LSTK01-081002" xfId="1488" xr:uid="{BDBB5671-8E1D-4B43-AD76-EC62E6CCF7D8}"/>
    <cellStyle name="_KT (2)" xfId="1489" xr:uid="{05100555-AF0E-42D3-B725-FBF18B6123B0}"/>
    <cellStyle name="_KT (2)_1" xfId="1490" xr:uid="{2EEB7E4D-6DC2-4725-8179-F306F8F1252C}"/>
    <cellStyle name="_KT (2)_2" xfId="1491" xr:uid="{27F2ACBA-7FA5-4953-A992-47557BA02E73}"/>
    <cellStyle name="_KT (2)_2_TG-TH" xfId="1492" xr:uid="{4B911740-F897-4716-95C8-784D502F8C96}"/>
    <cellStyle name="_KT (2)_3" xfId="1493" xr:uid="{9155B037-AA13-4C0A-8EC6-A7295C35DEE7}"/>
    <cellStyle name="_KT (2)_3_TG-TH" xfId="1494" xr:uid="{F264958D-FB08-4B95-8AAE-51183776881D}"/>
    <cellStyle name="_KT (2)_4" xfId="1495" xr:uid="{C4BA5DEE-A262-4A71-AFAD-58F267A70A2C}"/>
    <cellStyle name="_KT (2)_4_TG-TH" xfId="1496" xr:uid="{ABC392DB-AD68-40ED-ACA1-98ACC11F5641}"/>
    <cellStyle name="_KT (2)_5" xfId="1497" xr:uid="{5F926268-196B-4388-8112-E32C4444684F}"/>
    <cellStyle name="_KT (2)_TG-TH" xfId="1498" xr:uid="{9FD44C79-990A-4517-A767-A869E74BDFEE}"/>
    <cellStyle name="_KT_TG" xfId="1499" xr:uid="{F01A0240-AAA1-4CD6-8954-00705A062BDE}"/>
    <cellStyle name="_KT_TG_1" xfId="1500" xr:uid="{7B19A435-4201-459E-83D5-36CA25ED15A9}"/>
    <cellStyle name="_KT_TG_2" xfId="1501" xr:uid="{41C067EC-7CEB-4F6E-95E7-2E2BB36D4125}"/>
    <cellStyle name="_KT_TG_3" xfId="1502" xr:uid="{74B19415-C644-4816-96A1-9A0878B16FA3}"/>
    <cellStyle name="_KT_TG_4" xfId="1503" xr:uid="{E379E9AA-30C2-4F55-BA24-B2697D9FF8EE}"/>
    <cellStyle name="_MC3 Landside Civils CD 2" xfId="5901" xr:uid="{DA9A659A-54A6-491C-8F49-954C08C822DC}"/>
    <cellStyle name="_PAYMENT5%" xfId="1504" xr:uid="{8F3A0346-0E33-41CB-A8E4-C5C0F78ED990}"/>
    <cellStyle name="_PCO 250 General Requirement rev0" xfId="1505" xr:uid="{A3927F26-B030-4E81-8641-3D772A89C14D}"/>
    <cellStyle name="_PCO 250 General Requirement rev0_CP29 - Negotiations Submission rev2" xfId="1506" xr:uid="{A76E2860-FF28-45F7-AA24-4E8A6811FBAC}"/>
    <cellStyle name="_PCO 250 General Requirement rev0_CP29 - Unit Rates Negotiations  rev22" xfId="1507" xr:uid="{9F257A6F-11D5-49D4-95AA-63E80D11B140}"/>
    <cellStyle name="_PCO 250 General Requirement rev0_Phase 2 Negotiation Adjustment Proposal (070323)" xfId="1508" xr:uid="{4D409CC0-C1CC-4374-A178-D46CB5CA67FF}"/>
    <cellStyle name="_SAMSUNG3" xfId="1509" xr:uid="{3100CC45-CFDE-4619-B36F-BFEFC199F76B}"/>
    <cellStyle name="_Section U 091030 landside amended and priced rLG" xfId="5900" xr:uid="{DEEA8D92-58F8-40C9-9EC0-F284190F3720}"/>
    <cellStyle name="_SH6-7160 오창 광학2동 1층 라미실 변경공사(061017)" xfId="1510" xr:uid="{1685C42A-AC49-46AB-88FD-C43FFBF4F1B5}"/>
    <cellStyle name="_SH6-7167 오창 광학1동 SAMPLE 재단실 장비반입구 공사" xfId="1511" xr:uid="{0BA16E45-0DCC-40E8-B0CB-E14F663C2430}"/>
    <cellStyle name="_Table 2-1" xfId="1512" xr:uid="{DDE9EBDE-D50E-40CE-80E4-A961A82E3A5D}"/>
    <cellStyle name="_Table 2-2" xfId="1513" xr:uid="{81AECCE0-5B35-4D3B-9A7B-2FCE9D737650}"/>
    <cellStyle name="_TAISEI DOHA" xfId="1514" xr:uid="{351D4740-F474-4AB6-849F-CA208CE0BE44}"/>
    <cellStyle name="_TAISEI DOHA_NDIA NOC1 BOQ Elec update -SOJV-rev090906-1" xfId="1515" xr:uid="{03A10328-FA76-4B51-8853-2935112455CD}"/>
    <cellStyle name="_TG-TH" xfId="1516" xr:uid="{949B49E9-61BB-4654-A193-D75A40BD9BAA}"/>
    <cellStyle name="_TG-TH_1" xfId="1517" xr:uid="{AC1B0855-B875-46EB-9065-8EF343F39B5A}"/>
    <cellStyle name="_TG-TH_2" xfId="1518" xr:uid="{7534E298-7349-467F-81F5-2180C857FC8E}"/>
    <cellStyle name="_TG-TH_3" xfId="1519" xr:uid="{398F14A9-0C2F-4C11-8C8B-4D50D6D9ECCC}"/>
    <cellStyle name="_TG-TH_4" xfId="1520" xr:uid="{7DEFC43A-1C5F-4362-A088-A82B053D1B16}"/>
    <cellStyle name="_견적양식(가로)" xfId="1521" xr:uid="{AA9DBCB7-06B9-4F14-824C-5B60E1F1F7F5}"/>
    <cellStyle name="_단가표" xfId="1522" xr:uid="{2FCA91C3-3359-4290-A56E-3DD9FD62E17D}"/>
    <cellStyle name="|à_x0001_m" xfId="5899" xr:uid="{173F0D48-2BB3-4170-BDF5-A124355821E4}"/>
    <cellStyle name="|à_x0001_m 2" xfId="4865" xr:uid="{4FC1A4CF-6BB4-4EDF-9F03-B42447D4FDA9}"/>
    <cellStyle name="؟”´ذ_Civil-BASE (2)" xfId="5898" xr:uid="{3D88CF85-E709-45A7-8273-615E3A51E0DD}"/>
    <cellStyle name="–¢’è‹`" xfId="1523" xr:uid="{AF1221AD-5460-4148-98B2-29C90092ECCF}"/>
    <cellStyle name="£/mhr" xfId="4864" xr:uid="{24D01167-636C-401A-8452-FCE195C654AC}"/>
    <cellStyle name="¤@?e_TEST-1 " xfId="1524" xr:uid="{E1B26752-313D-4509-8E30-BE146FA48709}"/>
    <cellStyle name="=C:\WINDOWS\SYSTEM32\COMMAND.COM" xfId="1525" xr:uid="{81EAA0E3-F8EF-4A3B-A4C6-E1D3F95597F0}"/>
    <cellStyle name="=C:\WINDOWS\SYSTEM32\COMMAND.COM 2" xfId="32334" xr:uid="{F855D495-C359-4C95-83A3-2B79E705ADD1}"/>
    <cellStyle name="W_STDFOR" xfId="1526" xr:uid="{823C182F-BB39-4716-80E4-43D7FCF11B84}"/>
    <cellStyle name="0" xfId="1527" xr:uid="{A9CAC61A-A60E-45BA-81A0-C837E6752380}"/>
    <cellStyle name="0,0_x000a__x000a_NA_x000a__x000a_" xfId="5897" xr:uid="{0C3BA72C-31DA-4DC9-872C-4AEED27BA202}"/>
    <cellStyle name="0,0_x000d__x000a_NA_x000d__x000a_" xfId="1528" xr:uid="{CF84C99D-0BD9-441A-9A41-C54B38E0C3A0}"/>
    <cellStyle name="0,0_x000d__x000a_NA_x000d__x000a_ 2" xfId="5896" xr:uid="{A16DD6C4-F154-46F3-ACEB-C976F31B0DCF}"/>
    <cellStyle name="0,0_x000d__x000a_NA_x000d__x000a_ 3" xfId="4863" xr:uid="{F1DB76DD-70D7-4A26-8C85-26B85A216D92}"/>
    <cellStyle name="00" xfId="1529" xr:uid="{9FF019CD-B256-4122-80EB-3804FA960CE8}"/>
    <cellStyle name="00 2" xfId="3461" xr:uid="{827F8EC9-D28F-4DC6-8076-9989A8236393}"/>
    <cellStyle name="00 2 2" xfId="6711" xr:uid="{E8C21353-BE48-4031-B753-A5A2B8F732A4}"/>
    <cellStyle name="00 2 3" xfId="8043" xr:uid="{A72B0827-97DE-47A3-99B8-E703729B5108}"/>
    <cellStyle name="00 2 4" xfId="8090" xr:uid="{9B324835-0DFB-46B4-BF06-5D04973988FC}"/>
    <cellStyle name="00 2 5" xfId="32790" xr:uid="{63436C3A-0923-4A76-B29A-962A33F50773}"/>
    <cellStyle name="00 2 6" xfId="32815" xr:uid="{C765D182-EF98-4D96-A744-64738F865A4D}"/>
    <cellStyle name="00 2 7" xfId="32831" xr:uid="{9311F050-F4FB-48EE-A3C4-81D4E497B0DF}"/>
    <cellStyle name="00 3" xfId="3323" xr:uid="{67DAB198-CCB2-4F2E-815D-9EFE714F64AA}"/>
    <cellStyle name="00 3 2" xfId="6573" xr:uid="{B1060569-7E74-428A-B8CD-E10102690D5F}"/>
    <cellStyle name="00 3 3" xfId="7911" xr:uid="{B39E77C9-5B51-48C0-9E2C-DB90FE079260}"/>
    <cellStyle name="00 3 4" xfId="4589" xr:uid="{706543E8-C8B9-469A-86F5-15FF502B5D1C}"/>
    <cellStyle name="00 4" xfId="4804" xr:uid="{3C4D298F-6309-4BE7-85BC-ADF7C28609FD}"/>
    <cellStyle name="00 5" xfId="5002" xr:uid="{9E95BF4C-675F-4DEC-8807-895F0BDA2116}"/>
    <cellStyle name="00 6" xfId="7456" xr:uid="{1D0D7DE6-37AA-4E0E-9D80-D5B694F713F9}"/>
    <cellStyle name="00 7" xfId="32335" xr:uid="{B0D032E2-0138-4238-8AFD-9A84B44ED961}"/>
    <cellStyle name="00 8" xfId="32363" xr:uid="{7A4A0278-F823-4A1D-A7C3-541539BEA50E}"/>
    <cellStyle name="00 9" xfId="32309" xr:uid="{352D9F43-85A4-481A-9854-77D002390960}"/>
    <cellStyle name="1" xfId="1530" xr:uid="{3D78ED05-5A88-4518-B6DB-6DDE77A917CF}"/>
    <cellStyle name="1 2" xfId="3462" xr:uid="{EE2979C3-8F49-46E3-8183-0E9FEB7778BA}"/>
    <cellStyle name="1 2 2" xfId="6712" xr:uid="{4265D966-3C1E-4DFC-8D8C-1DBADDF5B355}"/>
    <cellStyle name="1 2 3" xfId="8044" xr:uid="{0113F535-C447-4241-9964-43C31F739784}"/>
    <cellStyle name="1 2 4" xfId="8091" xr:uid="{96C576A1-0B93-42D3-988F-C8FD11AA33E6}"/>
    <cellStyle name="1 2 5" xfId="32791" xr:uid="{56954674-AD5E-4776-B877-742705210015}"/>
    <cellStyle name="1 2 6" xfId="32816" xr:uid="{3DAAA3F7-939E-4FD8-ABE0-F0CEE2D129AE}"/>
    <cellStyle name="1 2 7" xfId="32832" xr:uid="{E85C39F5-F820-4311-8C53-8EA17E1E6E0F}"/>
    <cellStyle name="1 3" xfId="3324" xr:uid="{7646B23F-14B8-40A8-88F4-AFC6952A23E0}"/>
    <cellStyle name="1 3 2" xfId="6574" xr:uid="{CF9FFFA2-44F3-4D20-ACBC-A55EAFCCC46E}"/>
    <cellStyle name="1 3 3" xfId="7912" xr:uid="{A4D5F827-3D91-4285-8D5E-3C162D0C31B9}"/>
    <cellStyle name="1 3 4" xfId="4590" xr:uid="{CF161A7A-196C-4265-B915-E6C40D84A17E}"/>
    <cellStyle name="1 4" xfId="4805" xr:uid="{FC3828F2-D80F-4EAC-ACFE-B7D4065FCD6C}"/>
    <cellStyle name="1 5" xfId="5001" xr:uid="{62107645-449E-47C5-AD86-FA471465965D}"/>
    <cellStyle name="1 6" xfId="6904" xr:uid="{CB967575-6780-4C6F-A70C-37611DA98E9C}"/>
    <cellStyle name="1 7" xfId="32336" xr:uid="{B1067DE3-6A7E-434B-809B-4D01B23758AA}"/>
    <cellStyle name="1 8" xfId="32362" xr:uid="{B0B7C4C3-E5CD-4702-97AD-3F00BBCC9E6D}"/>
    <cellStyle name="1 9" xfId="32310" xr:uid="{34A56465-2811-43FA-9968-499DDB730CB0}"/>
    <cellStyle name="¹?¤? [0]_SPECIAL-PROCESS" xfId="1531" xr:uid="{9BFD3B08-24D2-4D2E-B233-8CA8B3E4AC17}"/>
    <cellStyle name="¹?¤?_SPECIAL-PROCESS" xfId="1532" xr:uid="{1517748F-3C47-4F8E-9675-A62BE24DDFD3}"/>
    <cellStyle name="11" xfId="1533" xr:uid="{C3EE17E6-FE9B-4D91-B231-AD4E2C2DE836}"/>
    <cellStyle name="11 2" xfId="3463" xr:uid="{EC359808-30C5-4CC4-B146-01B5C871FCFB}"/>
    <cellStyle name="11 2 2" xfId="6713" xr:uid="{94A4AA2C-AB06-4EA1-9FF1-9EC40BB1E2AE}"/>
    <cellStyle name="11 2 3" xfId="8045" xr:uid="{8ECAD56E-3497-432F-A0D8-47AE23E87DF7}"/>
    <cellStyle name="11 2 4" xfId="8092" xr:uid="{BEB2A39E-D43C-4B13-A131-6600B85B3D93}"/>
    <cellStyle name="11 2 5" xfId="32792" xr:uid="{8F457885-7E3F-44D5-98C2-97CAC5AD4E29}"/>
    <cellStyle name="11 2 6" xfId="32817" xr:uid="{4E470417-A0F9-4785-ABDB-0F925A4623C3}"/>
    <cellStyle name="11 2 7" xfId="32833" xr:uid="{C8919A91-3BD1-490A-96EA-C72E7CB1EA92}"/>
    <cellStyle name="11 3" xfId="3325" xr:uid="{CD639200-7765-4571-8A82-96B13E5062D6}"/>
    <cellStyle name="11 3 2" xfId="6575" xr:uid="{6669B628-8272-4E8E-BDA2-88F15737BB4D}"/>
    <cellStyle name="11 3 3" xfId="7913" xr:uid="{E618A31E-2D81-4FD0-97BA-F7D2116C7F52}"/>
    <cellStyle name="11 3 4" xfId="4591" xr:uid="{9BF41416-9FE6-45B3-A364-D21EDA82B57E}"/>
    <cellStyle name="11 4" xfId="4808" xr:uid="{CD43AA28-6DEC-4FE2-8166-D0B6D61CF6D5}"/>
    <cellStyle name="11 5" xfId="4516" xr:uid="{261BE9BF-C3A8-4B29-997A-6CB7D90253F6}"/>
    <cellStyle name="11 6" xfId="7460" xr:uid="{3B2685B4-81D9-4027-AA1E-7008E78F536B}"/>
    <cellStyle name="11 7" xfId="32338" xr:uid="{6DEFBA8C-37C9-478E-BC72-D0FEC29FBBBC}"/>
    <cellStyle name="11 8" xfId="32175" xr:uid="{5575F561-A9A7-4F5A-9842-98DB4449E3F0}"/>
    <cellStyle name="11 9" xfId="32311" xr:uid="{5EA165DD-7BE9-400D-A127-38BD99196135}"/>
    <cellStyle name="12" xfId="1534" xr:uid="{6ACFC01A-ECBE-4164-9ABC-30240DF0C681}"/>
    <cellStyle name="¹éºÐÀ²_±âÅ¸" xfId="1535" xr:uid="{166AA6B8-4278-44C1-B63A-D6801EE239A9}"/>
    <cellStyle name="2)" xfId="1536" xr:uid="{46B18752-939E-44BC-9E41-CF3B475580CA}"/>
    <cellStyle name="2) 2" xfId="3464" xr:uid="{69F4ADB4-380D-4F5C-BFE1-38C127EAB6FC}"/>
    <cellStyle name="2) 2 2" xfId="6714" xr:uid="{ADA0CCD4-C22F-4047-9689-607DA62ECA3C}"/>
    <cellStyle name="2) 2 3" xfId="8046" xr:uid="{AE432F7A-2400-4C62-944B-E2F8E996C47B}"/>
    <cellStyle name="2) 2 4" xfId="8093" xr:uid="{70701723-9614-49DA-8DDD-BBC080992B18}"/>
    <cellStyle name="2) 2 5" xfId="32793" xr:uid="{F1BAB624-83C5-432A-A229-61B8C73EFB77}"/>
    <cellStyle name="2) 2 6" xfId="32818" xr:uid="{B5379268-A4DF-46E9-B1A5-15F241E386B6}"/>
    <cellStyle name="2) 2 7" xfId="32834" xr:uid="{D0F9BB8C-7181-4301-8D3D-E274FB4E1DC6}"/>
    <cellStyle name="2) 3" xfId="3326" xr:uid="{EAA30E0B-415E-4079-B92C-33442D7397A2}"/>
    <cellStyle name="2) 3 2" xfId="6576" xr:uid="{E435F9A2-232E-4699-808F-5048A9F61605}"/>
    <cellStyle name="2) 3 3" xfId="7914" xr:uid="{A0A02928-0279-42AE-B5E6-924F23AD2905}"/>
    <cellStyle name="2) 3 4" xfId="4592" xr:uid="{DAA44DE8-1620-446F-948C-D6D2D4D83159}"/>
    <cellStyle name="2) 4" xfId="4811" xr:uid="{EF35571C-AD4C-4128-A9D0-260FF3F16CA4}"/>
    <cellStyle name="2) 5" xfId="4513" xr:uid="{E6564373-8EBE-4A0E-98C5-52036F5AC5BF}"/>
    <cellStyle name="2) 6" xfId="5755" xr:uid="{D2E50E42-0F27-4EE6-846F-83FA5E9809C8}"/>
    <cellStyle name="2) 7" xfId="32339" xr:uid="{ECCD138A-6BD4-4F3A-A7B2-5CCE36138405}"/>
    <cellStyle name="2) 8" xfId="32357" xr:uid="{9850437F-9F86-4302-AAF0-50D1E0CA6C3E}"/>
    <cellStyle name="2) 9" xfId="32312" xr:uid="{677E4423-3E8C-4397-889D-69D367451F05}"/>
    <cellStyle name="20% - Accent1" xfId="20" builtinId="30" customBuiltin="1"/>
    <cellStyle name="20% - Accent1 10" xfId="934" xr:uid="{5051A7EB-1410-43B1-8E4C-81C10E0FD0E6}"/>
    <cellStyle name="20% - Accent1 11" xfId="32827" xr:uid="{A280678F-1434-4106-A747-02280E9F2F5D}"/>
    <cellStyle name="20% - Accent1 2" xfId="935" xr:uid="{A6F92BDF-6E09-46F4-B9FD-FB765B312CF5}"/>
    <cellStyle name="20% - Accent1 2 2" xfId="936" xr:uid="{581EBC79-D547-4016-BADB-408974A52EA8}"/>
    <cellStyle name="20% - Accent1 2 3" xfId="937" xr:uid="{1A96DC56-504E-47CF-9E91-EDB2B29F3F6C}"/>
    <cellStyle name="20% - Accent1 2 4" xfId="4861" xr:uid="{974795D4-6C6C-4871-B0A9-5308CD936ADC}"/>
    <cellStyle name="20% - Accent1 3" xfId="938" xr:uid="{CC1B23B4-B31D-4E0E-B477-7AC93282555D}"/>
    <cellStyle name="20% - Accent1 3 2" xfId="4606" xr:uid="{B724FF74-367B-4007-BABD-3C09EE330261}"/>
    <cellStyle name="20% - Accent1 3 3" xfId="4860" xr:uid="{41564507-9FEE-4BDF-A5AD-0F685029593A}"/>
    <cellStyle name="20% - Accent1 4" xfId="939" xr:uid="{38B7ACCB-C592-4397-94A6-C9562EEEF699}"/>
    <cellStyle name="20% - Accent1 5" xfId="940" xr:uid="{88E79A31-44CF-4181-B545-2DF146D24675}"/>
    <cellStyle name="20% - Accent1 5 2" xfId="4862" xr:uid="{99F30124-D9DD-45CF-B8A3-BB5E11A853EC}"/>
    <cellStyle name="20% - Accent1 6" xfId="941" xr:uid="{00277CE5-50ED-47F9-BCE6-70AB46C31A26}"/>
    <cellStyle name="20% - Accent1 7" xfId="942" xr:uid="{5DB91904-427E-4EDB-8490-0A02F9630FE1}"/>
    <cellStyle name="20% - Accent1 8" xfId="943" xr:uid="{BFC54C0D-C235-44B8-85EF-8CF445674E78}"/>
    <cellStyle name="20% - Accent1 9" xfId="944" xr:uid="{10DA8876-53CB-4C84-9705-6859656B4E52}"/>
    <cellStyle name="20% - Accent2" xfId="24" builtinId="34" customBuiltin="1"/>
    <cellStyle name="20% - Accent2 10" xfId="945" xr:uid="{38CE3C7F-53A8-4DAD-BC13-28895BA9BF8E}"/>
    <cellStyle name="20% - Accent2 11" xfId="32787" xr:uid="{2C357875-255E-4666-98BB-904B79628349}"/>
    <cellStyle name="20% - Accent2 2" xfId="946" xr:uid="{C153AA1D-C9A4-4C9E-B094-D5F12944A513}"/>
    <cellStyle name="20% - Accent2 2 2" xfId="947" xr:uid="{9DFDBAE7-BD61-4EC5-BDD3-9A49F0E151D2}"/>
    <cellStyle name="20% - Accent2 2 3" xfId="948" xr:uid="{A468D17A-2506-4D00-B02E-197D046E6183}"/>
    <cellStyle name="20% - Accent2 2 4" xfId="5895" xr:uid="{2094C81C-3F86-4463-9A4A-FF0EEA8C819B}"/>
    <cellStyle name="20% - Accent2 3" xfId="949" xr:uid="{CCB2671C-47C5-4A05-9546-4BC72B1D90C2}"/>
    <cellStyle name="20% - Accent2 3 2" xfId="5894" xr:uid="{76A98D46-F366-474F-A969-7CBD233AABF5}"/>
    <cellStyle name="20% - Accent2 3 3" xfId="4859" xr:uid="{27C2FBB0-3880-4AEA-9E86-1299B583998A}"/>
    <cellStyle name="20% - Accent2 4" xfId="950" xr:uid="{4E46E1A1-C19D-4FB2-B597-D71F685DB93F}"/>
    <cellStyle name="20% - Accent2 5" xfId="951" xr:uid="{66D2B3A5-88BF-4D38-B794-A5D13586996C}"/>
    <cellStyle name="20% - Accent2 5 2" xfId="5893" xr:uid="{8798DD77-23D9-4026-BD85-E018B467202D}"/>
    <cellStyle name="20% - Accent2 6" xfId="952" xr:uid="{B488C4CE-B2AF-4789-9521-23D54BDEB275}"/>
    <cellStyle name="20% - Accent2 7" xfId="953" xr:uid="{F5508728-4716-4655-A968-5490EA26A1E0}"/>
    <cellStyle name="20% - Accent2 8" xfId="954" xr:uid="{5BB6428F-64B5-43DD-9DFD-475B70E256EC}"/>
    <cellStyle name="20% - Accent2 9" xfId="955" xr:uid="{5DC38E67-3645-4CE5-A727-38574E9F1D5D}"/>
    <cellStyle name="20% - Accent3" xfId="28" builtinId="38" customBuiltin="1"/>
    <cellStyle name="20% - Accent3 10" xfId="956" xr:uid="{08B9194A-FAA2-4EC3-8390-1B15D985F86E}"/>
    <cellStyle name="20% - Accent3 11" xfId="32305" xr:uid="{9BF2E682-BCBC-4554-95B7-514F5470C8B6}"/>
    <cellStyle name="20% - Accent3 2" xfId="957" xr:uid="{34BEA524-9110-4FA0-B663-A12EBCE8C736}"/>
    <cellStyle name="20% - Accent3 2 2" xfId="958" xr:uid="{4860D573-5FFF-4ADC-9801-9CB476209D81}"/>
    <cellStyle name="20% - Accent3 2 3" xfId="959" xr:uid="{83E7F3CE-7D90-4465-BC8D-549B84AE28B9}"/>
    <cellStyle name="20% - Accent3 2 4" xfId="5892" xr:uid="{9BB34690-19A5-430C-A693-C9E25FE456FD}"/>
    <cellStyle name="20% - Accent3 3" xfId="960" xr:uid="{77346457-F88C-4524-954D-E13D0ABB5207}"/>
    <cellStyle name="20% - Accent3 3 2" xfId="5891" xr:uid="{EFA77CD7-CEEC-43BB-9F5A-50DC2553DBF9}"/>
    <cellStyle name="20% - Accent3 3 3" xfId="4858" xr:uid="{8C12D187-5C05-4757-940E-AA153E5D4B23}"/>
    <cellStyle name="20% - Accent3 4" xfId="961" xr:uid="{C6C77D03-50A6-432C-A159-EC670484CDE8}"/>
    <cellStyle name="20% - Accent3 5" xfId="962" xr:uid="{91BA0451-E689-46A9-9DA1-9BEFA17ADE59}"/>
    <cellStyle name="20% - Accent3 5 2" xfId="4856" xr:uid="{23FB1679-9136-44FE-AC99-64A43DB35538}"/>
    <cellStyle name="20% - Accent3 6" xfId="963" xr:uid="{A53319A5-CE45-4E5B-A2F1-ECD58F3CAF5E}"/>
    <cellStyle name="20% - Accent3 7" xfId="964" xr:uid="{D0DE4E96-32BF-4968-9536-527D1468999C}"/>
    <cellStyle name="20% - Accent3 8" xfId="965" xr:uid="{57394BE3-092E-42A9-98B7-FFA1F950CAC6}"/>
    <cellStyle name="20% - Accent3 9" xfId="966" xr:uid="{5664FBF0-DDEF-4B77-BDB8-632BC799C737}"/>
    <cellStyle name="20% - Accent4" xfId="32" builtinId="42" customBuiltin="1"/>
    <cellStyle name="20% - Accent4 10" xfId="967" xr:uid="{D8ED2CE6-5EE4-4ECE-82E1-D58160218DB9}"/>
    <cellStyle name="20% - Accent4 11" xfId="32444" xr:uid="{D129C445-1E10-49B4-98D5-F1DE9DD5735C}"/>
    <cellStyle name="20% - Accent4 2" xfId="968" xr:uid="{A4E88268-8F6D-4AC7-8F72-C49E354A4D48}"/>
    <cellStyle name="20% - Accent4 2 2" xfId="969" xr:uid="{B8709807-08A1-4FFC-8BF4-107F71A9319C}"/>
    <cellStyle name="20% - Accent4 2 3" xfId="970" xr:uid="{678AF0A0-F084-4971-BB89-69D226115EB9}"/>
    <cellStyle name="20% - Accent4 2 4" xfId="4855" xr:uid="{B898D616-2CC3-4839-B92E-879EA9CFA989}"/>
    <cellStyle name="20% - Accent4 3" xfId="971" xr:uid="{FB901E8A-9B87-4568-AB42-B26C4ACC993B}"/>
    <cellStyle name="20% - Accent4 3 2" xfId="4853" xr:uid="{8E4EDAD1-7C40-4D3E-924C-B2804BF2787B}"/>
    <cellStyle name="20% - Accent4 3 3" xfId="4854" xr:uid="{A9524313-EC17-4023-BA46-E14F6E6BF900}"/>
    <cellStyle name="20% - Accent4 4" xfId="972" xr:uid="{DF1807A3-611F-46A2-88B6-7B6935DB8E20}"/>
    <cellStyle name="20% - Accent4 5" xfId="973" xr:uid="{06835F7A-1A60-4945-BE51-4B90E63036DE}"/>
    <cellStyle name="20% - Accent4 5 2" xfId="4852" xr:uid="{85D9A942-4722-4E1D-93C8-98EE52EFE82C}"/>
    <cellStyle name="20% - Accent4 6" xfId="974" xr:uid="{B5B3FE6F-CDD5-45AA-BE1C-28B7A0C54DB8}"/>
    <cellStyle name="20% - Accent4 7" xfId="975" xr:uid="{293FCC61-88B4-4681-B60A-894A11C3B061}"/>
    <cellStyle name="20% - Accent4 8" xfId="976" xr:uid="{97AF3603-3382-4EA6-9C6B-555DD6A51362}"/>
    <cellStyle name="20% - Accent4 9" xfId="977" xr:uid="{2397A391-FDB0-4057-B513-79DBD8B506AC}"/>
    <cellStyle name="20% - Accent5" xfId="36" builtinId="46" customBuiltin="1"/>
    <cellStyle name="20% - Accent5 10" xfId="978" xr:uid="{1039D4D2-B91D-4DCC-9736-631E2C1EF951}"/>
    <cellStyle name="20% - Accent5 11" xfId="32385" xr:uid="{2595DCB8-7CC3-4FBF-82B9-B19BA48175D5}"/>
    <cellStyle name="20% - Accent5 2" xfId="979" xr:uid="{0498FA70-1526-43FC-BC4A-4EF268C03015}"/>
    <cellStyle name="20% - Accent5 2 2" xfId="980" xr:uid="{2BEE0CCF-39FB-4C77-8496-77EDEE36DF64}"/>
    <cellStyle name="20% - Accent5 2 3" xfId="981" xr:uid="{C9EA1983-3E2A-4E4F-AACC-6F695F4F4B50}"/>
    <cellStyle name="20% - Accent5 3" xfId="982" xr:uid="{39CDDC20-F943-42FC-B5A2-88FA20C37499}"/>
    <cellStyle name="20% - Accent5 3 2" xfId="5890" xr:uid="{8057F12C-10A3-4258-AB7C-A17BE716FC12}"/>
    <cellStyle name="20% - Accent5 3 3" xfId="4857" xr:uid="{D6AAA22D-184C-49B3-9F22-92C118D095B1}"/>
    <cellStyle name="20% - Accent5 4" xfId="983" xr:uid="{F98D88B9-13E3-461A-8108-C91FF1387189}"/>
    <cellStyle name="20% - Accent5 5" xfId="984" xr:uid="{A91D1647-CC58-410B-BE88-4C258DCE9B8A}"/>
    <cellStyle name="20% - Accent5 6" xfId="985" xr:uid="{E44EC1A7-26DD-49C0-93C6-5F798F470EF6}"/>
    <cellStyle name="20% - Accent5 7" xfId="986" xr:uid="{BD7D2E04-E1F5-4A8E-8A15-FB89102C8580}"/>
    <cellStyle name="20% - Accent5 8" xfId="987" xr:uid="{4E5D3F9B-5111-48E0-8F5E-2007DAA60B89}"/>
    <cellStyle name="20% - Accent5 9" xfId="988" xr:uid="{D583128A-3B34-4173-A833-F7EDEAEEF44C}"/>
    <cellStyle name="20% - Accent6" xfId="40" builtinId="50" customBuiltin="1"/>
    <cellStyle name="20% - Accent6 10" xfId="989" xr:uid="{919E097B-3E8D-4C42-AC0C-1292A32F67D7}"/>
    <cellStyle name="20% - Accent6 11" xfId="32384" xr:uid="{1FCB12C7-6C12-4C19-8091-267F08F1E402}"/>
    <cellStyle name="20% - Accent6 2" xfId="990" xr:uid="{55A53138-98B7-49A1-8A11-842D5C7EB9FA}"/>
    <cellStyle name="20% - Accent6 2 2" xfId="991" xr:uid="{3DCEF9BE-650C-46C8-B821-C39730E6A51F}"/>
    <cellStyle name="20% - Accent6 2 3" xfId="992" xr:uid="{B093498D-5174-44F1-B335-8F96D19BF29C}"/>
    <cellStyle name="20% - Accent6 2 4" xfId="5889" xr:uid="{DDE6D4B0-1C5B-4382-8EB1-5D7721A8424E}"/>
    <cellStyle name="20% - Accent6 3" xfId="993" xr:uid="{FCAB7869-8B5C-4CFF-99C5-1E40218312D4}"/>
    <cellStyle name="20% - Accent6 3 2" xfId="3608" xr:uid="{A5D4C421-5582-4264-9F7A-6F067B2387DF}"/>
    <cellStyle name="20% - Accent6 3 3" xfId="5187" xr:uid="{C2E34859-F7B6-4EE3-B73E-069D8076B6D5}"/>
    <cellStyle name="20% - Accent6 4" xfId="994" xr:uid="{BA513787-F37E-4143-9AC8-300853386FA6}"/>
    <cellStyle name="20% - Accent6 5" xfId="995" xr:uid="{62D76458-D0E7-4AC0-8034-1386D43EBB0E}"/>
    <cellStyle name="20% - Accent6 5 2" xfId="5888" xr:uid="{54B31331-195A-4734-992B-34362B52FCC7}"/>
    <cellStyle name="20% - Accent6 6" xfId="996" xr:uid="{D64A6751-7E5A-44D4-90A4-9B6AE44E4051}"/>
    <cellStyle name="20% - Accent6 7" xfId="997" xr:uid="{F398E41D-3E65-410F-956F-8FC396BAA1B2}"/>
    <cellStyle name="20% - Accent6 8" xfId="998" xr:uid="{B707E9E0-3924-4AAA-88A2-AED2E8818073}"/>
    <cellStyle name="20% - Accent6 9" xfId="999" xr:uid="{2884C378-74E0-42B7-A6CC-85FDC1B5CA58}"/>
    <cellStyle name="20% - Akzent1" xfId="1537" xr:uid="{C9DF9BF2-EE3D-4460-8FE9-2CA283C0C426}"/>
    <cellStyle name="20% - Akzent2" xfId="1538" xr:uid="{9DC5A947-5D17-4966-AF7F-C25DEA685B6D}"/>
    <cellStyle name="20% - Akzent3" xfId="1539" xr:uid="{9F038C14-12A9-4E09-9785-9CF633D04E82}"/>
    <cellStyle name="20% - Akzent4" xfId="1540" xr:uid="{BC54958B-D78D-4312-8B8E-0A8E249058DD}"/>
    <cellStyle name="20% - Akzent5" xfId="1541" xr:uid="{09DA2E36-5D27-48A0-A8E1-1E4728BCCD75}"/>
    <cellStyle name="20% - Akzent6" xfId="1542" xr:uid="{869CA09E-0AFC-4FFC-8A68-58C51438AF47}"/>
    <cellStyle name="20% - Énfasis1" xfId="1543" xr:uid="{25CDDDF9-4CA2-4D82-AA0F-7A9DDD313F1C}"/>
    <cellStyle name="20% - Énfasis2" xfId="1544" xr:uid="{C83ACF3D-4FB1-444F-B199-0E0B9286B7D0}"/>
    <cellStyle name="20% - Énfasis3" xfId="1545" xr:uid="{868284ED-C681-4B7A-90B8-20E3577BDAA2}"/>
    <cellStyle name="20% - Énfasis4" xfId="1546" xr:uid="{B27509E3-78E4-4DCF-80F4-1A913EBCEB1D}"/>
    <cellStyle name="20% - Énfasis5" xfId="1547" xr:uid="{9B2CB9E1-6AED-48E6-967B-C8987E058391}"/>
    <cellStyle name="20% - Énfasis6" xfId="1548" xr:uid="{A15C9FA4-21C8-41A0-AD50-063517565171}"/>
    <cellStyle name="20% - 강조색1" xfId="1549" xr:uid="{A666E0E9-CDBD-4A3F-8B3B-83C1701A466B}"/>
    <cellStyle name="20% - 강조색2" xfId="1550" xr:uid="{D73A3F6F-CCA1-470C-82DE-D3DC3043D698}"/>
    <cellStyle name="20% - 강조색3" xfId="1551" xr:uid="{43D10344-3266-489E-A7C4-49C0ABFD0980}"/>
    <cellStyle name="20% - 강조색4" xfId="1552" xr:uid="{32DA5652-CB3C-4D12-BAF0-775638713F27}"/>
    <cellStyle name="20% - 강조색5" xfId="1553" xr:uid="{E43A7AB6-8E3E-4590-A2A6-4FD7BEF0893F}"/>
    <cellStyle name="20% - 강조색6" xfId="1554" xr:uid="{C1DEA421-68CF-4AF4-82EE-4B4243120343}"/>
    <cellStyle name="22" xfId="1555" xr:uid="{15A86F68-CA4E-4274-978C-9EBC199F6097}"/>
    <cellStyle name="22 2" xfId="3465" xr:uid="{8DD6A2BC-8EBE-4E3F-A6A5-D8B1B9783AEB}"/>
    <cellStyle name="22 2 2" xfId="6715" xr:uid="{A05FEB7F-C944-40C0-BC84-812C6AF86E3E}"/>
    <cellStyle name="22 3" xfId="4830" xr:uid="{7E7A2B7E-9D5B-4B00-BD03-41391141086B}"/>
    <cellStyle name="222" xfId="1556" xr:uid="{71CA0518-B9BE-418A-A3F2-5D8FC28FF1B2}"/>
    <cellStyle name="333" xfId="1557" xr:uid="{54621479-D48A-402E-9F0A-5225770496B7}"/>
    <cellStyle name="40% - Accent1" xfId="21" builtinId="31" customBuiltin="1"/>
    <cellStyle name="40% - Accent1 10" xfId="1000" xr:uid="{E870EA39-655A-4060-B03E-97503CC472DD}"/>
    <cellStyle name="40% - Accent1 11" xfId="32186" xr:uid="{6E971675-E93B-4982-B53D-08DD69FD6754}"/>
    <cellStyle name="40% - Accent1 2" xfId="1001" xr:uid="{ECBC98D4-D2F3-4DEF-807C-CA3E26078C3B}"/>
    <cellStyle name="40% - Accent1 2 2" xfId="1002" xr:uid="{AD07E1A9-39DD-4405-8B26-8A8E2F81CA02}"/>
    <cellStyle name="40% - Accent1 2 3" xfId="1003" xr:uid="{74BFAC26-27BB-4C9A-943D-F2A1E6126DA9}"/>
    <cellStyle name="40% - Accent1 2 4" xfId="4440" xr:uid="{7AC6016F-CEA5-4727-8D67-266D45F46154}"/>
    <cellStyle name="40% - Accent1 3" xfId="1004" xr:uid="{8491BF71-911F-4088-A23E-3181EE90982F}"/>
    <cellStyle name="40% - Accent1 3 2" xfId="4438" xr:uid="{0DE00F74-506C-4AA9-835D-179C153B8EF1}"/>
    <cellStyle name="40% - Accent1 3 3" xfId="4439" xr:uid="{942C24FD-3F4E-4A23-8091-911743D364BF}"/>
    <cellStyle name="40% - Accent1 4" xfId="1005" xr:uid="{9033C911-67B7-446E-97C6-BF74E6E42DA8}"/>
    <cellStyle name="40% - Accent1 5" xfId="1006" xr:uid="{6AE16696-C9F7-4FA3-A698-11D40DDA55EF}"/>
    <cellStyle name="40% - Accent1 5 2" xfId="4437" xr:uid="{01D2CAF2-99FA-4521-908D-290E6876461F}"/>
    <cellStyle name="40% - Accent1 6" xfId="1007" xr:uid="{4E027EA0-DFD5-4A89-B141-5BE41C6752D2}"/>
    <cellStyle name="40% - Accent1 7" xfId="1008" xr:uid="{C2B97908-ABFF-4C9B-8495-B3144003B138}"/>
    <cellStyle name="40% - Accent1 8" xfId="1009" xr:uid="{B0436559-244A-4EFD-A660-2D2B1B7B750B}"/>
    <cellStyle name="40% - Accent1 9" xfId="1010" xr:uid="{DAF6EDED-49C7-4DCC-8D7A-ECB6D0A05FBC}"/>
    <cellStyle name="40% - Accent2" xfId="25" builtinId="35" customBuiltin="1"/>
    <cellStyle name="40% - Accent2 10" xfId="1011" xr:uid="{D900524E-3AB7-40C6-854A-BCAAFE7F2C8F}"/>
    <cellStyle name="40% - Accent2 11" xfId="32177" xr:uid="{10DB9C2F-6D4E-4EDF-B8F2-A4DE42C3C77E}"/>
    <cellStyle name="40% - Accent2 2" xfId="1012" xr:uid="{19C8D7F4-2F47-4473-B025-6FF63E810261}"/>
    <cellStyle name="40% - Accent2 2 2" xfId="1013" xr:uid="{5139B040-0052-469B-9C9A-ECDF5483666B}"/>
    <cellStyle name="40% - Accent2 2 3" xfId="1014" xr:uid="{A26C001F-7FAC-4B1B-930C-828B85BA1EF1}"/>
    <cellStyle name="40% - Accent2 3" xfId="1015" xr:uid="{86C7037E-55C2-4E50-8D7D-1665C1905DE1}"/>
    <cellStyle name="40% - Accent2 3 2" xfId="4435" xr:uid="{3EAF7B07-A060-4EE3-90B7-D74D5F42C755}"/>
    <cellStyle name="40% - Accent2 3 3" xfId="4436" xr:uid="{EBB91150-3666-4AAC-BF77-05E0FD788CD5}"/>
    <cellStyle name="40% - Accent2 4" xfId="1016" xr:uid="{899CA6BB-00F9-4DEE-9072-3B18D0D8509A}"/>
    <cellStyle name="40% - Accent2 5" xfId="1017" xr:uid="{DCA98AFC-C9F7-4263-955E-F400C737EB88}"/>
    <cellStyle name="40% - Accent2 6" xfId="1018" xr:uid="{0F2B2019-9AED-4C4C-94AE-A0B90B9FA6BA}"/>
    <cellStyle name="40% - Accent2 7" xfId="1019" xr:uid="{F15B70B1-FDAD-4261-94EF-8A6B3564D5BA}"/>
    <cellStyle name="40% - Accent2 8" xfId="1020" xr:uid="{A124F2B2-9105-4BCC-B615-CD8D88A44656}"/>
    <cellStyle name="40% - Accent2 9" xfId="1021" xr:uid="{2F9480B7-92DD-442D-99EC-42CE9CEAB3B1}"/>
    <cellStyle name="40% - Accent3" xfId="29" builtinId="39" customBuiltin="1"/>
    <cellStyle name="40% - Accent3 10" xfId="1022" xr:uid="{630D4D4A-A878-4B3E-8AA5-F13C50D0FC14}"/>
    <cellStyle name="40% - Accent3 11" xfId="32340" xr:uid="{4AB59415-6238-4951-BCE3-44838D0EFC5A}"/>
    <cellStyle name="40% - Accent3 2" xfId="1023" xr:uid="{B1046B6E-5D45-45DB-8F37-8E448FCE97C3}"/>
    <cellStyle name="40% - Accent3 2 2" xfId="1024" xr:uid="{0B56354C-9111-442C-A68F-06614ADEF165}"/>
    <cellStyle name="40% - Accent3 2 3" xfId="1025" xr:uid="{2A2D6134-1D14-46EC-8A1C-BE7711BE1049}"/>
    <cellStyle name="40% - Accent3 2 4" xfId="4434" xr:uid="{3589B5AF-6E1D-4CD1-8E15-F9C2CF393188}"/>
    <cellStyle name="40% - Accent3 3" xfId="1026" xr:uid="{266DBEF0-C07D-481B-AE21-56CA21BC9B44}"/>
    <cellStyle name="40% - Accent3 3 2" xfId="5887" xr:uid="{069424A5-1486-406C-BE04-EF0569EEA774}"/>
    <cellStyle name="40% - Accent3 3 3" xfId="4354" xr:uid="{2637676F-DD92-41C2-9FC5-F744B3ACEFB1}"/>
    <cellStyle name="40% - Accent3 4" xfId="1027" xr:uid="{2998A13A-E062-4844-95FC-7AA1EC102AF8}"/>
    <cellStyle name="40% - Accent3 5" xfId="1028" xr:uid="{0E509F69-6575-4704-8809-6E79995C2D47}"/>
    <cellStyle name="40% - Accent3 5 2" xfId="4433" xr:uid="{D3A3D4B7-E6D0-41F7-A419-7077247493D0}"/>
    <cellStyle name="40% - Accent3 6" xfId="1029" xr:uid="{BA09BC29-9D9D-4660-A1E2-BD861DD13166}"/>
    <cellStyle name="40% - Accent3 7" xfId="1030" xr:uid="{A76A1BDD-476E-46EE-B681-750E8BC96ABC}"/>
    <cellStyle name="40% - Accent3 8" xfId="1031" xr:uid="{1D9DA098-D80A-48FF-A168-6A0E19B7EAF7}"/>
    <cellStyle name="40% - Accent3 9" xfId="1032" xr:uid="{8C64A72E-F8BD-4E03-85E0-3E0C0BBC7F03}"/>
    <cellStyle name="40% - Accent4" xfId="33" builtinId="43" customBuiltin="1"/>
    <cellStyle name="40% - Accent4 10" xfId="1033" xr:uid="{9289A346-0B74-4C87-B805-03AA28A69A6E}"/>
    <cellStyle name="40% - Accent4 11" xfId="32282" xr:uid="{5A6571E1-ED34-4F67-9836-410826DABB08}"/>
    <cellStyle name="40% - Accent4 2" xfId="1034" xr:uid="{8B1CC0A1-691A-4092-B3D4-9D898B9232A8}"/>
    <cellStyle name="40% - Accent4 2 2" xfId="1035" xr:uid="{B7A27DAD-2EDF-4945-A731-842D07E8233D}"/>
    <cellStyle name="40% - Accent4 2 3" xfId="1036" xr:uid="{89DD3C1E-6756-4B1A-8239-7850BD1BE79B}"/>
    <cellStyle name="40% - Accent4 2 4" xfId="4432" xr:uid="{55E3951B-4E39-43F4-B2BA-C660DA156FBB}"/>
    <cellStyle name="40% - Accent4 3" xfId="1037" xr:uid="{91745C07-D677-4E5E-9E68-DAC13703BD42}"/>
    <cellStyle name="40% - Accent4 3 2" xfId="4430" xr:uid="{17F8DFBD-A893-4FF6-B210-4BA42736EE22}"/>
    <cellStyle name="40% - Accent4 3 3" xfId="4431" xr:uid="{0FAC65A5-E496-4F3F-B246-50336B929B2D}"/>
    <cellStyle name="40% - Accent4 4" xfId="1038" xr:uid="{C5F2437D-F769-4C4A-BDB1-CA99AA81199C}"/>
    <cellStyle name="40% - Accent4 5" xfId="1039" xr:uid="{DD7BA88D-E802-438D-99F3-63790135B5CF}"/>
    <cellStyle name="40% - Accent4 5 2" xfId="4429" xr:uid="{79DB5C74-BCDC-4159-B998-AE525037E7A4}"/>
    <cellStyle name="40% - Accent4 6" xfId="1040" xr:uid="{11F34868-19EA-41D3-8105-7489C63CE720}"/>
    <cellStyle name="40% - Accent4 7" xfId="1041" xr:uid="{7FC74980-8237-4720-AD82-369E00D64E42}"/>
    <cellStyle name="40% - Accent4 8" xfId="1042" xr:uid="{635A0B80-7318-47DB-81F5-64078A13B774}"/>
    <cellStyle name="40% - Accent4 9" xfId="1043" xr:uid="{F6EF9D41-AEBD-4131-8D34-13FAC9F893BC}"/>
    <cellStyle name="40% - Accent5" xfId="37" builtinId="47" customBuiltin="1"/>
    <cellStyle name="40% - Accent5 10" xfId="1044" xr:uid="{EC6A27F5-6D17-4688-A943-704D2FEA7668}"/>
    <cellStyle name="40% - Accent5 11" xfId="32330" xr:uid="{1DD28175-57AE-4CF9-9029-DECEF524BFF5}"/>
    <cellStyle name="40% - Accent5 2" xfId="1045" xr:uid="{DD8F8D35-2D54-4254-B16E-74F6606A5A63}"/>
    <cellStyle name="40% - Accent5 2 2" xfId="1046" xr:uid="{1C238BE9-CDB8-4476-9625-3CA74311FF71}"/>
    <cellStyle name="40% - Accent5 2 3" xfId="1047" xr:uid="{B1C582BE-9711-4267-B651-53B50055CD7C}"/>
    <cellStyle name="40% - Accent5 2 4" xfId="4428" xr:uid="{03B108D6-64E4-49D1-908F-E91C48A4B98B}"/>
    <cellStyle name="40% - Accent5 3" xfId="1048" xr:uid="{92BE0F50-0774-428F-A7D3-C18A6C7D6742}"/>
    <cellStyle name="40% - Accent5 3 2" xfId="4426" xr:uid="{27A01C8D-696E-4C8D-963D-5EF56682EC20}"/>
    <cellStyle name="40% - Accent5 3 3" xfId="4427" xr:uid="{B6CE826F-8174-4615-B3EA-58D8A9412496}"/>
    <cellStyle name="40% - Accent5 4" xfId="1049" xr:uid="{D2ED87F0-B6EA-4EA9-9C0D-D43C98178C2B}"/>
    <cellStyle name="40% - Accent5 5" xfId="1050" xr:uid="{1B26A110-0D48-4A08-ABDE-359405A9D641}"/>
    <cellStyle name="40% - Accent5 5 2" xfId="4425" xr:uid="{E2073348-D40C-4109-B63F-8EB0F7D2AEDC}"/>
    <cellStyle name="40% - Accent5 6" xfId="1051" xr:uid="{64013B2A-8EBC-40FA-B576-ACEDE5E676D0}"/>
    <cellStyle name="40% - Accent5 7" xfId="1052" xr:uid="{273B695D-0C2E-4C11-89B3-395C2BF3B7A6}"/>
    <cellStyle name="40% - Accent5 8" xfId="1053" xr:uid="{E3508271-674D-44FB-A7DE-B41CE625D34A}"/>
    <cellStyle name="40% - Accent5 9" xfId="1054" xr:uid="{51B21189-2D09-44AB-89CE-66BFAA57EC29}"/>
    <cellStyle name="40% - Accent6" xfId="41" builtinId="51" customBuiltin="1"/>
    <cellStyle name="40% - Accent6 10" xfId="1055" xr:uid="{667DEBE6-A87B-478C-9DB0-D2E2B5A6FAAC}"/>
    <cellStyle name="40% - Accent6 11" xfId="32251" xr:uid="{7A25B735-2AB2-412C-BF2C-B4F3FBF0A575}"/>
    <cellStyle name="40% - Accent6 2" xfId="1056" xr:uid="{870DDF24-8095-4CA2-AE80-4B3499CFCDEB}"/>
    <cellStyle name="40% - Accent6 2 2" xfId="1057" xr:uid="{BB92C7F0-E03A-4021-8B04-4278DE6C862B}"/>
    <cellStyle name="40% - Accent6 2 3" xfId="1058" xr:uid="{CD200137-DA34-4314-BFCF-5E41C0981350}"/>
    <cellStyle name="40% - Accent6 2 4" xfId="3712" xr:uid="{8A51A2C0-2FAA-460D-BC31-EAC657024139}"/>
    <cellStyle name="40% - Accent6 3" xfId="1059" xr:uid="{5AF92692-33F7-4A00-ABFB-5079B7D1B0CC}"/>
    <cellStyle name="40% - Accent6 3 2" xfId="4423" xr:uid="{9E9E2E33-8C5C-4D2A-884C-78DE47E45115}"/>
    <cellStyle name="40% - Accent6 3 3" xfId="4424" xr:uid="{8DF7E68C-1CAF-4580-BC9D-6BE947127579}"/>
    <cellStyle name="40% - Accent6 4" xfId="1060" xr:uid="{8AF084DD-24F7-4EE0-99F9-68D891AAC141}"/>
    <cellStyle name="40% - Accent6 5" xfId="1061" xr:uid="{9F8AA52B-AC9D-4C56-89F9-1F7A039AA02E}"/>
    <cellStyle name="40% - Accent6 5 2" xfId="4422" xr:uid="{976C70D3-55F8-4373-95A9-0BFEFD99F126}"/>
    <cellStyle name="40% - Accent6 6" xfId="1062" xr:uid="{D08DFDE0-D163-4A51-A494-C7704C7D7394}"/>
    <cellStyle name="40% - Accent6 7" xfId="1063" xr:uid="{1CD4D45C-F391-4FF7-9469-BBE8EE64D459}"/>
    <cellStyle name="40% - Accent6 8" xfId="1064" xr:uid="{2D8DB691-AF85-440F-8465-EFEF5CED5835}"/>
    <cellStyle name="40% - Accent6 9" xfId="1065" xr:uid="{85FFDC20-FEA7-4183-B586-97EBBE872176}"/>
    <cellStyle name="40% - Akzent1" xfId="1558" xr:uid="{923AB96B-3756-4229-BB14-C9474501ABE3}"/>
    <cellStyle name="40% - Akzent2" xfId="1559" xr:uid="{69A2B510-5B8F-4E56-816D-74D2F4A550A2}"/>
    <cellStyle name="40% - Akzent3" xfId="1560" xr:uid="{C3D6241C-BB7C-46B6-84D4-7A723EBD52BE}"/>
    <cellStyle name="40% - Akzent4" xfId="1561" xr:uid="{EE04C235-941E-4920-A702-8351E45195EF}"/>
    <cellStyle name="40% - Akzent5" xfId="1562" xr:uid="{C5B16563-9A62-4549-989E-BE1148BB1804}"/>
    <cellStyle name="40% - Akzent6" xfId="1563" xr:uid="{E07C3C71-B37C-4690-8F24-D03A5ED0ADBB}"/>
    <cellStyle name="40% - Énfasis1" xfId="1564" xr:uid="{38AA4BF6-FB33-40DE-B249-B06201FCCAA2}"/>
    <cellStyle name="40% - Énfasis2" xfId="1565" xr:uid="{23747898-467A-4A76-B852-B23C8F07FA2B}"/>
    <cellStyle name="40% - Énfasis3" xfId="1566" xr:uid="{1D517BF8-A3A8-4CB8-B782-5307837FF997}"/>
    <cellStyle name="40% - Énfasis4" xfId="1567" xr:uid="{B9F1D7EA-6327-4EDC-B295-F6A34ABCDEF1}"/>
    <cellStyle name="40% - Énfasis5" xfId="1568" xr:uid="{C66A0B39-0678-47E3-8FBD-7CE36CAC9266}"/>
    <cellStyle name="40% - Énfasis6" xfId="1569" xr:uid="{34FA047D-C28B-4F00-8C1C-E2F09BAB9F8E}"/>
    <cellStyle name="40% - 강조색1" xfId="1570" xr:uid="{5677D266-9232-473F-84E4-2EEC46BE54BA}"/>
    <cellStyle name="40% - 강조색2" xfId="1571" xr:uid="{8179A427-54D7-4E5A-BB3F-A24EF8D33799}"/>
    <cellStyle name="40% - 강조색3" xfId="1572" xr:uid="{38513BC2-9EBC-4EB9-9743-7094E3E4D3D2}"/>
    <cellStyle name="40% - 강조색4" xfId="1573" xr:uid="{1AF9B79B-45B6-4B0B-BE75-EDB3621F33CB}"/>
    <cellStyle name="40% - 강조색5" xfId="1574" xr:uid="{3F942FA6-7B4B-4C0F-8EA5-6BB4279146C7}"/>
    <cellStyle name="40% - 강조색6" xfId="1575" xr:uid="{81CBB659-5B2F-4C6C-B9CA-CC86BACACBCC}"/>
    <cellStyle name="44" xfId="1576" xr:uid="{F645FD88-A35E-47E6-86BE-7E25656E78C8}"/>
    <cellStyle name="60% - Accent1" xfId="22" builtinId="32" customBuiltin="1"/>
    <cellStyle name="60% - Accent1 10" xfId="1066" xr:uid="{D3A6E397-12DB-4E63-AD8F-CD804D376E1D}"/>
    <cellStyle name="60% - Accent1 11" xfId="32250" xr:uid="{293D66A3-B879-41FB-A3A9-4D924AEAABFC}"/>
    <cellStyle name="60% - Accent1 2" xfId="1067" xr:uid="{CE39009B-1971-4B9E-9542-6296D9F6A7F6}"/>
    <cellStyle name="60% - Accent1 2 2" xfId="1068" xr:uid="{01C68CA0-3F39-4563-A7F3-A0D621F5F628}"/>
    <cellStyle name="60% - Accent1 2 3" xfId="1069" xr:uid="{91A9096E-8377-4E8B-8232-D7027D238D24}"/>
    <cellStyle name="60% - Accent1 2 4" xfId="4421" xr:uid="{AD91A557-BB0A-49F1-B1E7-5F88BE7E7F37}"/>
    <cellStyle name="60% - Accent1 3" xfId="1070" xr:uid="{67C494FB-8AFA-48BB-9C2F-6A970B983689}"/>
    <cellStyle name="60% - Accent1 3 2" xfId="4419" xr:uid="{EFF1E450-B98F-422F-BF1A-A2EBA7E860AB}"/>
    <cellStyle name="60% - Accent1 3 3" xfId="4420" xr:uid="{955505EA-6207-4761-9B2D-43632ACD6A74}"/>
    <cellStyle name="60% - Accent1 4" xfId="1071" xr:uid="{FC34A67F-2001-42CD-A9E2-CCC72192ED97}"/>
    <cellStyle name="60% - Accent1 5" xfId="1072" xr:uid="{7729FAC3-7350-400D-AC0B-545E5DCA7225}"/>
    <cellStyle name="60% - Accent1 5 2" xfId="5886" xr:uid="{90D65C02-CF57-4CBB-A5B3-6384A73E4686}"/>
    <cellStyle name="60% - Accent1 6" xfId="1073" xr:uid="{60444978-E9B8-48B1-9A90-387746071849}"/>
    <cellStyle name="60% - Accent1 7" xfId="1074" xr:uid="{91539D55-BE93-465D-8B28-B43B46A1919A}"/>
    <cellStyle name="60% - Accent1 8" xfId="1075" xr:uid="{FF1C54C7-2377-48F6-A643-8F4328A64D35}"/>
    <cellStyle name="60% - Accent1 9" xfId="1076" xr:uid="{22B11511-50A6-44F0-91D1-1F4FE8B94CF0}"/>
    <cellStyle name="60% - Accent2" xfId="26" builtinId="36" customBuiltin="1"/>
    <cellStyle name="60% - Accent2 10" xfId="1077" xr:uid="{84FC84C4-03DB-4501-93E5-9D2072B4CDC7}"/>
    <cellStyle name="60% - Accent2 11" xfId="32324" xr:uid="{A7EC05C1-2516-46A1-A68A-F80AF00FD366}"/>
    <cellStyle name="60% - Accent2 2" xfId="1078" xr:uid="{22B56ADE-8D4D-432C-8430-9BEAFEB98898}"/>
    <cellStyle name="60% - Accent2 2 2" xfId="1079" xr:uid="{BB0C851C-26DD-4991-A3E1-5073B5DFCB6C}"/>
    <cellStyle name="60% - Accent2 2 3" xfId="1080" xr:uid="{1724A645-4386-4E1E-8571-72B39CFD17BB}"/>
    <cellStyle name="60% - Accent2 2 4" xfId="5483" xr:uid="{AD3D6641-A6B4-4DC0-9124-ED1A94D7A75A}"/>
    <cellStyle name="60% - Accent2 3" xfId="1081" xr:uid="{8C896566-2F17-4CC4-A0C5-07E73B7DB8DE}"/>
    <cellStyle name="60% - Accent2 3 2" xfId="7483" xr:uid="{77824A1E-6D0D-4027-931D-8963D3D8C01B}"/>
    <cellStyle name="60% - Accent2 3 3" xfId="7745" xr:uid="{0FD13719-334A-44FF-9C13-785DC9E2D00B}"/>
    <cellStyle name="60% - Accent2 4" xfId="1082" xr:uid="{BF5360F8-9AE3-4149-AF88-A6759B961D64}"/>
    <cellStyle name="60% - Accent2 5" xfId="1083" xr:uid="{C48D8609-99B6-4B4B-882E-2306655134ED}"/>
    <cellStyle name="60% - Accent2 5 2" xfId="3681" xr:uid="{FBFBB210-AB5C-48DB-8EF8-354E29C3D31B}"/>
    <cellStyle name="60% - Accent2 6" xfId="1084" xr:uid="{13F1565B-038C-4A2A-BDB2-1F1AB88D2F0A}"/>
    <cellStyle name="60% - Accent2 7" xfId="1085" xr:uid="{FBBC47FA-956B-4295-9888-F6D931E2B398}"/>
    <cellStyle name="60% - Accent2 8" xfId="1086" xr:uid="{AFDF781D-68DC-427F-923F-6A108795E098}"/>
    <cellStyle name="60% - Accent2 9" xfId="1087" xr:uid="{B37FD292-32B0-4519-96AB-8EA09ED284C7}"/>
    <cellStyle name="60% - Accent3" xfId="30" builtinId="40" customBuiltin="1"/>
    <cellStyle name="60% - Accent3 10" xfId="1088" xr:uid="{63261CEF-C36E-46CA-8D9A-4837F95A1B80}"/>
    <cellStyle name="60% - Accent3 11" xfId="32573" xr:uid="{9184C2B7-F081-498D-B75D-62A1B812A527}"/>
    <cellStyle name="60% - Accent3 2" xfId="1089" xr:uid="{B850F300-B493-4868-9FCE-336DBDBEE8FE}"/>
    <cellStyle name="60% - Accent3 2 2" xfId="1090" xr:uid="{86E51816-9070-406E-951F-047984312EA1}"/>
    <cellStyle name="60% - Accent3 2 3" xfId="1091" xr:uid="{D512FFFE-C8F2-4BDE-AE01-CE2CF9A7DD6D}"/>
    <cellStyle name="60% - Accent3 2 4" xfId="7746" xr:uid="{572C869F-FE8C-4977-A074-1D87AAC15C54}"/>
    <cellStyle name="60% - Accent3 3" xfId="1092" xr:uid="{39B53849-9EC6-4315-804F-71ED9F2C1EEB}"/>
    <cellStyle name="60% - Accent3 3 2" xfId="7747" xr:uid="{596007F4-D891-4AF1-9094-FB0CE495697E}"/>
    <cellStyle name="60% - Accent3 3 3" xfId="7484" xr:uid="{EF61DB81-B959-445E-B71A-03575721ED71}"/>
    <cellStyle name="60% - Accent3 4" xfId="1093" xr:uid="{F5672A72-C18F-42B1-9C9F-9138C0820E43}"/>
    <cellStyle name="60% - Accent3 5" xfId="1094" xr:uid="{2FB0DAAC-D9AB-45B8-921A-D85B93D050A1}"/>
    <cellStyle name="60% - Accent3 5 2" xfId="3507" xr:uid="{DF7296BF-2E57-43B3-B2C5-29DE3CBD0A6C}"/>
    <cellStyle name="60% - Accent3 6" xfId="1095" xr:uid="{C899AAC6-19C7-42F2-A73E-42AE28A540C2}"/>
    <cellStyle name="60% - Accent3 7" xfId="1096" xr:uid="{5612C061-480D-4791-9065-9C09352E2BF9}"/>
    <cellStyle name="60% - Accent3 8" xfId="1097" xr:uid="{9DA390DD-987C-4E55-BBF5-1A5BD79A8DB0}"/>
    <cellStyle name="60% - Accent3 9" xfId="1098" xr:uid="{AD6389AB-EB94-4DFD-815C-CEDC269BBF04}"/>
    <cellStyle name="60% - Accent4" xfId="34" builtinId="44" customBuiltin="1"/>
    <cellStyle name="60% - Accent4 10" xfId="1099" xr:uid="{D992DDEC-F3E7-4F21-B86C-3330664EBFB9}"/>
    <cellStyle name="60% - Accent4 11" xfId="32280" xr:uid="{D7F298A5-D2BA-435A-A7AC-9737A1F8AAA6}"/>
    <cellStyle name="60% - Accent4 2" xfId="1100" xr:uid="{2E9217EC-1ACA-4414-BC5C-B4A84F2A3F20}"/>
    <cellStyle name="60% - Accent4 2 2" xfId="1101" xr:uid="{E04AEAC3-CFCA-4023-9367-95C1B4AEDA9E}"/>
    <cellStyle name="60% - Accent4 2 3" xfId="1102" xr:uid="{EB1DD0B9-94DC-4F43-A7E1-06E9BD16338D}"/>
    <cellStyle name="60% - Accent4 2 4" xfId="3803" xr:uid="{1F85F5D1-8AA7-4C67-BDC1-C4111AC1087B}"/>
    <cellStyle name="60% - Accent4 3" xfId="1103" xr:uid="{D8B7932E-4491-4E8F-8847-AE199D50DA72}"/>
    <cellStyle name="60% - Accent4 3 2" xfId="4418" xr:uid="{790ED128-1E81-4AA7-AE28-508BD53878B0}"/>
    <cellStyle name="60% - Accent4 3 3" xfId="7485" xr:uid="{C09E4839-7F19-4079-A1BD-C3ABC39A6028}"/>
    <cellStyle name="60% - Accent4 4" xfId="1104" xr:uid="{A9A5F72C-FF29-47BD-BDF5-532EE1AA711A}"/>
    <cellStyle name="60% - Accent4 5" xfId="1105" xr:uid="{4BDE69A7-710D-4187-ACF6-37108B580421}"/>
    <cellStyle name="60% - Accent4 5 2" xfId="4417" xr:uid="{364EB13D-B14D-44CA-B548-989D9480C661}"/>
    <cellStyle name="60% - Accent4 6" xfId="1106" xr:uid="{1A44514B-38B3-435D-A22C-F8AEF3676A8E}"/>
    <cellStyle name="60% - Accent4 7" xfId="1107" xr:uid="{71FAC2C0-3F6F-4C02-8960-31D3CD1B4412}"/>
    <cellStyle name="60% - Accent4 8" xfId="1108" xr:uid="{C732B944-12F7-4328-B9EB-14237E298C71}"/>
    <cellStyle name="60% - Accent4 9" xfId="1109" xr:uid="{17F4DB3A-5DDF-42A8-AE38-87407F0577D5}"/>
    <cellStyle name="60% - Accent5" xfId="38" builtinId="48" customBuiltin="1"/>
    <cellStyle name="60% - Accent5 10" xfId="1110" xr:uid="{32AF1FE8-5088-449C-8227-B46CB20A5865}"/>
    <cellStyle name="60% - Accent5 11" xfId="32279" xr:uid="{A3D43AEC-28D8-478F-9F7D-C26D6932D1BC}"/>
    <cellStyle name="60% - Accent5 2" xfId="1111" xr:uid="{48AD80FB-7A4B-47B3-A542-DF5C4CF9E4AF}"/>
    <cellStyle name="60% - Accent5 2 2" xfId="1112" xr:uid="{17999B91-FF5F-4C88-9E95-0A8CFD95B58B}"/>
    <cellStyle name="60% - Accent5 2 3" xfId="1113" xr:uid="{18887488-395E-4E29-8220-3540B7242E5C}"/>
    <cellStyle name="60% - Accent5 2 4" xfId="4416" xr:uid="{8F809B2E-B533-4EFA-9548-1294EBC3B794}"/>
    <cellStyle name="60% - Accent5 3" xfId="1114" xr:uid="{52FBAC98-56B8-4103-8664-1FF7A90C4F4A}"/>
    <cellStyle name="60% - Accent5 3 2" xfId="4414" xr:uid="{80214E65-2614-4CA1-AEB3-10F852B3D229}"/>
    <cellStyle name="60% - Accent5 3 3" xfId="4415" xr:uid="{0A2DA65F-D8EC-4EBE-B305-444DF5F8E6FE}"/>
    <cellStyle name="60% - Accent5 4" xfId="1115" xr:uid="{7B005CCB-97C3-47EF-ABC4-B3CEAF7CD5E4}"/>
    <cellStyle name="60% - Accent5 5" xfId="1116" xr:uid="{70407F41-CFB0-47D8-A353-96B995027379}"/>
    <cellStyle name="60% - Accent5 5 2" xfId="4413" xr:uid="{F6F50CD5-1FF5-4766-9147-A480CC02E008}"/>
    <cellStyle name="60% - Accent5 6" xfId="1117" xr:uid="{600C6719-5F3F-47F6-BDDC-CB5A8CC7374D}"/>
    <cellStyle name="60% - Accent5 7" xfId="1118" xr:uid="{5ACEA1C8-7F07-4EF6-88FD-205104047A2D}"/>
    <cellStyle name="60% - Accent5 8" xfId="1119" xr:uid="{50B0BE7A-3C83-45F1-8800-908D2E6674E6}"/>
    <cellStyle name="60% - Accent5 9" xfId="1120" xr:uid="{B4EFA412-BD10-4D44-8115-CC68F3090322}"/>
    <cellStyle name="60% - Accent6" xfId="42" builtinId="52" customBuiltin="1"/>
    <cellStyle name="60% - Accent6 10" xfId="1121" xr:uid="{7645109C-B75C-45E3-B075-2BA69B78F462}"/>
    <cellStyle name="60% - Accent6 11" xfId="32272" xr:uid="{E6F5D797-EBE9-47B2-B411-9CA02CB4739A}"/>
    <cellStyle name="60% - Accent6 2" xfId="1122" xr:uid="{1E622F4E-F195-40A1-98CB-633C77D40FAE}"/>
    <cellStyle name="60% - Accent6 2 2" xfId="1123" xr:uid="{41FC73F5-270A-4043-B846-442B5CA75971}"/>
    <cellStyle name="60% - Accent6 2 3" xfId="1124" xr:uid="{C9E91F7A-9C6C-47A8-A197-3189741CB7BB}"/>
    <cellStyle name="60% - Accent6 2 4" xfId="4412" xr:uid="{0720077F-96EF-472E-A4F7-1391017B2353}"/>
    <cellStyle name="60% - Accent6 3" xfId="1125" xr:uid="{49183E6C-4362-40E3-8249-4BBC00308E95}"/>
    <cellStyle name="60% - Accent6 3 2" xfId="4410" xr:uid="{B825E7C5-2CA4-41D3-9745-C57677722E3B}"/>
    <cellStyle name="60% - Accent6 3 3" xfId="4411" xr:uid="{6EABDEE0-FE28-42C5-A2B9-962C970263D7}"/>
    <cellStyle name="60% - Accent6 4" xfId="1126" xr:uid="{690F79EB-54B4-49B9-B4D0-39F54EE89E67}"/>
    <cellStyle name="60% - Accent6 5" xfId="1127" xr:uid="{9FF15CC1-8F7A-416D-AD3F-092B3CC618EA}"/>
    <cellStyle name="60% - Accent6 5 2" xfId="4409" xr:uid="{D9F056FC-9844-4B80-ABA3-7C21839429D6}"/>
    <cellStyle name="60% - Accent6 6" xfId="1128" xr:uid="{2C9F3D17-C9C8-4597-B650-81BEC4072D93}"/>
    <cellStyle name="60% - Accent6 7" xfId="1129" xr:uid="{69AD4486-F496-463C-AF0E-C2AB00CB8FC9}"/>
    <cellStyle name="60% - Accent6 8" xfId="1130" xr:uid="{33AA3640-B60D-4C19-950B-308E0694A2DC}"/>
    <cellStyle name="60% - Accent6 9" xfId="1131" xr:uid="{E57FFB2C-13F0-4FD8-8D5F-AE5DF74E483F}"/>
    <cellStyle name="60% - Akzent1" xfId="1577" xr:uid="{F9729734-6441-4340-994F-E7BA6C2DE049}"/>
    <cellStyle name="60% - Akzent2" xfId="1578" xr:uid="{67A6912A-2450-40D7-BFE6-5839179FA388}"/>
    <cellStyle name="60% - Akzent3" xfId="1579" xr:uid="{187735EE-21DD-41CB-B137-4F29BF4091A9}"/>
    <cellStyle name="60% - Akzent4" xfId="1580" xr:uid="{A478A9D4-319A-4EFB-A67B-8596A12E3C45}"/>
    <cellStyle name="60% - Akzent5" xfId="1581" xr:uid="{FA3F80F8-7604-4827-ADCD-BC111E865EA4}"/>
    <cellStyle name="60% - Akzent6" xfId="1582" xr:uid="{0F8DEA5B-49B4-47B2-9E24-24008582717A}"/>
    <cellStyle name="60% - Énfasis1" xfId="1583" xr:uid="{8E2E1ECA-EA72-40BF-8D01-FAD2D8CCC6E7}"/>
    <cellStyle name="60% - Énfasis2" xfId="1584" xr:uid="{7E06A0E1-EB72-4744-8F58-CDB5931E99A7}"/>
    <cellStyle name="60% - Énfasis3" xfId="1585" xr:uid="{D51395D5-47F6-4B49-8821-971C43CA61D8}"/>
    <cellStyle name="60% - Énfasis4" xfId="1586" xr:uid="{7649E958-18B8-4DDF-81ED-0CE5A6C2A54E}"/>
    <cellStyle name="60% - Énfasis5" xfId="1587" xr:uid="{4F95C964-831A-4292-BEE7-C4B7AE928A78}"/>
    <cellStyle name="60% - Énfasis6" xfId="1588" xr:uid="{96C0FC3D-2B78-406B-9139-AC3424409A99}"/>
    <cellStyle name="60% - 강조색1" xfId="1589" xr:uid="{FA055F64-7B31-44AA-8384-BA078BFAC4D9}"/>
    <cellStyle name="60% - 강조색2" xfId="1590" xr:uid="{11784274-D51C-4066-8B02-E44588ECEED6}"/>
    <cellStyle name="60% - 강조색3" xfId="1591" xr:uid="{D47D802E-7A0B-42F4-B854-44B56058EC61}"/>
    <cellStyle name="60% - 강조색4" xfId="1592" xr:uid="{9DD3D83E-2DA1-4D91-BDDB-71AD55B0DEF1}"/>
    <cellStyle name="60% - 강조색5" xfId="1593" xr:uid="{5AB9B9D4-261C-4438-829C-A44D4C1BB537}"/>
    <cellStyle name="60% - 강조색6" xfId="1594" xr:uid="{D2BD0575-60D4-4494-B805-F0434B007181}"/>
    <cellStyle name="፺bʼōᎊb˜ō᎚b쌼ōᎪb쎄ōᎺb쎨ōᏊb쏄ōᏚb쏜ōᏪb̀ōᏺb̤ōᐊb͔ōᐚb΀ōᐪbΰōᐺb쏸ōᑊb쐨ōᑚb쑀ōᑪb쑜ōᑺb쑸ōᒊbЄōᒚbЬōᒪ" xfId="1595" xr:uid="{BA6396EA-DEDF-4187-8364-A7470590B5E3}"/>
    <cellStyle name="A" xfId="1596" xr:uid="{0F7E7A41-E9F2-44C7-AE5B-8B0E29F62950}"/>
    <cellStyle name="A Big heading" xfId="1597" xr:uid="{A46E95B7-5615-4A71-B39C-403927B34C7F}"/>
    <cellStyle name="A Big heading 2" xfId="4408" xr:uid="{DA07B226-2E6A-4797-BD25-126382F28026}"/>
    <cellStyle name="A body text" xfId="1598" xr:uid="{E6A3A6DF-A653-4678-AA75-9275D3F732E1}"/>
    <cellStyle name="A body text 2" xfId="4407" xr:uid="{B5E26951-679C-4E93-A689-BAADB87907C4}"/>
    <cellStyle name="A smaller heading" xfId="1599" xr:uid="{272A0B00-9C29-4DB1-B425-C67808A8613B}"/>
    <cellStyle name="A smaller heading 2" xfId="4406" xr:uid="{80C26619-8BAC-4BB7-9C77-A7D00BF74479}"/>
    <cellStyle name="A¨­￠￢￠O [0]_¨uoAa¨oCAu " xfId="1600" xr:uid="{CCC7882D-3226-428B-AD1A-903F5265A870}"/>
    <cellStyle name="A¨­￠￢￠O_¨uoAa¨oCAu " xfId="1601" xr:uid="{56957124-4734-42F0-B05E-33A71698B6D1}"/>
    <cellStyle name="ＡＡ" xfId="1602" xr:uid="{9C1F264A-E092-4D50-A2CA-2AFB8997C107}"/>
    <cellStyle name="ＡＡ 2" xfId="3466" xr:uid="{19830807-6B0B-40C5-8B39-4684233808F5}"/>
    <cellStyle name="ＡＡ 2 2" xfId="6716" xr:uid="{6952DCA3-FEBE-4422-8106-C1CD97DA650F}"/>
    <cellStyle name="ＡＡ 2 3" xfId="8048" xr:uid="{761E4627-E823-404B-A143-7FD2DB598AC1}"/>
    <cellStyle name="ＡＡ 2 4" xfId="8095" xr:uid="{6F7E61B8-D5A8-448E-AF9D-DA263286B460}"/>
    <cellStyle name="ＡＡ 2 5" xfId="32794" xr:uid="{3E86EB6D-7F7D-410F-9E65-237C7C28EC5E}"/>
    <cellStyle name="ＡＡ 2 6" xfId="32819" xr:uid="{8E55E0F3-58D7-4D69-A5B9-47DB0D19E4B7}"/>
    <cellStyle name="ＡＡ 2 7" xfId="32835" xr:uid="{8B9E6AA9-1C1B-45CF-80AA-ACFE92742972}"/>
    <cellStyle name="ＡＡ 3" xfId="3327" xr:uid="{C3127FDC-AAE1-4B4B-9A5C-54523B9E6C0C}"/>
    <cellStyle name="ＡＡ 3 2" xfId="6577" xr:uid="{07754052-8520-4770-8E48-0E540F38FEB8}"/>
    <cellStyle name="ＡＡ 3 3" xfId="7915" xr:uid="{0AC5EEC2-3B3E-443A-8C9F-0C3112B137F8}"/>
    <cellStyle name="ＡＡ 3 4" xfId="4593" xr:uid="{DECF7C80-FF57-49E3-8994-901164CC36E5}"/>
    <cellStyle name="ＡＡ 4" xfId="4871" xr:uid="{A4D47857-017A-4486-AB91-A6F8B5C7B885}"/>
    <cellStyle name="ＡＡ 5" xfId="3535" xr:uid="{5908C881-FDD1-48C6-9B42-20078CF7B2AC}"/>
    <cellStyle name="ＡＡ 6" xfId="7938" xr:uid="{80DC5AC9-7513-419C-AA83-7FA5E40207F5}"/>
    <cellStyle name="ＡＡ 7" xfId="32341" xr:uid="{937075C5-AC9A-4E64-9004-583FF640AAE2}"/>
    <cellStyle name="ＡＡ 8" xfId="32298" xr:uid="{C0C5F416-00E0-4309-901D-1B4C3B58885B}"/>
    <cellStyle name="ＡＡ 9" xfId="32296" xr:uid="{B1A0C7FB-814E-4728-BA32-760A5C2B44A3}"/>
    <cellStyle name="Accent1" xfId="19" builtinId="29" customBuiltin="1"/>
    <cellStyle name="Accent1 - 20%" xfId="145" xr:uid="{22E9DB44-CE2C-47B0-A49B-2AE85FE871E5}"/>
    <cellStyle name="Accent1 - 20% 2" xfId="4405" xr:uid="{9961A8CC-2080-4539-8F8C-6F052D8DDD6B}"/>
    <cellStyle name="Accent1 - 40%" xfId="146" xr:uid="{D495B054-AAFA-4FEA-B942-DC41A5CFD565}"/>
    <cellStyle name="Accent1 - 40% 2" xfId="4404" xr:uid="{862A07B1-4D4B-44B7-96FB-64E909740884}"/>
    <cellStyle name="Accent1 - 60%" xfId="147" xr:uid="{E52BC756-9DAF-4360-9505-BA1C6F5D6713}"/>
    <cellStyle name="Accent1 - 60% 2" xfId="5885" xr:uid="{7BCCD9B9-7D4D-4796-9A28-4ED110D6EF35}"/>
    <cellStyle name="Accent1 10" xfId="1132" xr:uid="{21435333-EE40-42AB-94FF-6E502F31B672}"/>
    <cellStyle name="Accent1 10 2" xfId="5482" xr:uid="{219CEBA0-B754-4D09-9CFE-C155F23B4D59}"/>
    <cellStyle name="Accent1 11" xfId="7748" xr:uid="{289CD029-8568-46D7-901B-381C2666BE40}"/>
    <cellStyle name="Accent1 11 2" xfId="32173" xr:uid="{C6E095D3-B869-442F-AE58-30CB40695862}"/>
    <cellStyle name="Accent1 12" xfId="7481" xr:uid="{E53DDB98-51D6-4A70-8926-6580BEB7C035}"/>
    <cellStyle name="Accent1 13" xfId="5738" xr:uid="{9FDD27DF-880C-4FA6-8EA5-4EB556158129}"/>
    <cellStyle name="Accent1 14" xfId="6907" xr:uid="{9A392849-4CC8-4E7E-8035-A5A04DA62B72}"/>
    <cellStyle name="Accent1 15" xfId="6908" xr:uid="{26B00BD0-A714-4DB0-970E-B77DAEA2F2B1}"/>
    <cellStyle name="Accent1 2" xfId="148" xr:uid="{3507BB81-A4FC-445D-A9FC-1F5ECE5D735E}"/>
    <cellStyle name="Accent1 2 2" xfId="1134" xr:uid="{8F8F7AC3-4750-4F38-8F34-365915E4A8A1}"/>
    <cellStyle name="Accent1 2 3" xfId="1135" xr:uid="{DDC7A26F-45D6-4DE6-B83F-78DEE549006E}"/>
    <cellStyle name="Accent1 2 4" xfId="1133" xr:uid="{6C9131DE-A80D-45A1-9E6F-A37B1AE8B742}"/>
    <cellStyle name="Accent1 2 5" xfId="6909" xr:uid="{B1A969A3-6E23-4100-969A-9FF95DA179FF}"/>
    <cellStyle name="Accent1 3" xfId="1136" xr:uid="{3D6FCF13-89AA-45AA-A2CF-B5B76BE25C71}"/>
    <cellStyle name="Accent1 3 2" xfId="6910" xr:uid="{A28E1ADE-951F-4BD0-9049-2FF9B5D8D106}"/>
    <cellStyle name="Accent1 3 3" xfId="6912" xr:uid="{8150044E-7121-4119-A087-DFD7A4A3C3B3}"/>
    <cellStyle name="Accent1 4" xfId="1137" xr:uid="{3BFDFF28-CD91-4687-A2F6-9328F6669B5C}"/>
    <cellStyle name="Accent1 4 2" xfId="5395" xr:uid="{F7E48EF9-E4A4-4945-A6C5-406C4C2AFC61}"/>
    <cellStyle name="Accent1 4 3" xfId="6911" xr:uid="{2474C2F3-A7FE-4ACB-B647-454760534506}"/>
    <cellStyle name="Accent1 5" xfId="1138" xr:uid="{68D25B1F-7195-4896-843B-CC47B13AB898}"/>
    <cellStyle name="Accent1 5 2" xfId="6913" xr:uid="{BA97BB23-4A6A-416A-ADD9-B0E9D7135ABD}"/>
    <cellStyle name="Accent1 6" xfId="1139" xr:uid="{9899A2E6-C02B-4AE0-98A1-E273CFA54E94}"/>
    <cellStyle name="Accent1 6 2" xfId="7028" xr:uid="{7579B3E5-DCDA-428F-B76C-9A1DF571D7CC}"/>
    <cellStyle name="Accent1 7" xfId="1140" xr:uid="{54FED454-E8A2-4B4E-AA2E-2263F38F7FB2}"/>
    <cellStyle name="Accent1 7 2" xfId="4401" xr:uid="{293F132A-0655-4734-9E94-E69CDE0973CE}"/>
    <cellStyle name="Accent1 8" xfId="1141" xr:uid="{4FE982B7-8C36-4673-B6E0-CF29D1BED8DD}"/>
    <cellStyle name="Accent1 8 2" xfId="4400" xr:uid="{A0059169-09AF-4779-ACE1-B9C3C35C1271}"/>
    <cellStyle name="Accent1 9" xfId="1142" xr:uid="{D3D8B2B9-0970-4888-BDA2-39C441C76043}"/>
    <cellStyle name="Accent1 9 2" xfId="4402" xr:uid="{D7C08EA3-4D04-49F7-92E8-D51A5451A72F}"/>
    <cellStyle name="Accent2" xfId="23" builtinId="33" customBuiltin="1"/>
    <cellStyle name="Accent2 - 20%" xfId="149" xr:uid="{53162FDB-C218-4DF2-86B0-B79A93B80F98}"/>
    <cellStyle name="Accent2 - 20% 2" xfId="4851" xr:uid="{566C4D33-09FE-443E-88D2-344FA545CE55}"/>
    <cellStyle name="Accent2 - 40%" xfId="150" xr:uid="{D3EFCFD1-E741-4796-BABB-7C177F785C6F}"/>
    <cellStyle name="Accent2 - 40% 2" xfId="4850" xr:uid="{B78AF757-AD99-4000-8869-531FD5B455A0}"/>
    <cellStyle name="Accent2 - 60%" xfId="151" xr:uid="{44B06C9D-44BB-425F-B2CE-F6581A5C8F38}"/>
    <cellStyle name="Accent2 - 60% 2" xfId="6914" xr:uid="{207C22BD-937A-4F5F-8F65-AB26E9556443}"/>
    <cellStyle name="Accent2 10" xfId="1143" xr:uid="{B93E5545-1721-4B2D-AA56-78563074AA5E}"/>
    <cellStyle name="Accent2 10 2" xfId="6915" xr:uid="{789BAB66-032A-4F34-BFBC-1371F8E21D97}"/>
    <cellStyle name="Accent2 11" xfId="6916" xr:uid="{D9393F71-57D8-4B30-8D5D-40DED4E659D1}"/>
    <cellStyle name="Accent2 11 2" xfId="32248" xr:uid="{DB449517-3B1F-45A0-A34D-F7009BCFBC20}"/>
    <cellStyle name="Accent2 12" xfId="5737" xr:uid="{10F9B781-FAA6-4CE0-8B30-07AF77293455}"/>
    <cellStyle name="Accent2 13" xfId="6917" xr:uid="{8CAF32F7-7E5D-44BC-BC56-E1D4538D76AB}"/>
    <cellStyle name="Accent2 14" xfId="6918" xr:uid="{E76806A8-0C71-478E-B3FB-384D2F705C7C}"/>
    <cellStyle name="Accent2 15" xfId="6919" xr:uid="{40590908-23E1-4F78-9F8E-6DC461F11C76}"/>
    <cellStyle name="Accent2 2" xfId="152" xr:uid="{4AC05E85-B86B-4E88-B18A-30083BBFF17B}"/>
    <cellStyle name="Accent2 2 2" xfId="1145" xr:uid="{58810A6F-ADD6-49CA-B0E9-0175A684BF57}"/>
    <cellStyle name="Accent2 2 3" xfId="1146" xr:uid="{138C2B72-0A50-43DB-B0B5-DF017A301AF1}"/>
    <cellStyle name="Accent2 2 4" xfId="1144" xr:uid="{BA0EFCBD-4B08-460E-9100-9DA42933206A}"/>
    <cellStyle name="Accent2 2 5" xfId="6920" xr:uid="{A00F1E9E-ADB9-44D3-94EF-F0CA7868BD7C}"/>
    <cellStyle name="Accent2 3" xfId="1147" xr:uid="{A1A14FD8-1268-4985-8444-462724627389}"/>
    <cellStyle name="Accent2 3 2" xfId="6922" xr:uid="{76742F16-3A60-48F8-91DE-A8D67636B33B}"/>
    <cellStyle name="Accent2 3 3" xfId="6921" xr:uid="{D246ABCD-6015-4CD6-B86C-1623455D2371}"/>
    <cellStyle name="Accent2 4" xfId="1148" xr:uid="{7A4E5D9B-3FC4-4DE5-A522-3BCC1269C252}"/>
    <cellStyle name="Accent2 4 2" xfId="4849" xr:uid="{3B34C111-B0CF-4B84-A31A-080260904EC2}"/>
    <cellStyle name="Accent2 4 3" xfId="6923" xr:uid="{C0E5E7A2-F299-4EF7-8933-FB25B206140F}"/>
    <cellStyle name="Accent2 5" xfId="1149" xr:uid="{5797989B-262C-4955-8A5A-66A99533CE90}"/>
    <cellStyle name="Accent2 5 2" xfId="4848" xr:uid="{1D45D51D-802C-4DDA-8A1C-E511C0EA34DC}"/>
    <cellStyle name="Accent2 6" xfId="1150" xr:uid="{F27411EF-E1AC-40B8-98A0-3D7994F10C8D}"/>
    <cellStyle name="Accent2 6 2" xfId="4847" xr:uid="{88B89D13-E3F0-4EB8-934C-CE3F6864897A}"/>
    <cellStyle name="Accent2 7" xfId="1151" xr:uid="{BA35E16E-236C-438B-84A4-CC856EAEEEDE}"/>
    <cellStyle name="Accent2 7 2" xfId="4846" xr:uid="{7031C895-1FC4-4D75-833D-425734968F5D}"/>
    <cellStyle name="Accent2 8" xfId="1152" xr:uid="{61C050A3-3BB0-422C-8E4C-5E77A042803D}"/>
    <cellStyle name="Accent2 8 2" xfId="4845" xr:uid="{D691C428-803B-46F5-B5A5-1BFBA1338E7E}"/>
    <cellStyle name="Accent2 9" xfId="1153" xr:uid="{C3F29BD5-3E86-431E-831E-C4B853A0949D}"/>
    <cellStyle name="Accent2 9 2" xfId="4844" xr:uid="{0260AAC5-C13E-44DD-A97B-E99C462A6D04}"/>
    <cellStyle name="Accent3" xfId="27" builtinId="37" customBuiltin="1"/>
    <cellStyle name="Accent3 - 20%" xfId="153" xr:uid="{F93C4C60-4A5C-4856-A570-7040533A5D38}"/>
    <cellStyle name="Accent3 - 20% 2" xfId="4843" xr:uid="{6BEE7F02-C296-4C92-8895-3A599DB441C3}"/>
    <cellStyle name="Accent3 - 40%" xfId="154" xr:uid="{2F21748B-34E4-4A67-A7DB-84613425B8B0}"/>
    <cellStyle name="Accent3 - 40% 2" xfId="4842" xr:uid="{84710970-3E93-463A-806A-1092EDD5B0CB}"/>
    <cellStyle name="Accent3 - 60%" xfId="155" xr:uid="{2215C1C1-3A32-4660-AF63-5709D56F2D52}"/>
    <cellStyle name="Accent3 - 60% 2" xfId="4841" xr:uid="{5623D6E4-78C4-4D0F-BB94-827ABA23601B}"/>
    <cellStyle name="Accent3 10" xfId="1154" xr:uid="{73716BA0-614D-4C9C-8D00-6B036F52C1C3}"/>
    <cellStyle name="Accent3 10 2" xfId="4839" xr:uid="{0EAC3549-0B2E-4500-800E-C134EFF64DA0}"/>
    <cellStyle name="Accent3 11" xfId="4838" xr:uid="{6D22E6E6-8380-4BC1-AD44-3FEA12C21C79}"/>
    <cellStyle name="Accent3 11 2" xfId="32278" xr:uid="{FDBB7179-7E23-4501-801C-CCA66D51D5B1}"/>
    <cellStyle name="Accent3 12" xfId="4837" xr:uid="{A21FDD32-DF32-41BC-82D6-B313718E0DC0}"/>
    <cellStyle name="Accent3 13" xfId="5923" xr:uid="{D2237416-6C00-4661-ABFD-854CCBBC9662}"/>
    <cellStyle name="Accent3 14" xfId="5884" xr:uid="{6815C61B-BFE5-467F-84A7-2EF600E92618}"/>
    <cellStyle name="Accent3 15" xfId="4836" xr:uid="{3F576A9C-B2A5-4765-BC7C-782F9F82FE43}"/>
    <cellStyle name="Accent3 2" xfId="156" xr:uid="{5EF91521-5570-4EB2-AF4E-4CAB4A6E527C}"/>
    <cellStyle name="Accent3 2 2" xfId="1156" xr:uid="{18FB7BFA-B714-4CC8-98E1-D81697B406B3}"/>
    <cellStyle name="Accent3 2 3" xfId="1157" xr:uid="{ED05818C-D677-43C8-8DA0-FD44BA99B27E}"/>
    <cellStyle name="Accent3 2 4" xfId="1155" xr:uid="{426C2149-7D59-43DD-89FC-DF3DAE24886A}"/>
    <cellStyle name="Accent3 2 5" xfId="7882" xr:uid="{D7BCD912-590B-416B-BB8F-D0BB2847FE17}"/>
    <cellStyle name="Accent3 3" xfId="1158" xr:uid="{387F5578-B570-463B-A8AE-3BCA8BF46318}"/>
    <cellStyle name="Accent3 3 2" xfId="4835" xr:uid="{2461A935-8E27-4656-80AD-6BDF646CFFFA}"/>
    <cellStyle name="Accent3 3 3" xfId="7920" xr:uid="{024DFE36-2E7F-45A3-A385-3641EE129F5B}"/>
    <cellStyle name="Accent3 4" xfId="1159" xr:uid="{FE544D22-F325-4E99-A48E-4A148A90E2F5}"/>
    <cellStyle name="Accent3 4 2" xfId="4833" xr:uid="{D0C6866B-662C-415C-9416-07F5313B4F79}"/>
    <cellStyle name="Accent3 4 3" xfId="4834" xr:uid="{82D9494B-F4EE-47FB-BF34-33CE293C11DF}"/>
    <cellStyle name="Accent3 5" xfId="1160" xr:uid="{2A110B27-5863-4F4A-A198-4D4F17AB8AB2}"/>
    <cellStyle name="Accent3 5 2" xfId="5883" xr:uid="{F9A98933-7797-4B13-927C-177B231DA5EE}"/>
    <cellStyle name="Accent3 6" xfId="1161" xr:uid="{AC2C03B3-EFE5-4CB5-8F6F-C191A72A159B}"/>
    <cellStyle name="Accent3 6 2" xfId="5882" xr:uid="{96292917-D784-45C1-A2E7-813A8F6586FB}"/>
    <cellStyle name="Accent3 7" xfId="1162" xr:uid="{E5DB8100-C184-49E2-A2D6-00CA3270A2D8}"/>
    <cellStyle name="Accent3 7 2" xfId="4399" xr:uid="{D4762E7F-E21B-4916-88F3-C6D05D8C5BDD}"/>
    <cellStyle name="Accent3 8" xfId="1163" xr:uid="{385C9CB2-200B-4094-A022-D0E32299C7CC}"/>
    <cellStyle name="Accent3 8 2" xfId="5881" xr:uid="{DCA62AD1-6A0A-4C07-BCFD-D5F191E0804E}"/>
    <cellStyle name="Accent3 9" xfId="1164" xr:uid="{39C8B751-7024-41CC-9A8E-A07C4F425BE8}"/>
    <cellStyle name="Accent3 9 2" xfId="4398" xr:uid="{C01D2A61-506A-45F0-843F-5F5630943639}"/>
    <cellStyle name="Accent4" xfId="31" builtinId="41" customBuiltin="1"/>
    <cellStyle name="Accent4 - 20%" xfId="157" xr:uid="{ACCD50AD-CF44-4068-BE38-E5A3B88BF10F}"/>
    <cellStyle name="Accent4 - 20% 2" xfId="4397" xr:uid="{3CCCA9C0-C738-423E-AD8B-1C4C4BDD893C}"/>
    <cellStyle name="Accent4 - 40%" xfId="158" xr:uid="{938C7F3E-E2C5-4E72-B28F-22C7FCE6F8A6}"/>
    <cellStyle name="Accent4 - 40% 2" xfId="7921" xr:uid="{3E3A2A02-5343-4453-9FCA-4D15881E4086}"/>
    <cellStyle name="Accent4 - 60%" xfId="159" xr:uid="{9069ED7A-A78B-4784-8E2F-79FE9CDE8525}"/>
    <cellStyle name="Accent4 - 60% 2" xfId="4396" xr:uid="{B37EE7E0-6F9B-42C4-B11A-1C6372F22974}"/>
    <cellStyle name="Accent4 10" xfId="1165" xr:uid="{7B73E0E7-75A8-4632-B374-5D9B0B1B27A5}"/>
    <cellStyle name="Accent4 10 2" xfId="7619" xr:uid="{95A36D81-58F1-46FB-9651-9C36B5F826FC}"/>
    <cellStyle name="Accent4 11" xfId="4395" xr:uid="{499A4C12-19A6-4381-9CD1-78977C3F1B3C}"/>
    <cellStyle name="Accent4 11 2" xfId="32277" xr:uid="{CD1A75B0-0F77-4E7B-96EB-FFA368DA1CC7}"/>
    <cellStyle name="Accent4 12" xfId="4394" xr:uid="{1F944EE1-E32D-4D91-9EA0-571F2D4C2D8B}"/>
    <cellStyle name="Accent4 13" xfId="7922" xr:uid="{EF64753F-F01D-4F7C-8A62-2D924C8DA42B}"/>
    <cellStyle name="Accent4 14" xfId="4393" xr:uid="{CD9F85FC-CD3C-455E-9FEE-E460BEF2DD11}"/>
    <cellStyle name="Accent4 15" xfId="7923" xr:uid="{F15BA533-3E47-40BD-A696-27936D6D4531}"/>
    <cellStyle name="Accent4 2" xfId="160" xr:uid="{5B3D0290-78AF-483B-A79B-81CDDD395EF8}"/>
    <cellStyle name="Accent4 2 2" xfId="1167" xr:uid="{4E827EB1-DA74-4DCC-A551-253549329306}"/>
    <cellStyle name="Accent4 2 3" xfId="1168" xr:uid="{5B018959-FF41-416A-B92A-A7C975FB37D3}"/>
    <cellStyle name="Accent4 2 4" xfId="1166" xr:uid="{BD4BE2DE-40B6-44FB-848E-9B8F4D5539CF}"/>
    <cellStyle name="Accent4 2 5" xfId="4645" xr:uid="{9606B053-97C4-4C2D-B9A0-15A101C18771}"/>
    <cellStyle name="Accent4 3" xfId="1169" xr:uid="{0A40D68C-AC57-4323-9542-F18DACC7F44E}"/>
    <cellStyle name="Accent4 3 2" xfId="7898" xr:uid="{6160A0C5-B8BC-404E-BCBC-228DFD7FFA90}"/>
    <cellStyle name="Accent4 3 3" xfId="5389" xr:uid="{B429F08B-2DAB-49A7-AD20-3DDD1EB91BC1}"/>
    <cellStyle name="Accent4 4" xfId="1170" xr:uid="{EB01BE53-C26D-429A-8E6B-0BD3AA2D1A80}"/>
    <cellStyle name="Accent4 4 2" xfId="8040" xr:uid="{A2DCC1F5-2B3A-4DE7-B048-E12110FAB1F1}"/>
    <cellStyle name="Accent4 4 3" xfId="5978" xr:uid="{A6AC39B7-430D-466A-8E49-8E1C206DE30E}"/>
    <cellStyle name="Accent4 5" xfId="1171" xr:uid="{E9A02467-F678-45FB-AE94-37B676E81E44}"/>
    <cellStyle name="Accent4 5 2" xfId="8025" xr:uid="{5E12B890-5EDB-4E31-A17A-58185AD1E549}"/>
    <cellStyle name="Accent4 6" xfId="1172" xr:uid="{57FFA854-6919-4843-AD8C-24E4F3B5DD9E}"/>
    <cellStyle name="Accent4 6 2" xfId="7368" xr:uid="{9605AD98-E6C3-480B-B4BB-39E5696DF1ED}"/>
    <cellStyle name="Accent4 7" xfId="1173" xr:uid="{0CD40527-A386-4C0B-B0B0-9944F0DF8603}"/>
    <cellStyle name="Accent4 7 2" xfId="7371" xr:uid="{1EECCF88-6A49-4D74-AAF4-3B794ADC1FEE}"/>
    <cellStyle name="Accent4 8" xfId="1174" xr:uid="{D3D19AE2-4C76-45C1-9286-C22ECB5422BE}"/>
    <cellStyle name="Accent4 8 2" xfId="5986" xr:uid="{8F6443B4-2253-42C9-ABC7-49524AF31F53}"/>
    <cellStyle name="Accent4 9" xfId="1175" xr:uid="{49535D19-1AC2-4854-9A00-49B92B0D6FD2}"/>
    <cellStyle name="Accent4 9 2" xfId="7375" xr:uid="{BFE41E20-982A-4146-9E66-46C67E62D2F4}"/>
    <cellStyle name="Accent5" xfId="35" builtinId="45" customBuiltin="1"/>
    <cellStyle name="Accent5 - 20%" xfId="161" xr:uid="{69783D82-B201-4D75-8F1C-FE6070677EBC}"/>
    <cellStyle name="Accent5 - 20% 2" xfId="5982" xr:uid="{B6DABE91-5D43-4720-A659-DEF003E69711}"/>
    <cellStyle name="Accent5 - 40%" xfId="162" xr:uid="{D06DDE79-1EC6-4CF3-BF66-5E996D99EDC8}"/>
    <cellStyle name="Accent5 - 40% 2" xfId="4392" xr:uid="{0876AB9B-D987-4138-A7AA-7CAC1E03CBC8}"/>
    <cellStyle name="Accent5 - 60%" xfId="163" xr:uid="{93DFAE7C-5E97-4F56-BE7F-738F9A6086D9}"/>
    <cellStyle name="Accent5 - 60% 2" xfId="5394" xr:uid="{CB5AC6B1-BCDB-4EA6-9286-4DB685072EC3}"/>
    <cellStyle name="Accent5 10" xfId="1176" xr:uid="{6F24CEE1-B116-4DFD-9B57-1F95D53F607D}"/>
    <cellStyle name="Accent5 11" xfId="4391" xr:uid="{FD513A9B-3C51-4BCB-B5F0-FD608C8CCA1D}"/>
    <cellStyle name="Accent5 12" xfId="4390" xr:uid="{02BEA29D-670D-4E4F-8E4C-EE5967A884D8}"/>
    <cellStyle name="Accent5 13" xfId="4389" xr:uid="{C365C014-C340-4DEA-90DC-BEAD38338CB0}"/>
    <cellStyle name="Accent5 14" xfId="4388" xr:uid="{50933B0D-68BA-489A-A316-97B9F98363F4}"/>
    <cellStyle name="Accent5 15" xfId="5185" xr:uid="{1CCCA2D3-81BF-4566-8C47-9CF38D40C042}"/>
    <cellStyle name="Accent5 2" xfId="164" xr:uid="{8C4E2BC9-EF3A-4672-940E-0B75BDF36396}"/>
    <cellStyle name="Accent5 2 2" xfId="1178" xr:uid="{CA87AA7F-653C-4CC6-ACB9-4BB9D9B45631}"/>
    <cellStyle name="Accent5 2 3" xfId="1179" xr:uid="{7EDC9980-ECF0-4D20-A6C4-EF0BCDA67A85}"/>
    <cellStyle name="Accent5 2 4" xfId="1177" xr:uid="{CDEFA3C1-010E-4F79-9839-AF7CC8532EC9}"/>
    <cellStyle name="Accent5 3" xfId="1180" xr:uid="{1826AEA4-A615-4C0B-9E93-B8EB4B194197}"/>
    <cellStyle name="Accent5 3 2" xfId="5880" xr:uid="{9C1B6169-E934-4ABA-A2E9-AC6006ECAFC2}"/>
    <cellStyle name="Accent5 3 3" xfId="7883" xr:uid="{C8283931-2C8A-44E0-9F23-30907DFC488A}"/>
    <cellStyle name="Accent5 4" xfId="1181" xr:uid="{E698604E-2C1E-471A-A3FB-0643F13BC7FE}"/>
    <cellStyle name="Accent5 5" xfId="1182" xr:uid="{9877BEC7-AFC7-47BE-86DB-487FACCF7225}"/>
    <cellStyle name="Accent5 6" xfId="1183" xr:uid="{CEC9433E-DD39-4F6C-A531-B11A2F02C45F}"/>
    <cellStyle name="Accent5 7" xfId="1184" xr:uid="{809C3991-1528-41EF-A5C1-AB75BE03E487}"/>
    <cellStyle name="Accent5 8" xfId="1185" xr:uid="{43760CC9-B89A-4DE2-A634-5374E5E58213}"/>
    <cellStyle name="Accent5 9" xfId="1186" xr:uid="{5F4DCEF1-3DE3-43BC-8893-DAA5DEE72223}"/>
    <cellStyle name="Accent6" xfId="39" builtinId="49" customBuiltin="1"/>
    <cellStyle name="Accent6 - 20%" xfId="165" xr:uid="{3316F6C4-51D8-4C89-AC37-E6EB3EEC6E24}"/>
    <cellStyle name="Accent6 - 20% 2" xfId="4387" xr:uid="{1D0D0E23-0B4D-4C20-961D-7554E8795A91}"/>
    <cellStyle name="Accent6 - 40%" xfId="166" xr:uid="{4E372A40-FDEA-4451-8632-9DF0C84631D2}"/>
    <cellStyle name="Accent6 - 40% 2" xfId="8030" xr:uid="{C6A5DE5F-E8EC-435D-AC8D-C51545A37621}"/>
    <cellStyle name="Accent6 - 60%" xfId="167" xr:uid="{740CC39E-0368-4E77-B21E-614B5A30CB91}"/>
    <cellStyle name="Accent6 - 60% 2" xfId="5879" xr:uid="{8B676ED2-240C-496E-9DE9-8FB0C26AB2B7}"/>
    <cellStyle name="Accent6 10" xfId="1187" xr:uid="{017A0D92-3A37-4334-87EB-8867265A9BA0}"/>
    <cellStyle name="Accent6 10 2" xfId="4386" xr:uid="{EE7974F6-E5D4-47A9-91E0-1107ECCB9A33}"/>
    <cellStyle name="Accent6 11" xfId="4385" xr:uid="{4DC5B82B-4ADD-46CB-AA74-0786827A40F7}"/>
    <cellStyle name="Accent6 11 2" xfId="32655" xr:uid="{C2AC632F-9D3F-4E29-9BC7-4B82F65DD09C}"/>
    <cellStyle name="Accent6 12" xfId="4384" xr:uid="{EF6DFF22-92B6-4ACE-A0C9-FBA8D8E8B24A}"/>
    <cellStyle name="Accent6 13" xfId="4383" xr:uid="{9DDC8B21-1CF7-4DDE-A26B-6C14315211E0}"/>
    <cellStyle name="Accent6 14" xfId="8032" xr:uid="{E61293E7-5632-44FB-9544-D7D27C1E8888}"/>
    <cellStyle name="Accent6 15" xfId="5996" xr:uid="{A73C505B-2F40-435A-8F27-2FD46F50A9C5}"/>
    <cellStyle name="Accent6 2" xfId="168" xr:uid="{7C1131CF-D7DB-465E-A6B5-3EC9AA16B041}"/>
    <cellStyle name="Accent6 2 2" xfId="1189" xr:uid="{7043C25A-A2C1-42A8-9954-7D9D1E7AAD31}"/>
    <cellStyle name="Accent6 2 3" xfId="1190" xr:uid="{E601E60A-3633-47BC-86A2-D6BD98543A9C}"/>
    <cellStyle name="Accent6 2 4" xfId="1188" xr:uid="{B746F69A-97E3-4173-8DDE-9A1890865E54}"/>
    <cellStyle name="Accent6 2 5" xfId="4382" xr:uid="{35D4B2F1-FDA5-4AE0-8CCB-026EF95B913E}"/>
    <cellStyle name="Accent6 3" xfId="1191" xr:uid="{62C62BBF-AB3C-4D11-B15D-D337768F20EF}"/>
    <cellStyle name="Accent6 3 2" xfId="4380" xr:uid="{7B7984BC-0705-4850-B5C4-2A17404B3CF3}"/>
    <cellStyle name="Accent6 3 3" xfId="4381" xr:uid="{55B2FC0E-6DD6-4CC6-92D5-00710C1A7991}"/>
    <cellStyle name="Accent6 4" xfId="1192" xr:uid="{21FE49F2-D954-4B03-9366-41892CDFC1BB}"/>
    <cellStyle name="Accent6 4 2" xfId="4378" xr:uid="{D47E88C5-E845-4491-8429-6AA0303EC766}"/>
    <cellStyle name="Accent6 4 3" xfId="4379" xr:uid="{C08A7E21-9D6A-4C30-9F8C-07A35FF57AE5}"/>
    <cellStyle name="Accent6 5" xfId="1193" xr:uid="{8B25BB6C-1A16-40D4-ACB3-9D9D9A93005C}"/>
    <cellStyle name="Accent6 5 2" xfId="5878" xr:uid="{C019A4F4-A994-4090-ADA3-8D63CEFFD77C}"/>
    <cellStyle name="Accent6 6" xfId="1194" xr:uid="{80DE25AA-90A9-4C56-8F4E-179305B78189}"/>
    <cellStyle name="Accent6 6 2" xfId="4377" xr:uid="{83FD4CC3-F482-48CE-9C53-F51A3E6289BB}"/>
    <cellStyle name="Accent6 7" xfId="1195" xr:uid="{B6D7ADF7-6C7A-4091-A78E-E47AC5A0720D}"/>
    <cellStyle name="Accent6 7 2" xfId="4376" xr:uid="{F8B6D2A9-33C6-40CB-A6D3-79873E6BFD94}"/>
    <cellStyle name="Accent6 8" xfId="1196" xr:uid="{AF6350C3-D340-4D43-99DD-D9E6B95F3D77}"/>
    <cellStyle name="Accent6 8 2" xfId="4375" xr:uid="{4DF812C7-8784-4B8E-BEB7-019608C1A3A0}"/>
    <cellStyle name="Accent6 9" xfId="1197" xr:uid="{384FFBA9-F753-4CCF-971B-F0275EF057F1}"/>
    <cellStyle name="Accent6 9 2" xfId="4374" xr:uid="{90C49014-C439-45A8-AE8C-26F6FF1D5F9A}"/>
    <cellStyle name="ÅëÈ­ [0]_´ë¿©ÀüÃ¼" xfId="1603" xr:uid="{F023C4AF-E7AE-4520-B71B-5FD9388E0C18}"/>
    <cellStyle name="AeE­ [0]_´eAN°yC￥ " xfId="1604" xr:uid="{38685E7C-5F2A-467E-A98F-7DF205AD4A56}"/>
    <cellStyle name="ÅëÈ­ [0]_±âÅ¸" xfId="1605" xr:uid="{5744E85C-2B23-416F-9E1F-F12F5B2DD5B6}"/>
    <cellStyle name="AeE­ [0]_¼oAa½CAu " xfId="1606" xr:uid="{5FC947FA-CCDB-4FD5-864B-719215992F13}"/>
    <cellStyle name="ÅëÈ­ [0]_³»ºÎ°èÈ¹´ë ÃßÁ¤Â÷ÀÌ " xfId="1607" xr:uid="{C3C68DBF-05C5-4BF2-B411-7B49CC648915}"/>
    <cellStyle name="AeE­ [0]_³≫ºI°eE¹´e AßA¤A÷AI " xfId="1608" xr:uid="{7F97E8BC-9CF4-4B16-86F0-C095D1D412BD}"/>
    <cellStyle name="ÅëÈ­ [0]_INQUIRY ¿µ¾÷ÃßÁø " xfId="1609" xr:uid="{4F8A69D9-2B8B-47C8-9E73-BD529174A393}"/>
    <cellStyle name="AeE­ [0]_INQUIRY ¿μ¾÷AßAø " xfId="1610" xr:uid="{26B8CEFF-B8FF-4154-9292-C2447FE8D1EB}"/>
    <cellStyle name="ÅëÈ­ [0]_laroux" xfId="1611" xr:uid="{AA6665F6-2500-4715-8961-1FB36B1ADA9C}"/>
    <cellStyle name="AeE­ [0]_laroux_1" xfId="1612" xr:uid="{9D2062F1-4308-4C29-99DB-919BF95D5829}"/>
    <cellStyle name="ÅëÈ­ [0]_laroux_1" xfId="1613" xr:uid="{012FF8B6-52A9-4E25-A5C6-D5A6C2ABD8EC}"/>
    <cellStyle name="AeE­ [0]_laroux_2" xfId="1614" xr:uid="{E6B1EEEC-2037-4312-9D17-A98777B9050F}"/>
    <cellStyle name="ÅëÈ­ [0]_laroux_2" xfId="1615" xr:uid="{48DD79E8-0758-4986-9091-5F9574E9CEFA}"/>
    <cellStyle name="ÅëÈ­_´ë¿©ÀüÃ¼" xfId="1616" xr:uid="{A029B37E-AE40-43D2-B040-593217CF46B6}"/>
    <cellStyle name="AeE­_´eAN°yC￥ " xfId="1617" xr:uid="{4EAAEB9F-517E-45E6-A6ED-15A72A26D61F}"/>
    <cellStyle name="ÅëÈ­_±âÅ¸" xfId="1618" xr:uid="{5E78C493-24B1-4A32-A503-ED36372C7AE3}"/>
    <cellStyle name="AeE­_¼oAa½CAu " xfId="1619" xr:uid="{1C294E2A-BF4A-492E-BD26-CCB8704155DA}"/>
    <cellStyle name="ÅëÈ­_³»ºÎ°èÈ¹´ë ÃßÁ¤Â÷ÀÌ " xfId="1620" xr:uid="{749BF5F0-CF4F-4729-A9DF-443D79E5F128}"/>
    <cellStyle name="AeE­_³≫ºI°eE¹´e AßA¤A÷AI " xfId="1621" xr:uid="{D26D8F87-1286-4235-BA31-821FA9FEDEDE}"/>
    <cellStyle name="ÅëÈ­_INQUIRY ¿µ¾÷ÃßÁø " xfId="1622" xr:uid="{C9DABE77-091C-4C3F-B276-4052F1F41F5F}"/>
    <cellStyle name="AeE­_INQUIRY ¿μ¾÷AßAø " xfId="1623" xr:uid="{52856FC1-43D6-424E-9168-5A1676AF2714}"/>
    <cellStyle name="ÅëÈ­_laroux" xfId="1624" xr:uid="{8EF3DCC4-B8DD-435D-B99B-1547A00E5012}"/>
    <cellStyle name="AeE­_laroux_1" xfId="1625" xr:uid="{39A688BD-8BFB-44CE-B23D-83ADD63B3728}"/>
    <cellStyle name="ÅëÈ­_laroux_1" xfId="1626" xr:uid="{38DC79AA-14AC-41DE-B523-8447961433CD}"/>
    <cellStyle name="AeE­_laroux_2" xfId="1627" xr:uid="{9EB22002-5906-4E99-A702-CE12199F7994}"/>
    <cellStyle name="ÅëÈ­_laroux_2" xfId="1628" xr:uid="{EEF55594-2247-43CE-8EF3-25FEAE709D1A}"/>
    <cellStyle name="AeE¡ⓒ [0]_¨uoAa¨oCAu " xfId="1629" xr:uid="{262F7420-6D5C-4F49-A933-A142BFB9CF30}"/>
    <cellStyle name="AeE¡ⓒ_¨uoAa¨oCAu " xfId="1630" xr:uid="{75E47A84-28D8-4DCB-BFF8-DF93C8E4A8C6}"/>
    <cellStyle name="ÆÕÍ¨_ÓÊÍøµãÊý" xfId="4373" xr:uid="{5222BEC9-C1B6-4293-A47C-CE89733C2586}"/>
    <cellStyle name="Akzent1" xfId="1631" xr:uid="{376809EE-C77B-4F21-BF4D-00387EC740C9}"/>
    <cellStyle name="Akzent2" xfId="1632" xr:uid="{E1A493F6-51BB-4541-BD81-F822E56E5B64}"/>
    <cellStyle name="Akzent3" xfId="1633" xr:uid="{027EF68F-C35F-4782-A759-28526DF0EB34}"/>
    <cellStyle name="Akzent4" xfId="1634" xr:uid="{9E34C309-FBD2-4C93-852A-533F44256D14}"/>
    <cellStyle name="Akzent5" xfId="1635" xr:uid="{0C191B5E-B5B3-46EE-B98D-1589B119A063}"/>
    <cellStyle name="Akzent6" xfId="1636" xr:uid="{C8A90824-111D-4DAC-87A4-AB4FE15F8A3E}"/>
    <cellStyle name="al_QQQ" xfId="4372" xr:uid="{7A615EF5-A03D-4990-88C8-B0FE4120AB16}"/>
    <cellStyle name="annuleret" xfId="1637" xr:uid="{E14868A9-F6A9-465A-B060-792EF4CE89D4}"/>
    <cellStyle name="annuleret 2" xfId="4926" xr:uid="{282C8AFB-324A-4907-90F3-C0148FC3A21D}"/>
    <cellStyle name="area" xfId="1638" xr:uid="{33E1078B-57AF-4840-8AF9-F4006D2131F6}"/>
    <cellStyle name="area 2" xfId="4371" xr:uid="{E9BB1977-28C2-4CAF-8E0C-3E17B4D55F66}"/>
    <cellStyle name="area 3" xfId="32342" xr:uid="{D12A517B-D85F-47B2-B3E5-213D4518559A}"/>
    <cellStyle name="args.style" xfId="169" xr:uid="{E0525202-33C7-43FA-9867-215FF9ED7AFF}"/>
    <cellStyle name="Arial 11" xfId="5045" xr:uid="{9A85399E-A233-4F0E-992E-F59302BBA92B}"/>
    <cellStyle name="ÄÞ¸¶ [0]_´ë¿©ÀüÃ¼" xfId="1639" xr:uid="{28FCF7A4-ABEE-49C3-953F-9A3BC4511359}"/>
    <cellStyle name="AÞ¸¶ [0]_´eAN°yC￥ " xfId="1640" xr:uid="{0D00A93C-B392-412F-BC74-1D5E31EA0676}"/>
    <cellStyle name="ÄÞ¸¶ [0]_±âÅ¸" xfId="1641" xr:uid="{70E0879B-8355-4291-9371-5532CEC10E11}"/>
    <cellStyle name="AÞ¸¶ [0]_°ßAu≫eAa" xfId="1642" xr:uid="{63FD5654-B375-4699-BDD1-3E805EC95E10}"/>
    <cellStyle name="ÄÞ¸¶ [0]_³»ºÎ°èÈ¹´ë ÃßÁ¤Â÷ÀÌ " xfId="1643" xr:uid="{4362A41D-601C-4CE7-BA3E-680D69A890DB}"/>
    <cellStyle name="AÞ¸¶ [0]_³≫ºI°eE¹´e AßA¤A÷AI " xfId="1644" xr:uid="{0CDADDC1-EBE4-412B-A3FE-7E633DE6DF0B}"/>
    <cellStyle name="ÄÞ¸¶ [0]_INQUIRY ¿µ¾÷ÃßÁø " xfId="1645" xr:uid="{7115CBD5-2FA7-4277-B904-52F64F9815A3}"/>
    <cellStyle name="AÞ¸¶ [0]_INQUIRY ¿μ¾÷AßAø " xfId="1646" xr:uid="{AB95E101-7DFE-48FF-B8C2-750F462D5EF5}"/>
    <cellStyle name="ÄÞ¸¶ [0]_laroux" xfId="1647" xr:uid="{171FAC67-5A1E-4AFA-80D2-8BAC364F75F7}"/>
    <cellStyle name="AÞ¸¶ [0]_laroux_1" xfId="1648" xr:uid="{FBB447E4-02B7-45D1-9A38-8139E0BA6C5D}"/>
    <cellStyle name="ÄÞ¸¶ [0]_laroux_1" xfId="1649" xr:uid="{FAFC4288-A99B-4EFF-8D40-D6AE47600DF4}"/>
    <cellStyle name="AÞ¸¶ [0]_laroux_2" xfId="1650" xr:uid="{715E6DFA-0DF7-4939-BC90-9E839E92053D}"/>
    <cellStyle name="ÄÞ¸¶ [0]_laroux_2" xfId="1651" xr:uid="{DB476CCC-FA01-4C11-99B2-5B01E346C680}"/>
    <cellStyle name="ÄÞ¸¶_´ë¿©ÀüÃ¼" xfId="1652" xr:uid="{CEB2628D-076F-4B8A-95E6-DA5736CD6C0F}"/>
    <cellStyle name="AÞ¸¶_´eAN°yC￥ " xfId="1653" xr:uid="{A9968653-085B-4C01-A95D-5DF0EE3C6ABB}"/>
    <cellStyle name="ÄÞ¸¶_±âÅ¸" xfId="1654" xr:uid="{D24D2E55-98DF-44C0-8E17-2DD6076A1354}"/>
    <cellStyle name="AÞ¸¶_¼oAa½CAu " xfId="1655" xr:uid="{BEB4CD4B-DD6F-47E2-A3F2-68B9F7B8225B}"/>
    <cellStyle name="ÄÞ¸¶_³»ºÎ°èÈ¹´ë ÃßÁ¤Â÷ÀÌ " xfId="1656" xr:uid="{486A9AF2-F3E1-463A-BC43-43413BB4BC38}"/>
    <cellStyle name="AÞ¸¶_³≫ºI°eE¹´e AßA¤A÷AI " xfId="1657" xr:uid="{19064CEE-789E-48AA-9C1F-B75F5DDB57B7}"/>
    <cellStyle name="ÄÞ¸¶_INQUIRY ¿µ¾÷ÃßÁø " xfId="1658" xr:uid="{FFCD6A94-1A39-43F4-B5AC-BA94461D424F}"/>
    <cellStyle name="AÞ¸¶_INQUIRY ¿μ¾÷AßAø " xfId="1659" xr:uid="{4422E976-C2E7-458C-A712-2D583D897987}"/>
    <cellStyle name="ÄÞ¸¶_L601CPT" xfId="1660" xr:uid="{4CB26522-93B6-4042-BA91-EEEEDA2515E8}"/>
    <cellStyle name="AÞ¸¶_laroux_1" xfId="1661" xr:uid="{9454EB81-F31E-4545-B208-FFC3420E3E0F}"/>
    <cellStyle name="ÄÞ¸¶_laroux_1" xfId="1662" xr:uid="{154EAE02-9E72-4246-9A51-3C2779D7FB69}"/>
    <cellStyle name="AÞ¸¶_laroux_2" xfId="1663" xr:uid="{7210378C-6F41-47D7-9F18-3FAFBBB4F322}"/>
    <cellStyle name="ÄÞ¸¶_laroux_2" xfId="1664" xr:uid="{DC0B1699-143B-485F-A572-4854C7D42530}"/>
    <cellStyle name="Ausgabe" xfId="1665" xr:uid="{43FE6FBF-81A1-4CC6-A15E-DC98583E1B93}"/>
    <cellStyle name="AutoFormat Options" xfId="1666" xr:uid="{DA289559-57BA-436D-8C5E-C03E2F07BF96}"/>
    <cellStyle name="Availability" xfId="1667" xr:uid="{4C4BE69F-D738-4A30-B9F9-61D2E92294C2}"/>
    <cellStyle name="_x0001_b" xfId="1668" xr:uid="{B1049FC0-E3F8-4ACB-A452-8254061B8A00}"/>
    <cellStyle name="Bad" xfId="9" builtinId="27" customBuiltin="1"/>
    <cellStyle name="Bad 10" xfId="1198" xr:uid="{EE24A043-1DA8-4367-AFB0-89D84EC16E63}"/>
    <cellStyle name="Bad 11" xfId="32276" xr:uid="{3EBA3327-6F64-4327-9ADC-F2DC3D439F28}"/>
    <cellStyle name="Bad 2" xfId="170" xr:uid="{36A224DB-92EC-491C-8129-700C2A3F9863}"/>
    <cellStyle name="Bad 2 2" xfId="1200" xr:uid="{76AA5153-2088-41B3-822D-8BF5762EE8B5}"/>
    <cellStyle name="Bad 2 3" xfId="1201" xr:uid="{E8857D45-AE8F-4E5F-B08C-B4F2547189B3}"/>
    <cellStyle name="Bad 2 4" xfId="1199" xr:uid="{96548BC1-CA6A-4D51-8D62-1944CC81B3C2}"/>
    <cellStyle name="Bad 2 5" xfId="4370" xr:uid="{83D993A8-10D2-440C-9EB6-7244DC1F651C}"/>
    <cellStyle name="Bad 3" xfId="1202" xr:uid="{070FF4AB-5FD5-45AE-8414-28576EB14D81}"/>
    <cellStyle name="Bad 3 2" xfId="4368" xr:uid="{251F8263-22D4-4277-915A-6B5C8E6E90F2}"/>
    <cellStyle name="Bad 3 3" xfId="5877" xr:uid="{8D681D8F-3D9C-4605-A654-0D7659E360BD}"/>
    <cellStyle name="Bad 4" xfId="1203" xr:uid="{03A6167E-AA93-4614-B394-C3AF59F1F971}"/>
    <cellStyle name="Bad 5" xfId="1204" xr:uid="{67D7CEF5-6FEC-4F1D-9180-83D1625E8B78}"/>
    <cellStyle name="Bad 5 2" xfId="4715" xr:uid="{74E25B70-F756-464A-A3A6-CF2796023E80}"/>
    <cellStyle name="Bad 6" xfId="1205" xr:uid="{3F0F6207-9083-4761-BE26-856DEDACCC53}"/>
    <cellStyle name="Bad 7" xfId="1206" xr:uid="{68B749F8-A267-4446-9623-F2DBAC168CD1}"/>
    <cellStyle name="Bad 8" xfId="1207" xr:uid="{F039A91A-CCBD-40F4-AA48-C3654E947E96}"/>
    <cellStyle name="Bad 9" xfId="1208" xr:uid="{AC5618AF-4B1E-4229-8A4C-218E7F91762B}"/>
    <cellStyle name="bay" xfId="4369" xr:uid="{231DB6C2-BC89-4B59-9C93-1F99E4D3D866}"/>
    <cellStyle name="bay 2" xfId="7333" xr:uid="{A2E5754C-2D32-4C12-9AE0-EA992099A0A4}"/>
    <cellStyle name="bay 3" xfId="4367" xr:uid="{DCF3E892-7FD1-4FCB-986E-940715F8BE79}"/>
    <cellStyle name="Berechnung" xfId="1669" xr:uid="{43389439-B010-40CA-821C-F61BEE31316C}"/>
    <cellStyle name="blank" xfId="1670" xr:uid="{FE377159-2123-4535-82E1-3C8DF4281702}"/>
    <cellStyle name="blank - Style1" xfId="1671" xr:uid="{D85C531E-2450-439E-A2F4-71BA551CA207}"/>
    <cellStyle name="blue bold end" xfId="1672" xr:uid="{652A574A-F7E9-4732-A785-EA9CEB234E91}"/>
    <cellStyle name="blue centre" xfId="1673" xr:uid="{242023D6-D5C6-41C9-BC81-A77309A9C22A}"/>
    <cellStyle name="blue centre 2" xfId="4892" xr:uid="{9FCFB04B-B967-4DAF-A9A6-E2C8F1E7ACF4}"/>
    <cellStyle name="blue dollar" xfId="1674" xr:uid="{9A47F532-647E-4E51-8342-C75C6DDE9357}"/>
    <cellStyle name="blue dollar 2" xfId="4891" xr:uid="{C668B281-8C27-45D9-A763-E5116D7FD0E2}"/>
    <cellStyle name="blue end" xfId="1675" xr:uid="{C12F0E14-AD8E-4845-83B4-3AAD0F180B2C}"/>
    <cellStyle name="blue middle" xfId="1676" xr:uid="{46FE081C-9CC2-4AF9-92DE-4D07984CA823}"/>
    <cellStyle name="blue middle 2" xfId="4889" xr:uid="{7F635D9E-CFAC-44F7-8C50-3DEC071F3010}"/>
    <cellStyle name="Blue shade" xfId="1677" xr:uid="{856C75A5-87D4-44DE-B9F3-00EF03869A45}"/>
    <cellStyle name="Blue text" xfId="1678" xr:uid="{1C566BF8-519B-4A41-B3DA-81E86BF8331D}"/>
    <cellStyle name="body" xfId="1679" xr:uid="{659DC8A6-E9EB-4BA5-8531-DE7ECA9AAB7D}"/>
    <cellStyle name="BOLD" xfId="1680" xr:uid="{915C5FEE-D7B6-40AE-97FC-4775814AC0A4}"/>
    <cellStyle name="Bold 10" xfId="171" xr:uid="{6E1FCECD-10F2-456C-B861-9CF0E6A0D53E}"/>
    <cellStyle name="Bold 12" xfId="172" xr:uid="{E720ADD1-41A2-4D49-8F3D-64ACFF2B8BAE}"/>
    <cellStyle name="Bold 8" xfId="173" xr:uid="{FB900865-CD68-4A2C-939D-9FE71838D014}"/>
    <cellStyle name="bold big" xfId="1681" xr:uid="{4D0CAD17-1CB8-4916-BCF6-26C18CF0235B}"/>
    <cellStyle name="bold bot bord" xfId="1682" xr:uid="{5C1A007A-1F6A-4210-8087-2A6E808F4E0A}"/>
    <cellStyle name="bold bot bord 2" xfId="4366" xr:uid="{9F01313B-5B47-4E7C-B9FC-2C79894C0412}"/>
    <cellStyle name="Bold Italic 10" xfId="174" xr:uid="{0097A4E3-FCE1-4776-96F7-F22D74DD6935}"/>
    <cellStyle name="Bold Italic 12" xfId="175" xr:uid="{47C0E732-7FEE-4514-B5CF-C7250171DACC}"/>
    <cellStyle name="Bold Italic 8" xfId="176" xr:uid="{D0F0C9EF-F015-4B1A-9B47-6BDE557E2805}"/>
    <cellStyle name="bold underline" xfId="1683" xr:uid="{B0B03E93-DAA5-4E43-8E07-392F40F2184D}"/>
    <cellStyle name="BOLD/UNDERLINE" xfId="1684" xr:uid="{4C113A22-6FEF-4076-8FE6-64CAB5E1995C}"/>
    <cellStyle name="Border Bottom Thick" xfId="1685" xr:uid="{A4C1DD37-A6C8-43DB-8A93-DAC0D4B4E31E}"/>
    <cellStyle name="Border Bottom Thick 2" xfId="8067" xr:uid="{90B3D6AC-571E-45AE-A385-273BED7B0716}"/>
    <cellStyle name="Border Top Thin" xfId="1686" xr:uid="{A868464E-75D4-43B1-B79D-54D0AA499ACB}"/>
    <cellStyle name="Border Top Thin 2" xfId="3328" xr:uid="{D4BDD94C-F280-4B42-BADC-7AAD97B95368}"/>
    <cellStyle name="Border Top Thin 2 2" xfId="3515" xr:uid="{56D9752C-8ADE-48CE-9810-A8062DD43A99}"/>
    <cellStyle name="Border Top Thin 2 2 2" xfId="3652" xr:uid="{0032BE32-45ED-4006-B1E1-45CD585B8EA8}"/>
    <cellStyle name="Border Top Thin 2 3" xfId="3517" xr:uid="{150696E9-45BA-4614-8C75-BC29FE5A6ECF}"/>
    <cellStyle name="Border Top Thin 3" xfId="8106" xr:uid="{DAA03088-5EF6-4AAD-BC55-A8839291E87A}"/>
    <cellStyle name="Bottom Border Line" xfId="4582" xr:uid="{BE2A9975-36E1-4124-9637-F20B1242CBD0}"/>
    <cellStyle name="Bottom Border Line 2" xfId="20058" xr:uid="{AC13AF61-2ECB-47D7-9859-8F9E87EFF81D}"/>
    <cellStyle name="Bottom Border Line 2 2" xfId="20059" xr:uid="{F87C707C-556B-4854-9F02-055BA008FB48}"/>
    <cellStyle name="Bottom Border Line 3" xfId="20060" xr:uid="{EEA152BD-BA58-4EF2-B985-245E2DA56B2A}"/>
    <cellStyle name="Bottom Border Line 3 2" xfId="20061" xr:uid="{79CF129A-E530-4371-BC86-C6F4633B7DBF}"/>
    <cellStyle name="Bottom Border Line 4" xfId="20062" xr:uid="{115121F9-2B86-4F7D-A364-3741DDF6DA0C}"/>
    <cellStyle name="Bottom Border Line 4 2" xfId="20063" xr:uid="{260F36DC-D1C5-4613-B176-1693FEE10002}"/>
    <cellStyle name="Bottom Border Line 5" xfId="20064" xr:uid="{6D15662A-2030-493A-8CD8-A6F25FE7BA49}"/>
    <cellStyle name="brett" xfId="7834" xr:uid="{2CBF676F-F1D4-41D0-AF15-EA09564B66FC}"/>
    <cellStyle name="Buena" xfId="1687" xr:uid="{45C5FFA4-0089-4418-A5A3-A847A2D3C09E}"/>
    <cellStyle name="BurtHill Normal Text" xfId="1688" xr:uid="{13B6A889-983C-4D49-8BA7-EAF338498BB5}"/>
    <cellStyle name="BurtHill Normal Text 2" xfId="4877" xr:uid="{05BC5919-C72A-45F4-95BE-A5B881C9F3F0}"/>
    <cellStyle name="๺b댜ōຊb댸ōບb뷬ōສb븄ō຺b블ō໊b븨ō໚b븼ō໪b덐ō໺b덠ō༊b델ō༚b뎔ō༪b뎬ō༺b빘ōཊb빰ōཚb뺌ōཪb뻘ōེb뻴ōྊb돌ōྚb돴ōྪ" xfId="1690" xr:uid="{500DD359-38F7-420E-80A1-1F069C0A123A}"/>
    <cellStyle name="C" xfId="1691" xr:uid="{9E957F5A-1021-4669-9D91-DF45EBEBD8A1}"/>
    <cellStyle name="C                      " xfId="1692" xr:uid="{39026C05-6AB4-4E73-808F-4E47CDB7BB1D}"/>
    <cellStyle name="c 2" xfId="7884" xr:uid="{769B85DF-FF18-4883-AE90-34A41718412D}"/>
    <cellStyle name="c 3" xfId="6924" xr:uid="{137F3CAD-7EE0-4768-9F7A-7BA0681B7E8A}"/>
    <cellStyle name="C?AØ_¿µ¾÷CoE² " xfId="1693" xr:uid="{BB34E25F-A2FB-4DDE-ACC6-1DF2383E951A}"/>
    <cellStyle name="C¡IA¨ª_¡ic¨u¡A¨￢I¨￢¡Æ AN¡Æe " xfId="1694" xr:uid="{B964BC3C-6C7E-4954-82E3-0702AAC8AA4B}"/>
    <cellStyle name="C￥AØ_  FAB AIA¤  " xfId="1695" xr:uid="{26DC2CBF-CE7D-4295-B9B5-7BAC5B069058}"/>
    <cellStyle name="Ç¥ÁØ_#2(M17)_1" xfId="1696" xr:uid="{77B0F2AC-BD05-4281-8A18-991D37452BD6}"/>
    <cellStyle name="C￥AØ_´eAN°yC￥ " xfId="1697" xr:uid="{EE7C47D4-A6B4-4962-A427-5CEB1E489098}"/>
    <cellStyle name="Ç¥ÁØ_¿µ¾÷ÇöÈ² " xfId="1698" xr:uid="{32F61264-3F85-4AEE-B38F-ECC5119B9ED4}"/>
    <cellStyle name="C￥AØ_¿uº°A¸≫c½CAu_³≫ºI°eE¹´e AßA¤A÷AI " xfId="1699" xr:uid="{E40419EF-8A01-4B29-84BC-69F4E8F64C3E}"/>
    <cellStyle name="Ç¥ÁØ_±¸¹Ì´ëÃ¥" xfId="1700" xr:uid="{59807A07-9BD8-40B3-88BE-524A8E04007A}"/>
    <cellStyle name="C￥AØ_≫c¾÷ºIº° AN°e " xfId="1701" xr:uid="{11997D02-390E-42C1-A54A-3E6A17CECA11}"/>
    <cellStyle name="Ç¥ÁØ_0N-HANDLING " xfId="1702" xr:uid="{D1D50635-C5A9-413D-BF98-2F433F9CC87E}"/>
    <cellStyle name="C￥AØ_¼±AoAc°i_1_³≫ºI°eE¹´e AßA¤A÷AI " xfId="1703" xr:uid="{E6A27339-1EC4-4D33-B8C8-A33C164E2C77}"/>
    <cellStyle name="Ç¥ÁØ_¼±ÅõÀç°í_³»ºÎ°èÈ¹´ë ÃßÁ¤Â÷ÀÌ " xfId="1704" xr:uid="{0E75C76E-6FE8-47EA-97B1-AB6B8E4794BE}"/>
    <cellStyle name="C￥AØ_¼±AoAc°i_³≫ºI°eE¹´e AßA¤A÷AI " xfId="1705" xr:uid="{D8E3F7B0-E978-4C9A-9CB5-0C53E67A504B}"/>
    <cellStyle name="Ç¥ÁØ_¼ÕÀÍÂ÷ (2)_1_³»ºÎ°èÈ¹´ë ÃßÁ¤Â÷ÀÌ " xfId="1706" xr:uid="{5F2E8DEF-72BB-427A-B0B4-CC9F91DF86C1}"/>
    <cellStyle name="C￥AØ_¼OAIA÷ (2)_1_³≫ºI°eE¹´e AßA¤A÷AI " xfId="1707" xr:uid="{8D3815D7-6987-4366-962C-39460F190C12}"/>
    <cellStyle name="Ç¥ÁØ_¼ÕÀÍÂ÷ (2)_³»ºÎ°èÈ¹´ë ÃßÁ¤Â÷ÀÌ " xfId="1708" xr:uid="{E16237C0-7F5E-4F98-B978-1B51D9038E84}"/>
    <cellStyle name="C￥AØ_¼OAIA÷ (2)_³≫ºI°eE¹´e AßA¤A÷AI " xfId="1709" xr:uid="{95F102B8-D6A5-452E-89A8-4B60ABB51277}"/>
    <cellStyle name="Ç¥ÁØ_³»ºÎ°èÈ¹´ë ÃßÁ¤Â÷ÀÌ " xfId="1710" xr:uid="{35BB55DF-8E64-461B-9979-F9745915FE66}"/>
    <cellStyle name="C￥AØ_³≫ºI°eE¹´e AßA¤A÷AI " xfId="1711" xr:uid="{EE18CE27-7D66-4A37-8FF2-14F99DACA4CD}"/>
    <cellStyle name="Ç¥ÁØ_5-1±¤°í " xfId="1712" xr:uid="{1875AC50-8BEF-4D72-AC9B-EC3A9D8EBAF9}"/>
    <cellStyle name="C￥AØ_5-1±¤°i _6RCB1 " xfId="1713" xr:uid="{A7A65116-DF10-4B7E-9315-A6824759B878}"/>
    <cellStyle name="Ç¥ÁØ_5-1±¤°í _Civil-Cost Breakdown-" xfId="1714" xr:uid="{BC5BE574-406C-4063-BB4B-1F6E1AAD05C2}"/>
    <cellStyle name="C￥AØ_A¸≫cºÐ_³≫ºI°eE¹´e AßA¤A÷AI " xfId="1715" xr:uid="{A8C32C9D-4BF4-4EDE-A4CA-F92637631953}"/>
    <cellStyle name="Ç¥ÁØ_Áý°èÇ¥(2¿ù) " xfId="1716" xr:uid="{E63B70DA-971C-4D0E-BBBC-DFABB81FCE3F}"/>
    <cellStyle name="C￥AØ_CoAo¹yAI °A¾×¿ⓒ½A " xfId="1717" xr:uid="{AC69A345-1A8F-4B5F-B103-64C26F6E31E4}"/>
    <cellStyle name="Ç¥ÁØ_laroux" xfId="1718" xr:uid="{86B826FF-BFC4-4CF2-886E-5F8A2F3838F4}"/>
    <cellStyle name="C￥AØ_laroux_1" xfId="1719" xr:uid="{0EDB6F9E-E4B8-4323-AE4E-4E4EF1E5BF94}"/>
    <cellStyle name="Ç¥ÁØ_laroux_1" xfId="1720" xr:uid="{4BDAA0EA-B947-43DE-9866-3EBD986B87C7}"/>
    <cellStyle name="C￥AØ_Sheet1_¿μ¾÷CoE² " xfId="1721" xr:uid="{CE4933B1-9F34-4DD5-9BF3-32831C028035}"/>
    <cellStyle name="Ç¥ÁØ_Sheet1_0N-HANDLING " xfId="1722" xr:uid="{F70C39A6-6750-4175-8AAD-53ECEAC049FA}"/>
    <cellStyle name="C￥AØ_Sheet1_Ay°eC￥(2¿u) " xfId="1723" xr:uid="{3749E244-579E-4881-81E4-ADF0ADCEC6E8}"/>
    <cellStyle name="Ç¥ÁØ_Sheet1_Áý°èÇ¥(2¿ù) " xfId="1724" xr:uid="{800A75EB-C01F-4A9F-8C9C-6B9EEF288762}"/>
    <cellStyle name="Calc Currency (0)" xfId="177" xr:uid="{89F2750B-F075-4999-A76C-9A66FA530BB4}"/>
    <cellStyle name="Calc Currency (0) 2" xfId="5044" xr:uid="{2DCDDE39-9F5E-4B20-BD24-307BAC70D8DB}"/>
    <cellStyle name="Calc Currency (0) 3" xfId="32171" xr:uid="{4639516F-7561-45F7-A722-2D5A6D0598B8}"/>
    <cellStyle name="Calc Currency (2)" xfId="1725" xr:uid="{1C264AB6-EFF1-42CD-9679-6F3B044AE2F6}"/>
    <cellStyle name="Calc Percent (0)" xfId="1726" xr:uid="{3716DA4B-72AC-4237-8996-388E4FDD4F7B}"/>
    <cellStyle name="Calc Percent (1)" xfId="1727" xr:uid="{861420A6-E0B2-4260-B851-F1554B8D535D}"/>
    <cellStyle name="Calc Percent (2)" xfId="1728" xr:uid="{36B5CE4B-15C5-46B4-AEBF-1CC23B2BA5E2}"/>
    <cellStyle name="Calc Units (0)" xfId="1729" xr:uid="{197518D6-7CA5-4D10-A045-2C56CBDB218A}"/>
    <cellStyle name="Calc Units (1)" xfId="1730" xr:uid="{B8C38EB6-A3D5-470D-A067-FABC57F334ED}"/>
    <cellStyle name="Calc Units (2)" xfId="1731" xr:uid="{D4228344-11DE-4A4C-B06C-98C43BBC76F8}"/>
    <cellStyle name="Calculation" xfId="13" builtinId="22" customBuiltin="1"/>
    <cellStyle name="Calculation 10" xfId="1209" xr:uid="{8FFE0D3C-16AF-4493-B5A6-BC3F101FE2F1}"/>
    <cellStyle name="Calculation 11" xfId="32807" xr:uid="{B3FF668D-F43A-4D59-BF09-25D5AE57CC21}"/>
    <cellStyle name="Calculation 2" xfId="178" xr:uid="{3C4F5529-04CB-4684-9C60-5939A26F3857}"/>
    <cellStyle name="Calculation 2 2" xfId="1211" xr:uid="{2B9276D9-30B1-44F5-9D26-79D019BDA3CC}"/>
    <cellStyle name="Calculation 2 2 2" xfId="20065" xr:uid="{BC24DC7B-47A9-4063-BA0D-F8FF9CFCF554}"/>
    <cellStyle name="Calculation 2 2 2 2" xfId="20066" xr:uid="{D6694F59-7D72-47CB-AD0C-D7DE25526834}"/>
    <cellStyle name="Calculation 2 2 3" xfId="20067" xr:uid="{7711A1FF-1CB4-4911-90D5-1DEBCD47BE87}"/>
    <cellStyle name="Calculation 2 2 4" xfId="4364" xr:uid="{11361413-DB26-4C52-A9C6-4855750398F4}"/>
    <cellStyle name="Calculation 2 3" xfId="1212" xr:uid="{6613365A-A486-4A71-BCCB-C200B5E92A7E}"/>
    <cellStyle name="Calculation 2 3 2" xfId="20069" xr:uid="{5C4095B6-4B29-4775-8AEC-43F9111BE307}"/>
    <cellStyle name="Calculation 2 3 3" xfId="20068" xr:uid="{9B7EDE5C-6C63-4FE4-938D-A64EBC2FDC2E}"/>
    <cellStyle name="Calculation 2 4" xfId="1210" xr:uid="{D50F9E51-9455-4932-8F62-6B76D64A9D27}"/>
    <cellStyle name="Calculation 2 4 2" xfId="20070" xr:uid="{C95A480D-F979-450F-90B5-0AB84ADBB602}"/>
    <cellStyle name="Calculation 2 5" xfId="4365" xr:uid="{AEDCBE17-9483-44E9-8FA1-17FB1F158FF2}"/>
    <cellStyle name="Calculation 3" xfId="1213" xr:uid="{2E756C3B-99E2-41B3-9CB4-7FA21AA57B87}"/>
    <cellStyle name="Calculation 3 2" xfId="4362" xr:uid="{EA93BB2E-3FAA-4D6C-9644-BDD8D1DB63F1}"/>
    <cellStyle name="Calculation 3 2 2" xfId="20071" xr:uid="{865DC635-17E7-4633-BA1C-446A4E8884E0}"/>
    <cellStyle name="Calculation 3 3" xfId="20072" xr:uid="{E59EE8E2-087D-4180-B5C4-4D805781ED87}"/>
    <cellStyle name="Calculation 3 4" xfId="4363" xr:uid="{9D7A06F5-5422-47CE-9958-4C2628025235}"/>
    <cellStyle name="Calculation 4" xfId="1214" xr:uid="{AD34866A-885A-4C3A-A440-943027CC4148}"/>
    <cellStyle name="Calculation 4 2" xfId="20073" xr:uid="{3D353FA8-7C1D-411E-AE43-2436A3C94434}"/>
    <cellStyle name="Calculation 5" xfId="1215" xr:uid="{B1041616-AAB2-472A-860D-7ED55D2E59B6}"/>
    <cellStyle name="Calculation 5 2" xfId="20074" xr:uid="{58CD7906-424F-4D08-8AE0-1623DBD5095B}"/>
    <cellStyle name="Calculation 5 3" xfId="4361" xr:uid="{060BEA1E-5C43-40B7-A311-ADA5AD2EFF6A}"/>
    <cellStyle name="Calculation 6" xfId="1216" xr:uid="{99381F0F-1D98-40DB-BAF4-E0D7FFA1728B}"/>
    <cellStyle name="Calculation 6 2" xfId="20076" xr:uid="{5C085FC0-6CC9-4A34-9A0C-81CADAB94CEB}"/>
    <cellStyle name="Calculation 6 3" xfId="20075" xr:uid="{25462222-39B5-454A-89F5-C3B4587230AE}"/>
    <cellStyle name="Calculation 7" xfId="1217" xr:uid="{D7B01BFF-1C2C-4CE6-A808-27FE6AD16BC6}"/>
    <cellStyle name="Calculation 7 2" xfId="20078" xr:uid="{DF5E1BAE-AFF1-4760-B93C-B14A1D8F65C7}"/>
    <cellStyle name="Calculation 7 3" xfId="20077" xr:uid="{2611D0F7-7972-4F7E-809C-672ECC69780F}"/>
    <cellStyle name="Calculation 8" xfId="1218" xr:uid="{036C00BB-DF03-42E7-A29A-D70F7A59B0BB}"/>
    <cellStyle name="Calculation 8 2" xfId="20079" xr:uid="{5C48975E-AF1F-489B-B854-188A5F4E7CC4}"/>
    <cellStyle name="Calculation 9" xfId="1219" xr:uid="{0C7E8863-9C21-4AF1-816F-035EB160DC9E}"/>
    <cellStyle name="Calculation 9 2" xfId="20080" xr:uid="{E45184C6-D973-4CE6-81D3-05FF3DCC91C6}"/>
    <cellStyle name="Cálculo" xfId="1732" xr:uid="{06C848EA-2CBE-44B1-8CAC-800D12497257}"/>
    <cellStyle name="Camp Sheet" xfId="1733" xr:uid="{C619EE38-73D0-4416-8948-0EE6AD9D8AA2}"/>
    <cellStyle name="Camp Sheet 2" xfId="32343" xr:uid="{8BB45FFF-F369-4F3F-83F2-65B589C59CFD}"/>
    <cellStyle name="category" xfId="1734" xr:uid="{F46FF0F7-1A7D-484C-80F3-DB7921A195EE}"/>
    <cellStyle name="Celda de comprobación" xfId="1735" xr:uid="{012736C9-C453-4FE4-BF2D-8C0E545CD028}"/>
    <cellStyle name="Celda vinculada" xfId="1736" xr:uid="{879F6003-134E-4C30-94D8-921C37DA8E09}"/>
    <cellStyle name="Centre - gen" xfId="1737" xr:uid="{994B7386-9EAB-4F7E-A375-AEE908B498D5}"/>
    <cellStyle name="Centre - gen 2" xfId="3523" xr:uid="{51A5B8B0-6F1C-4B6D-A862-1D576A4FE6CE}"/>
    <cellStyle name="Check Cell" xfId="15" builtinId="23" customBuiltin="1"/>
    <cellStyle name="Check Cell 10" xfId="1220" xr:uid="{76582F11-E271-4418-8FAD-153B577D343C}"/>
    <cellStyle name="Check Cell 11" xfId="32651" xr:uid="{CFB876A6-13D4-482C-8839-F569B1F043AD}"/>
    <cellStyle name="Check Cell 2" xfId="179" xr:uid="{B4AE5218-50AC-4F2C-B6D8-87B47BDD5961}"/>
    <cellStyle name="Check Cell 2 2" xfId="1222" xr:uid="{6862256D-9A3F-4943-A4F2-366ED130EA0C}"/>
    <cellStyle name="Check Cell 2 3" xfId="1223" xr:uid="{5FD145D1-21AE-4F66-983D-52B0171030FB}"/>
    <cellStyle name="Check Cell 2 4" xfId="1221" xr:uid="{FA05B08C-24D0-4D90-AE94-0957B460AAD0}"/>
    <cellStyle name="Check Cell 3" xfId="1224" xr:uid="{B0B2A28A-9A34-4343-B67B-CD5801EA7567}"/>
    <cellStyle name="Check Cell 3 2" xfId="4445" xr:uid="{97862194-04E6-46AB-8D9E-95FD00B666C0}"/>
    <cellStyle name="Check Cell 3 3" xfId="7338" xr:uid="{288B94FB-4B2A-4AF2-80FB-1CE0FBE8358B}"/>
    <cellStyle name="Check Cell 4" xfId="1225" xr:uid="{6E84A723-129F-4EED-A615-F841030B2E15}"/>
    <cellStyle name="Check Cell 5" xfId="1226" xr:uid="{12F1979D-6BC4-4DA7-AC27-AE341D128219}"/>
    <cellStyle name="Check Cell 6" xfId="1227" xr:uid="{D7D3D50C-D5F4-48EE-941F-674B837941E2}"/>
    <cellStyle name="Check Cell 7" xfId="1228" xr:uid="{B743FFED-2FD0-47FF-B769-4EA681613FEA}"/>
    <cellStyle name="Check Cell 8" xfId="1229" xr:uid="{83C64DB1-EBB5-4E4A-8EE0-34B680C291B5}"/>
    <cellStyle name="Check Cell 9" xfId="1230" xr:uid="{6F119445-0215-4B54-B658-5579A3BB9501}"/>
    <cellStyle name="colour" xfId="1738" xr:uid="{FBB7EB2D-AE50-4F29-A019-8E0252CACC95}"/>
    <cellStyle name="Column_Head" xfId="1739" xr:uid="{403AF477-5A05-44E1-996A-429A8C268CF4}"/>
    <cellStyle name="Comma" xfId="1" builtinId="3"/>
    <cellStyle name="Comma  - Style2" xfId="1740" xr:uid="{1796021B-5F0C-4D2D-AC6A-149C8768428D}"/>
    <cellStyle name="Comma  - Style3" xfId="1741" xr:uid="{001D308D-184C-4519-A896-F623940EEB06}"/>
    <cellStyle name="Comma  - Style4" xfId="1742" xr:uid="{635205C5-34B3-44B3-9E53-6AF417B629BF}"/>
    <cellStyle name="Comma  - Style5" xfId="1743" xr:uid="{37744EF4-7D09-4EE2-92CB-F00942DABDD9}"/>
    <cellStyle name="Comma  - Style6" xfId="1744" xr:uid="{778FE82C-4E13-4192-B592-8D9067DEECE1}"/>
    <cellStyle name="Comma  - Style7" xfId="1745" xr:uid="{F6B0275E-01AE-46EB-82CB-836EC876B491}"/>
    <cellStyle name="Comma  - Style8" xfId="1746" xr:uid="{88D8BA41-A585-479C-8FAD-E1F8B41BD639}"/>
    <cellStyle name="Comma [0] 2" xfId="1747" xr:uid="{762CDEB5-EAFB-4EF5-8241-027BDBFAC698}"/>
    <cellStyle name="Comma [00]" xfId="1748" xr:uid="{27C59C99-5A3A-4935-B0C5-55774918B31B}"/>
    <cellStyle name="Comma [2]" xfId="5184" xr:uid="{F1BC295A-0BA3-4F39-BCA0-EAD8C03A23D4}"/>
    <cellStyle name="Comma 10" xfId="180" xr:uid="{33B07CF4-8109-4231-BC3A-CF727CED3CFE}"/>
    <cellStyle name="Comma 10 10" xfId="8063" xr:uid="{D45E4FBC-E2F8-472A-B880-A9FBB9AF4C7C}"/>
    <cellStyle name="Comma 10 2" xfId="181" xr:uid="{A6A9DD39-6FDA-4ADD-8DB5-8D899847AC35}"/>
    <cellStyle name="Comma 10 2 2" xfId="111" xr:uid="{9630F657-08B8-4625-AADF-3E52A1551BFD}"/>
    <cellStyle name="Comma 10 2 2 2" xfId="3451" xr:uid="{28D25FE2-697E-4BD6-A3FA-32DBEC7D1A06}"/>
    <cellStyle name="Comma 10 2 2 2 2" xfId="5043" xr:uid="{E3530F0F-113D-4871-9CC9-DC9498396073}"/>
    <cellStyle name="Comma 10 2 2 2 2 2" xfId="32874" xr:uid="{E291D29C-8AAB-437A-9F71-15DC5B164A81}"/>
    <cellStyle name="Comma 10 2 2 2 3" xfId="32786" xr:uid="{CE8F7F97-3C0B-427C-BF1B-467E11436CF7}"/>
    <cellStyle name="Comma 10 2 2 2 4 2 3" xfId="32870" xr:uid="{F3DD8E97-135F-42B3-8272-1E883A21961F}"/>
    <cellStyle name="Comma 10 2 2 2 4 3" xfId="32859" xr:uid="{A8BC2CA0-7A77-4B39-8557-D2B42EAA5452}"/>
    <cellStyle name="Comma 10 2 2 3" xfId="4580" xr:uid="{AA7241D5-373D-4112-8FFB-D9B1415F2EA1}"/>
    <cellStyle name="Comma 10 2 2 4" xfId="1750" xr:uid="{0A2081F8-3DE8-4C62-BDF4-4189D8D0C176}"/>
    <cellStyle name="Comma 10 2 3" xfId="1751" xr:uid="{60135FCB-2C6A-4130-B117-F156B42C3204}"/>
    <cellStyle name="Comma 10 2 3 2" xfId="7565" xr:uid="{44D69C72-A53D-45A9-A1CF-08A2147D49CC}"/>
    <cellStyle name="Comma 10 2 3 3" xfId="4714" xr:uid="{2398771C-06ED-4C16-AA02-4BC4B2E22E78}"/>
    <cellStyle name="Comma 10 2 4" xfId="1752" xr:uid="{03A8E60C-4821-4AA4-92EA-BEED328EA833}"/>
    <cellStyle name="Comma 10 2 4 2" xfId="5042" xr:uid="{9BC264B2-7486-45E2-B293-B02D8AAB3232}"/>
    <cellStyle name="Comma 10 2 5" xfId="1753" xr:uid="{6D575FF1-69B3-4F7B-A61E-E1B4CA894121}"/>
    <cellStyle name="Comma 10 2 6" xfId="128" xr:uid="{E9EB8403-E6A6-46D3-9E8D-073377BDE57C}"/>
    <cellStyle name="Comma 10 2 6 2" xfId="32345" xr:uid="{323DB3CE-2F7C-4224-AD4B-93BD6774F45D}"/>
    <cellStyle name="Comma 10 3" xfId="182" xr:uid="{C91D6992-C066-449A-9B73-7977DFF3508D}"/>
    <cellStyle name="Comma 10 3 2" xfId="1754" xr:uid="{083143E4-6F6E-4FFD-A080-CC5AEFA26AA6}"/>
    <cellStyle name="Comma 10 3 2 2" xfId="4358" xr:uid="{6BA0EA87-6F22-4A93-81B5-F2EFFC622FB8}"/>
    <cellStyle name="Comma 10 3 2 3" xfId="4359" xr:uid="{BAA5C11E-4117-41FA-B149-1718DC8B0730}"/>
    <cellStyle name="Comma 10 3 2 4" xfId="32347" xr:uid="{01AFCAF6-3025-42D8-88D8-B150CC2CA4B4}"/>
    <cellStyle name="Comma 10 3 3" xfId="3447" xr:uid="{21799E70-DC62-46BF-8C6F-A4E92FC7855E}"/>
    <cellStyle name="Comma 10 3 3 2" xfId="4357" xr:uid="{EFA25D91-DBEC-4F11-AB86-380435E2CA11}"/>
    <cellStyle name="Comma 10 3 3 3" xfId="5063" xr:uid="{4C77633E-2530-44C2-B6EA-77E06FB7B027}"/>
    <cellStyle name="Comma 10 3 3 4" xfId="32784" xr:uid="{F50E17F6-9CDB-4CA0-835A-478C508857BF}"/>
    <cellStyle name="Comma 10 3 4" xfId="4356" xr:uid="{E1BC85B7-6EA3-48AA-B9EA-FBBB4FEC67A1}"/>
    <cellStyle name="Comma 10 4" xfId="183" xr:uid="{17DA9348-CFEC-4F3C-8CFE-32DDD771C842}"/>
    <cellStyle name="Comma 10 4 2" xfId="1755" xr:uid="{F568D679-CA5C-4CE0-B6CB-E08B54D3D4E9}"/>
    <cellStyle name="Comma 10 4 2 2" xfId="7616" xr:uid="{DE806F2E-DD90-4AB3-88E9-B648FAA2A017}"/>
    <cellStyle name="Comma 10 4 2 3" xfId="7351" xr:uid="{909FC581-84BB-4DB3-BBDB-624C9623ABF8}"/>
    <cellStyle name="Comma 10 4 2 4" xfId="32348" xr:uid="{B6E4588F-DB1F-438D-8489-03827E7288CF}"/>
    <cellStyle name="Comma 10 4 3" xfId="7031" xr:uid="{580FD56F-95E5-43FE-9331-A966B72CE632}"/>
    <cellStyle name="Comma 10 4 3 2" xfId="4355" xr:uid="{FB48FF6D-D14E-4044-BC4B-C14EA0A01D72}"/>
    <cellStyle name="Comma 10 4 4" xfId="4360" xr:uid="{C75A1DFA-AF25-4D35-AF35-50001DEB1EE5}"/>
    <cellStyle name="Comma 10 5" xfId="184" xr:uid="{C174E3FD-C249-474A-BF52-D0FEF2427FD5}"/>
    <cellStyle name="Comma 10 5 2" xfId="1756" xr:uid="{E2808C68-BFB3-42B3-B781-7AB19BE34D43}"/>
    <cellStyle name="Comma 10 5 2 2" xfId="6925" xr:uid="{D2B0FA1B-3E4F-40EF-A9A4-3604B1802F31}"/>
    <cellStyle name="Comma 10 5 2 3" xfId="32349" xr:uid="{B61A3E78-AEDC-44D7-A859-F7E40EAB8E3A}"/>
    <cellStyle name="Comma 10 5 3" xfId="32876" xr:uid="{9839C088-52A3-42D0-AACA-69C0AC7B9A57}"/>
    <cellStyle name="Comma 10 5 3 2" xfId="32887" xr:uid="{39CC4192-E512-419F-9F47-E7E12534F777}"/>
    <cellStyle name="Comma 10 5 3 2 2" xfId="32898" xr:uid="{FAF085D5-E3A3-4FE4-9A2E-9D8478416139}"/>
    <cellStyle name="Comma 10 5 3 2 3" xfId="32902" xr:uid="{30A2CE4E-9A7B-4F08-975F-69E64068D96E}"/>
    <cellStyle name="Comma 10 5 3 2 4" xfId="32906" xr:uid="{92C208A1-E176-4029-9B72-8C49F219AC21}"/>
    <cellStyle name="Comma 10 6" xfId="1757" xr:uid="{537EE801-45BF-4C00-A3F4-1DE2A353CDE6}"/>
    <cellStyle name="Comma 10 6 2" xfId="6926" xr:uid="{89F1D4FF-235F-49DE-8614-CD3E3D28502C}"/>
    <cellStyle name="Comma 10 6 3" xfId="3641" xr:uid="{60509A76-E822-454C-854E-1168C40A4D10}"/>
    <cellStyle name="Comma 10 6 4" xfId="32350" xr:uid="{12B853FE-BB6F-45AC-A3EC-428B32203754}"/>
    <cellStyle name="Comma 10 7" xfId="1749" xr:uid="{935179AB-493E-49D8-800B-2BA81FECBE6D}"/>
    <cellStyle name="Comma 10 7 2" xfId="3329" xr:uid="{6C9CBB4A-00EB-4A4E-B992-7BE94D3756B5}"/>
    <cellStyle name="Comma 10 7 2 2" xfId="6579" xr:uid="{F379B600-02C1-497C-B0C2-5BFE20F904A9}"/>
    <cellStyle name="Comma 10 7 3" xfId="5016" xr:uid="{D9DD25C7-5894-41FE-BF64-08AE198943C1}"/>
    <cellStyle name="Comma 10 8" xfId="1758" xr:uid="{104CFF6E-D184-424B-97FA-5C5B698FC227}"/>
    <cellStyle name="Comma 10 8 2" xfId="32351" xr:uid="{2200BFD3-0C95-4A76-8EA1-1DFE7D6E71F8}"/>
    <cellStyle name="Comma 10 9" xfId="3442" xr:uid="{AF09D116-5CEF-4503-A3C9-278AF4237D8F}"/>
    <cellStyle name="Comma 10 9 2" xfId="32783" xr:uid="{ACAEE27C-7DC7-4636-B602-9BCF439B2FA8}"/>
    <cellStyle name="Comma 11" xfId="185" xr:uid="{7F04C36E-CF85-43FB-8270-55FB372CC080}"/>
    <cellStyle name="Comma 11 15" xfId="44" xr:uid="{7389C26B-EB2A-433C-87F7-BF848A12C743}"/>
    <cellStyle name="Comma 11 2" xfId="186" xr:uid="{525D2389-466E-42E3-A9F5-F1780D5E9699}"/>
    <cellStyle name="Comma 11 2 2" xfId="1759" xr:uid="{C9EBA81F-DDAC-425B-8B98-EB65D968AA6E}"/>
    <cellStyle name="Comma 11 2 2 2" xfId="3330" xr:uid="{ED96E2CB-7487-4575-B3D1-870BA7472E41}"/>
    <cellStyle name="Comma 11 2 2 2 2" xfId="6580" xr:uid="{83A21449-F06D-42EC-A25E-D7007523B702}"/>
    <cellStyle name="Comma 11 2 2 3" xfId="5024" xr:uid="{4530D128-B6B5-47D5-9695-A6ACB29F8BBE}"/>
    <cellStyle name="Comma 11 2 3" xfId="1231" xr:uid="{E89D7344-8310-4F19-B622-0297A1E8E883}"/>
    <cellStyle name="Comma 11 2 3 2 2 2 3" xfId="32868" xr:uid="{7DCF599A-59F9-40BC-8DB1-43A55A358F5B}"/>
    <cellStyle name="Comma 11 2 3 2 2 3" xfId="32860" xr:uid="{5588C584-6C01-4A26-9114-E45AFAA61C7B}"/>
    <cellStyle name="Comma 11 2 4" xfId="5992" xr:uid="{D52653FF-4CAF-4228-95F5-A54572B4B7B0}"/>
    <cellStyle name="Comma 11 3" xfId="187" xr:uid="{81147B11-7602-42AE-8E22-EE46643032FA}"/>
    <cellStyle name="Comma 11 3 2" xfId="5993" xr:uid="{9A02A8D7-48C2-42D9-8A83-2F08C0267AD4}"/>
    <cellStyle name="Comma 11 4" xfId="188" xr:uid="{DC07B0DC-1592-40EF-A429-8BA31C483830}"/>
    <cellStyle name="Comma 11 5" xfId="189" xr:uid="{0C363119-7668-47F7-B45F-8244880D1F93}"/>
    <cellStyle name="Comma 11 6" xfId="914" xr:uid="{DD4D2105-A5DD-4D35-8648-C6969ED7F62B}"/>
    <cellStyle name="Comma 11 6 2" xfId="5377" xr:uid="{72DA2470-C4F0-4B2A-A6CC-CE70D3F618AC}"/>
    <cellStyle name="Comma 11 7" xfId="20081" xr:uid="{1608B3DC-3539-4995-BDB1-D39FF7D66754}"/>
    <cellStyle name="Comma 11 8" xfId="7377" xr:uid="{99914CDB-CCB0-4535-A45D-E34C7B94B4B2}"/>
    <cellStyle name="Comma 12" xfId="84" xr:uid="{75A6591A-1110-4C2A-8B0B-8FFDCBBDCA12}"/>
    <cellStyle name="Comma 12 10" xfId="7989" xr:uid="{092B70C0-911A-47EC-AA56-58B3EDD3ABCA}"/>
    <cellStyle name="Comma 12 11" xfId="190" xr:uid="{0A33E2E1-E739-4DFB-B2D7-EADE8BEB4406}"/>
    <cellStyle name="Comma 12 2" xfId="47" xr:uid="{71925AF2-9739-4084-9332-E3613079DDA5}"/>
    <cellStyle name="Comma 12 2 2" xfId="1761" xr:uid="{01101137-9F94-47A4-81F4-16BF2B3E6CD6}"/>
    <cellStyle name="Comma 12 3" xfId="1762" xr:uid="{94700A1D-F11D-45C6-A4D1-5B50E206C47E}"/>
    <cellStyle name="Comma 12 4" xfId="1763" xr:uid="{4A027439-1FD1-4A86-BD7B-C128F76530E7}"/>
    <cellStyle name="Comma 12 5" xfId="1764" xr:uid="{AD1683CB-92E5-4269-9539-D346367D5DAD}"/>
    <cellStyle name="Comma 12 6" xfId="1760" xr:uid="{2F9BD91F-7973-4295-B3C2-0D9705E5299A}"/>
    <cellStyle name="Comma 12 6 2" xfId="4352" xr:uid="{DE1835CA-EE7A-4C7D-916A-D3D6F873C4F9}"/>
    <cellStyle name="Comma 12 6 2 2" xfId="4867" xr:uid="{12EB58B6-155C-4FC0-ADFC-E253666D560E}"/>
    <cellStyle name="Comma 12 6 3" xfId="4351" xr:uid="{30B31EB6-9D6C-4D50-B444-9B6E923867A7}"/>
    <cellStyle name="Comma 12 6 4" xfId="4353" xr:uid="{DEF95413-F81B-4A5E-A3BB-A5C7DDAE22D1}"/>
    <cellStyle name="Comma 12 6 5" xfId="32352" xr:uid="{652C2E10-CA45-4CD3-ACDA-B81F430BA71F}"/>
    <cellStyle name="Comma 12 7" xfId="4350" xr:uid="{5A95F47E-30EE-4346-AB46-403938A62556}"/>
    <cellStyle name="Comma 12 7 2" xfId="4349" xr:uid="{CA86E27A-5C01-4BE2-8732-90F295F4EDA8}"/>
    <cellStyle name="Comma 12 8" xfId="4348" xr:uid="{77AB6494-4A03-496E-BB6B-42877B7964A5}"/>
    <cellStyle name="Comma 12 9" xfId="6927" xr:uid="{05D712FA-755D-4CF9-BEEF-212F20314315}"/>
    <cellStyle name="Comma 13" xfId="191" xr:uid="{D0DB6F90-59F8-4BF6-BD2B-6664ECB40675}"/>
    <cellStyle name="Comma 13 2" xfId="192" xr:uid="{58D03D3D-0D25-4580-93B4-58231FA922D8}"/>
    <cellStyle name="Comma 13 2 2" xfId="1766" xr:uid="{248D01E0-5986-467A-A874-D41A672FCA6A}"/>
    <cellStyle name="Comma 13 2 3" xfId="3453" xr:uid="{441D3492-7A40-4BF7-83BD-A3412B03C705}"/>
    <cellStyle name="Comma 13 2 3 2" xfId="6703" xr:uid="{A53D712E-720B-4D92-9C91-DFFF5C2FBDA8}"/>
    <cellStyle name="Comma 13 3" xfId="1765" xr:uid="{C435843B-447B-42AE-BAA3-7DE3554B3EC7}"/>
    <cellStyle name="Comma 13 3 2" xfId="3331" xr:uid="{AFDBE1D5-4B78-4FCC-88EC-D72AC191261F}"/>
    <cellStyle name="Comma 13 3 2 2" xfId="6581" xr:uid="{26BD86E6-D959-45B0-8B36-43A2CFB69B34}"/>
    <cellStyle name="Comma 13 3 3" xfId="5030" xr:uid="{8C416B97-8A92-49DD-BC29-1F785C1F3E8A}"/>
    <cellStyle name="Comma 13 3 4" xfId="8029" xr:uid="{DDC49C7E-7A7C-4C59-8F16-DB98DF6256A1}"/>
    <cellStyle name="Comma 13 4" xfId="3443" xr:uid="{2A0327BC-0767-4F5B-9499-97E62A428803}"/>
    <cellStyle name="Comma 13 4 2" xfId="6693" xr:uid="{DB05B9E1-AC2C-4318-BA95-BE8D386EAD74}"/>
    <cellStyle name="Comma 13 5" xfId="6928" xr:uid="{C09D5E24-7EE6-4FC6-A8DF-F618D86E0DF5}"/>
    <cellStyle name="Comma 14" xfId="143" xr:uid="{1893042B-FCCD-4512-B996-C114E1EE6E37}"/>
    <cellStyle name="Comma 14 2" xfId="137" xr:uid="{0920AE7A-EAF6-4485-AE00-94075D416908}"/>
    <cellStyle name="Comma 14 2 2" xfId="1767" xr:uid="{C874E58E-643C-460F-A743-08C0F1E81ACC}"/>
    <cellStyle name="Comma 14 2 2 2" xfId="6932" xr:uid="{E94F7CB0-CBA8-48DA-8458-5F416AB144E9}"/>
    <cellStyle name="Comma 14 2 2 2 2" xfId="6930" xr:uid="{9B30BFC7-132E-4732-B919-BDFEEFC723E8}"/>
    <cellStyle name="Comma 14 2 2 3" xfId="6931" xr:uid="{B7C91817-CFC6-454F-B597-9EE33F615DF9}"/>
    <cellStyle name="Comma 14 2 2 4" xfId="6929" xr:uid="{B2896B7B-D949-4299-9659-D25B0DEB4FDC}"/>
    <cellStyle name="Comma 14 2 3" xfId="7990" xr:uid="{DF30B51C-8363-433D-8FEE-956A82D14051}"/>
    <cellStyle name="Comma 14 2 3 2" xfId="4869" xr:uid="{0E04BD39-9240-49C3-8D5C-271B550B98E4}"/>
    <cellStyle name="Comma 14 2 3 2 2" xfId="20082" xr:uid="{87C56D18-62FD-44BF-99FB-3BA86B0ABFD5}"/>
    <cellStyle name="Comma 14 2 4" xfId="6933" xr:uid="{831297EC-8E4F-4BCF-8417-14DC3FFC089E}"/>
    <cellStyle name="Comma 14 2 5" xfId="4832" xr:uid="{51FA93D7-528D-430D-B9A5-FCD4E7128510}"/>
    <cellStyle name="Comma 14 2 6" xfId="4683" xr:uid="{B76A7B25-D64D-4196-BB34-307B51417347}"/>
    <cellStyle name="Comma 14 2 7" xfId="32261" xr:uid="{52636521-EC81-408D-B693-EECD20D931F8}"/>
    <cellStyle name="Comma 14 3" xfId="1768" xr:uid="{B4A431BA-C4C1-40BD-B3B7-44C2C26E7B2D}"/>
    <cellStyle name="Comma 14 3 2" xfId="3516" xr:uid="{CD214E94-8DD2-445F-9855-49A84EE99401}"/>
    <cellStyle name="Comma 14 3 2 2" xfId="5927" xr:uid="{367DF622-4C2D-4DB3-ADD8-9B88C30D6300}"/>
    <cellStyle name="Comma 14 3 3" xfId="7349" xr:uid="{8CAF7F87-9CCD-4E27-9BB8-4650A0A7994B}"/>
    <cellStyle name="Comma 14 3 4" xfId="8027" xr:uid="{F846583C-AF94-4CF5-827E-963401BAF02D}"/>
    <cellStyle name="Comma 14 3 5" xfId="4831" xr:uid="{5BEA68ED-2066-4B0D-B028-636C2F9CBD38}"/>
    <cellStyle name="Comma 14 3 6" xfId="32353" xr:uid="{B6339F63-1FB7-4088-8A99-3ADC86797A15}"/>
    <cellStyle name="Comma 14 4" xfId="1232" xr:uid="{538ED55A-1DD0-4C10-8D62-0621252DD6A7}"/>
    <cellStyle name="Comma 14 4 2" xfId="4829" xr:uid="{5C756CE8-5795-4BA2-A214-D609B75FDF7D}"/>
    <cellStyle name="Comma 14 4 3" xfId="5041" xr:uid="{6128136C-D16E-48E5-8377-9D3B145A439D}"/>
    <cellStyle name="Comma 14 4 4" xfId="32300" xr:uid="{3553726D-DC84-4463-9385-FDC86E3CAFC0}"/>
    <cellStyle name="Comma 14 5" xfId="3556" xr:uid="{460392DD-483A-4B2E-9AB3-3813874B9C1F}"/>
    <cellStyle name="Comma 14 6" xfId="4828" xr:uid="{72723FF9-28A0-4BB2-BD4A-4FAEDF5CD413}"/>
    <cellStyle name="Comma 14 7" xfId="7374" xr:uid="{A25DCE92-D231-49F2-9D1C-36CE12897A92}"/>
    <cellStyle name="Comma 14 8" xfId="32170" xr:uid="{E5BEE609-56EE-4EA3-9495-FB84FE007E7A}"/>
    <cellStyle name="Comma 15" xfId="1769" xr:uid="{2BAD1DEE-CEA3-4AD4-BD12-2AEF31EB1514}"/>
    <cellStyle name="Comma 15 2" xfId="193" xr:uid="{3DC50683-DFB8-44A8-8B30-C95C2859BF2A}"/>
    <cellStyle name="Comma 15 2 2" xfId="1770" xr:uid="{723CCBF1-C345-40D9-9749-B1722606CB88}"/>
    <cellStyle name="Comma 15 2 2 2" xfId="3496" xr:uid="{2DA5761A-AF88-4DDB-8F0D-7581E54254D7}"/>
    <cellStyle name="Comma 15 2 2 3" xfId="3512" xr:uid="{F82D8468-A237-4D67-A12B-22131FB02A38}"/>
    <cellStyle name="Comma 15 2 2 4" xfId="32355" xr:uid="{C5325171-651D-4549-8218-B9B1D85CCD32}"/>
    <cellStyle name="Comma 15 2 3" xfId="4826" xr:uid="{BAFB42B1-7850-4B25-89D2-6A0C52FE642F}"/>
    <cellStyle name="Comma 15 2 4" xfId="5040" xr:uid="{C3C44562-4AC1-40A3-AA87-3EE8F6D44450}"/>
    <cellStyle name="Comma 15 2 5" xfId="4827" xr:uid="{A249B6E7-20BA-4BBF-B0E4-6E3560AF6B3E}"/>
    <cellStyle name="Comma 15 3" xfId="4825" xr:uid="{B6C6A410-4FBE-42F0-9411-624131535055}"/>
    <cellStyle name="Comma 15 3 2" xfId="5242" xr:uid="{D743A7E7-6D81-4B88-91B9-CE8F8D23C26C}"/>
    <cellStyle name="Comma 15 4" xfId="4588" xr:uid="{9EE05528-81DB-418B-9666-8EC27B936A37}"/>
    <cellStyle name="Comma 15 5" xfId="6934" xr:uid="{2D94B719-1F39-4B66-9B78-230093419246}"/>
    <cellStyle name="Comma 15 6" xfId="3555" xr:uid="{DCB54F17-D201-4A59-A54E-7C578AEFDE4F}"/>
    <cellStyle name="Comma 15 7" xfId="32354" xr:uid="{76D57F51-3226-4BE9-A60A-B9B9F2429C28}"/>
    <cellStyle name="Comma 16" xfId="1771" xr:uid="{DCE5AF60-1ACC-4A80-91D3-CE196564EC33}"/>
    <cellStyle name="Comma 16 2" xfId="1772" xr:uid="{AE964F79-EB1B-4704-8B3F-B10A9A46312A}"/>
    <cellStyle name="Comma 16 2 2" xfId="7838" xr:uid="{0FE7A19E-562D-4C4C-833C-AF7D5053C3F3}"/>
    <cellStyle name="Comma 16 2 3" xfId="32356" xr:uid="{C9E14301-5CA2-4DD4-B09A-9FA8162715DA}"/>
    <cellStyle name="Comma 16 3" xfId="4574" xr:uid="{88E3AF9F-D4AF-4C48-BE8D-77053C14FBBE}"/>
    <cellStyle name="Comma 17" xfId="637" xr:uid="{F7309082-090C-4916-9EC4-E6568E85FB58}"/>
    <cellStyle name="Comma 17 2" xfId="638" xr:uid="{6F31DE35-A931-4E50-A2C1-320BB5BF893F}"/>
    <cellStyle name="Comma 17 2 2" xfId="639" xr:uid="{7784AAC6-DF5D-418A-AA23-D2004C35CDF8}"/>
    <cellStyle name="Comma 17 2 2 2" xfId="3042" xr:uid="{6094F3B2-9803-4818-B969-86EC0F31AED4}"/>
    <cellStyle name="Comma 17 2 2 2 2" xfId="6292" xr:uid="{EE4BCEAE-4439-418F-BEE6-CBA8DC7E02DB}"/>
    <cellStyle name="Comma 17 2 2 2 3" xfId="7032" xr:uid="{8B40618B-8058-4413-9E6B-E68E25ADC6F9}"/>
    <cellStyle name="Comma 17 2 2 3" xfId="3999" xr:uid="{6F883925-7A33-4642-A82F-59F3D32738BC}"/>
    <cellStyle name="Comma 17 2 2 4" xfId="6975" xr:uid="{554A89E0-9CE2-43F1-AC41-E172BAA9D512}"/>
    <cellStyle name="Comma 17 2 3" xfId="1774" xr:uid="{E104160E-87B4-46E8-AF5C-185D8CCF01AE}"/>
    <cellStyle name="Comma 17 2 3 2" xfId="5959" xr:uid="{79726A31-2268-473F-96EC-5CE8B6F5F751}"/>
    <cellStyle name="Comma 17 2 3 3" xfId="32358" xr:uid="{B863ABAE-7D37-42B5-A69A-03BE7F629BE1}"/>
    <cellStyle name="Comma 17 2 4" xfId="3041" xr:uid="{1FA06EAB-62E4-44A8-AC80-ED484E0DBCBD}"/>
    <cellStyle name="Comma 17 2 4 2" xfId="6291" xr:uid="{A7C42D42-CC43-41CA-90EE-AC9C0D0D0E9D}"/>
    <cellStyle name="Comma 17 2 5" xfId="3998" xr:uid="{03A9BBDF-6CC5-43F6-A0F1-85BA0A9AB0B2}"/>
    <cellStyle name="Comma 17 2 6" xfId="4573" xr:uid="{756415BC-22AC-40A2-AA7A-AEA6804AC886}"/>
    <cellStyle name="Comma 17 3" xfId="640" xr:uid="{459DEA03-DE11-4C3D-B905-3D5404B09FB4}"/>
    <cellStyle name="Comma 17 3 2" xfId="3043" xr:uid="{04244569-9264-444A-8EC2-AD65FAEF3B17}"/>
    <cellStyle name="Comma 17 3 2 2" xfId="6293" xr:uid="{E9E952B5-0D2D-4F42-BDAA-C2D555F14997}"/>
    <cellStyle name="Comma 17 3 2 2 2" xfId="7991" xr:uid="{548B1614-EF65-4622-A219-F466CD5C6537}"/>
    <cellStyle name="Comma 17 3 2 3" xfId="7570" xr:uid="{E26217FA-371E-4D97-A3F9-7BB190F2C515}"/>
    <cellStyle name="Comma 17 3 3" xfId="4000" xr:uid="{05120B6D-CFB9-4CC1-BAF1-D52DDD069553}"/>
    <cellStyle name="Comma 17 3 3 2" xfId="5958" xr:uid="{F8D4D500-71EE-4775-9B79-4697CD427F14}"/>
    <cellStyle name="Comma 17 3 4" xfId="4572" xr:uid="{5B0A9C6C-8B53-49D7-8AB3-AA359363BBCA}"/>
    <cellStyle name="Comma 17 4" xfId="1773" xr:uid="{4A6AE760-8127-4919-8591-DFC7A002CCB6}"/>
    <cellStyle name="Comma 17 4 2" xfId="5630" xr:uid="{6B911289-1401-4D34-AACA-9503095626C0}"/>
    <cellStyle name="Comma 17 4 3" xfId="4571" xr:uid="{FB929654-3AA9-4E44-9BC5-51EB2EF993A2}"/>
    <cellStyle name="Comma 17 5" xfId="3040" xr:uid="{DE7C81D6-8EA7-47B6-925F-8ED56974B4C9}"/>
    <cellStyle name="Comma 17 5 2" xfId="6290" xr:uid="{4FAB9841-2755-42EE-A3E0-5CD63F21798F}"/>
    <cellStyle name="Comma 17 5 3" xfId="7033" xr:uid="{9E33FB5A-F9FD-439D-B060-AC30DF049B66}"/>
    <cellStyle name="Comma 17 6" xfId="3997" xr:uid="{28FE909A-7AE1-452D-A9DA-3A26E2A5C5BE}"/>
    <cellStyle name="Comma 17 6 2" xfId="5957" xr:uid="{25762234-C4FE-4BA8-8EBC-2ECB5779CC1F}"/>
    <cellStyle name="Comma 17 7" xfId="5243" xr:uid="{B8335CC5-3CC5-4010-9F11-F942E3BA3558}"/>
    <cellStyle name="Comma 18" xfId="1775" xr:uid="{D9DD836E-8A73-4C4D-BEB8-14EE1855C0DF}"/>
    <cellStyle name="Comma 18 2" xfId="1776" xr:uid="{E8DF2FB9-7439-41BF-9A33-37FB6F4ABC57}"/>
    <cellStyle name="Comma 18 2 2" xfId="5419" xr:uid="{1F553784-727F-4362-AE32-389CEF66A745}"/>
    <cellStyle name="Comma 18 2 2 2" xfId="7992" xr:uid="{F8C2F430-E283-42BB-BE8B-80B3E1DCE6F1}"/>
    <cellStyle name="Comma 18 2 2 2 2" xfId="7034" xr:uid="{6DE1528B-7E88-49A9-9338-AFAE4E8FA904}"/>
    <cellStyle name="Comma 18 2 2 2 2 2" xfId="20083" xr:uid="{25F98352-06FF-47D2-AEB8-42D0A2417257}"/>
    <cellStyle name="Comma 18 2 2 2 3" xfId="20084" xr:uid="{A727BEB6-3B5C-4EE2-8F5E-FAE39637269F}"/>
    <cellStyle name="Comma 18 2 2 3" xfId="5039" xr:uid="{86314182-048C-4966-A04B-A6E6C25F8DD6}"/>
    <cellStyle name="Comma 18 2 2 3 2" xfId="20085" xr:uid="{38A4CE61-0E34-4734-BDB9-A0DF61019761}"/>
    <cellStyle name="Comma 18 2 2 4" xfId="4713" xr:uid="{3EFDD64A-73AC-44E6-B362-9E5600B5C4E5}"/>
    <cellStyle name="Comma 18 2 2 4 2" xfId="20086" xr:uid="{B3D29C38-EFD5-418D-9C23-DEC4AB3035E9}"/>
    <cellStyle name="Comma 18 2 3" xfId="5038" xr:uid="{1284FA2F-54A7-49CD-A555-B60AF6FF7FCC}"/>
    <cellStyle name="Comma 18 2 3 2" xfId="8033" xr:uid="{89D093C7-068D-4F08-9997-FD6C0CAA222C}"/>
    <cellStyle name="Comma 18 2 3 2 2" xfId="20087" xr:uid="{525E7C60-D5C9-4800-B81A-E7934568806A}"/>
    <cellStyle name="Comma 18 2 3 3" xfId="20088" xr:uid="{D5576CD3-10AA-4CF7-B85C-3C570F0949BE}"/>
    <cellStyle name="Comma 18 2 4" xfId="5037" xr:uid="{BBB9603C-2F33-4AB1-A52D-A7AE62815526}"/>
    <cellStyle name="Comma 18 2 4 2" xfId="20089" xr:uid="{0FFC7A27-ACCA-4523-A59E-5714B24167FA}"/>
    <cellStyle name="Comma 18 2 5" xfId="4823" xr:uid="{ECCFE979-CD2C-4DFB-8FFE-E5BF1A39617C}"/>
    <cellStyle name="Comma 18 2 5 2" xfId="20090" xr:uid="{078A54F2-6CBF-4825-8FEE-F455ED97802B}"/>
    <cellStyle name="Comma 18 2 6" xfId="4570" xr:uid="{2626F6DD-2178-4730-9AAB-4CFF5B162C8D}"/>
    <cellStyle name="Comma 18 2 7" xfId="32359" xr:uid="{D9B7C871-A677-4568-81DF-405695B8EE33}"/>
    <cellStyle name="Comma 18 3" xfId="5035" xr:uid="{3C444200-BE6B-4000-A8BF-D8D5CD422CA0}"/>
    <cellStyle name="Comma 18 3 2" xfId="4822" xr:uid="{5EC33FDE-070D-406A-9E76-765D5B027181}"/>
    <cellStyle name="Comma 18 3 2 2" xfId="5036" xr:uid="{3435B1C6-70A4-41C2-9AEA-0099A8CA9A07}"/>
    <cellStyle name="Comma 18 3 2 2 2" xfId="20091" xr:uid="{2ABF55C3-EE46-4DC0-9B95-ACF7E61F46EE}"/>
    <cellStyle name="Comma 18 3 2 3" xfId="20092" xr:uid="{5DDDA74B-5C22-4520-A248-0D893B9887C1}"/>
    <cellStyle name="Comma 18 3 3" xfId="4821" xr:uid="{94A823C0-33C0-4256-BD28-D26E954C07E0}"/>
    <cellStyle name="Comma 18 3 3 2" xfId="20093" xr:uid="{36FFAB40-6FD3-4419-B3A8-194BCA73C37B}"/>
    <cellStyle name="Comma 18 3 4" xfId="4443" xr:uid="{057E0729-2653-4EA5-89C9-AE4E92EA4019}"/>
    <cellStyle name="Comma 18 3 4 2" xfId="20094" xr:uid="{7951360C-0DEE-4618-AC17-5A774C1A19BB}"/>
    <cellStyle name="Comma 18 4" xfId="5034" xr:uid="{C79CA856-CB02-4370-91C5-A5C0DE370903}"/>
    <cellStyle name="Comma 18 4 2" xfId="4820" xr:uid="{3660469D-D26E-4203-BFB7-0DA12EABF19D}"/>
    <cellStyle name="Comma 18 4 2 2" xfId="20095" xr:uid="{ECDA4058-55A4-401C-B01E-466D4DD00F39}"/>
    <cellStyle name="Comma 18 4 3" xfId="20096" xr:uid="{973775EA-5D87-4899-9403-79E43DB2AC8C}"/>
    <cellStyle name="Comma 18 5" xfId="5033" xr:uid="{133E0DDC-ECF7-4838-8416-801B9650C0FE}"/>
    <cellStyle name="Comma 18 5 2" xfId="20097" xr:uid="{27E00BF0-DAF5-49E9-A39E-501A02ACD1B7}"/>
    <cellStyle name="Comma 18 6" xfId="4819" xr:uid="{4A1FBA74-E924-4757-AB8F-2EECED3B5223}"/>
    <cellStyle name="Comma 18 6 2" xfId="20098" xr:uid="{9A90BB27-0B18-4BF1-8725-552FDBE571D3}"/>
    <cellStyle name="Comma 18 7" xfId="4824" xr:uid="{EF85D38D-E3A2-4813-B4D8-D9754FB63846}"/>
    <cellStyle name="Comma 18 8" xfId="32849" xr:uid="{E4773519-24D8-4838-9E48-F47219B95FAE}"/>
    <cellStyle name="Comma 19" xfId="1777" xr:uid="{E533BEBC-3C8B-4375-B24E-C9006AB4431B}"/>
    <cellStyle name="Comma 19 2" xfId="1778" xr:uid="{800920E3-A899-4FD5-95DA-3CCB1CBAAF5E}"/>
    <cellStyle name="Comma 19 2 2" xfId="3553" xr:uid="{4FF61423-D729-447C-83F6-795BB584D6B8}"/>
    <cellStyle name="Comma 19 2 2 2" xfId="4817" xr:uid="{0FA12F47-783E-4E81-8559-1B511DDA1412}"/>
    <cellStyle name="Comma 19 2 3" xfId="4816" xr:uid="{2A830DC3-F346-4826-A445-0C55C9BA59B7}"/>
    <cellStyle name="Comma 19 2 4" xfId="4818" xr:uid="{AF2E08C7-9FD6-461E-91A9-F29D71812BDB}"/>
    <cellStyle name="Comma 19 2 5" xfId="32360" xr:uid="{6CF91ADC-CC04-4AFF-B18B-78C3BAE14038}"/>
    <cellStyle name="Comma 19 3" xfId="5381" xr:uid="{E442B328-A697-4AA6-9478-4ECF5A1F5A0A}"/>
    <cellStyle name="Comma 19 3 2" xfId="4815" xr:uid="{51F164FB-BBD8-4DEE-B9AE-D21072522C61}"/>
    <cellStyle name="Comma 19 4" xfId="4814" xr:uid="{9C350352-1D0B-48C6-B25A-300A539D3DEC}"/>
    <cellStyle name="Comma 19 5" xfId="5032" xr:uid="{DC5250C8-1172-4362-8F5A-1EBB5F10BF53}"/>
    <cellStyle name="Comma 2" xfId="57" xr:uid="{17BED48D-ABA3-4B1A-BA8B-69240D7050C4}"/>
    <cellStyle name="Comma 2 10" xfId="85" xr:uid="{B0D4AE8E-CAE9-4F16-BD96-F2EA8287D0F0}"/>
    <cellStyle name="Comma 2 10 2" xfId="4813" xr:uid="{CC748107-0DAA-4FC6-AED9-853D963EAD5F}"/>
    <cellStyle name="Comma 2 10 2 2" xfId="7839" xr:uid="{ECCDB01B-F0AD-4CC6-BE92-DCBC85C57E9D}"/>
    <cellStyle name="Comma 2 10 3" xfId="5956" xr:uid="{7C71D4EC-A766-4A78-8360-BFDF0E676F67}"/>
    <cellStyle name="Comma 2 10 4" xfId="4812" xr:uid="{41363576-9462-4CD0-9E21-C5245B347087}"/>
    <cellStyle name="Comma 2 10 5" xfId="4569" xr:uid="{96CCF286-BD39-46A1-A5D0-03295DDC5AF6}"/>
    <cellStyle name="Comma 2 10 6" xfId="32174" xr:uid="{37895731-1ABB-4AB5-AB83-AD4EE8F16189}"/>
    <cellStyle name="Comma 2 10 7" xfId="195" xr:uid="{DD4BE359-D139-481D-8D63-159ADAA3AD4E}"/>
    <cellStyle name="Comma 2 11" xfId="196" xr:uid="{5551D60B-90CD-4B2C-9229-11F79F673971}"/>
    <cellStyle name="Comma 2 11 2" xfId="1779" xr:uid="{E7DB18B0-04B6-403A-AF25-38021B6C0F5C}"/>
    <cellStyle name="Comma 2 11 2 2" xfId="7993" xr:uid="{69DE3571-17FB-4C11-BDDC-23A1AD2C32A0}"/>
    <cellStyle name="Comma 2 11 2 3" xfId="6976" xr:uid="{79F6EED7-17ED-459A-AA90-7D4A1DBD520D}"/>
    <cellStyle name="Comma 2 11 2 4" xfId="32361" xr:uid="{B8176D5A-2221-45D4-ACD9-CEA43A55AC12}"/>
    <cellStyle name="Comma 2 11 3" xfId="4285" xr:uid="{1A611D97-CA85-4482-A4C9-AAC215AC11DC}"/>
    <cellStyle name="Comma 2 11 4" xfId="4347" xr:uid="{ABB5F014-B96D-4CB4-9EC8-8FADE49FC682}"/>
    <cellStyle name="Comma 2 11 5" xfId="4568" xr:uid="{1FE9196C-89F8-4018-BA0E-EBFE228F6590}"/>
    <cellStyle name="Comma 2 12" xfId="1780" xr:uid="{185FC1BA-05F4-49CC-BFF8-CC6C1D5448B6}"/>
    <cellStyle name="Comma 2 12 2" xfId="7575" xr:uid="{31D086E5-DBA5-4309-8E3F-F1962EC1DB09}"/>
    <cellStyle name="Comma 2 12 2 2" xfId="7035" xr:uid="{9C4C6CD8-C0FC-4AA9-803C-97CCD2716EA7}"/>
    <cellStyle name="Comma 2 12 3" xfId="5240" xr:uid="{7291BA86-1EAF-4891-A2C2-320AD076FAF5}"/>
    <cellStyle name="Comma 2 12 4" xfId="4567" xr:uid="{51C3D920-EEF5-4F30-ABD8-CAF482713E22}"/>
    <cellStyle name="Comma 2 13" xfId="1781" xr:uid="{741568D9-B694-44FC-A856-7A290717BD21}"/>
    <cellStyle name="Comma 2 13 2" xfId="4566" xr:uid="{F4D3AD41-12BA-469F-BA5C-09585DE2E60F}"/>
    <cellStyle name="Comma 2 13 3" xfId="4346" xr:uid="{D5B01E0E-18D3-4A70-B8D8-4E75001D184F}"/>
    <cellStyle name="Comma 2 14" xfId="1782" xr:uid="{8DBB207B-45EC-4440-A43E-CC3A28B5ECC9}"/>
    <cellStyle name="Comma 2 14 2" xfId="6977" xr:uid="{64A0C027-25C9-436A-9AEA-A88B2AB71E91}"/>
    <cellStyle name="Comma 2 15" xfId="1783" xr:uid="{8AF81623-BE4B-4729-8ABF-1004E720B215}"/>
    <cellStyle name="Comma 2 15 2" xfId="20099" xr:uid="{8428053C-2B3B-44E6-86BC-057DB0984E09}"/>
    <cellStyle name="Comma 2 16" xfId="1784" xr:uid="{164C1064-90DA-4CF2-BBEA-21D978B88AB0}"/>
    <cellStyle name="Comma 2 16 2" xfId="20100" xr:uid="{EBB62657-9C1F-4B85-BA96-357785CF0AAF}"/>
    <cellStyle name="Comma 2 17" xfId="1785" xr:uid="{1E66F467-5C44-46C8-BA63-1F731D4F827C}"/>
    <cellStyle name="Comma 2 17 2" xfId="20101" xr:uid="{0B0C32D8-A302-4F10-8E5F-BCD791E14EAF}"/>
    <cellStyle name="Comma 2 18" xfId="1786" xr:uid="{3EFD7BA9-1F7F-4794-B418-A53CA770D6F9}"/>
    <cellStyle name="Comma 2 18 2" xfId="20102" xr:uid="{F21723E4-6481-4A8A-8E87-510CDF00788E}"/>
    <cellStyle name="Comma 2 19" xfId="1787" xr:uid="{B559967D-7809-4822-A917-AC8366A48348}"/>
    <cellStyle name="Comma 2 19 2" xfId="20103" xr:uid="{B2D0056A-4839-4E4C-9E51-CC5286F8F9A4}"/>
    <cellStyle name="Comma 2 2" xfId="67" xr:uid="{4B28EA8B-67F0-4922-91F5-7BC594AF8302}"/>
    <cellStyle name="Comma 2 2 10" xfId="198" xr:uid="{793355B1-218E-43F5-9258-60940BEB00EB}"/>
    <cellStyle name="Comma 2 2 10 2" xfId="199" xr:uid="{5058B235-3B27-491C-A0DF-E6C6E3C824FA}"/>
    <cellStyle name="Comma 2 2 10 2 2" xfId="4565" xr:uid="{3B33D1C3-7209-49D6-AF87-72092AF38D44}"/>
    <cellStyle name="Comma 2 2 10 2 3" xfId="4345" xr:uid="{00B13991-F745-4BD1-A747-15EF93F2ABE1}"/>
    <cellStyle name="Comma 2 2 10 3" xfId="1788" xr:uid="{03954135-3FAA-4931-9692-42DC33E29E82}"/>
    <cellStyle name="Comma 2 2 10 3 2" xfId="6978" xr:uid="{AB32E6F6-51B1-4FA1-B5B8-CD954F1D44F9}"/>
    <cellStyle name="Comma 2 2 10 3 3" xfId="32364" xr:uid="{15DCA41A-336B-4C24-8F41-0711AA0508CA}"/>
    <cellStyle name="Comma 2 2 10 4" xfId="32176" xr:uid="{B280C24D-37EE-40B4-9AF5-78C91A43A18C}"/>
    <cellStyle name="Comma 2 2 11" xfId="200" xr:uid="{3B164FE8-ADCB-4700-A35A-A9E9574B5843}"/>
    <cellStyle name="Comma 2 2 11 2" xfId="1789" xr:uid="{D74479E5-1117-4BC4-93F3-276BC9D14FE7}"/>
    <cellStyle name="Comma 2 2 11 2 2" xfId="5239" xr:uid="{82677593-91C3-446D-96E7-68C9C4E30793}"/>
    <cellStyle name="Comma 2 2 11 3" xfId="4578" xr:uid="{C968A7A9-065A-47E5-9A5D-35DF2F2CCE37}"/>
    <cellStyle name="Comma 2 2 11 4" xfId="7370" xr:uid="{511EE8CB-9455-4250-A036-795833AD9992}"/>
    <cellStyle name="Comma 2 2 12" xfId="201" xr:uid="{5D7555F0-5CE4-47FF-ACE0-931936D5FB4E}"/>
    <cellStyle name="Comma 2 2 12 2" xfId="1790" xr:uid="{268173F7-CD50-4966-9048-7F60533388E7}"/>
    <cellStyle name="Comma 2 2 13" xfId="202" xr:uid="{C4382524-585B-43BE-BC24-9CF98AFB444D}"/>
    <cellStyle name="Comma 2 2 13 2" xfId="1791" xr:uid="{E5EB1204-107D-4487-8C85-E6471C983C5A}"/>
    <cellStyle name="Comma 2 2 14" xfId="203" xr:uid="{0FC9A023-8720-4589-A26E-39884465A010}"/>
    <cellStyle name="Comma 2 2 15" xfId="204" xr:uid="{ABC0D43B-B9CB-4095-B672-9894BC956C23}"/>
    <cellStyle name="Comma 2 2 16" xfId="205" xr:uid="{D7ADAF72-79F2-4D8A-A201-E8D980C84CC3}"/>
    <cellStyle name="Comma 2 2 17" xfId="3452" xr:uid="{6163F9B2-BE7F-4116-BCC5-1BB00CE9A89E}"/>
    <cellStyle name="Comma 2 2 17 2" xfId="6702" xr:uid="{480E3A8D-E34A-460F-B4AB-88256DEE6021}"/>
    <cellStyle name="Comma 2 2 17 3" xfId="4344" xr:uid="{44FE82DA-D98F-4789-A504-877D9E4C035D}"/>
    <cellStyle name="Comma 2 2 18" xfId="4343" xr:uid="{AFA73034-1909-4D4C-A6E2-E44C4D750FB9}"/>
    <cellStyle name="Comma 2 2 19" xfId="32299" xr:uid="{C951DD6F-F241-4824-819C-AFD0AF38983B}"/>
    <cellStyle name="Comma 2 2 2" xfId="206" xr:uid="{EA331111-F7EE-4355-913F-D077D9E8976E}"/>
    <cellStyle name="Comma 2 2 2 10" xfId="207" xr:uid="{7BD7AE87-8805-4E2B-8BB8-3BE092143926}"/>
    <cellStyle name="Comma 2 2 2 10 2" xfId="32179" xr:uid="{CF417A46-E649-4CA9-9505-C2409C5501EE}"/>
    <cellStyle name="Comma 2 2 2 11" xfId="208" xr:uid="{E513983D-2B3E-4501-A21B-4E66E236AFFB}"/>
    <cellStyle name="Comma 2 2 2 11 2" xfId="32180" xr:uid="{CA5760F2-F209-421D-9802-0FD1F40C8022}"/>
    <cellStyle name="Comma 2 2 2 12" xfId="209" xr:uid="{7734FAAD-0E25-4245-8A62-F40B570BA7D1}"/>
    <cellStyle name="Comma 2 2 2 12 2" xfId="32181" xr:uid="{C703AE7E-53C7-44B0-B72C-8461BCCFE7C3}"/>
    <cellStyle name="Comma 2 2 2 13" xfId="210" xr:uid="{72F6ADD8-6D2A-438B-A077-F51E6127567B}"/>
    <cellStyle name="Comma 2 2 2 13 2" xfId="32182" xr:uid="{EB05016C-2898-4963-92F2-CDA024C13D5E}"/>
    <cellStyle name="Comma 2 2 2 14" xfId="211" xr:uid="{D7CA0FB0-C502-47E4-B3CB-28B943A2E212}"/>
    <cellStyle name="Comma 2 2 2 14 2" xfId="32183" xr:uid="{81E2CD0D-26DF-47FE-B3CA-3228BC259AC2}"/>
    <cellStyle name="Comma 2 2 2 15" xfId="212" xr:uid="{B538F189-1B7E-478D-B563-B55898A82922}"/>
    <cellStyle name="Comma 2 2 2 15 2" xfId="32184" xr:uid="{C9A15056-C891-4161-A188-3BFB56D31938}"/>
    <cellStyle name="Comma 2 2 2 16" xfId="3455" xr:uid="{A01344AA-B8FE-457D-9BDA-4CA9906F34D3}"/>
    <cellStyle name="Comma 2 2 2 16 2" xfId="6705" xr:uid="{ADF31941-DC34-40BC-8CB4-4CF893433A85}"/>
    <cellStyle name="Comma 2 2 2 16 3" xfId="5031" xr:uid="{576CAB5F-3AA4-4D84-B817-F9F19E80073E}"/>
    <cellStyle name="Comma 2 2 2 17" xfId="20104" xr:uid="{C45ED92F-C5D6-41EC-B14A-38CFF4A9B009}"/>
    <cellStyle name="Comma 2 2 2 18" xfId="32178" xr:uid="{BFBA7946-BE95-465F-B9E2-B8BC0804B982}"/>
    <cellStyle name="Comma 2 2 2 2" xfId="213" xr:uid="{5F0373CD-9A6C-40D1-921F-DC62A6EB0045}"/>
    <cellStyle name="Comma 2 2 2 2 14" xfId="65" xr:uid="{CB574605-55F4-4847-86F5-527AAA623C8E}"/>
    <cellStyle name="Comma 2 2 2 2 2" xfId="214" xr:uid="{48431283-E7BD-4E44-84F9-3EBF823BF33A}"/>
    <cellStyle name="Comma 2 2 2 2 2 2" xfId="114" xr:uid="{56AA04BD-D6EB-4CCB-8AB1-563FEB2C3FC3}"/>
    <cellStyle name="Comma 2 2 2 2 2 2 2" xfId="215" xr:uid="{13B62FEB-8ADC-49EE-AB80-58E43BAF71FB}"/>
    <cellStyle name="Comma 2 2 2 2 2 3" xfId="32185" xr:uid="{7F532BDB-9679-4C73-A481-37DCA9DCD120}"/>
    <cellStyle name="Comma 2 2 2 2 3" xfId="216" xr:uid="{D66C3ACB-A099-40EA-AA20-148515C495D2}"/>
    <cellStyle name="Comma 2 2 2 2 4" xfId="217" xr:uid="{6B0FA525-FEAB-4E69-B0C6-6085F89D815F}"/>
    <cellStyle name="Comma 2 2 2 2 5" xfId="218" xr:uid="{485E4224-96C8-4C80-8EBC-234551BA8891}"/>
    <cellStyle name="Comma 2 2 2 2 6" xfId="219" xr:uid="{37309A2D-ED9A-4834-A795-7F0D8D1DF5C7}"/>
    <cellStyle name="Comma 2 2 2 2 7" xfId="220" xr:uid="{1A3EB9CC-012B-408A-925D-671B2D73FA34}"/>
    <cellStyle name="Comma 2 2 2 2 8" xfId="221" xr:uid="{51BF63A1-7FB9-48F6-A04C-942616BE0229}"/>
    <cellStyle name="Comma 2 2 2 2 9" xfId="222" xr:uid="{F1CC449B-B3A5-43C0-BE52-C1C06EED8C4A}"/>
    <cellStyle name="Comma 2 2 2 3" xfId="223" xr:uid="{B0BDEEF6-6E4F-44C3-8A22-90F5F340BA2F}"/>
    <cellStyle name="Comma 2 2 2 3 2" xfId="1792" xr:uid="{1336A325-4685-46AF-85AF-1B37A818EC23}"/>
    <cellStyle name="Comma 2 2 2 3 2 2" xfId="32365" xr:uid="{50390C75-A29E-4E45-8A7E-23CA02AEC442}"/>
    <cellStyle name="Comma 2 2 2 4" xfId="224" xr:uid="{0F0D399D-DBB0-4307-8E42-777D32220D44}"/>
    <cellStyle name="Comma 2 2 2 4 2" xfId="1793" xr:uid="{189A22CB-EB4F-4AD7-A7C9-77435CF27460}"/>
    <cellStyle name="Comma 2 2 2 4 2 2" xfId="32366" xr:uid="{F5D939C4-07CE-4D0B-B665-FBBE4B0BA304}"/>
    <cellStyle name="Comma 2 2 2 5" xfId="225" xr:uid="{620A0E2D-303B-44F1-B365-AF964B8274FF}"/>
    <cellStyle name="Comma 2 2 2 5 2" xfId="1794" xr:uid="{194BBB89-C818-4791-B977-A0290CA96A0F}"/>
    <cellStyle name="Comma 2 2 2 5 2 2" xfId="32367" xr:uid="{6D40A2D4-8010-41DC-BB0F-4A6480F5DA4E}"/>
    <cellStyle name="Comma 2 2 2 6" xfId="226" xr:uid="{17AE7256-2D7A-4B08-9ADC-137A087B02DB}"/>
    <cellStyle name="Comma 2 2 2 6 2" xfId="1796" xr:uid="{73938287-5131-4AD7-88F0-4DAC8D8200DC}"/>
    <cellStyle name="Comma 2 2 2 6 2 2" xfId="1797" xr:uid="{36E084E2-AFED-4065-862C-95F0EE5D3132}"/>
    <cellStyle name="Comma 2 2 2 6 2 2 2" xfId="92" xr:uid="{B4CD38BE-E5ED-4E83-AB2D-1D228E40F580}"/>
    <cellStyle name="Comma 2 2 2 6 2 2 2 2" xfId="931" xr:uid="{8AF083E8-3590-4772-9122-FFF2E17C5147}"/>
    <cellStyle name="Comma 2 2 2 6 2 2 2 2 2" xfId="32294" xr:uid="{111CFBF8-692A-4510-8601-0E3889348EC8}"/>
    <cellStyle name="Comma 2 2 2 6 2 2 2 3" xfId="32290" xr:uid="{47A27B91-D7B9-4F79-929B-17F5D3684BCA}"/>
    <cellStyle name="Comma 2 2 2 6 2 2 3" xfId="32369" xr:uid="{E71C5AA9-BEC5-4515-B7BA-AB0EBD0C302D}"/>
    <cellStyle name="Comma 2 2 2 6 2 3" xfId="32368" xr:uid="{7ADFECCF-3B4C-40D8-8B9C-E6FB180DF14A}"/>
    <cellStyle name="Comma 2 2 2 6 3" xfId="1795" xr:uid="{51124207-E8FA-450B-A08D-3ECBC81E9C44}"/>
    <cellStyle name="Comma 2 2 2 7" xfId="227" xr:uid="{6C8A3491-FB59-4B7D-80B2-62B945B9EF3D}"/>
    <cellStyle name="Comma 2 2 2 7 2" xfId="1798" xr:uid="{77F05E91-89C0-44B1-BF52-B7C9C78C8566}"/>
    <cellStyle name="Comma 2 2 2 7 2 2" xfId="32370" xr:uid="{4C7690AF-B854-43D9-973D-0323182F2CA1}"/>
    <cellStyle name="Comma 2 2 2 8" xfId="228" xr:uid="{F9516652-3B6B-4AA5-91BF-EE947B630370}"/>
    <cellStyle name="Comma 2 2 2 8 2" xfId="1799" xr:uid="{F7A85EF0-5743-4FD8-A958-A26FCE9975E5}"/>
    <cellStyle name="Comma 2 2 2 8 2 2" xfId="32371" xr:uid="{3848BB26-8726-498C-ACA1-503E63CC13EC}"/>
    <cellStyle name="Comma 2 2 2 9" xfId="229" xr:uid="{9FE919DB-F3CB-4005-955A-90A1A3B13377}"/>
    <cellStyle name="Comma 2 2 2 9 2" xfId="230" xr:uid="{C816DF29-315D-415C-BE45-D66FE2353F8B}"/>
    <cellStyle name="Comma 2 2 2 9 2 2" xfId="32188" xr:uid="{CC0045D4-5C82-499D-991F-4AD3C1B6B1FE}"/>
    <cellStyle name="Comma 2 2 2 9 3" xfId="1800" xr:uid="{004D14C9-F7E8-4899-BB3C-3825F9944BE1}"/>
    <cellStyle name="Comma 2 2 2 9 3 2" xfId="32372" xr:uid="{492CCA69-1BFD-4585-BE83-453BEE83824F}"/>
    <cellStyle name="Comma 2 2 20" xfId="197" xr:uid="{4A044EDB-2E8B-4731-8A46-E91AA8F5A6A8}"/>
    <cellStyle name="Comma 2 2 3" xfId="231" xr:uid="{39F8474B-E0EB-47D7-8967-D1E222B51119}"/>
    <cellStyle name="Comma 2 2 3 2" xfId="1802" xr:uid="{432BA5F1-3B25-4BC9-82A9-CE08793B3D9D}"/>
    <cellStyle name="Comma 2 2 3 2 2" xfId="1803" xr:uid="{7FD895B3-0341-4FFC-8CB1-B4387CF50B71}"/>
    <cellStyle name="Comma 2 2 3 2 2 2" xfId="32375" xr:uid="{65C99DCA-6F26-4453-9810-F40686FE5C41}"/>
    <cellStyle name="Comma 2 2 3 2 3" xfId="1804" xr:uid="{86C5A617-20B3-4116-9D3C-FD5184B925FF}"/>
    <cellStyle name="Comma 2 2 3 2 3 2" xfId="32376" xr:uid="{DEA663AF-59B1-461F-85BF-20F41F76B6DF}"/>
    <cellStyle name="Comma 2 2 3 2 4" xfId="1805" xr:uid="{60B0C26B-5214-4945-A954-FE2722E23448}"/>
    <cellStyle name="Comma 2 2 3 2 4 2" xfId="32377" xr:uid="{194F6601-0EA5-4A7E-B53F-1A586CEEF20F}"/>
    <cellStyle name="Comma 2 2 3 2 5" xfId="1806" xr:uid="{57DB38BA-C8FA-45EC-AFD8-CB322EED6389}"/>
    <cellStyle name="Comma 2 2 3 2 5 2" xfId="32378" xr:uid="{4753D6BB-444F-46B5-B013-CAF9B51DB49F}"/>
    <cellStyle name="Comma 2 2 3 2 6" xfId="32374" xr:uid="{16106E2B-6546-4E73-8ADD-68D6FBCC3B0C}"/>
    <cellStyle name="Comma 2 2 3 3" xfId="1807" xr:uid="{EC2D3878-968B-4292-A2D6-823963CC85B7}"/>
    <cellStyle name="Comma 2 2 3 3 2" xfId="20105" xr:uid="{F27D64CA-5012-44F4-874E-830E58D5CB09}"/>
    <cellStyle name="Comma 2 2 3 3 3" xfId="32379" xr:uid="{795444C5-759A-4D16-8036-15FA441137A2}"/>
    <cellStyle name="Comma 2 2 3 4" xfId="1808" xr:uid="{25C4A7CA-3205-4558-BBB0-D4F39A661DA0}"/>
    <cellStyle name="Comma 2 2 3 4 2" xfId="32380" xr:uid="{11D2DF6D-0F1B-4FEC-A520-116DAA4AFD86}"/>
    <cellStyle name="Comma 2 2 3 5" xfId="1809" xr:uid="{A91DF4F3-9298-4D60-8B1A-CB7D9844FF0D}"/>
    <cellStyle name="Comma 2 2 3 5 2" xfId="32381" xr:uid="{825EC4FF-8960-4E06-B2B5-A8171F6C8113}"/>
    <cellStyle name="Comma 2 2 3 6" xfId="1801" xr:uid="{A57B1D2C-EEF5-42AB-95B4-46A44F86CE36}"/>
    <cellStyle name="Comma 2 2 3 6 2" xfId="32373" xr:uid="{7F2FDB9C-491F-4838-BD27-A54BE2F9AB73}"/>
    <cellStyle name="Comma 2 2 3 7" xfId="7994" xr:uid="{29919BE5-85C4-48BD-91DB-BC3700705338}"/>
    <cellStyle name="Comma 2 2 4" xfId="232" xr:uid="{F675038D-ABEA-4F87-927A-A51ADBC119EB}"/>
    <cellStyle name="Comma 2 2 4 2" xfId="4564" xr:uid="{AE949613-FCDB-445C-9800-0F3E1928FC12}"/>
    <cellStyle name="Comma 2 2 4 3" xfId="32189" xr:uid="{5D17A2E9-D549-4E10-8901-988A7E4EB1CE}"/>
    <cellStyle name="Comma 2 2 5" xfId="233" xr:uid="{21B5BF5F-5D85-4264-8EB3-15C096732113}"/>
    <cellStyle name="Comma 2 2 5 2" xfId="1234" xr:uid="{D747D909-64D4-469A-ACD7-649B0D7B7A12}"/>
    <cellStyle name="Comma 2 2 5 2 2" xfId="32302" xr:uid="{17911EBF-EC0B-4C6F-8AFB-D886C3DABE85}"/>
    <cellStyle name="Comma 2 2 5 3" xfId="1233" xr:uid="{CC0C3354-78A1-45BA-B44E-F0F3715872D3}"/>
    <cellStyle name="Comma 2 2 5 3 2" xfId="32301" xr:uid="{2C577F65-9C3C-4437-9D7A-977A34DEFD32}"/>
    <cellStyle name="Comma 2 2 5 4" xfId="7957" xr:uid="{DE016FC1-2C4F-4853-92E4-EF3F11EFA5BF}"/>
    <cellStyle name="Comma 2 2 5 5" xfId="32190" xr:uid="{D4E52E90-F61A-4783-AD73-026323725673}"/>
    <cellStyle name="Comma 2 2 6" xfId="234" xr:uid="{02B77000-6A1A-4F90-9F93-2AB8AD0366BF}"/>
    <cellStyle name="Comma 2 2 6 2" xfId="1810" xr:uid="{61179457-75BF-4AB5-AE76-BEA940F0CCA6}"/>
    <cellStyle name="Comma 2 2 6 2 2" xfId="32382" xr:uid="{76776C96-3A03-411D-9D89-7A0451A2F358}"/>
    <cellStyle name="Comma 2 2 6 3" xfId="5987" xr:uid="{1D7E54EB-4EDC-4DB9-814E-E4AABD2F9956}"/>
    <cellStyle name="Comma 2 2 6 4" xfId="32191" xr:uid="{518C20FF-DC38-49A4-AEC5-73FDEA2C510B}"/>
    <cellStyle name="Comma 2 2 7" xfId="235" xr:uid="{A50805A6-6CA4-46ED-9182-D1CE2091A885}"/>
    <cellStyle name="Comma 2 2 7 2" xfId="1811" xr:uid="{D5597573-B2D7-46F9-88AD-C4447ADF59EB}"/>
    <cellStyle name="Comma 2 2 7 2 2" xfId="32383" xr:uid="{712FE283-CC8A-416D-B0B5-B4724C5A931E}"/>
    <cellStyle name="Comma 2 2 7 3" xfId="5238" xr:uid="{2D6FC826-801D-40C1-BF95-569B39BDC7A4}"/>
    <cellStyle name="Comma 2 2 7 4" xfId="32192" xr:uid="{37C7C14C-2018-439F-AB3F-93D83BE944DB}"/>
    <cellStyle name="Comma 2 2 8" xfId="236" xr:uid="{8EEEBC40-AD2A-4E9D-A50A-3F8B1E9BB9D1}"/>
    <cellStyle name="Comma 2 2 8 2" xfId="5373" xr:uid="{F9D3D87E-89A1-4257-9370-455B10442AE3}"/>
    <cellStyle name="Comma 2 2 8 3" xfId="32193" xr:uid="{4BEE174C-FF01-4FE1-A084-4B521A822224}"/>
    <cellStyle name="Comma 2 2 9" xfId="237" xr:uid="{5D0B67B9-64E2-458D-9C1B-7F3FAED3FFD7}"/>
    <cellStyle name="Comma 2 2 9 2" xfId="1812" xr:uid="{A0BAB6D8-EEB7-4C47-95CD-01484ACE4449}"/>
    <cellStyle name="Comma 2 2 9 2 2" xfId="5237" xr:uid="{DB37E722-205E-438F-8982-D5B20676872B}"/>
    <cellStyle name="Comma 2 2 9 2 2 2" xfId="7924" xr:uid="{1648B430-8389-4C03-B649-190618572454}"/>
    <cellStyle name="Comma 2 2 9 2 3" xfId="3638" xr:uid="{71552184-AC18-4E9A-9B74-B5060534E270}"/>
    <cellStyle name="Comma 2 2 9 2 4" xfId="20106" xr:uid="{CA72A619-F41E-43BE-A434-A116F0A3A60F}"/>
    <cellStyle name="Comma 2 2 9 2 5" xfId="7036" xr:uid="{133A0A16-8F84-4B9E-83B2-E54602D8DFEF}"/>
    <cellStyle name="Comma 2 2 9 3" xfId="3552" xr:uid="{4EC6E140-6799-4AED-9757-F47513BB327B}"/>
    <cellStyle name="Comma 2 2 9 3 2" xfId="4342" xr:uid="{8CD2B182-33EF-4790-B151-8A24EE3E6639}"/>
    <cellStyle name="Comma 2 2 9 4" xfId="7958" xr:uid="{75C39866-8C80-4D56-8ABA-81C6DE5FD647}"/>
    <cellStyle name="Comma 2 2 9 5" xfId="6979" xr:uid="{9FC32F55-90FB-4029-B34A-9A6C383C221C}"/>
    <cellStyle name="Comma 2 2 9 6" xfId="32194" xr:uid="{43C66FBC-60BD-4624-BE2F-2EF88A3DCF2E}"/>
    <cellStyle name="Comma 2 2_Copy of PMI No . 6041 - Burton Design - Original Qty" xfId="1813" xr:uid="{86146E38-EE5E-4915-89CC-1883E80F120F}"/>
    <cellStyle name="Comma 2 20" xfId="1814" xr:uid="{4F21C3C3-00EB-4EC1-83F0-E57973381837}"/>
    <cellStyle name="Comma 2 21" xfId="1815" xr:uid="{06B63D43-4B6C-482E-833E-E4ED02AC9828}"/>
    <cellStyle name="Comma 2 22" xfId="1816" xr:uid="{68B3A597-0399-41A3-8602-7FB26D9ACC89}"/>
    <cellStyle name="Comma 2 23" xfId="1817" xr:uid="{071AE3A7-6151-4925-903A-EB57686680A5}"/>
    <cellStyle name="Comma 2 24" xfId="1818" xr:uid="{2EA6D27D-B1ED-41BC-A7A0-6D15DE7EA426}"/>
    <cellStyle name="Comma 2 25" xfId="1819" xr:uid="{65EEBA6D-5A1C-4DC8-A213-6E44DC5CA1CA}"/>
    <cellStyle name="Comma 2 26" xfId="1820" xr:uid="{51489B77-A9B4-4B5B-B32B-7E9E859197D7}"/>
    <cellStyle name="Comma 2 27" xfId="1821" xr:uid="{144FE05D-4484-404A-9D0C-04F626C548C2}"/>
    <cellStyle name="Comma 2 28" xfId="1822" xr:uid="{2D5B0D3A-F469-4AB2-AF0C-EC9914545933}"/>
    <cellStyle name="Comma 2 29" xfId="1823" xr:uid="{A2C9E91C-6D5C-41B6-A5AD-1E54E50EAC16}"/>
    <cellStyle name="Comma 2 3" xfId="70" xr:uid="{C74974AE-C40F-4D55-83DF-0F745AB8C3B6}"/>
    <cellStyle name="Comma 2 3 10" xfId="238" xr:uid="{147D1FD0-DF4B-4957-980E-9E00E8A3563F}"/>
    <cellStyle name="Comma 2 3 2" xfId="73" xr:uid="{AEDDE43D-9F94-4268-8B14-E9C1C465E45F}"/>
    <cellStyle name="Comma 2 3 2 2" xfId="116" xr:uid="{93FD3557-6940-4338-8C33-A60A67ADE38D}"/>
    <cellStyle name="Comma 2 3 2 2 2" xfId="1825" xr:uid="{2A1738A7-C7F3-4A33-A13D-89C3BDCE21BE}"/>
    <cellStyle name="Comma 2 3 2 2 3" xfId="1826" xr:uid="{AD14F0F0-0394-4527-98BE-979EA6ED81B9}"/>
    <cellStyle name="Comma 2 3 2 2 4" xfId="1827" xr:uid="{489B4B12-084A-4542-9F93-F3777649BAF1}"/>
    <cellStyle name="Comma 2 3 2 2 5" xfId="1828" xr:uid="{8D52FC2C-5E5F-41FD-96F8-0A17DE1E3B81}"/>
    <cellStyle name="Comma 2 3 2 2 6" xfId="20107" xr:uid="{BF11A84B-97EC-46B0-B730-9CFF0EE46911}"/>
    <cellStyle name="Comma 2 3 2 3" xfId="1829" xr:uid="{BB5289F9-F00F-4E1A-B995-9EDA3D1B7E24}"/>
    <cellStyle name="Comma 2 3 2 3 2" xfId="20108" xr:uid="{50DDB648-E811-4B62-B92D-473EA7CBCCD8}"/>
    <cellStyle name="Comma 2 3 2 3 3" xfId="32386" xr:uid="{B7C4CC03-414C-4AD6-AE37-E2B98E8D9F66}"/>
    <cellStyle name="Comma 2 3 2 4" xfId="1830" xr:uid="{1BD248D5-91AC-4776-BA4F-F046479B302A}"/>
    <cellStyle name="Comma 2 3 2 4 2" xfId="20109" xr:uid="{A813502E-39F2-4366-BCB8-B0EB7331DBE6}"/>
    <cellStyle name="Comma 2 3 2 4 3" xfId="32387" xr:uid="{E29D349E-DF48-4162-83A7-712148E884B3}"/>
    <cellStyle name="Comma 2 3 2 5" xfId="1831" xr:uid="{5582453A-AAFA-4145-857D-DA3571CE40C5}"/>
    <cellStyle name="Comma 2 3 2 5 2" xfId="20110" xr:uid="{EA5B9C03-F5D8-48B4-8DF4-D5EA96F385DE}"/>
    <cellStyle name="Comma 2 3 2 5 3" xfId="32388" xr:uid="{E3DF10C5-2A48-45DD-9A74-25DE1CBEE936}"/>
    <cellStyle name="Comma 2 3 2 6" xfId="1832" xr:uid="{D4D5E3FB-9F7D-4618-AF7E-82B18A0F72BA}"/>
    <cellStyle name="Comma 2 3 2 6 2" xfId="32389" xr:uid="{97DC694F-A3C3-4312-8AE9-0B4CC2EA331A}"/>
    <cellStyle name="Comma 2 3 2 7" xfId="5595" xr:uid="{57E1E158-4541-488F-B726-579C6D7D199B}"/>
    <cellStyle name="Comma 2 3 2 8" xfId="1824" xr:uid="{F15700D1-8A80-4D14-80E9-CD69975D6C1F}"/>
    <cellStyle name="Comma 2 3 3" xfId="76" xr:uid="{5516E70D-CFA7-4296-A262-2654AF4861D6}"/>
    <cellStyle name="Comma 2 3 3 2" xfId="5025" xr:uid="{B2670505-291D-41A4-B682-728908BBDC9C}"/>
    <cellStyle name="Comma 2 3 3 3" xfId="32848" xr:uid="{98D1C89B-CDC2-4D09-9526-58AAA2BAC0E4}"/>
    <cellStyle name="Comma 2 3 3 4" xfId="1833" xr:uid="{F6F1BD9B-6BF7-4C87-8AC8-CDF635071CC5}"/>
    <cellStyle name="Comma 2 3 4" xfId="1834" xr:uid="{DF815B01-D354-4DE5-8B5A-D75339E6D815}"/>
    <cellStyle name="Comma 2 3 4 2" xfId="4341" xr:uid="{0F2842B3-333B-463E-B83B-0DCF59E7B337}"/>
    <cellStyle name="Comma 2 3 4 3" xfId="32390" xr:uid="{23E512A7-3506-455C-ACAF-6150E4DE28A7}"/>
    <cellStyle name="Comma 2 3 5" xfId="1835" xr:uid="{9FAF8287-C6B3-4D0F-A025-C1F1BABEF38F}"/>
    <cellStyle name="Comma 2 3 5 2" xfId="5029" xr:uid="{BB257A53-E38C-46C9-95F0-9DACBB88C5B9}"/>
    <cellStyle name="Comma 2 3 5 3" xfId="32391" xr:uid="{A04DD6AB-F33A-4A49-864D-603C36D70BE7}"/>
    <cellStyle name="Comma 2 3 6" xfId="1836" xr:uid="{F19DA52B-3D05-4D4F-B188-8CF78CE3DA97}"/>
    <cellStyle name="Comma 2 3 6 2" xfId="20111" xr:uid="{D48418E3-F14D-4A6F-83DB-8FCB9E9DA7C5}"/>
    <cellStyle name="Comma 2 3 6 3" xfId="32392" xr:uid="{851066EE-53C6-43CA-A42D-DD1D9453C397}"/>
    <cellStyle name="Comma 2 3 7" xfId="1235" xr:uid="{C9546488-C81D-4D3E-9E6A-F453D6540F6E}"/>
    <cellStyle name="Comma 2 3 7 2" xfId="20112" xr:uid="{2349CCC6-4A26-45BD-8C36-31761F6916A4}"/>
    <cellStyle name="Comma 2 3 8" xfId="7995" xr:uid="{19E44769-0138-41A8-889D-2166589C5B8D}"/>
    <cellStyle name="Comma 2 3 9" xfId="32195" xr:uid="{8F846AD4-1034-4EDB-B8E8-FFD67A1BD575}"/>
    <cellStyle name="Comma 2 30" xfId="1837" xr:uid="{B350A40C-DF5B-48F2-98DA-D9BB447C2DF7}"/>
    <cellStyle name="Comma 2 31" xfId="132" xr:uid="{67E8DB5D-5E25-4E69-A6D8-CF201F5FBC67}"/>
    <cellStyle name="Comma 2 31 2" xfId="1236" xr:uid="{F25ABF4F-7B65-4DE0-99AF-E6FBE46C6BA3}"/>
    <cellStyle name="Comma 2 31 2 2" xfId="32789" xr:uid="{0C2DEF18-CB79-47DF-87F8-B1C284CB89CF}"/>
    <cellStyle name="Comma 2 31 3" xfId="32303" xr:uid="{4A3C09A8-219A-4FCC-BD80-AE12FD6F0B5A}"/>
    <cellStyle name="Comma 2 32" xfId="1838" xr:uid="{6D220FDA-DB78-4EAF-9456-0DE74A51A6ED}"/>
    <cellStyle name="Comma 2 32 2" xfId="32393" xr:uid="{AAD806EF-F7A6-4C0B-A0B9-AFBE7D1139DD}"/>
    <cellStyle name="Comma 2 33" xfId="1839" xr:uid="{A3B8A9A6-A043-4669-B342-A181A8D4257D}"/>
    <cellStyle name="Comma 2 33 2" xfId="32394" xr:uid="{1EA83CBF-1E45-4733-A5D7-9678FFA1AA3B}"/>
    <cellStyle name="Comma 2 34" xfId="1840" xr:uid="{D65A1354-A972-40BD-912C-3F939B449DAD}"/>
    <cellStyle name="Comma 2 34 2" xfId="32395" xr:uid="{E8752675-4878-4AF4-B8B3-48837723F0E7}"/>
    <cellStyle name="Comma 2 35" xfId="1841" xr:uid="{61DD3541-1565-4C7B-8303-BD7AB6974B42}"/>
    <cellStyle name="Comma 2 35 2" xfId="32396" xr:uid="{1E65B81C-82AF-49C5-AB98-D6D487CE016F}"/>
    <cellStyle name="Comma 2 36" xfId="1842" xr:uid="{072005A0-6678-49D6-ACD1-1560C8DF985C}"/>
    <cellStyle name="Comma 2 36 2" xfId="32397" xr:uid="{7D717026-C0C1-4929-92E1-BEC1309D0023}"/>
    <cellStyle name="Comma 2 37" xfId="1843" xr:uid="{BCB8C47E-5598-419E-805B-9BF7040384E3}"/>
    <cellStyle name="Comma 2 37 2" xfId="32398" xr:uid="{DD5F5078-6843-4554-BBE2-B94EC3A55806}"/>
    <cellStyle name="Comma 2 38" xfId="1844" xr:uid="{4A1A9C8B-FB29-432B-AE19-69D7F5162A4F}"/>
    <cellStyle name="Comma 2 38 2" xfId="32399" xr:uid="{6716DFB2-69E5-4A8D-910F-08C867E92FF1}"/>
    <cellStyle name="Comma 2 39" xfId="1845" xr:uid="{F9F4C624-51EA-4A9C-BD85-1188939857D5}"/>
    <cellStyle name="Comma 2 39 2" xfId="32400" xr:uid="{05D55949-BD47-40F6-A735-55BAC23CB854}"/>
    <cellStyle name="Comma 2 4" xfId="87" xr:uid="{5D990BB9-928B-4E2C-AB42-F599C734B8B9}"/>
    <cellStyle name="Comma 2 4 2" xfId="1846" xr:uid="{4778FE37-B14B-417C-B2CB-3ECE83813E70}"/>
    <cellStyle name="Comma 2 4 2 10" xfId="1847" xr:uid="{534A16F8-548E-49F4-9BAE-3378DB99BC4B}"/>
    <cellStyle name="Comma 2 4 2 10 2" xfId="32402" xr:uid="{10B2B00D-0236-444E-83EA-3189A4E26E77}"/>
    <cellStyle name="Comma 2 4 2 11" xfId="5028" xr:uid="{B284191B-35F0-42AC-B84D-E42B413F9FBC}"/>
    <cellStyle name="Comma 2 4 2 12" xfId="32401" xr:uid="{9B8261E4-F15B-4DDD-8C43-43AF2E6339BE}"/>
    <cellStyle name="Comma 2 4 2 2" xfId="1848" xr:uid="{0D520E82-8BEE-4AD5-A6B8-45310AD5A558}"/>
    <cellStyle name="Comma 2 4 2 2 2" xfId="32403" xr:uid="{B81D5FE8-8C85-431E-86E4-3E17806CCC15}"/>
    <cellStyle name="Comma 2 4 2 3" xfId="1849" xr:uid="{E7D4262B-73A9-49C7-A4C8-30C4B825593B}"/>
    <cellStyle name="Comma 2 4 2 3 2" xfId="32404" xr:uid="{5EC2E24C-69EC-40F9-A30A-76CE84DA2773}"/>
    <cellStyle name="Comma 2 4 2 4" xfId="1850" xr:uid="{4BE6A591-7C00-4FE4-A068-2437083DBAB9}"/>
    <cellStyle name="Comma 2 4 2 4 2" xfId="32405" xr:uid="{320DA840-D063-4E99-BC39-7DD103AFBDB6}"/>
    <cellStyle name="Comma 2 4 2 5" xfId="1851" xr:uid="{5EEF8AE2-FCDF-470B-9442-3D54FEE8ABF9}"/>
    <cellStyle name="Comma 2 4 2 5 2" xfId="32406" xr:uid="{6F3DF42A-375F-4C0F-96A7-5B8E75922CE5}"/>
    <cellStyle name="Comma 2 4 2 6" xfId="1852" xr:uid="{6F780BA0-08EF-42C0-B229-E36E0A591BF8}"/>
    <cellStyle name="Comma 2 4 2 6 2" xfId="32407" xr:uid="{97564E8F-D78A-4AAB-B6EF-BCBA5EB57287}"/>
    <cellStyle name="Comma 2 4 2 7" xfId="1853" xr:uid="{B1D9A4D1-6244-4E60-8033-EAE309CCEAF6}"/>
    <cellStyle name="Comma 2 4 2 7 2" xfId="32408" xr:uid="{29DEB92A-91C2-4357-8C00-A25C0A93C11A}"/>
    <cellStyle name="Comma 2 4 2 8" xfId="1854" xr:uid="{3D0D7C85-70F8-447D-B713-F3403875C0AA}"/>
    <cellStyle name="Comma 2 4 2 8 2" xfId="32409" xr:uid="{DBBD6E02-5641-4D6D-9C23-0645C6286DA0}"/>
    <cellStyle name="Comma 2 4 2 9" xfId="1855" xr:uid="{EEBCF0E2-C46C-4FAB-9407-3848D5F48D88}"/>
    <cellStyle name="Comma 2 4 2 9 2" xfId="32410" xr:uid="{E526B225-E8C3-4326-8C5E-5D5FDD499B4D}"/>
    <cellStyle name="Comma 2 4 3" xfId="1856" xr:uid="{4D2CA779-400B-40C8-B96E-34BE359DDB75}"/>
    <cellStyle name="Comma 2 4 3 2" xfId="20113" xr:uid="{D16BD4CD-DD0C-472A-B3D8-42ADA0FBEF2B}"/>
    <cellStyle name="Comma 2 4 3 3" xfId="32411" xr:uid="{B0CF48D2-9DFF-4703-9A1C-161A5FC286EF}"/>
    <cellStyle name="Comma 2 4 4" xfId="1857" xr:uid="{82713F13-1009-4E68-8CF1-0AB37C285C65}"/>
    <cellStyle name="Comma 2 4 4 2" xfId="32412" xr:uid="{404B2444-A706-4C13-A4D8-8753E5636B88}"/>
    <cellStyle name="Comma 2 4 5" xfId="1858" xr:uid="{F9D02E7B-1C89-461E-A942-C8CD2DC5BB9F}"/>
    <cellStyle name="Comma 2 4 5 2" xfId="32413" xr:uid="{D5B69480-4FFC-4437-812E-0C626CCDAB07}"/>
    <cellStyle name="Comma 2 4 6" xfId="1859" xr:uid="{79D2A9A7-A084-45A1-A854-4CEE8650F9EE}"/>
    <cellStyle name="Comma 2 4 6 2" xfId="32414" xr:uid="{0E568877-C6D3-4DF7-89E0-0C7AFA6B767E}"/>
    <cellStyle name="Comma 2 4 7" xfId="4340" xr:uid="{FF5FDEFC-6EA9-4D6D-A4A9-E2B22E69ED37}"/>
    <cellStyle name="Comma 2 4 8" xfId="32196" xr:uid="{05718797-C95B-44E5-BAFF-94B8715FD813}"/>
    <cellStyle name="Comma 2 4 9" xfId="239" xr:uid="{3033710F-8D0A-4F33-8AD9-03EF414809D3}"/>
    <cellStyle name="Comma 2 40" xfId="1860" xr:uid="{4EF79727-8394-4FD3-9157-152D92DC44FF}"/>
    <cellStyle name="Comma 2 40 2" xfId="32415" xr:uid="{BB9859E0-B01D-44DF-B12A-3C79017D4765}"/>
    <cellStyle name="Comma 2 41" xfId="1861" xr:uid="{1F346FC5-EE7E-4EF0-9E3D-FB62A26768B1}"/>
    <cellStyle name="Comma 2 41 2" xfId="32416" xr:uid="{89FFFD7F-F3CC-43F6-856F-F7BD123638E1}"/>
    <cellStyle name="Comma 2 42" xfId="1862" xr:uid="{5E7D9F61-230A-4901-BA0D-85E50F754777}"/>
    <cellStyle name="Comma 2 42 2" xfId="32417" xr:uid="{44B57F18-0391-431F-AA20-2614321F11AC}"/>
    <cellStyle name="Comma 2 43" xfId="1863" xr:uid="{E851EFBA-4B31-4B23-906A-F9807A76D37E}"/>
    <cellStyle name="Comma 2 43 2" xfId="32418" xr:uid="{C1F21FC9-109C-4154-8039-27B7442E91C2}"/>
    <cellStyle name="Comma 2 44" xfId="1864" xr:uid="{17BA9DC7-23A3-409B-85E1-B3BAAEBF8175}"/>
    <cellStyle name="Comma 2 44 2" xfId="32419" xr:uid="{3D1D8E2C-4527-4E17-BA2A-A26453CCFFFC}"/>
    <cellStyle name="Comma 2 45" xfId="1865" xr:uid="{AAEB5C65-B8E6-4550-AD26-2CD4A6FC375D}"/>
    <cellStyle name="Comma 2 45 2" xfId="32420" xr:uid="{80169DC2-0FF0-42E4-A8F8-C0DBA43DBF66}"/>
    <cellStyle name="Comma 2 46" xfId="1866" xr:uid="{427BA5F8-1106-4CF9-8CE2-283C24A75424}"/>
    <cellStyle name="Comma 2 46 2" xfId="32421" xr:uid="{AB72C7AA-8F8F-4264-87C1-251A963DEF8C}"/>
    <cellStyle name="Comma 2 47" xfId="1867" xr:uid="{AC8FA706-6B9C-461B-842F-C3D45C14451D}"/>
    <cellStyle name="Comma 2 47 2" xfId="32422" xr:uid="{66A62522-E320-429F-8959-3525B52E58C2}"/>
    <cellStyle name="Comma 2 48" xfId="1868" xr:uid="{FB6A296F-5FB8-43FD-A93C-83E0A8AD6A67}"/>
    <cellStyle name="Comma 2 48 2" xfId="32423" xr:uid="{6450B99F-79A8-419D-860B-A8B321FEED2C}"/>
    <cellStyle name="Comma 2 49" xfId="1869" xr:uid="{25AF5E09-C251-4646-833F-F3B7B9AADF4A}"/>
    <cellStyle name="Comma 2 49 2" xfId="32424" xr:uid="{5EDC1D98-F000-42E9-B08C-3EB4525D58C6}"/>
    <cellStyle name="Comma 2 5" xfId="240" xr:uid="{E751F499-A7A2-4C27-A65B-A52F26020354}"/>
    <cellStyle name="Comma 2 5 10" xfId="1870" xr:uid="{A46F2902-37EF-4B35-8CDA-1BAC6EE68712}"/>
    <cellStyle name="Comma 2 5 10 2" xfId="32425" xr:uid="{DF1776D2-60BE-42B3-B494-32E0304E9DF0}"/>
    <cellStyle name="Comma 2 5 11" xfId="1237" xr:uid="{36ABBB7F-4B0F-4981-BFC5-A636790F7ECE}"/>
    <cellStyle name="Comma 2 5 11 2" xfId="32304" xr:uid="{F44DDB24-27E1-43D3-8350-AF02AB5A1696}"/>
    <cellStyle name="Comma 2 5 12" xfId="4339" xr:uid="{4298E349-02BE-4DFB-AE7A-A014EDD310C2}"/>
    <cellStyle name="Comma 2 5 13" xfId="32197" xr:uid="{C1C70626-1F76-4BD2-821A-048B59DCA0C2}"/>
    <cellStyle name="Comma 2 5 14" xfId="32344" xr:uid="{E7E583E7-6BA8-4884-A351-56F60A6FEA9B}"/>
    <cellStyle name="Comma 2 5 2" xfId="636" xr:uid="{76129D37-3400-4EA0-86BD-67A3E32A3B84}"/>
    <cellStyle name="Comma 2 5 2 2" xfId="1872" xr:uid="{525EDCC3-1AAE-4CE5-B489-6B02EDA2091B}"/>
    <cellStyle name="Comma 2 5 2 2 2" xfId="32427" xr:uid="{24DDE652-B472-43BD-9734-347B22D01562}"/>
    <cellStyle name="Comma 2 5 2 3" xfId="1873" xr:uid="{F21A84AA-249F-48CB-AD89-7BAE0A2B3BC7}"/>
    <cellStyle name="Comma 2 5 2 3 2" xfId="32428" xr:uid="{4CFE339D-EFC3-46FE-902A-F8935101A982}"/>
    <cellStyle name="Comma 2 5 2 4" xfId="1871" xr:uid="{E32F93CE-98D2-4304-848C-97CE80F9EE1E}"/>
    <cellStyle name="Comma 2 5 2 4 2" xfId="32426" xr:uid="{04316458-D406-46D1-928A-475A61591662}"/>
    <cellStyle name="Comma 2 5 2 5" xfId="5027" xr:uid="{2A206B63-015A-4BDA-922A-FF7396406DCE}"/>
    <cellStyle name="Comma 2 5 2 6" xfId="32271" xr:uid="{A4278FC1-07F2-446E-A80A-55BFD72F45F0}"/>
    <cellStyle name="Comma 2 5 3" xfId="1874" xr:uid="{DDF7BD84-0113-4D3A-96A0-BE3052CF3FF4}"/>
    <cellStyle name="Comma 2 5 3 2" xfId="1875" xr:uid="{C321C548-D406-4163-884C-CDFFC4C12BF8}"/>
    <cellStyle name="Comma 2 5 3 2 2" xfId="32430" xr:uid="{307E6E23-7F2D-4CEC-B622-A7961F8EB785}"/>
    <cellStyle name="Comma 2 5 3 3" xfId="20114" xr:uid="{CA2DD3BE-AECD-4248-ABAD-F8CD30F21C4C}"/>
    <cellStyle name="Comma 2 5 3 4" xfId="32429" xr:uid="{262DEE8D-445D-45D1-ADC7-9AAB9CB5FF76}"/>
    <cellStyle name="Comma 2 5 4" xfId="1876" xr:uid="{3F2962BE-E9B6-4C4E-8597-F2C10B6B0A4D}"/>
    <cellStyle name="Comma 2 5 4 2" xfId="32431" xr:uid="{E0B809AD-0501-4EB8-B6F8-08664DFC73BE}"/>
    <cellStyle name="Comma 2 5 5" xfId="1877" xr:uid="{3E45BD76-F0C0-471E-AC8D-03B077C484A7}"/>
    <cellStyle name="Comma 2 5 5 2" xfId="32432" xr:uid="{EEE1F461-9663-41C7-BE38-BB6EEF52ADC4}"/>
    <cellStyle name="Comma 2 5 6" xfId="1878" xr:uid="{FB9D37E0-2693-4D03-AF4B-3B6C39810933}"/>
    <cellStyle name="Comma 2 5 6 2" xfId="32433" xr:uid="{D950BAC8-220C-4B4D-A548-E404DDD7DFAB}"/>
    <cellStyle name="Comma 2 5 7" xfId="1879" xr:uid="{1907C85D-8212-4107-BB35-66962FB1C3BF}"/>
    <cellStyle name="Comma 2 5 7 2" xfId="32434" xr:uid="{1068394B-10F1-4084-8743-AE71E4262B1A}"/>
    <cellStyle name="Comma 2 5 8" xfId="1880" xr:uid="{B274F2C6-23D5-4A87-9C6C-3D54EA2F0818}"/>
    <cellStyle name="Comma 2 5 8 2" xfId="32435" xr:uid="{8D0B60BF-CD58-4D9B-8BB4-D2F4F1B2BCEB}"/>
    <cellStyle name="Comma 2 5 9" xfId="1881" xr:uid="{51249489-F062-4DB7-B866-E6515ACD4C2A}"/>
    <cellStyle name="Comma 2 5 9 2" xfId="32436" xr:uid="{CC71B99E-18E4-44DD-8F43-240FF7B4067F}"/>
    <cellStyle name="Comma 2 50" xfId="1882" xr:uid="{226211F0-6750-4943-ABEB-0B312DB74DD1}"/>
    <cellStyle name="Comma 2 50 2" xfId="32437" xr:uid="{64E4FB75-7CC2-4911-AB18-1083C17E8F2E}"/>
    <cellStyle name="Comma 2 51" xfId="1883" xr:uid="{11322A79-A68E-4CD4-A202-A0D9C443A5E7}"/>
    <cellStyle name="Comma 2 51 2" xfId="32438" xr:uid="{B7CC5CBF-9AAC-4693-BF5C-BDF215FB0F35}"/>
    <cellStyle name="Comma 2 52" xfId="1884" xr:uid="{31D18C08-4096-47EC-9CD6-FC10385D2189}"/>
    <cellStyle name="Comma 2 52 2" xfId="32439" xr:uid="{74021BE5-8D01-4DCD-9FB9-77324E7E7493}"/>
    <cellStyle name="Comma 2 53" xfId="1885" xr:uid="{F94352B4-6234-4BC8-8009-C069D2186887}"/>
    <cellStyle name="Comma 2 54" xfId="1886" xr:uid="{EFF7FACD-6C75-4020-88F7-46AA113FD0DC}"/>
    <cellStyle name="Comma 2 55" xfId="1887" xr:uid="{5E16DD70-EC49-46E4-8DF0-6C17667B3C89}"/>
    <cellStyle name="Comma 2 56" xfId="1888" xr:uid="{0DA9CBC8-0B03-4F67-AA3B-6FD6B02BB7CA}"/>
    <cellStyle name="Comma 2 56 2" xfId="32440" xr:uid="{2791138E-12CE-48D9-945C-20DB867CFB96}"/>
    <cellStyle name="Comma 2 57" xfId="194" xr:uid="{736098B7-E5B2-4B7B-A981-1B367F96BBDC}"/>
    <cellStyle name="Comma 2 58" xfId="32162" xr:uid="{2308725B-1BA2-4D32-91B7-1A4FED9A0A8F}"/>
    <cellStyle name="Comma 2 59" xfId="115" xr:uid="{6A848925-50FB-4313-AAAA-420D4AE6D57A}"/>
    <cellStyle name="Comma 2 6" xfId="241" xr:uid="{E25C7BB2-75A6-4A05-B135-36F500905F37}"/>
    <cellStyle name="Comma 2 6 2" xfId="1889" xr:uid="{1007098E-B8DA-4610-AA0A-B62AFB8D6301}"/>
    <cellStyle name="Comma 2 6 2 2" xfId="3332" xr:uid="{E15D1BE0-DCA8-4875-B685-FAD726777938}"/>
    <cellStyle name="Comma 2 6 2 2 2" xfId="6582" xr:uid="{698E57DB-428D-4FDC-84CB-986D44CB80E0}"/>
    <cellStyle name="Comma 2 6 2 3" xfId="5151" xr:uid="{35E56637-AC28-4D83-9A22-6A37D05041CF}"/>
    <cellStyle name="Comma 2 6 2 4" xfId="5026" xr:uid="{94E1B54A-E867-4589-9351-B4203CA1357F}"/>
    <cellStyle name="Comma 2 6 3" xfId="1890" xr:uid="{76C8BE7F-5D1A-416E-AB47-B017FA5E4D38}"/>
    <cellStyle name="Comma 2 6 3 2" xfId="20115" xr:uid="{838D4FAB-D04C-42B0-957D-A7372C7A9C5B}"/>
    <cellStyle name="Comma 2 6 3 3" xfId="32441" xr:uid="{6505BFB8-03F6-4964-A5D1-66A9A47C8213}"/>
    <cellStyle name="Comma 2 6 4" xfId="1891" xr:uid="{17D3346A-36A3-406C-B775-3E92C2C8EAA9}"/>
    <cellStyle name="Comma 2 6 4 2" xfId="32442" xr:uid="{4E4CAB65-FFF5-4A83-9198-DED0301694D9}"/>
    <cellStyle name="Comma 2 6 5" xfId="1892" xr:uid="{5984F611-B7AB-478B-8C9B-001C0ADD63C3}"/>
    <cellStyle name="Comma 2 6 5 2" xfId="32443" xr:uid="{9EE81DA8-E212-4FF1-BF06-CB9F3521D325}"/>
    <cellStyle name="Comma 2 6 6" xfId="4338" xr:uid="{B25B1A20-D1EC-4C3D-9873-1180CB83991C}"/>
    <cellStyle name="Comma 2 6 7" xfId="32198" xr:uid="{644D5762-5E63-4655-97D7-A049624C6C66}"/>
    <cellStyle name="Comma 2 60" xfId="102" xr:uid="{1558C59F-94B5-4FC6-90C9-383E764BACE3}"/>
    <cellStyle name="Comma 2 7" xfId="242" xr:uid="{703228EB-2F9C-493F-8870-3CF2CC9E2896}"/>
    <cellStyle name="Comma 2 7 2" xfId="3551" xr:uid="{5E9753F2-9F60-43E0-9CFB-B447116E5A21}"/>
    <cellStyle name="Comma 2 7 3" xfId="5183" xr:uid="{376E6F41-0665-4671-8373-EDB37F525919}"/>
    <cellStyle name="Comma 2 7 4" xfId="32199" xr:uid="{F1D5AE3B-09E9-45F4-B24B-8462E1A43316}"/>
    <cellStyle name="Comma 2 8" xfId="243" xr:uid="{402B15BF-B7A0-4DD8-B692-DDCB5B53053A}"/>
    <cellStyle name="Comma 2 8 2" xfId="1893" xr:uid="{F63B3C10-9DDB-472E-B4C2-5A4295091904}"/>
    <cellStyle name="Comma 2 8 3" xfId="4712" xr:uid="{BD01958D-2F7F-4F13-A628-7D15850B5D09}"/>
    <cellStyle name="Comma 2 8 4" xfId="32200" xr:uid="{48E4604D-6E5F-4A1F-9A03-46613BE4F973}"/>
    <cellStyle name="Comma 2 9" xfId="244" xr:uid="{53EFCF4F-8408-4DC9-AF4D-7EC441FE966F}"/>
    <cellStyle name="Comma 2 9 2" xfId="4275" xr:uid="{287F56F8-6D55-4180-9AB1-1839DAE39188}"/>
    <cellStyle name="Comma 2 9 3" xfId="32201" xr:uid="{64758998-3636-4668-B43C-690C3E2964EC}"/>
    <cellStyle name="Comma 2_06_RC Doors Estimate" xfId="5379" xr:uid="{FCD8926A-E258-4684-A75F-B0A88D43819B}"/>
    <cellStyle name="Comma 20" xfId="1894" xr:uid="{3492CA9C-D6BC-45C8-A48C-134FBA962883}"/>
    <cellStyle name="Comma 20 2" xfId="3550" xr:uid="{7EAB0069-04FB-4343-8B40-114591AB1161}"/>
    <cellStyle name="Comma 20 3" xfId="32445" xr:uid="{7BC8012A-179F-4F6E-9D58-B178E1BB5708}"/>
    <cellStyle name="Comma 20 4" xfId="32850" xr:uid="{0FFAA173-DF90-47FA-9D47-1EA817EE8FA2}"/>
    <cellStyle name="Comma 21" xfId="1895" xr:uid="{854DB7E8-CB4C-4A7D-9C3D-0F6700A5E5B4}"/>
    <cellStyle name="Comma 21 2" xfId="3333" xr:uid="{FF2F69EE-F723-4E2F-9253-7B7975C788A6}"/>
    <cellStyle name="Comma 21 2 2" xfId="6583" xr:uid="{F13A2C03-801E-4A09-BD00-C4F90F2BAEC2}"/>
    <cellStyle name="Comma 21 2 2 2" xfId="20116" xr:uid="{C87F4411-A1E0-4D73-8463-AF8EFED77DF2}"/>
    <cellStyle name="Comma 21 2 3" xfId="6935" xr:uid="{75227CA9-E7B8-49BF-97B7-0B05DD8F4413}"/>
    <cellStyle name="Comma 21 3" xfId="5158" xr:uid="{853AE052-0AAF-4CC1-81D0-B441AE03C7CA}"/>
    <cellStyle name="Comma 21 3 2" xfId="7037" xr:uid="{116FAD3B-6A2D-4386-9671-57B26D205F43}"/>
    <cellStyle name="Comma 21 4" xfId="4337" xr:uid="{B0087DA5-6090-4DAB-A599-5E9163C6C84D}"/>
    <cellStyle name="Comma 22" xfId="1896" xr:uid="{36CF3BE1-FD9F-42C6-BA84-4BF2C077CF9E}"/>
    <cellStyle name="Comma 22 2" xfId="1897" xr:uid="{D023BE83-CAAF-4142-981B-793F87623F4D}"/>
    <cellStyle name="Comma 22 2 2" xfId="4336" xr:uid="{569F2EC6-4BE4-49BF-9609-933E89A4F4CE}"/>
    <cellStyle name="Comma 22 2 2 2" xfId="20117" xr:uid="{1ACE7D53-5B13-4560-9C88-0B50704617F1}"/>
    <cellStyle name="Comma 22 2 3" xfId="7039" xr:uid="{58DF2608-DBEE-4BDB-81BE-4B3591726B37}"/>
    <cellStyle name="Comma 22 2 4" xfId="7038" xr:uid="{682EB032-7678-4D55-80E6-91234FFAC99B}"/>
    <cellStyle name="Comma 22 3" xfId="3334" xr:uid="{52EECFFD-40B2-440D-9552-5250C640BE57}"/>
    <cellStyle name="Comma 22 3 2" xfId="6584" xr:uid="{014628E8-72B3-444A-9200-D169B2AA069D}"/>
    <cellStyle name="Comma 22 3 3" xfId="4335" xr:uid="{C2539C25-9979-4116-A7D9-D507844A0157}"/>
    <cellStyle name="Comma 22 4" xfId="5159" xr:uid="{AFADB5AA-7FAB-4E3C-81F1-8E82C0CCFA4F}"/>
    <cellStyle name="Comma 23" xfId="1898" xr:uid="{13C55381-5D1A-467F-B918-71AA1168F14C}"/>
    <cellStyle name="Comma 23 2" xfId="3335" xr:uid="{D4636C0C-B135-4DC1-B467-86A6121163AD}"/>
    <cellStyle name="Comma 23 2 2" xfId="6585" xr:uid="{44338C9F-7780-4FAA-9892-9AE0344CE5FA}"/>
    <cellStyle name="Comma 23 2 2 2" xfId="20118" xr:uid="{93130B1F-9A43-497E-AC3D-58BFB56A4528}"/>
    <cellStyle name="Comma 23 2 3" xfId="7041" xr:uid="{4FB7CBD9-28E2-4DCB-A391-CC145E7D8B22}"/>
    <cellStyle name="Comma 23 3" xfId="5161" xr:uid="{145846CE-C29D-40D0-BC7E-B943E2FD28EA}"/>
    <cellStyle name="Comma 23 3 2" xfId="4334" xr:uid="{BC2E2D0F-D814-450A-8F73-E0FA9403D4F8}"/>
    <cellStyle name="Comma 23 4" xfId="7040" xr:uid="{D718A472-AA20-4FF2-883B-40C9F6C5524A}"/>
    <cellStyle name="Comma 24" xfId="917" xr:uid="{DFCE7966-754D-41F1-B478-46CDC9E1F0C8}"/>
    <cellStyle name="Comma 24 2" xfId="3309" xr:uid="{FF96F27C-DCD1-4075-BAB3-0566BE05C5BC}"/>
    <cellStyle name="Comma 24 2 2" xfId="6559" xr:uid="{C08A5B78-75FB-4797-9A5E-B5AA23AFFBA5}"/>
    <cellStyle name="Comma 24 2 2 2" xfId="20119" xr:uid="{9D6B0BB5-A275-4245-88FA-2116EAA73D78}"/>
    <cellStyle name="Comma 24 2 3" xfId="4528" xr:uid="{ADBE2E15-7C7F-40C9-B217-A3584945C714}"/>
    <cellStyle name="Comma 24 3" xfId="4278" xr:uid="{46D12020-E91C-44E0-83B3-876F30D62127}"/>
    <cellStyle name="Comma 24 3 2" xfId="4333" xr:uid="{213C0073-15DC-4711-8FBF-599D3C9EA5F8}"/>
    <cellStyle name="Comma 24 4" xfId="5236" xr:uid="{E6500BE5-B8A7-43F7-861C-2B0335D65A46}"/>
    <cellStyle name="Comma 25" xfId="138" xr:uid="{00D104A9-B3A8-41F5-9D7B-F430EB02B9E8}"/>
    <cellStyle name="Comma 25 2" xfId="3458" xr:uid="{8E4ADEF4-8D02-43EA-AECA-966AD3958EF2}"/>
    <cellStyle name="Comma 25 2 2" xfId="6708" xr:uid="{C9DF369D-D639-4192-8E29-30BB9F1FFFE2}"/>
    <cellStyle name="Comma 25 3" xfId="3441" xr:uid="{39F0530B-7E99-4616-A98F-C5B93392E36B}"/>
    <cellStyle name="Comma 25 4" xfId="3505" xr:uid="{8D737DBE-726C-4E12-A38B-1B476D58C610}"/>
    <cellStyle name="Comma 25 5" xfId="32781" xr:uid="{35CD6A7B-F4FD-49F4-814E-EFDDB42DCDAE}"/>
    <cellStyle name="Comma 26" xfId="2768" xr:uid="{5CD1B387-A92E-4945-8556-F3E4A59E8C28}"/>
    <cellStyle name="Comma 26 2" xfId="5386" xr:uid="{638D470A-ECF8-4712-A7E3-AC914B861982}"/>
    <cellStyle name="Comma 26 3" xfId="6980" xr:uid="{A2086360-D75E-47C3-A926-3AFBFBDC1663}"/>
    <cellStyle name="Comma 26 4" xfId="32803" xr:uid="{4A4EA724-97AB-49A3-8A00-CE79C3ADC963}"/>
    <cellStyle name="Comma 27" xfId="2771" xr:uid="{D5E0C139-FFBB-4189-8BB5-01941F7091A5}"/>
    <cellStyle name="Comma 27 2" xfId="8086" xr:uid="{3D19147F-A54F-46A6-BF93-74EA2276B0EB}"/>
    <cellStyle name="Comma 27 3" xfId="7900" xr:uid="{6B7C5EE1-18B6-475A-8C08-967E7787217D}"/>
    <cellStyle name="Comma 27 4" xfId="32805" xr:uid="{B44466E1-C27D-41E2-9DF3-B2C2633EC493}"/>
    <cellStyle name="Comma 28" xfId="130" xr:uid="{993FBEE9-9690-4A38-B28D-35F2820D35AA}"/>
    <cellStyle name="Comma 28 2" xfId="7332" xr:uid="{DA57495C-61F5-4A84-A2DB-EF9C8102AAE0}"/>
    <cellStyle name="Comma 29" xfId="2775" xr:uid="{0A6D5D77-5AF1-4D77-ABD4-F912F1976992}"/>
    <cellStyle name="Comma 29 2" xfId="6024" xr:uid="{50FF5A9F-8633-4A31-B54F-DE84D1304F18}"/>
    <cellStyle name="Comma 29 2 2" xfId="3549" xr:uid="{7C0044BA-E7D2-4DED-9DA5-98074931AE41}"/>
    <cellStyle name="Comma 29 2 2 2" xfId="4332" xr:uid="{03CBC21F-C4CA-429D-A388-171E608DAC1B}"/>
    <cellStyle name="Comma 29 2 2 2 2" xfId="20120" xr:uid="{E00A354D-9B48-46B2-9FB4-27CA239C5137}"/>
    <cellStyle name="Comma 29 2 2 3" xfId="20121" xr:uid="{EA498642-0937-4D1C-BFAB-772EFECBFD25}"/>
    <cellStyle name="Comma 29 2 3" xfId="7342" xr:uid="{5A21DC3C-3CE7-42CA-95C6-C342BFC87F13}"/>
    <cellStyle name="Comma 29 2 3 2" xfId="20122" xr:uid="{7293CB75-77FD-4CFA-A0BB-B5D0C7EEFB0E}"/>
    <cellStyle name="Comma 29 2 4" xfId="20123" xr:uid="{0BD2AD58-7F23-405A-AB17-2D0D35C2CDAC}"/>
    <cellStyle name="Comma 29 3" xfId="7328" xr:uid="{73A2DAD0-9D8F-43A5-B823-F7A4347FD3B7}"/>
    <cellStyle name="Comma 29 3 2" xfId="6692" xr:uid="{927C9CE9-591B-42D2-A2EC-3A74D89AA088}"/>
    <cellStyle name="Comma 29 3 2 2" xfId="20124" xr:uid="{2D2BF501-718D-4460-9FE7-24B46A435548}"/>
    <cellStyle name="Comma 29 3 3" xfId="20125" xr:uid="{144D56D1-7D3B-41EA-B9FF-99FDC1F836DC}"/>
    <cellStyle name="Comma 29 4" xfId="4331" xr:uid="{734E73A5-E090-4308-91BC-91323A4C60B8}"/>
    <cellStyle name="Comma 29 4 2" xfId="20126" xr:uid="{4F679256-2B38-472C-98C6-CDD266A58527}"/>
    <cellStyle name="Comma 29 5" xfId="20127" xr:uid="{B8C77D44-EBB7-4FA5-B5A8-3A0EF653E07B}"/>
    <cellStyle name="Comma 3" xfId="64" xr:uid="{117308D3-94B0-404B-9212-E13228FF4524}"/>
    <cellStyle name="Comma 3 10" xfId="1899" xr:uid="{B8CD4528-9135-4C3F-AA7C-5B61EF48560C}"/>
    <cellStyle name="Comma 3 10 2" xfId="4330" xr:uid="{75C2184C-9EB2-40B1-920E-AEBD104F8665}"/>
    <cellStyle name="Comma 3 10 3" xfId="32446" xr:uid="{CD92971D-BF91-4452-9650-3C7A34F4F32D}"/>
    <cellStyle name="Comma 3 11" xfId="1900" xr:uid="{432B86A0-17C0-44BB-B53B-ECF84AD82120}"/>
    <cellStyle name="Comma 3 12" xfId="1901" xr:uid="{9114DD81-75FE-40AF-B9DA-BFBA1DBD0765}"/>
    <cellStyle name="Comma 3 13" xfId="1902" xr:uid="{619531E4-5867-464D-9B00-0FCF95487DB5}"/>
    <cellStyle name="Comma 3 14" xfId="1903" xr:uid="{FB8159C8-0426-40FF-829D-E6E2E57791B9}"/>
    <cellStyle name="Comma 3 15" xfId="1904" xr:uid="{D0EB9E86-9F6D-4FDC-8B24-6D2FD1630E29}"/>
    <cellStyle name="Comma 3 15 2" xfId="32447" xr:uid="{90E4D9FE-0E8D-4902-B2F9-7A7B2018E1C5}"/>
    <cellStyle name="Comma 3 16" xfId="1238" xr:uid="{35BE061A-7192-4FD7-BAD3-5ADB8627D169}"/>
    <cellStyle name="Comma 3 17" xfId="32202" xr:uid="{87754B47-9217-4603-928B-5ABD51A2D872}"/>
    <cellStyle name="Comma 3 18" xfId="32768" xr:uid="{6F6B839C-741B-4D22-B323-BD0687E859DD}"/>
    <cellStyle name="Comma 3 2" xfId="79" xr:uid="{CA91187E-2418-4F15-AC49-408D41442EE5}"/>
    <cellStyle name="Comma 3 2 2" xfId="1905" xr:uid="{A30AF99E-9104-4F84-825D-A74A9065689E}"/>
    <cellStyle name="Comma 3 2 2 2" xfId="3449" xr:uid="{29A7426E-5350-4010-8C31-FEB5A277B44A}"/>
    <cellStyle name="Comma 3 2 2 2 2" xfId="5023" xr:uid="{1523E258-7E2D-4242-A37B-2889ADB4CE88}"/>
    <cellStyle name="Comma 3 2 2 2 2 2" xfId="5919" xr:uid="{EE2E43B3-F284-4F8B-A9C5-B1C37DEEEAF5}"/>
    <cellStyle name="Comma 3 2 2 2 3" xfId="4329" xr:uid="{D2823345-8554-47BF-BC63-4402BC560B99}"/>
    <cellStyle name="Comma 3 2 2 2 4" xfId="32785" xr:uid="{B95CA1C4-E3A6-4464-8083-FFDF843D8B1D}"/>
    <cellStyle name="Comma 3 2 2 3" xfId="4328" xr:uid="{02517AFB-579C-456D-8494-99AD67D707F8}"/>
    <cellStyle name="Comma 3 2 2 3 2" xfId="5955" xr:uid="{A829769A-A33E-4AC1-8416-DB05940CB889}"/>
    <cellStyle name="Comma 3 2 2 3 3" xfId="20128" xr:uid="{395F3FD9-F741-48D2-AA77-63A4DAF803FE}"/>
    <cellStyle name="Comma 3 2 2 4" xfId="5372" xr:uid="{79133B5C-F718-476F-BD6E-75540122D755}"/>
    <cellStyle name="Comma 3 2 2 5" xfId="7959" xr:uid="{D0F97F56-EA0B-4ABE-A95C-42D05ECEFFD6}"/>
    <cellStyle name="Comma 3 2 2 6" xfId="7620" xr:uid="{8889559D-5A9C-4FC1-923B-B62A61BB1953}"/>
    <cellStyle name="Comma 3 2 2 7" xfId="32448" xr:uid="{B0A21CD8-11DA-4702-9670-21F4C156A311}"/>
    <cellStyle name="Comma 3 2 3" xfId="1906" xr:uid="{E3CC03FF-0681-49BE-AEC4-BF5ADF085B8E}"/>
    <cellStyle name="Comma 3 2 3 2" xfId="5371" xr:uid="{4403DAB0-A1E7-4A60-A055-20959EF19D3A}"/>
    <cellStyle name="Comma 3 2 3 2 2" xfId="6981" xr:uid="{26F0ED6A-AAA5-423C-B51A-281068AC0670}"/>
    <cellStyle name="Comma 3 2 3 2 2 2" xfId="5954" xr:uid="{931CFBD2-55DA-4C8E-984C-B71CBBFD2B98}"/>
    <cellStyle name="Comma 3 2 3 2 2 2 2" xfId="20129" xr:uid="{E5F1D948-D2EB-44B6-976B-F6E3DB75DBCE}"/>
    <cellStyle name="Comma 3 2 3 2 2 3" xfId="5370" xr:uid="{AF8D7421-716F-4211-B967-B33C724CB256}"/>
    <cellStyle name="Comma 3 2 3 2 2 3 2" xfId="20130" xr:uid="{C88E97D5-D110-4A09-ADB2-F94B374B89CA}"/>
    <cellStyle name="Comma 3 2 3 2 3" xfId="7960" xr:uid="{92A5BFD7-20E8-42FE-BF3E-E437DE6833CF}"/>
    <cellStyle name="Comma 3 2 3 2 3 2" xfId="20131" xr:uid="{00CCAD63-4510-4DBC-B499-E9A953199387}"/>
    <cellStyle name="Comma 3 2 3 2 4" xfId="4644" xr:uid="{CF769896-2230-4859-AC44-546A6930519F}"/>
    <cellStyle name="Comma 3 2 3 2 4 2" xfId="20132" xr:uid="{A8D6DB5B-014F-4923-AC70-4A5243E9B278}"/>
    <cellStyle name="Comma 3 2 3 3" xfId="5953" xr:uid="{4D0881CD-7220-44EB-BB3B-226298669C89}"/>
    <cellStyle name="Comma 3 2 3 3 2" xfId="5369" xr:uid="{6E84CDB1-FC87-4985-9746-C234ACE04750}"/>
    <cellStyle name="Comma 3 2 3 3 2 2" xfId="20133" xr:uid="{DD5BC336-748F-4190-8DC3-9C5B8440DB17}"/>
    <cellStyle name="Comma 3 2 3 3 3" xfId="6982" xr:uid="{0DF7AF8D-0953-48A6-8436-C38F5321D813}"/>
    <cellStyle name="Comma 3 2 3 3 3 2" xfId="20134" xr:uid="{65AA8A8C-112E-4BB4-BAA0-336153F662EB}"/>
    <cellStyle name="Comma 3 2 3 4" xfId="5393" xr:uid="{C5C06A1A-2D1F-486B-B012-90D1EAFDF0C3}"/>
    <cellStyle name="Comma 3 2 3 4 2" xfId="20135" xr:uid="{B73A17A4-901C-4C1A-A582-0544EE8DC79A}"/>
    <cellStyle name="Comma 3 2 3 5" xfId="5235" xr:uid="{E203D9E9-00E6-4762-A065-1B813688C2CF}"/>
    <cellStyle name="Comma 3 2 3 5 2" xfId="20136" xr:uid="{B1E49E1D-554C-4A89-A8CD-B635EEF6F4D1}"/>
    <cellStyle name="Comma 3 2 3 6" xfId="5234" xr:uid="{776F2D58-04C6-4293-B13B-142AACBB0C48}"/>
    <cellStyle name="Comma 3 2 3 7" xfId="32449" xr:uid="{8B2F3271-650A-436E-891C-55ED5F604427}"/>
    <cellStyle name="Comma 3 2 4" xfId="1907" xr:uid="{FFE2BE07-43F6-43EB-81F3-AF6D9371FAC3}"/>
    <cellStyle name="Comma 3 2 4 2" xfId="7961" xr:uid="{DE14782C-78C9-4A19-A955-EFEE35D02B30}"/>
    <cellStyle name="Comma 3 2 4 2 2" xfId="7885" xr:uid="{5A01A37B-3DBA-4083-A80B-00B9EC81CA6B}"/>
    <cellStyle name="Comma 3 2 4 2 2 2" xfId="20137" xr:uid="{F45C28A0-A645-4A9E-B059-59E229614A22}"/>
    <cellStyle name="Comma 3 2 4 2 3" xfId="5952" xr:uid="{7815128C-618B-4235-BB1F-A7AACCB6E6DD}"/>
    <cellStyle name="Comma 3 2 4 2 3 2" xfId="20138" xr:uid="{49203615-118D-49D2-AD3B-A06301B65762}"/>
    <cellStyle name="Comma 3 2 4 3" xfId="5366" xr:uid="{A20D2C62-D877-4727-B38A-D14C2B9C4040}"/>
    <cellStyle name="Comma 3 2 4 3 2" xfId="20139" xr:uid="{98C1F424-E592-4E26-BD91-3971329201D4}"/>
    <cellStyle name="Comma 3 2 4 4" xfId="6983" xr:uid="{738633A7-4D24-4F0C-852C-F2D917A3C974}"/>
    <cellStyle name="Comma 3 2 4 4 2" xfId="20140" xr:uid="{FB504EE3-8C27-4443-A6CB-50C2F60DDDCE}"/>
    <cellStyle name="Comma 3 2 4 5" xfId="5367" xr:uid="{4870779C-C0FC-49AF-B541-9B3C0780C0BE}"/>
    <cellStyle name="Comma 3 2 4 6" xfId="32450" xr:uid="{C47DDFCC-9304-4B00-92F9-8215EE1B968F}"/>
    <cellStyle name="Comma 3 2 5" xfId="1908" xr:uid="{85E0BC6B-3381-4CB1-B00A-B7093C9B3CDF}"/>
    <cellStyle name="Comma 3 2 5 2" xfId="7621" xr:uid="{C37EECB2-0F31-449B-A5C7-302D045EC246}"/>
    <cellStyle name="Comma 3 2 5 2 2" xfId="20141" xr:uid="{15B61130-FCE8-40AB-B850-DCECCA9B5EE1}"/>
    <cellStyle name="Comma 3 2 5 3" xfId="5230" xr:uid="{C260E3B5-F2DF-490D-A2A1-0388DC94C997}"/>
    <cellStyle name="Comma 3 2 5 3 2" xfId="20142" xr:uid="{1F46EC1F-8ECA-4F2C-85CA-8883FACC82A7}"/>
    <cellStyle name="Comma 3 2 5 4" xfId="7042" xr:uid="{2082B3FA-4C33-44C5-89BE-67BEA75F0A50}"/>
    <cellStyle name="Comma 3 2 5 5" xfId="32451" xr:uid="{A458FDA7-8154-4FC7-9407-86B73E866C90}"/>
    <cellStyle name="Comma 3 2 6" xfId="1909" xr:uid="{1583B7EF-A75D-4116-990C-12383D4EC78A}"/>
    <cellStyle name="Comma 3 2 6 2" xfId="20143" xr:uid="{213B3193-D3C1-413D-BA39-9BC1A5D2D2B2}"/>
    <cellStyle name="Comma 3 2 6 3" xfId="4607" xr:uid="{615F5FB2-10A9-438B-9B7E-42A19B558B80}"/>
    <cellStyle name="Comma 3 2 6 4" xfId="32452" xr:uid="{733837B4-B825-4835-A156-CDE2E1BE3E52}"/>
    <cellStyle name="Comma 3 2 7" xfId="3446" xr:uid="{AEB97055-D451-4659-AB1D-DE1A5A27501B}"/>
    <cellStyle name="Comma 3 2 7 2" xfId="20144" xr:uid="{D48E6DFB-8766-4934-90BA-A83C42F2E14E}"/>
    <cellStyle name="Comma 3 2 7 3" xfId="3637" xr:uid="{234B39F8-805A-4350-964F-4FF80C950655}"/>
    <cellStyle name="Comma 3 2 8" xfId="32203" xr:uid="{2CD68C4B-67C1-429D-9436-3960E5878A2A}"/>
    <cellStyle name="Comma 3 2 9" xfId="245" xr:uid="{A813D8E7-89A3-4C61-BC95-147CDE996A85}"/>
    <cellStyle name="Comma 3 21" xfId="82" xr:uid="{A57F7797-D907-41FC-860A-04B4B11A37AA}"/>
    <cellStyle name="Comma 3 3" xfId="94" xr:uid="{49D6A36F-09EC-4DD6-A6DF-1D4B94A25BB7}"/>
    <cellStyle name="Comma 3 3 2" xfId="1910" xr:uid="{26D9A925-3BB9-4A96-864C-657A4FC832E7}"/>
    <cellStyle name="Comma 3 3 2 2" xfId="5365" xr:uid="{CAE1E928-1EC5-45CA-A749-7FBA4116A768}"/>
    <cellStyle name="Comma 3 3 2 2 2" xfId="6984" xr:uid="{9AB2BFB5-F69E-4A30-B090-9573EBDCEBCD}"/>
    <cellStyle name="Comma 3 3 2 3" xfId="5594" xr:uid="{F459566E-81E4-4AA3-9E67-41737F89AF71}"/>
    <cellStyle name="Comma 3 3 2 3 2" xfId="20145" xr:uid="{687C50AD-9FB0-4413-9FBB-A6F0FAC2CAE0}"/>
    <cellStyle name="Comma 3 3 2 4" xfId="4289" xr:uid="{C7B997A9-E7B1-4261-96FF-2708878D0E44}"/>
    <cellStyle name="Comma 3 3 2 5" xfId="5233" xr:uid="{1E9054BE-9A15-4FCD-99A0-68AC74492D4E}"/>
    <cellStyle name="Comma 3 3 2 6" xfId="32453" xr:uid="{5F9CE4B2-B254-4E05-AF1F-24493F754D4C}"/>
    <cellStyle name="Comma 3 3 3" xfId="1911" xr:uid="{B5395910-F17B-4121-9B38-59D9C4F577C4}"/>
    <cellStyle name="Comma 3 3 3 2" xfId="6985" xr:uid="{37289098-92EF-40AE-83F9-F126F64CC3A0}"/>
    <cellStyle name="Comma 3 3 3 3" xfId="5392" xr:uid="{83B4313F-302B-4F28-B143-55211134A0DF}"/>
    <cellStyle name="Comma 3 3 3 4" xfId="4563" xr:uid="{3B43AB78-DCC0-4DA9-9D05-03704E5ADD85}"/>
    <cellStyle name="Comma 3 3 3 5" xfId="32454" xr:uid="{077DB576-E7A4-4364-9F73-EEF2D44FE639}"/>
    <cellStyle name="Comma 3 3 4" xfId="1912" xr:uid="{5D18AFE6-3F86-42FE-9081-D23384BE8E69}"/>
    <cellStyle name="Comma 3 3 4 2" xfId="4562" xr:uid="{971C32AF-B3C2-45C4-A227-5F9E981E1BFA}"/>
    <cellStyle name="Comma 3 3 4 2 2" xfId="6986" xr:uid="{16DA49B7-EA23-4685-BBA9-70FAB4BD1BDE}"/>
    <cellStyle name="Comma 3 3 4 3" xfId="7886" xr:uid="{87F3AABC-841D-49A9-9D9B-3DE30FD9A9DD}"/>
    <cellStyle name="Comma 3 3 4 4" xfId="5231" xr:uid="{8105417D-04AF-4048-8DB3-1FDA04F2DC37}"/>
    <cellStyle name="Comma 3 3 4 5" xfId="5232" xr:uid="{DB754883-16DF-4B6C-84AE-BF699DB6DE90}"/>
    <cellStyle name="Comma 3 3 4 6" xfId="32455" xr:uid="{037AFC0B-7236-4A1D-AC84-F4F47AD0FB85}"/>
    <cellStyle name="Comma 3 3 5" xfId="1913" xr:uid="{7E4FFB66-509F-4A6B-A30E-138CD6C6CF41}"/>
    <cellStyle name="Comma 3 3 5 2" xfId="7963" xr:uid="{B6B0D523-AAA6-49CB-B13E-B9D266CFEECA}"/>
    <cellStyle name="Comma 3 3 5 3" xfId="4561" xr:uid="{A91F6BE0-B75B-46CF-8B3D-8585B1BAAAE2}"/>
    <cellStyle name="Comma 3 3 5 4" xfId="32456" xr:uid="{90B520F9-0D52-4CC6-AAC2-53F551D0EC18}"/>
    <cellStyle name="Comma 3 3 6" xfId="3448" xr:uid="{E48B46FD-D320-4BE0-8575-5FE3FD817E13}"/>
    <cellStyle name="Comma 3 3 6 2" xfId="20146" xr:uid="{5D4F5486-BB4C-421A-815D-D138DBAEB403}"/>
    <cellStyle name="Comma 3 3 7" xfId="7962" xr:uid="{6E319751-866B-48AB-9F51-E9A6942E5191}"/>
    <cellStyle name="Comma 3 3 8" xfId="32204" xr:uid="{374DC894-1BD5-4C00-B6EA-BC7181984906}"/>
    <cellStyle name="Comma 3 4" xfId="123" xr:uid="{28FFF4E3-6A6B-4E0C-A78D-11DA1F5BE2D3}"/>
    <cellStyle name="Comma 3 4 10" xfId="1914" xr:uid="{3E3E249F-8B73-40F9-871C-9D11C2339001}"/>
    <cellStyle name="Comma 3 4 10 2" xfId="32457" xr:uid="{5D67D0DE-A6DD-43EB-AD3A-E3A707D3CEB1}"/>
    <cellStyle name="Comma 3 4 11" xfId="1915" xr:uid="{5FC04D4D-EC83-43AD-9241-BC96536EE737}"/>
    <cellStyle name="Comma 3 4 11 2" xfId="32458" xr:uid="{82E8C957-77FA-4FF1-9E4A-7934023ABF4B}"/>
    <cellStyle name="Comma 3 4 12" xfId="1916" xr:uid="{E51780E3-472A-45FD-AA60-E0A94317DC44}"/>
    <cellStyle name="Comma 3 4 12 2" xfId="32459" xr:uid="{7087BC04-290B-48DA-94C2-B96B3AF54373}"/>
    <cellStyle name="Comma 3 4 13" xfId="1917" xr:uid="{E8094455-5E7E-4C57-82B5-DB62AA6B7902}"/>
    <cellStyle name="Comma 3 4 13 2" xfId="32460" xr:uid="{8D175EA5-E0EC-4535-9EA6-C4D80A6144F3}"/>
    <cellStyle name="Comma 3 4 14" xfId="1918" xr:uid="{4AA90B2C-B2A8-49CE-BF6B-87ECE02AF0E8}"/>
    <cellStyle name="Comma 3 4 14 2" xfId="32461" xr:uid="{29B1A5D5-D970-445D-8DD4-C67B36D4A4FC}"/>
    <cellStyle name="Comma 3 4 15" xfId="246" xr:uid="{B413909A-238E-4C52-9462-237109815946}"/>
    <cellStyle name="Comma 3 4 16" xfId="3485" xr:uid="{043A5A13-325C-411B-86C1-90CC8187B449}"/>
    <cellStyle name="Comma 3 4 17" xfId="7043" xr:uid="{92438E9F-CAB1-40C3-9637-2881DF0F1EA9}"/>
    <cellStyle name="Comma 3 4 18" xfId="32205" xr:uid="{C3ABA2ED-97E3-41E3-B3E2-E269A808040A}"/>
    <cellStyle name="Comma 3 4 2" xfId="1919" xr:uid="{6416DD76-3CA4-441A-96A3-728719A37A9F}"/>
    <cellStyle name="Comma 3 4 2 2" xfId="5951" xr:uid="{875DE11E-4F90-4451-8FA8-4AE23EE9BDFB}"/>
    <cellStyle name="Comma 3 4 2 2 2" xfId="7357" xr:uid="{31063C38-5AF1-40EF-BF78-7C0059C88067}"/>
    <cellStyle name="Comma 3 4 2 3" xfId="4560" xr:uid="{D26BF0A4-DF46-4451-B249-D92C9768BCE2}"/>
    <cellStyle name="Comma 3 4 2 4" xfId="7622" xr:uid="{8EA10125-259A-4E92-AE9F-1B91047E0C0C}"/>
    <cellStyle name="Comma 3 4 2 5" xfId="32462" xr:uid="{F4AEEC00-3536-4903-96A8-4F51AB491E20}"/>
    <cellStyle name="Comma 3 4 3" xfId="1920" xr:uid="{C5CA580A-C325-4CC2-B37C-A1EE24F557DA}"/>
    <cellStyle name="Comma 3 4 3 2" xfId="20147" xr:uid="{C18D6C17-D236-4DD5-87B3-C91EE06FC4ED}"/>
    <cellStyle name="Comma 3 4 3 3" xfId="6987" xr:uid="{C07E1E04-1B49-4E86-9697-AD820FC0E286}"/>
    <cellStyle name="Comma 3 4 3 4" xfId="32463" xr:uid="{6F4B36FD-62E0-4769-A21B-6BCD51231EFC}"/>
    <cellStyle name="Comma 3 4 4" xfId="1921" xr:uid="{8FB7F034-D3FE-47DA-840C-6FEF20523E5F}"/>
    <cellStyle name="Comma 3 4 4 2" xfId="5229" xr:uid="{A8B3D219-295B-4EB6-83E3-8D5343472B62}"/>
    <cellStyle name="Comma 3 4 4 3" xfId="32464" xr:uid="{48673E85-4157-482C-8617-EAF7C55EEE71}"/>
    <cellStyle name="Comma 3 4 5" xfId="1922" xr:uid="{9926115C-BD5B-4688-9EEF-67EA1EB04549}"/>
    <cellStyle name="Comma 3 4 5 2" xfId="32465" xr:uid="{B79F39D4-BBD4-43C8-98A7-3C1CBCFCBD12}"/>
    <cellStyle name="Comma 3 4 6" xfId="1923" xr:uid="{E756A051-1072-4A82-AB74-7BD015F98D34}"/>
    <cellStyle name="Comma 3 4 6 2" xfId="32466" xr:uid="{63904F9B-0734-458B-AC14-9CB06F3C88F8}"/>
    <cellStyle name="Comma 3 4 7" xfId="1924" xr:uid="{DF98AB40-C0C8-44C6-8BB3-638391E88748}"/>
    <cellStyle name="Comma 3 4 7 2" xfId="32467" xr:uid="{F22BF2E7-A5DA-4EDB-A20C-E3BEFB7719DA}"/>
    <cellStyle name="Comma 3 4 8" xfId="1925" xr:uid="{F935BB0A-6086-4CCA-B4A3-CA02CFA41BA5}"/>
    <cellStyle name="Comma 3 4 8 2" xfId="32468" xr:uid="{16F5CB8C-C80C-4854-BDB9-A49E2FC7083E}"/>
    <cellStyle name="Comma 3 4 9" xfId="1926" xr:uid="{CEC54066-D68F-4639-A6E0-F4E1B241C33C}"/>
    <cellStyle name="Comma 3 4 9 2" xfId="32469" xr:uid="{F21EAE5A-881E-47DD-87DE-6CEC3BDBB3E3}"/>
    <cellStyle name="Comma 3 5" xfId="247" xr:uid="{0DAB0F87-8DF5-49F2-A349-F0B9FEFE252A}"/>
    <cellStyle name="Comma 3 5 2" xfId="1927" xr:uid="{2673C331-8F16-4943-A7F8-BB4462E665C5}"/>
    <cellStyle name="Comma 3 5 2 2" xfId="5593" xr:uid="{B15968EF-1936-4341-9B7F-8D17508254DA}"/>
    <cellStyle name="Comma 3 5 2 2 2" xfId="5228" xr:uid="{114FD3BC-30F8-43CF-BCD2-CE7CA9CADFB6}"/>
    <cellStyle name="Comma 3 5 2 2 2 2" xfId="4559" xr:uid="{20E667AC-D18A-48C6-83AC-EAD2DA67E562}"/>
    <cellStyle name="Comma 3 5 2 2 2 2 2" xfId="20148" xr:uid="{D0302458-96AC-4D18-8E01-6489920916AD}"/>
    <cellStyle name="Comma 3 5 2 2 2 3" xfId="20149" xr:uid="{BC1662E3-759E-4491-8C0F-CCFDB9434F4E}"/>
    <cellStyle name="Comma 3 5 2 2 3" xfId="5629" xr:uid="{8D9DA248-2A4B-44A8-AC9D-F478A5D74C38}"/>
    <cellStyle name="Comma 3 5 2 2 3 2" xfId="20150" xr:uid="{D69BD70F-B6C4-4810-AD47-70D0BDAF9851}"/>
    <cellStyle name="Comma 3 5 2 2 4" xfId="5391" xr:uid="{4B24FD30-10AE-49BC-9DFF-14764F08FB9E}"/>
    <cellStyle name="Comma 3 5 2 2 4 2" xfId="20151" xr:uid="{C28E59C3-7CBF-4CF5-8D2C-33513A20F125}"/>
    <cellStyle name="Comma 3 5 2 3" xfId="5227" xr:uid="{52EE9F9D-34F5-42B6-8657-18E929E205E8}"/>
    <cellStyle name="Comma 3 5 2 3 2" xfId="4558" xr:uid="{90E17543-8EA7-443A-AD1C-63EE5B3ED640}"/>
    <cellStyle name="Comma 3 5 2 3 2 2" xfId="20152" xr:uid="{3021CF08-E891-4FAB-BA54-98F4B0F3B911}"/>
    <cellStyle name="Comma 3 5 2 3 3" xfId="20153" xr:uid="{32EBB9C9-05A2-4C25-8822-235D8B8A4603}"/>
    <cellStyle name="Comma 3 5 2 4" xfId="5628" xr:uid="{7A9EC5FD-3C5A-4C8C-B9A1-257A113BD390}"/>
    <cellStyle name="Comma 3 5 2 4 2" xfId="20154" xr:uid="{094589F8-B3B3-4D49-9685-C3305144D6EC}"/>
    <cellStyle name="Comma 3 5 2 5" xfId="7887" xr:uid="{C3E7CCC0-01EB-41BC-A6C1-AF2D80625606}"/>
    <cellStyle name="Comma 3 5 2 5 2" xfId="20155" xr:uid="{A3C93984-2DFD-4B5E-A208-0FF36B1BA9A9}"/>
    <cellStyle name="Comma 3 5 2 6" xfId="7964" xr:uid="{CA94C735-EF10-4EEA-96E5-546E2387C7BA}"/>
    <cellStyle name="Comma 3 5 2 7" xfId="32470" xr:uid="{019B08AF-E138-49DA-844E-FDD4C6B0F0F8}"/>
    <cellStyle name="Comma 3 5 3" xfId="3615" xr:uid="{DCAB94AF-3104-4F1E-A28F-2C492C685F31}"/>
    <cellStyle name="Comma 3 5 3 2" xfId="4512" xr:uid="{28D7A3E6-48FC-4720-B656-FDE8489B0209}"/>
    <cellStyle name="Comma 3 5 3 2 2" xfId="3651" xr:uid="{747906DB-6B9D-4C9F-B127-1871855FE024}"/>
    <cellStyle name="Comma 3 5 3 2 2 2" xfId="20156" xr:uid="{21018468-070A-4811-9AF3-AB4F69D74747}"/>
    <cellStyle name="Comma 3 5 3 2 3" xfId="7044" xr:uid="{8D6C55E2-A775-4089-AA35-9DF7D26C5428}"/>
    <cellStyle name="Comma 3 5 3 2 3 2" xfId="20157" xr:uid="{03BE570D-6715-404F-B584-0A3E20CF49DC}"/>
    <cellStyle name="Comma 3 5 3 3" xfId="7623" xr:uid="{B18536FC-CA11-4602-A96A-CBC5FC4E2342}"/>
    <cellStyle name="Comma 3 5 3 3 2" xfId="20158" xr:uid="{9F659352-184A-457A-A203-EB6A1DB5B9AC}"/>
    <cellStyle name="Comma 3 5 3 4" xfId="5224" xr:uid="{76A71E5D-AF14-4B3C-B695-8C1B18FC19D6}"/>
    <cellStyle name="Comma 3 5 3 4 2" xfId="20159" xr:uid="{FA836ABD-6545-4890-BDDA-DA4980161F82}"/>
    <cellStyle name="Comma 3 5 4" xfId="7365" xr:uid="{24C6D9DC-28BD-47B1-83F4-1EE9E039ABFD}"/>
    <cellStyle name="Comma 3 5 4 2" xfId="4511" xr:uid="{5DF97B7C-3545-41D3-AC0F-E942ED749090}"/>
    <cellStyle name="Comma 3 5 4 2 2" xfId="20160" xr:uid="{DFF5B009-2648-4F3D-B2A6-AAB08410D611}"/>
    <cellStyle name="Comma 3 5 4 3" xfId="7840" xr:uid="{2A516872-C1E1-4824-BF8F-DBBE98E2C425}"/>
    <cellStyle name="Comma 3 5 4 3 2" xfId="20161" xr:uid="{D4479D25-4292-439C-B1AF-738A641E92B1}"/>
    <cellStyle name="Comma 3 5 5" xfId="5950" xr:uid="{08AAF29C-0141-4C97-BDD0-18F74C0533EB}"/>
    <cellStyle name="Comma 3 5 5 2" xfId="20162" xr:uid="{109B3995-EB01-42E4-9147-6C5B9330E0C1}"/>
    <cellStyle name="Comma 3 5 6" xfId="4510" xr:uid="{9D940410-BA81-4700-8136-90301A9D5A83}"/>
    <cellStyle name="Comma 3 5 6 2" xfId="20163" xr:uid="{5E316D16-6499-4BEF-A65A-E16E493E460C}"/>
    <cellStyle name="Comma 3 5 7" xfId="32206" xr:uid="{C26B2DB9-E377-4BDB-B4C7-C815366B6FED}"/>
    <cellStyle name="Comma 3 6" xfId="248" xr:uid="{53827556-5F3E-4830-8A7B-732E745AA694}"/>
    <cellStyle name="Comma 3 6 2" xfId="1929" xr:uid="{628D3635-42DF-42DC-AF93-B51C94F97AA2}"/>
    <cellStyle name="Comma 3 6 2 2" xfId="5949" xr:uid="{81F94151-8BD0-49BD-A8EF-D63D58419247}"/>
    <cellStyle name="Comma 3 6 2 3" xfId="5592" xr:uid="{C70266BA-5855-42FF-A5B6-A68D37C40DC1}"/>
    <cellStyle name="Comma 3 6 3" xfId="1928" xr:uid="{0841726C-FF3F-4C82-8162-E109CE28771B}"/>
    <cellStyle name="Comma 3 6 3 2" xfId="4507" xr:uid="{8C05DAAE-87D1-4644-9F63-014010AD8546}"/>
    <cellStyle name="Comma 3 6 4" xfId="32207" xr:uid="{DFAB16DF-2867-4FCD-AE48-AFE939681DAC}"/>
    <cellStyle name="Comma 3 7" xfId="249" xr:uid="{A86F4EB2-388B-4FDF-A165-7E985C28BCCF}"/>
    <cellStyle name="Comma 3 7 2" xfId="1930" xr:uid="{EE5C320B-04AF-4DF2-8F6E-12DA31D98297}"/>
    <cellStyle name="Comma 3 7 2 2" xfId="3643" xr:uid="{A248AFDA-4678-4409-8540-5424BE6A5E57}"/>
    <cellStyle name="Comma 3 7 2 3" xfId="32471" xr:uid="{699F1A9F-51A6-4069-9757-60B61EB7D23C}"/>
    <cellStyle name="Comma 3 7 3" xfId="32208" xr:uid="{6F1E3F07-B4C2-4F68-BD17-F13919151B22}"/>
    <cellStyle name="Comma 3 8" xfId="250" xr:uid="{891F0474-E4F7-4865-83A0-59B3757A281C}"/>
    <cellStyle name="Comma 3 8 2" xfId="1931" xr:uid="{23C7F256-86A9-4803-9096-54393169EAF2}"/>
    <cellStyle name="Comma 3 8 2 2" xfId="4509" xr:uid="{6D607465-A410-4F50-8D37-D94B82A49F77}"/>
    <cellStyle name="Comma 3 8 2 3" xfId="32472" xr:uid="{8CF2F49A-D75C-4484-A3F0-C573E13F0924}"/>
    <cellStyle name="Comma 3 8 3" xfId="5226" xr:uid="{9C365224-B222-41AE-AFA6-FD856B7FD1D1}"/>
    <cellStyle name="Comma 3 8 4" xfId="32209" xr:uid="{BA247565-D3AF-4C59-B21D-431840D12BF9}"/>
    <cellStyle name="Comma 3 9" xfId="251" xr:uid="{C9740ADC-F7E8-4767-B21B-C09BFE06A3AD}"/>
    <cellStyle name="Comma 3 9 2" xfId="1932" xr:uid="{014EC161-72F0-40BD-885A-FBF21FE1A081}"/>
    <cellStyle name="Comma 3 9 2 2" xfId="32473" xr:uid="{CE7D62DC-69E6-4B07-9EE9-36E380ABF4D7}"/>
    <cellStyle name="Comma 3 9 3" xfId="32210" xr:uid="{CD0517A2-7C8D-48CB-A264-2726D8DEC3F3}"/>
    <cellStyle name="Comma 3_ARF No 10" xfId="1933" xr:uid="{C9238C02-41DB-438C-A427-5E8B0B55C04C}"/>
    <cellStyle name="Comma 30" xfId="7888" xr:uid="{13810B9E-62C7-4A7C-B85F-D2AC09C94FD3}"/>
    <cellStyle name="Comma 30 2" xfId="5948" xr:uid="{48FF6532-554F-4369-8704-F2C973FFAC7C}"/>
    <cellStyle name="Comma 30 2 2" xfId="4508" xr:uid="{2B5462A6-7C93-4DEC-AF9A-6C0F8C6E6316}"/>
    <cellStyle name="Comma 30 2 2 2" xfId="7841" xr:uid="{DAD1833E-3E8A-47E9-808F-D7F895984134}"/>
    <cellStyle name="Comma 30 2 2 2 2" xfId="20164" xr:uid="{0B60687C-B3EE-4850-9DDE-E608639D5245}"/>
    <cellStyle name="Comma 30 2 2 3" xfId="20165" xr:uid="{398CBA56-737F-43A2-93FD-32DBCA8DA270}"/>
    <cellStyle name="Comma 30 2 3" xfId="7045" xr:uid="{A45E4DB0-76B0-4378-ACC0-A101B533796F}"/>
    <cellStyle name="Comma 30 2 3 2" xfId="20166" xr:uid="{3712825F-6C85-4A8E-A751-74A8AA17F2F6}"/>
    <cellStyle name="Comma 30 2 4" xfId="20167" xr:uid="{D334A2F9-10A7-4EA0-B0AD-A8736D715DAC}"/>
    <cellStyle name="Comma 30 3" xfId="7624" xr:uid="{5DF3596A-7A70-490E-B640-172333917504}"/>
    <cellStyle name="Comma 30 3 2" xfId="5220" xr:uid="{B4C917AE-05E2-44B9-B9B0-E19686AF0D6D}"/>
    <cellStyle name="Comma 30 3 2 2" xfId="20168" xr:uid="{7A90A48C-0F15-4AC5-BD28-44E79727D449}"/>
    <cellStyle name="Comma 30 3 3" xfId="20169" xr:uid="{206A765C-775F-4308-9C2C-BB04E2462B2E}"/>
    <cellStyle name="Comma 30 4" xfId="8059" xr:uid="{EBF72272-6DCD-48E0-A08A-90AE4E3353A6}"/>
    <cellStyle name="Comma 30 4 2" xfId="20170" xr:uid="{D13F3914-A37C-4610-87C6-B07136F64E90}"/>
    <cellStyle name="Comma 30 5" xfId="20171" xr:uid="{B973EBF7-03C9-48A6-9724-DAD74FCD25D2}"/>
    <cellStyle name="Comma 31" xfId="3542" xr:uid="{F6F500A6-13CC-45CF-B4DF-AA10AD281305}"/>
    <cellStyle name="Comma 32" xfId="7576" xr:uid="{146E439D-9EE7-4014-B5D2-AB63325672D3}"/>
    <cellStyle name="Comma 33" xfId="5223" xr:uid="{84CF1787-9558-40A6-9949-D87B6BA9F7F6}"/>
    <cellStyle name="Comma 34" xfId="4506" xr:uid="{6CFC497A-1BA3-44D6-8E74-1CB3439E9F6E}"/>
    <cellStyle name="Comma 35" xfId="5627" xr:uid="{C722787B-3578-4708-9121-5D5332471D74}"/>
    <cellStyle name="Comma 36" xfId="4613" xr:uid="{064E2FE7-44AD-4BA2-A613-31C9CE3407DA}"/>
    <cellStyle name="Comma 36 2" xfId="5225" xr:uid="{A6A49245-DDDE-4D2D-A8C2-16A98F632AE1}"/>
    <cellStyle name="Comma 36 2 2" xfId="4998" xr:uid="{69FB52B6-B4B7-4C1E-B21C-7273B25DAB33}"/>
    <cellStyle name="Comma 36 2 2 2" xfId="20172" xr:uid="{F432BA9D-676B-44D1-B681-D6D6FACC7B4D}"/>
    <cellStyle name="Comma 36 2 3" xfId="20173" xr:uid="{00A55E19-49BE-4B6E-A4F4-C62DBB2F3EA4}"/>
    <cellStyle name="Comma 36 3" xfId="3650" xr:uid="{8754A9B9-911A-4065-BA52-281E99368E22}"/>
    <cellStyle name="Comma 36 3 2" xfId="20174" xr:uid="{97D449B0-7DEB-4940-8447-08CAFB000115}"/>
    <cellStyle name="Comma 36 4" xfId="20175" xr:uid="{F0BC6F2C-EA87-4545-A3F5-2454D1182742}"/>
    <cellStyle name="Comma 37" xfId="7046" xr:uid="{5D3D31E8-A20A-4320-AE3B-587C457383EB}"/>
    <cellStyle name="Comma 37 2" xfId="5222" xr:uid="{387061AE-9DFD-4FDE-8624-6954B088F281}"/>
    <cellStyle name="Comma 37 2 2" xfId="4997" xr:uid="{9A2B0BC6-785B-4417-9FDB-B569EC274EC8}"/>
    <cellStyle name="Comma 37 2 2 2" xfId="20176" xr:uid="{18B4BCC8-A43B-4645-8B42-67F1E5ED6498}"/>
    <cellStyle name="Comma 37 2 3" xfId="20177" xr:uid="{22CFE7C4-64A2-47E0-AE70-4799DACB5AD5}"/>
    <cellStyle name="Comma 37 3" xfId="7842" xr:uid="{3566E12A-3163-4AF0-80A7-A3F4E7BDA041}"/>
    <cellStyle name="Comma 37 3 2" xfId="20178" xr:uid="{CDB37900-20EF-49CA-AD57-FF3D60400242}"/>
    <cellStyle name="Comma 37 4" xfId="20179" xr:uid="{988791BC-E70C-4326-B373-9D60FA0824DD}"/>
    <cellStyle name="Comma 38" xfId="7889" xr:uid="{F1D2D11D-9724-4CE0-8AC7-EA3D90A7A6A5}"/>
    <cellStyle name="Comma 38 2" xfId="5221" xr:uid="{67A47CE8-3794-4801-A98C-55FB5933E714}"/>
    <cellStyle name="Comma 38 2 2" xfId="4996" xr:uid="{76833233-452D-4DA1-A4CE-711F630D4DEE}"/>
    <cellStyle name="Comma 38 2 2 2" xfId="20180" xr:uid="{63EB4268-E387-4EA3-BA04-E7264930A981}"/>
    <cellStyle name="Comma 38 2 3" xfId="20181" xr:uid="{8CA031B0-E089-4C0A-98B6-23139228A313}"/>
    <cellStyle name="Comma 38 3" xfId="7577" xr:uid="{C5D2FE60-7EA4-47B1-A790-88DA313F840F}"/>
    <cellStyle name="Comma 38 3 2" xfId="20182" xr:uid="{98E117EC-0AB1-4E68-8DB2-2A68EF5A507F}"/>
    <cellStyle name="Comma 38 4" xfId="20183" xr:uid="{64260D23-4511-445D-9C2B-F39A87E1EFF8}"/>
    <cellStyle name="Comma 39" xfId="7047" xr:uid="{754441DF-BAA6-44EC-AD9F-E53B7A81C585}"/>
    <cellStyle name="Comma 39 2" xfId="7048" xr:uid="{E7FA39F0-1F90-4030-8C35-FA5CF432A9CB}"/>
    <cellStyle name="Comma 39 2 2" xfId="4947" xr:uid="{05477EB3-BD62-4168-ADC8-E68F0ABAD5E4}"/>
    <cellStyle name="Comma 39 2 2 2" xfId="20184" xr:uid="{D67C680E-C67A-401D-948D-A8CD36F7D641}"/>
    <cellStyle name="Comma 39 2 3" xfId="20185" xr:uid="{0AAEBF95-5865-477E-B569-F8ED809EE63A}"/>
    <cellStyle name="Comma 39 3" xfId="4326" xr:uid="{3262722C-1191-4354-BC5A-63D025CE269C}"/>
    <cellStyle name="Comma 39 3 2" xfId="20186" xr:uid="{0341D8EF-2080-4EE2-9D0F-C8C8FE0BCB28}"/>
    <cellStyle name="Comma 39 4" xfId="20187" xr:uid="{9FA4D405-2C73-4433-BEAF-91E64050E3ED}"/>
    <cellStyle name="Comma 4" xfId="89" xr:uid="{84E11FC7-C3A7-418B-A7F2-BCE1D8A72936}"/>
    <cellStyle name="Comma 4 10" xfId="1934" xr:uid="{B552A185-D8F4-4C20-B318-28C9E66E4584}"/>
    <cellStyle name="Comma 4 10 2" xfId="32474" xr:uid="{37AE2241-18AB-44FB-8E48-A6F87039A943}"/>
    <cellStyle name="Comma 4 11" xfId="1935" xr:uid="{7D65BB0B-608E-46BF-AC97-AB579FA2D320}"/>
    <cellStyle name="Comma 4 11 2" xfId="32475" xr:uid="{BF6A0FB7-0BFF-4D98-A5E4-2E2829DAF8CD}"/>
    <cellStyle name="Comma 4 12" xfId="1936" xr:uid="{FD72D9F9-CCBB-4F66-97B6-4871B1FFF0DC}"/>
    <cellStyle name="Comma 4 12 2" xfId="32476" xr:uid="{6E710AE1-D519-4DB4-8045-B39D6080A2C1}"/>
    <cellStyle name="Comma 4 13" xfId="1937" xr:uid="{B64D8107-F8A7-4480-AA40-6837E1A8A6FA}"/>
    <cellStyle name="Comma 4 13 2" xfId="32477" xr:uid="{AA61A0A2-0B1F-4C4C-A95D-5452F4765735}"/>
    <cellStyle name="Comma 4 13 3" xfId="32845" xr:uid="{23D8241B-3DE8-4F1B-A4B6-F684D1172DA4}"/>
    <cellStyle name="Comma 4 14" xfId="1938" xr:uid="{E007ABFB-80D1-464E-A4F1-2A5AB169B90E}"/>
    <cellStyle name="Comma 4 14 2" xfId="32478" xr:uid="{019A9B56-2016-49DF-B9C2-A5B0AC71EA57}"/>
    <cellStyle name="Comma 4 15" xfId="1939" xr:uid="{C690732F-809F-4B40-BDE5-4E2A87003760}"/>
    <cellStyle name="Comma 4 15 2" xfId="32479" xr:uid="{47F26616-788C-4993-B509-24D108D5E43A}"/>
    <cellStyle name="Comma 4 16" xfId="1239" xr:uid="{22D12F81-2FD5-47EC-819B-B5BDE3ACC62A}"/>
    <cellStyle name="Comma 4 16 2" xfId="32306" xr:uid="{5A76515C-C9BD-48E9-8337-200464578B19}"/>
    <cellStyle name="Comma 4 17" xfId="4995" xr:uid="{1D255570-A43E-4FF2-AA42-BF415D06BEE6}"/>
    <cellStyle name="Comma 4 18" xfId="32844" xr:uid="{79FCCC4A-CA67-41A1-8D1E-8E685275BF54}"/>
    <cellStyle name="Comma 4 19" xfId="252" xr:uid="{725C7647-4E96-4ECD-94AF-35D03E27D117}"/>
    <cellStyle name="Comma 4 2" xfId="253" xr:uid="{CFCF7297-0002-463D-BD15-174CAC22F28B}"/>
    <cellStyle name="Comma 4 2 2" xfId="1941" xr:uid="{3ECB624C-CDEC-4BF9-8ED1-012B4D46B41A}"/>
    <cellStyle name="Comma 4 2 2 2" xfId="1942" xr:uid="{FBAB8877-2AD1-46B0-B1EF-9A7CB5604323}"/>
    <cellStyle name="Comma 4 2 2 2 2" xfId="1943" xr:uid="{920E2292-B81E-40DC-8D3D-C4FEBC03E84F}"/>
    <cellStyle name="Comma 4 2 2 2 2 2" xfId="7360" xr:uid="{F46E7CD8-15E6-49D4-BB09-82DE94929739}"/>
    <cellStyle name="Comma 4 2 2 2 2 3" xfId="32483" xr:uid="{6356E47D-5FDA-4832-8B9D-06D849829AFC}"/>
    <cellStyle name="Comma 4 2 2 2 3" xfId="5219" xr:uid="{C4734B72-F299-4FB9-B2E0-65CA9834B7A3}"/>
    <cellStyle name="Comma 4 2 2 2 4" xfId="32482" xr:uid="{349CD8C5-9A37-43F6-AE0E-3E123D0F5A61}"/>
    <cellStyle name="Comma 4 2 2 3" xfId="4994" xr:uid="{D2526207-AF94-4CD9-A8B8-9C83AE6D5CF1}"/>
    <cellStyle name="Comma 4 2 2 4" xfId="5624" xr:uid="{10D9768E-CEEE-42FB-B2A9-5D79B4594DD1}"/>
    <cellStyle name="Comma 4 2 2 5" xfId="32481" xr:uid="{A8BBE07C-34C0-449A-8959-290A3C737505}"/>
    <cellStyle name="Comma 4 2 3" xfId="1944" xr:uid="{A4840290-6E34-4D70-B3B7-00DD6EE7254E}"/>
    <cellStyle name="Comma 4 2 3 2" xfId="7049" xr:uid="{2A0604E2-F84A-4F75-A843-867F5BF4A825}"/>
    <cellStyle name="Comma 4 2 3 3" xfId="4529" xr:uid="{7D74330D-EC15-4549-9F43-8D9CD1B35915}"/>
    <cellStyle name="Comma 4 2 3 4" xfId="32484" xr:uid="{7E37827C-DDE2-4E99-A15D-3150DCF80528}"/>
    <cellStyle name="Comma 4 2 4" xfId="1945" xr:uid="{222B0266-B65A-4D10-82F5-08B888560DC7}"/>
    <cellStyle name="Comma 4 2 4 2" xfId="5218" xr:uid="{81E1D975-5428-4997-8114-696C86B40058}"/>
    <cellStyle name="Comma 4 2 4 3" xfId="32485" xr:uid="{9DEA158C-AB93-4EDE-BD2B-C4DA0952C68D}"/>
    <cellStyle name="Comma 4 2 5" xfId="1946" xr:uid="{FC37D783-7BEC-450D-9EB1-BF2330AADB9A}"/>
    <cellStyle name="Comma 4 2 5 2" xfId="4993" xr:uid="{6BF444C2-BE71-4247-BE13-022313A2B523}"/>
    <cellStyle name="Comma 4 2 5 3" xfId="32486" xr:uid="{F8B9E255-9685-451E-8E16-36F969E4EEE4}"/>
    <cellStyle name="Comma 4 2 6" xfId="1947" xr:uid="{9CEEC1A9-FD7A-40D0-B579-556634924A24}"/>
    <cellStyle name="Comma 4 2 6 2" xfId="20188" xr:uid="{56C6F3A1-FF75-479B-BF15-1D8BF4C6D191}"/>
    <cellStyle name="Comma 4 2 6 3" xfId="32487" xr:uid="{38372F61-EF63-439B-B733-582ECE6D86F6}"/>
    <cellStyle name="Comma 4 2 7" xfId="1940" xr:uid="{4B7D15F4-29BD-4C45-B97B-115EAAA05959}"/>
    <cellStyle name="Comma 4 2 7 2" xfId="32480" xr:uid="{5BD929D6-DEE6-4A4C-A1BB-F1343863F204}"/>
    <cellStyle name="Comma 4 2 8" xfId="8022" xr:uid="{EE6C3331-D287-476E-8392-0BA2579A7CC8}"/>
    <cellStyle name="Comma 4 2 9" xfId="32846" xr:uid="{723AB6C6-F8D4-4718-A074-28C8704B54E1}"/>
    <cellStyle name="Comma 4 2_Tiger Woods Golf World - APPI Commented Indicative Budget (140307)" xfId="1948" xr:uid="{3C3C3172-8F53-4DD9-A2D5-4C4BBB6A2525}"/>
    <cellStyle name="Comma 4 3" xfId="1949" xr:uid="{6444CB58-75B1-403D-8177-C4EEB23543E5}"/>
    <cellStyle name="Comma 4 3 2" xfId="1950" xr:uid="{A8FC9E96-558C-4FD8-BC8E-ACEF3A378FAD}"/>
    <cellStyle name="Comma 4 3 2 2" xfId="1951" xr:uid="{D8030641-3ED1-4A4D-BF43-0EFB6AACB8CC}"/>
    <cellStyle name="Comma 4 3 2 2 2" xfId="5217" xr:uid="{DC6CAC7D-B1FD-457B-A29B-C6014F602A05}"/>
    <cellStyle name="Comma 4 3 2 2 2 4 2 3" xfId="32866" xr:uid="{AE3E7B37-5E67-47D9-BF1F-A144821547BB}"/>
    <cellStyle name="Comma 4 3 2 2 2 5" xfId="32872" xr:uid="{7F78B8A0-5201-443E-A993-5B4B05F0E27E}"/>
    <cellStyle name="Comma 4 3 2 2 3" xfId="32490" xr:uid="{80F13A83-B947-468C-85EB-01DD4171D7E8}"/>
    <cellStyle name="Comma 4 3 2 3" xfId="1952" xr:uid="{1FFFC965-5A87-492D-B5FC-AA1DB5055867}"/>
    <cellStyle name="Comma 4 3 2 3 2" xfId="32491" xr:uid="{1176714A-848D-4D0B-AC85-BD15E5C5C257}"/>
    <cellStyle name="Comma 4 3 2 4" xfId="1953" xr:uid="{1C26D032-0D6D-489F-9E73-9EE1E4578654}"/>
    <cellStyle name="Comma 4 3 2 4 2" xfId="32492" xr:uid="{25DF7430-54FF-4DCA-BCB6-0F375CE79025}"/>
    <cellStyle name="Comma 4 3 2 5" xfId="1954" xr:uid="{6E917936-3B16-4DB1-977F-D9A5A46E15AD}"/>
    <cellStyle name="Comma 4 3 2 5 2" xfId="32493" xr:uid="{87C076B8-F235-4725-8068-E551AAA73F8A}"/>
    <cellStyle name="Comma 4 3 2 6" xfId="7050" xr:uid="{942F50C6-CAA3-45A5-9A77-D4B91DB8C676}"/>
    <cellStyle name="Comma 4 3 2 7" xfId="32489" xr:uid="{4545A52F-E43F-4906-9B6C-8AA769FB514B}"/>
    <cellStyle name="Comma 4 3 3" xfId="1955" xr:uid="{CAC0FDE6-C92F-4FB6-B179-6E34FA232FAF}"/>
    <cellStyle name="Comma 4 3 3 2" xfId="7895" xr:uid="{0D1F7489-C607-442A-B2E2-6E508CCD0E48}"/>
    <cellStyle name="Comma 4 3 4" xfId="1956" xr:uid="{0274A1F6-2F40-416C-B013-CB8919FF9E43}"/>
    <cellStyle name="Comma 4 3 4 2" xfId="4992" xr:uid="{07D23F69-6C2F-4CE7-8A90-AA626DD27D5B}"/>
    <cellStyle name="Comma 4 3 5" xfId="1957" xr:uid="{B5D6E8CA-B03E-4ED0-84A0-9BCA0C9D80CD}"/>
    <cellStyle name="Comma 4 3 5 2" xfId="20189" xr:uid="{A3E24CED-6ACC-416E-B792-FFF3F171C62F}"/>
    <cellStyle name="Comma 4 3 6" xfId="32488" xr:uid="{5D3E3362-3ADD-4B4C-B772-E95880751882}"/>
    <cellStyle name="Comma 4 4" xfId="1958" xr:uid="{5AC2AFBE-3AF2-48F2-A202-C7BB4F47DECF}"/>
    <cellStyle name="Comma 4 4 2" xfId="1959" xr:uid="{D364D824-8830-4235-A470-6EF77139F229}"/>
    <cellStyle name="Comma 4 4 2 2" xfId="7051" xr:uid="{AC4E449A-8241-46A8-B532-3247AA958177}"/>
    <cellStyle name="Comma 4 4 2 3" xfId="32495" xr:uid="{B8D5DFDE-E548-482A-B945-1EAD04601422}"/>
    <cellStyle name="Comma 4 4 3" xfId="32494" xr:uid="{1CCDDFB3-9DB7-4DBC-9B6E-5A9D3968DF8A}"/>
    <cellStyle name="Comma 4 4 3 2 3" xfId="32858" xr:uid="{29DED1E2-8E07-41B5-80ED-8D3A20AC4A28}"/>
    <cellStyle name="Comma 4 5" xfId="1960" xr:uid="{091C5BFC-038F-480E-8077-B8F06DC3DDB4}"/>
    <cellStyle name="Comma 4 5 2" xfId="5021" xr:uid="{141EAA9B-0FCD-4B50-9D90-B33CC28DFDEA}"/>
    <cellStyle name="Comma 4 5 3" xfId="5216" xr:uid="{1AE5EC45-BD6D-43A7-B770-B67CB8D23734}"/>
    <cellStyle name="Comma 4 5 4" xfId="32496" xr:uid="{4034AA85-817C-4B11-A3E4-ABFD12584471}"/>
    <cellStyle name="Comma 4 6" xfId="1961" xr:uid="{F0614BB2-F692-4666-AFAD-A3E6AD6D469D}"/>
    <cellStyle name="Comma 4 6 2" xfId="4327" xr:uid="{D92459EC-846F-49F8-8EA7-EFCDD8221603}"/>
    <cellStyle name="Comma 4 6 3" xfId="32497" xr:uid="{A097171F-509F-47C0-A33F-781C0ABD3C54}"/>
    <cellStyle name="Comma 4 7" xfId="1962" xr:uid="{6E4F3B7A-0AFF-4E5C-9B78-CDF0CDEC03DA}"/>
    <cellStyle name="Comma 4 7 2" xfId="32498" xr:uid="{7765CC2F-881C-4811-9E52-708DF19EB0CD}"/>
    <cellStyle name="Comma 4 7 5" xfId="32847" xr:uid="{EEDD1A8D-E41C-4663-9B26-414B9773022D}"/>
    <cellStyle name="Comma 4 8" xfId="1963" xr:uid="{4F82A07D-A1C1-4271-8074-D43269742924}"/>
    <cellStyle name="Comma 4 8 2" xfId="32499" xr:uid="{00FACF87-9DAD-42BB-83D4-B7ADE30F448F}"/>
    <cellStyle name="Comma 4 9" xfId="1964" xr:uid="{377E5F24-D2A7-4CAE-8FA9-6287633A222C}"/>
    <cellStyle name="Comma 4 9 2" xfId="32500" xr:uid="{CA6CF4D5-575D-4331-9855-5C9ABB35C87F}"/>
    <cellStyle name="Comma 4_Tiger Woods Golf World - APPI Commented Indicative Budget (140307)" xfId="1965" xr:uid="{BE8337CF-CAED-4769-BFEA-A99F61B6EEA9}"/>
    <cellStyle name="Comma 40" xfId="3541" xr:uid="{0244451D-67B3-4E9F-A261-D517987B386F}"/>
    <cellStyle name="Comma 40 2" xfId="3548" xr:uid="{88CD7A55-8D53-4853-94B3-DE0982576CB7}"/>
    <cellStyle name="Comma 40 2 2" xfId="4709" xr:uid="{A2E22E91-AF38-41B4-8B44-E6400E0A7117}"/>
    <cellStyle name="Comma 40 2 2 2" xfId="20190" xr:uid="{6EB3D6E2-8705-4A11-B365-DDDB35169F88}"/>
    <cellStyle name="Comma 40 2 3" xfId="20191" xr:uid="{B0D3C8D8-298A-4F8B-B864-06735F9C9284}"/>
    <cellStyle name="Comma 40 3" xfId="5022" xr:uid="{D18D5060-D715-4A7C-986D-00625944DD39}"/>
    <cellStyle name="Comma 40 3 2" xfId="20192" xr:uid="{8941D708-DAEA-4A8E-97B3-A7AC62DC04B9}"/>
    <cellStyle name="Comma 40 4" xfId="20193" xr:uid="{30DAE3B9-9CC5-4E6F-8B1A-04A0D8EA20BE}"/>
    <cellStyle name="Comma 41" xfId="5182" xr:uid="{9D97445A-A6F2-4207-A897-47A22E69719F}"/>
    <cellStyle name="Comma 41 2" xfId="3649" xr:uid="{36E402C9-EF63-448D-BF79-D52AC54CC92F}"/>
    <cellStyle name="Comma 41 2 2" xfId="7996" xr:uid="{38152E78-AC93-4821-B39C-DD864AEB1FE1}"/>
    <cellStyle name="Comma 41 2 2 2" xfId="20194" xr:uid="{4AC7CAD4-A609-4368-81F8-D7154FF4154A}"/>
    <cellStyle name="Comma 41 2 3" xfId="20195" xr:uid="{CC7372C0-6E3D-4586-9052-AEFC017CF53F}"/>
    <cellStyle name="Comma 41 3" xfId="7052" xr:uid="{0D0434B8-357F-49EA-AEBA-A5037C17FEB6}"/>
    <cellStyle name="Comma 41 3 2" xfId="20196" xr:uid="{E4E76FF4-76D2-421E-AEF0-EBF48AB57E52}"/>
    <cellStyle name="Comma 41 4" xfId="20197" xr:uid="{AA39670E-BC33-40AB-A9BD-3C54ED9DBF36}"/>
    <cellStyle name="Comma 42" xfId="4941" xr:uid="{7F11EAA9-82A0-4FDB-A99A-539CDDFC6552}"/>
    <cellStyle name="Comma 42 2" xfId="5642" xr:uid="{BF4E5E31-C954-497A-A474-B19243D135E1}"/>
    <cellStyle name="Comma 42 2 2" xfId="4991" xr:uid="{F239986A-0556-4850-AE38-6E2392907278}"/>
    <cellStyle name="Comma 42 2 2 2" xfId="20198" xr:uid="{81D7C7BD-43CE-4074-A161-03C13A3CDD55}"/>
    <cellStyle name="Comma 42 2 3" xfId="20199" xr:uid="{F78AD847-326A-402B-90D4-56F6BA9F2EA2}"/>
    <cellStyle name="Comma 42 3" xfId="6989" xr:uid="{DB66C604-EF3F-4C04-BEAF-F47BAD9F4A0E}"/>
    <cellStyle name="Comma 42 3 2" xfId="20200" xr:uid="{D11B5CA4-4C81-4DD8-9397-4C74847B2F80}"/>
    <cellStyle name="Comma 42 4" xfId="20201" xr:uid="{85F5BDCB-7B51-4516-AC16-46BA937FD173}"/>
    <cellStyle name="Comma 43" xfId="4946" xr:uid="{93607D20-6965-4F62-9BC9-D772E887B00B}"/>
    <cellStyle name="Comma 43 2" xfId="4990" xr:uid="{3D01D9FD-DA7C-4FEE-97CD-FD5353830B07}"/>
    <cellStyle name="Comma 43 2 2" xfId="7843" xr:uid="{5D58FAEA-FE04-44A8-849E-E2BBA9324B5F}"/>
    <cellStyle name="Comma 43 2 2 2" xfId="20202" xr:uid="{6655053D-E860-46AB-92C7-BA9021B559C5}"/>
    <cellStyle name="Comma 43 2 3" xfId="20203" xr:uid="{EBC6D67A-17B3-4B22-A00F-09C2A34C36A8}"/>
    <cellStyle name="Comma 43 3" xfId="7997" xr:uid="{E0BFC621-1E85-4E7E-B92F-8C9AF6E4A600}"/>
    <cellStyle name="Comma 43 3 2" xfId="20204" xr:uid="{2831B71D-670F-4DC8-840E-9E929FA863AB}"/>
    <cellStyle name="Comma 43 4" xfId="20205" xr:uid="{B05CF6F3-A6D0-4C9F-B0BD-7FF7ECE0A8F5}"/>
    <cellStyle name="Comma 44" xfId="4945" xr:uid="{ABA9D785-6E96-4F6F-BEE9-C6373C1E5247}"/>
    <cellStyle name="Comma 44 2" xfId="3547" xr:uid="{806A13D5-0430-4D0F-ABED-CC5E8CC4AECE}"/>
    <cellStyle name="Comma 44 2 2" xfId="4325" xr:uid="{45E1752F-7448-4B36-9194-5EB7622326CF}"/>
    <cellStyle name="Comma 44 2 2 2" xfId="20206" xr:uid="{706E8885-AC59-45F5-BA6A-200FB87621D2}"/>
    <cellStyle name="Comma 44 2 3" xfId="20207" xr:uid="{9729E177-3D31-4DD1-82DE-9C56BE1339B4}"/>
    <cellStyle name="Comma 44 3" xfId="4989" xr:uid="{94C12A2B-005D-4194-AC95-18F8E6A80A57}"/>
    <cellStyle name="Comma 44 3 2" xfId="20208" xr:uid="{9C0EFD18-B769-4F6E-984A-B61A0D8420AA}"/>
    <cellStyle name="Comma 44 4" xfId="20209" xr:uid="{58B6B6B4-778F-4EE2-972A-4DE030D5E912}"/>
    <cellStyle name="Comma 45" xfId="6990" xr:uid="{8525AB80-415D-4FC1-96CA-39E4DF8819CD}"/>
    <cellStyle name="Comma 45 2" xfId="7053" xr:uid="{6839A193-54BA-46AE-89B5-75ED7446BE88}"/>
    <cellStyle name="Comma 45 2 2" xfId="4944" xr:uid="{179728C1-C2A2-424F-AFC9-C11A889105A7}"/>
    <cellStyle name="Comma 45 2 2 2" xfId="20210" xr:uid="{3D358C0E-2C7C-45F2-BBAF-0222354179FD}"/>
    <cellStyle name="Comma 45 2 3" xfId="20211" xr:uid="{25DE22E2-88E5-4388-A9E6-1A8705A55496}"/>
    <cellStyle name="Comma 45 3" xfId="6697" xr:uid="{B6A2AA6D-5686-46C0-A094-1E5054BB2A63}"/>
    <cellStyle name="Comma 45 3 2" xfId="20212" xr:uid="{D941AC86-566A-491B-B23E-F16EE834E16A}"/>
    <cellStyle name="Comma 45 4" xfId="20213" xr:uid="{237527A1-EB35-4591-AB30-194418C6B3F3}"/>
    <cellStyle name="Comma 46" xfId="4324" xr:uid="{DA2D853B-91B0-480E-BD3D-325C9DD4BB14}"/>
    <cellStyle name="Comma 46 2" xfId="8047" xr:uid="{389A89CA-719F-462E-AA48-56C41DDD65E5}"/>
    <cellStyle name="Comma 46 2 2" xfId="6991" xr:uid="{5433DC2B-DA69-49F8-AB80-7511AD27C0D5}"/>
    <cellStyle name="Comma 46 2 2 2" xfId="20214" xr:uid="{0D7BAB8F-D9A0-4401-AA06-3389BB300B20}"/>
    <cellStyle name="Comma 46 2 3" xfId="20215" xr:uid="{18C745F9-B686-4027-AF2A-BF9ABECD69F7}"/>
    <cellStyle name="Comma 46 3" xfId="7998" xr:uid="{760EE0EB-829A-42F4-9B6D-A4B815BA529D}"/>
    <cellStyle name="Comma 46 3 2" xfId="20216" xr:uid="{696E2703-8B0D-42EC-9E7F-865F61EC099C}"/>
    <cellStyle name="Comma 46 4" xfId="20217" xr:uid="{F721E71C-67A5-4008-8360-1878168A639E}"/>
    <cellStyle name="Comma 47" xfId="4943" xr:uid="{9FE15A7A-6AB4-4898-A542-12F1D58D3314}"/>
    <cellStyle name="Comma 48" xfId="5020" xr:uid="{C9478574-DE3C-4E6F-B2D4-12CE7156A064}"/>
    <cellStyle name="Comma 49" xfId="4323" xr:uid="{A591282C-B6B7-4597-BCAE-F34DFE719468}"/>
    <cellStyle name="Comma 5" xfId="91" xr:uid="{9F098EC3-C705-4222-9835-0712EDECA0C2}"/>
    <cellStyle name="Comma 5 10" xfId="3450" xr:uid="{3F796ED2-2B72-4009-B506-CDA1261FD4FE}"/>
    <cellStyle name="Comma 5 10 2" xfId="6700" xr:uid="{7D33A610-498D-4D4C-8A02-341E8155D923}"/>
    <cellStyle name="Comma 5 10 2 2" xfId="20218" xr:uid="{C3DC9B44-725D-474E-9C07-2C6598E95560}"/>
    <cellStyle name="Comma 5 10 2 3" xfId="7054" xr:uid="{0D52CD38-D38E-47F8-A2E7-FE9F996198FF}"/>
    <cellStyle name="Comma 5 10 3" xfId="20219" xr:uid="{2B373F66-69CD-4159-97BD-7CDCD18C0EC5}"/>
    <cellStyle name="Comma 5 10 4" xfId="6992" xr:uid="{70CB5DCE-49A5-4458-B97A-BD739A6C49A9}"/>
    <cellStyle name="Comma 5 11" xfId="4942" xr:uid="{59ACEC50-9FAE-4316-80E6-7C1237FBD669}"/>
    <cellStyle name="Comma 5 11 2" xfId="3546" xr:uid="{926662AE-9076-4562-9C18-7F095152EC32}"/>
    <cellStyle name="Comma 5 11 2 2" xfId="20220" xr:uid="{70F6F904-B6D3-446B-A911-EAE80AD709CD}"/>
    <cellStyle name="Comma 5 11 3" xfId="20221" xr:uid="{169E8E70-D91B-47C0-9DF6-F1655529A6CB}"/>
    <cellStyle name="Comma 5 12" xfId="4318" xr:uid="{18698861-E215-4E37-8736-81ED18D15ABC}"/>
    <cellStyle name="Comma 5 12 2" xfId="4322" xr:uid="{942A0C5B-C025-4562-9709-53F34C1AC71C}"/>
    <cellStyle name="Comma 5 12 2 2" xfId="20222" xr:uid="{99C37945-A6FA-4BC4-A943-1A0DAB260CCE}"/>
    <cellStyle name="Comma 5 12 3" xfId="20223" xr:uid="{CCFDE3DB-2A08-47A2-990F-DECC05E0B25D}"/>
    <cellStyle name="Comma 5 13" xfId="5567" xr:uid="{A77E701A-3AD5-4EB3-AE50-48110DC00EDC}"/>
    <cellStyle name="Comma 5 13 2" xfId="20224" xr:uid="{7B00A851-5EC9-4A52-AA8C-DFE004B209F2}"/>
    <cellStyle name="Comma 5 14" xfId="4320" xr:uid="{A74CD9A9-D56A-4177-98E4-5CA2CBEF0BE5}"/>
    <cellStyle name="Comma 5 14 2" xfId="20225" xr:uid="{CF33C8D5-E355-4522-B2B8-8294ADA257E2}"/>
    <cellStyle name="Comma 5 15" xfId="4319" xr:uid="{CC417374-5932-48D5-A41E-8B68C74C0183}"/>
    <cellStyle name="Comma 5 15 2" xfId="20226" xr:uid="{7C19061C-7042-4D8B-8D9E-1AC78327BFCF}"/>
    <cellStyle name="Comma 5 16" xfId="4988" xr:uid="{446BAB18-9E31-4008-8E94-CDB4BAC8A9C4}"/>
    <cellStyle name="Comma 5 17" xfId="32328" xr:uid="{30999A19-FAFD-4AB8-B18A-A5098F6DE678}"/>
    <cellStyle name="Comma 5 18" xfId="254" xr:uid="{162BA893-C0D8-436C-9480-C5A0216B0B84}"/>
    <cellStyle name="Comma 5 2" xfId="1966" xr:uid="{36791943-B17D-4A21-99AC-6EA1E6C76918}"/>
    <cellStyle name="Comma 5 2 2" xfId="1967" xr:uid="{3E20C2A8-3F3A-4424-8C09-E7E7953251A7}"/>
    <cellStyle name="Comma 5 2 2 2" xfId="1968" xr:uid="{AFC1E862-D003-4419-8E78-BF17612C981B}"/>
    <cellStyle name="Comma 5 2 2 2 2" xfId="1969" xr:uid="{B410621B-0C0F-4F60-87B2-FD4D2237E020}"/>
    <cellStyle name="Comma 5 2 2 2 2 2" xfId="7373" xr:uid="{00A1C133-19DF-40AF-A0FC-76AAF80578DF}"/>
    <cellStyle name="Comma 5 2 2 2 2 2 2" xfId="20227" xr:uid="{9B6256A7-E263-4D8F-B960-4CDC1483103D}"/>
    <cellStyle name="Comma 5 2 2 2 2 3" xfId="6936" xr:uid="{C2E67DA2-891C-4313-AC85-79E3351666BC}"/>
    <cellStyle name="Comma 5 2 2 2 2 3 2" xfId="20228" xr:uid="{307D1981-690B-473B-A482-23E3BEE08F39}"/>
    <cellStyle name="Comma 5 2 2 2 2 4" xfId="7999" xr:uid="{967B19D2-10F1-4BB9-A69D-F0D6E101E59F}"/>
    <cellStyle name="Comma 5 2 2 2 2 5" xfId="32504" xr:uid="{F5BA0944-AEAE-431C-950D-BAEA995918EA}"/>
    <cellStyle name="Comma 5 2 2 2 3" xfId="1970" xr:uid="{DB98742A-7E31-4A92-845A-4CE2379157D2}"/>
    <cellStyle name="Comma 5 2 2 2 3 2" xfId="20229" xr:uid="{D183E974-5CD0-4E11-A509-714B30AA29A2}"/>
    <cellStyle name="Comma 5 2 2 2 3 3" xfId="7055" xr:uid="{1C7D60AB-F192-4D3C-87B6-88D2A785B022}"/>
    <cellStyle name="Comma 5 2 2 2 3 4" xfId="32505" xr:uid="{034A6CD0-1926-47F5-8955-BE991A48ED03}"/>
    <cellStyle name="Comma 5 2 2 2 4" xfId="1971" xr:uid="{A0DACB52-F2C9-4D41-9B41-989B0CCD3931}"/>
    <cellStyle name="Comma 5 2 2 2 4 2" xfId="20230" xr:uid="{7CA6693E-D47A-4B2A-B3A8-B50005E7B26A}"/>
    <cellStyle name="Comma 5 2 2 2 4 3" xfId="4940" xr:uid="{974C654A-D61C-431D-9803-EE89B8DBE511}"/>
    <cellStyle name="Comma 5 2 2 2 4 4" xfId="32506" xr:uid="{C1D77A84-BCAB-49F6-B2EE-D1974387A12F}"/>
    <cellStyle name="Comma 5 2 2 2 5" xfId="1972" xr:uid="{F383DD17-DE04-4DE6-B984-391B7FD8775F}"/>
    <cellStyle name="Comma 5 2 2 2 5 2" xfId="32507" xr:uid="{0C5BC9B7-084C-43CB-B5C6-57112A1B9287}"/>
    <cellStyle name="Comma 5 2 2 2 6" xfId="6993" xr:uid="{F9E387DE-3DED-4FA8-AD1D-0BCB76D73A3E}"/>
    <cellStyle name="Comma 5 2 2 2 7" xfId="32503" xr:uid="{9283930C-1826-4F43-B7D5-679E60D22D87}"/>
    <cellStyle name="Comma 5 2 2 3" xfId="1973" xr:uid="{7D3DA971-C9C0-4FFD-86BC-5DDE7330B90C}"/>
    <cellStyle name="Comma 5 2 2 3 2" xfId="928" xr:uid="{E9EA277E-8F00-43BA-945E-B507B3EBB9D9}"/>
    <cellStyle name="Comma 5 2 2 3 2 2" xfId="20231" xr:uid="{A3D2D782-AAD7-4DA1-9277-302D11EEF885}"/>
    <cellStyle name="Comma 5 2 2 3 2 3" xfId="4555" xr:uid="{EF2DD68E-954F-490C-883C-7A071BCC0E1B}"/>
    <cellStyle name="Comma 5 2 2 3 2 4" xfId="32293" xr:uid="{22C0F689-5D2D-4DCD-A8E2-6427E29FFC72}"/>
    <cellStyle name="Comma 5 2 2 3 3" xfId="6988" xr:uid="{8D779CB1-10F1-4FD1-968B-01C7085AF1C4}"/>
    <cellStyle name="Comma 5 2 2 3 3 2" xfId="20232" xr:uid="{992B0A1A-F0EF-43CC-A460-6791A9C25ED9}"/>
    <cellStyle name="Comma 5 2 2 3 4" xfId="5921" xr:uid="{4F5F2DFB-998D-4D04-A0ED-66096BB19BD9}"/>
    <cellStyle name="Comma 5 2 2 3 5" xfId="32508" xr:uid="{3DB4DF96-8C56-4078-ABEF-E161B01F341F}"/>
    <cellStyle name="Comma 5 2 2 4" xfId="1974" xr:uid="{5BB50D67-702B-448D-B8F9-B91EF039F410}"/>
    <cellStyle name="Comma 5 2 2 4 2" xfId="4939" xr:uid="{97B978C7-EC9D-444C-A1AB-FB689FCA1D33}"/>
    <cellStyle name="Comma 5 2 2 4 3" xfId="8000" xr:uid="{E5FE827D-D65C-4DAA-9F43-84D607089AF3}"/>
    <cellStyle name="Comma 5 2 2 4 4" xfId="32509" xr:uid="{0D4F0D98-8844-44D6-8005-4E90A6E22AFE}"/>
    <cellStyle name="Comma 5 2 2 5" xfId="1975" xr:uid="{50E44FE9-0A21-4FC5-AC81-F901457282D2}"/>
    <cellStyle name="Comma 5 2 2 5 2" xfId="20233" xr:uid="{5C56B4FF-F5A9-4C02-887E-1F7A31356F63}"/>
    <cellStyle name="Comma 5 2 2 5 3" xfId="4557" xr:uid="{E00BA5D6-E701-4D68-89BC-F3D31CE043DE}"/>
    <cellStyle name="Comma 5 2 2 5 4" xfId="32510" xr:uid="{59FB9258-7E5F-485C-AE1A-ED3EDAFCC4E8}"/>
    <cellStyle name="Comma 5 2 2 6" xfId="1976" xr:uid="{79D9929F-B9A3-443E-A37B-ED0E12CB21A7}"/>
    <cellStyle name="Comma 5 2 2 6 2" xfId="32511" xr:uid="{A1B951C0-E95F-4E0F-86B6-57A42D50BFBA}"/>
    <cellStyle name="Comma 5 2 2 7" xfId="4321" xr:uid="{3EADC3FB-9885-4F67-BB50-3B3A1A6D3D33}"/>
    <cellStyle name="Comma 5 2 2 8" xfId="32502" xr:uid="{BC487859-F866-48C7-99F7-E5DBC2FA4E8D}"/>
    <cellStyle name="Comma 5 2 3" xfId="1977" xr:uid="{D369B8B3-53D0-4005-9785-8370C4FA25E4}"/>
    <cellStyle name="Comma 5 2 3 2" xfId="7056" xr:uid="{9336F538-AD3D-4E53-B0B6-425E92871FE0}"/>
    <cellStyle name="Comma 5 2 3 2 2" xfId="4938" xr:uid="{20C71720-5FD5-433D-BB37-43EC6325A9FA}"/>
    <cellStyle name="Comma 5 2 3 2 2 2" xfId="20234" xr:uid="{FD13CA1B-D218-4F15-B701-41A8FAD71AD4}"/>
    <cellStyle name="Comma 5 2 3 2 3" xfId="4556" xr:uid="{F5E24345-7ADB-42DD-B57F-1B2E45881039}"/>
    <cellStyle name="Comma 5 2 3 2 3 2" xfId="20235" xr:uid="{77C09245-994F-4670-9E2C-764B9C28E800}"/>
    <cellStyle name="Comma 5 2 3 3" xfId="7579" xr:uid="{9EAA0881-4795-4868-83AA-498FAFF22A3A}"/>
    <cellStyle name="Comma 5 2 3 3 2" xfId="20236" xr:uid="{F94256EE-5B46-4D11-BA7F-3E7E0F8D6CF8}"/>
    <cellStyle name="Comma 5 2 3 4" xfId="8001" xr:uid="{1EA037F3-F458-4D86-825D-9D4EA29171BE}"/>
    <cellStyle name="Comma 5 2 3 4 2" xfId="20237" xr:uid="{B3FC66A7-91B1-43F4-BA65-DF513D62FD34}"/>
    <cellStyle name="Comma 5 2 3 5" xfId="7965" xr:uid="{30CA2B7C-21C0-41B6-A908-E53A351A798A}"/>
    <cellStyle name="Comma 5 2 3 6" xfId="32512" xr:uid="{154F1128-3B97-4C12-9EE1-0C9122E9E0BB}"/>
    <cellStyle name="Comma 5 2 4" xfId="1978" xr:uid="{10BB0A18-36F7-4DEE-8D08-71BAA4CA657D}"/>
    <cellStyle name="Comma 5 2 4 2" xfId="3493" xr:uid="{2D7D0E87-4629-4E10-9840-C229F8D0075C}"/>
    <cellStyle name="Comma 5 2 4 2 2" xfId="20238" xr:uid="{08FBFF64-10E0-4A76-BF35-F29CD76077DF}"/>
    <cellStyle name="Comma 5 2 4 3" xfId="4317" xr:uid="{CA2D1880-3B19-467D-9EF4-718DA6735DBC}"/>
    <cellStyle name="Comma 5 2 4 3 2" xfId="20239" xr:uid="{FEF35051-2C44-4119-BB4E-C6A4ECB54690}"/>
    <cellStyle name="Comma 5 2 4 4" xfId="7057" xr:uid="{B745565D-74C8-458D-AE00-D0549E0D80BC}"/>
    <cellStyle name="Comma 5 2 4 5" xfId="32513" xr:uid="{C6D1B593-93C4-4432-B053-7F3C0A19A438}"/>
    <cellStyle name="Comma 5 2 5" xfId="1979" xr:uid="{3FECAD78-21A3-47FA-824D-6C09578E7EF0}"/>
    <cellStyle name="Comma 5 2 5 2" xfId="8038" xr:uid="{B6FAC4AC-A0D5-455D-B0F9-F11C5E8D6C35}"/>
    <cellStyle name="Comma 5 2 5 3" xfId="5019" xr:uid="{642F6FCC-9797-4606-B287-AF250384AB84}"/>
    <cellStyle name="Comma 5 2 5 4" xfId="32514" xr:uid="{724CA0CD-363D-4350-B685-2576EA59FF31}"/>
    <cellStyle name="Comma 5 2 6" xfId="1980" xr:uid="{39B4CFB3-0075-48B0-B456-24056E83AFCF}"/>
    <cellStyle name="Comma 5 2 6 2" xfId="20240" xr:uid="{AFE2B7B4-73AA-4556-9B07-B42AD888AC47}"/>
    <cellStyle name="Comma 5 2 6 3" xfId="4316" xr:uid="{57B3953C-3444-4B0D-A4CE-1BB5E725CD39}"/>
    <cellStyle name="Comma 5 2 6 4" xfId="32515" xr:uid="{49923640-BD76-4768-BF7C-90A88B306EAE}"/>
    <cellStyle name="Comma 5 2 7" xfId="3454" xr:uid="{1BE13AF0-F7C0-45B3-A978-E6125BD754D1}"/>
    <cellStyle name="Comma 5 2 7 2" xfId="6704" xr:uid="{FE6FD331-D0EE-4E71-B89B-7DCE304EAC67}"/>
    <cellStyle name="Comma 5 2 8" xfId="4987" xr:uid="{CCE6F431-7A93-4C68-8909-974773561DCC}"/>
    <cellStyle name="Comma 5 2 9" xfId="32501" xr:uid="{7F58B37D-8340-4D2C-80EC-16EE1D019126}"/>
    <cellStyle name="Comma 5 2_ADNOC HQ - 100% Off Site Parking BOQ" xfId="1981" xr:uid="{2B36D2C5-20F4-4E5C-A002-FD8F0FE39427}"/>
    <cellStyle name="Comma 5 3" xfId="1982" xr:uid="{04E46CD9-EA34-4575-8AFE-BF37CC79F3BE}"/>
    <cellStyle name="Comma 5 3 2" xfId="924" xr:uid="{C951FCB4-678B-4E2A-A67C-8472827D52DF}"/>
    <cellStyle name="Comma 5 3 2 2" xfId="1983" xr:uid="{150E6C60-18AB-46EA-AE47-4B85B4E14CE8}"/>
    <cellStyle name="Comma 5 3 2 2 2" xfId="1984" xr:uid="{CDDD92E5-C263-4B18-830B-D1A3822ACE8F}"/>
    <cellStyle name="Comma 5 3 2 2 2 2" xfId="3336" xr:uid="{74419E6F-574A-4514-B77B-AD3735DBF9E4}"/>
    <cellStyle name="Comma 5 3 2 2 2 2 2" xfId="6586" xr:uid="{408FABBA-E6EF-4A6A-87D1-A6D15B03C213}"/>
    <cellStyle name="Comma 5 3 2 2 2 3" xfId="5241" xr:uid="{4C087B98-233D-4357-8AF8-AC5003376037}"/>
    <cellStyle name="Comma 5 3 2 2 3" xfId="6701" xr:uid="{24B547E6-D35D-4D2E-8C16-285EE83C0C38}"/>
    <cellStyle name="Comma 5 3 2 2 3 2" xfId="20241" xr:uid="{3828568B-124B-44ED-A78E-50EADB0B1E60}"/>
    <cellStyle name="Comma 5 3 2 2 4" xfId="4313" xr:uid="{EBF73E8D-632B-4980-99B7-7E09938590F8}"/>
    <cellStyle name="Comma 5 3 2 2 4 2" xfId="20242" xr:uid="{425AF09C-1A59-44FE-8519-2B0B09456696}"/>
    <cellStyle name="Comma 5 3 2 2 5" xfId="4314" xr:uid="{3B458DEE-D464-4C8F-BEA0-B50442FAF25B}"/>
    <cellStyle name="Comma 5 3 2 3" xfId="1985" xr:uid="{1EFEF259-371F-419B-A7A1-FEEDB2FF51D4}"/>
    <cellStyle name="Comma 5 3 2 3 2" xfId="4312" xr:uid="{249BEE93-DC90-43A9-9262-E142A98E593F}"/>
    <cellStyle name="Comma 5 3 2 3 2 2" xfId="20243" xr:uid="{9D4ABDBA-33B8-4B23-BD18-ADAAD502A1A8}"/>
    <cellStyle name="Comma 5 3 2 3 3" xfId="20244" xr:uid="{599A47ED-340E-4518-8D3B-1552CF8E6AE9}"/>
    <cellStyle name="Comma 5 3 2 3 4" xfId="5017" xr:uid="{90E40208-FFCD-4F2A-8EBB-11ED5F0517ED}"/>
    <cellStyle name="Comma 5 3 2 4" xfId="3545" xr:uid="{A7608F1A-58E8-4A00-BD55-8B22A642BCE2}"/>
    <cellStyle name="Comma 5 3 2 4 2" xfId="20245" xr:uid="{EE669419-3627-4B16-90A1-F1122B5881C5}"/>
    <cellStyle name="Comma 5 3 2 5" xfId="4711" xr:uid="{BA33C2E3-5EE5-454F-844D-E5A1A93C4EBC}"/>
    <cellStyle name="Comma 5 3 2 5 2" xfId="20246" xr:uid="{F81AF142-BF34-446B-BEAE-08BA33F91C8C}"/>
    <cellStyle name="Comma 5 3 2 6" xfId="5018" xr:uid="{36843631-9D4C-4973-A1D5-29398B61A0A5}"/>
    <cellStyle name="Comma 5 3 3" xfId="1986" xr:uid="{7137154F-C177-40B5-88F6-A5B660E63ED3}"/>
    <cellStyle name="Comma 5 3 3 2" xfId="5181" xr:uid="{16244B65-6B4C-4D4F-B251-D0E74A486556}"/>
    <cellStyle name="Comma 5 3 3 2 2" xfId="5015" xr:uid="{02694C0B-3581-40DB-A739-25DA33819164}"/>
    <cellStyle name="Comma 5 3 3 2 2 2" xfId="20247" xr:uid="{A57444D1-5CAA-4969-A8CD-0A24E49F3F0C}"/>
    <cellStyle name="Comma 5 3 3 2 3" xfId="20248" xr:uid="{2D557A00-E8E2-4F90-A426-67B1FF11EB4C}"/>
    <cellStyle name="Comma 5 3 3 3" xfId="5180" xr:uid="{C96374DB-96A9-43CD-AF41-5C11F146CE53}"/>
    <cellStyle name="Comma 5 3 3 3 2" xfId="20249" xr:uid="{71C20FAE-3AC7-4CE1-B0E3-CD466DB8F4A3}"/>
    <cellStyle name="Comma 5 3 3 4" xfId="5179" xr:uid="{A7C09FD9-61B7-45F8-9A10-8F7882CC3390}"/>
    <cellStyle name="Comma 5 3 3 4 2" xfId="20250" xr:uid="{42F35187-37A0-4C09-A259-DAF3BAB60A99}"/>
    <cellStyle name="Comma 5 3 3 5" xfId="3544" xr:uid="{06935522-44CD-40E7-9931-DDF6789C72DE}"/>
    <cellStyle name="Comma 5 3 4" xfId="1987" xr:uid="{7D450C4C-0E1F-4793-91E8-37CAB609FDE2}"/>
    <cellStyle name="Comma 5 3 4 2" xfId="7906" xr:uid="{1EC479A8-DB08-44BE-9F71-AF9B6654F166}"/>
    <cellStyle name="Comma 5 3 4 2 2" xfId="20251" xr:uid="{E2A6A0EF-32AB-493C-8A44-8A5FF2328E5A}"/>
    <cellStyle name="Comma 5 3 4 3" xfId="3636" xr:uid="{569D8F66-4CF0-46D2-A2C0-ACD29B94DDD2}"/>
    <cellStyle name="Comma 5 3 4 4" xfId="4937" xr:uid="{9F570900-98B3-4DEE-BA0E-41C5693163AA}"/>
    <cellStyle name="Comma 5 3 5" xfId="1988" xr:uid="{307EFD0A-AD04-4309-9F1B-BB00D5A30F99}"/>
    <cellStyle name="Comma 5 3 5 2" xfId="20252" xr:uid="{B181A427-3B3E-444D-9371-D1CFDBD45E36}"/>
    <cellStyle name="Comma 5 3 5 3" xfId="5623" xr:uid="{A8012AB4-B011-4BB2-926C-8FF96AE9C8DC}"/>
    <cellStyle name="Comma 5 3 6" xfId="1989" xr:uid="{EB4026C0-B1ED-4300-8779-93EEB927DB6A}"/>
    <cellStyle name="Comma 5 3 6 2" xfId="20253" xr:uid="{1390B50E-E81F-4912-BE46-B471E93CB176}"/>
    <cellStyle name="Comma 5 3 6 3" xfId="8002" xr:uid="{BD516115-7305-4DEE-934F-3F6C0A4FBE40}"/>
    <cellStyle name="Comma 5 3 7" xfId="1990" xr:uid="{6FD6B67C-719B-430F-B2AE-40A237BF049F}"/>
    <cellStyle name="Comma 5 3 8" xfId="4315" xr:uid="{36BAE71C-C3FA-4CF1-8226-B895859C5394}"/>
    <cellStyle name="Comma 5 4" xfId="1991" xr:uid="{FB1ECFFE-A450-43AC-BAF3-27E509DE0D64}"/>
    <cellStyle name="Comma 5 4 2" xfId="1992" xr:uid="{59E674A7-6E36-486B-8942-76B24065B2D6}"/>
    <cellStyle name="Comma 5 4 2 2" xfId="3337" xr:uid="{E3845DDE-9F1A-4523-9D2D-AF402C07035A}"/>
    <cellStyle name="Comma 5 4 2 2 2" xfId="6587" xr:uid="{0E969B06-89E1-48C9-9F50-ABBBA79896C7}"/>
    <cellStyle name="Comma 5 4 2 2 3" xfId="4554" xr:uid="{4C6BC3E1-A903-4907-98D0-11BF3FEF18C5}"/>
    <cellStyle name="Comma 5 4 2 3" xfId="5249" xr:uid="{F219E267-96A8-46AC-B1AE-E2B73C0AA8DE}"/>
    <cellStyle name="Comma 5 4 2 4" xfId="7905" xr:uid="{057E080A-FAA5-4D30-834F-A3A5F58CE219}"/>
    <cellStyle name="Comma 5 4 3" xfId="5418" xr:uid="{33A20B0C-76DE-4E22-AE08-E92DA57ACB62}"/>
    <cellStyle name="Comma 5 4 4" xfId="4936" xr:uid="{439D6104-00B6-4E27-AC69-49072DC7B671}"/>
    <cellStyle name="Comma 5 4 5" xfId="4502" xr:uid="{C93112CE-448A-4EDA-B033-E9F02EF5606E}"/>
    <cellStyle name="Comma 5 4 6" xfId="32516" xr:uid="{AE06618F-DFF2-4E04-89A4-1F956A0BD5D6}"/>
    <cellStyle name="Comma 5 5" xfId="1993" xr:uid="{F04E9141-03F1-436F-88D9-DFA3622CCABF}"/>
    <cellStyle name="Comma 5 5 2" xfId="7844" xr:uid="{2392F441-A831-4C9C-900B-8EC63C38EC32}"/>
    <cellStyle name="Comma 5 5 2 2" xfId="7058" xr:uid="{449EEB59-6562-4D32-B109-64FAA3821D89}"/>
    <cellStyle name="Comma 5 5 2 2 2" xfId="4505" xr:uid="{6677601C-6AC5-49C4-9513-CACD79F7F23E}"/>
    <cellStyle name="Comma 5 5 2 2 2 2" xfId="20254" xr:uid="{C8F7A041-F9DD-4D6C-9758-BAB0848B5C65}"/>
    <cellStyle name="Comma 5 5 2 2 3" xfId="5363" xr:uid="{62416602-0B53-427C-BA2B-5C0FBB280A43}"/>
    <cellStyle name="Comma 5 5 2 2 3 2" xfId="20255" xr:uid="{24FC2FE3-C57B-4E91-B2D8-6DA9C91EEA00}"/>
    <cellStyle name="Comma 5 5 2 3" xfId="6994" xr:uid="{BAD7116D-381D-4B72-9C6C-B5289A41A25C}"/>
    <cellStyle name="Comma 5 5 2 3 2" xfId="20256" xr:uid="{0D12FF91-60DC-4DA8-9964-356EF237EDE9}"/>
    <cellStyle name="Comma 5 5 2 4" xfId="8003" xr:uid="{0BEF44BE-5739-48D3-8219-7EA745CB28E3}"/>
    <cellStyle name="Comma 5 5 2 4 2" xfId="20257" xr:uid="{3527EEEF-BA0B-4421-8A3B-E098DCFE00FE}"/>
    <cellStyle name="Comma 5 5 3" xfId="4504" xr:uid="{11C47CD2-715D-45B0-89F2-C9DC95EC2FA9}"/>
    <cellStyle name="Comma 5 5 3 2" xfId="3635" xr:uid="{486AF847-2DF8-44A5-83C8-0C6A2347D29F}"/>
    <cellStyle name="Comma 5 5 3 2 2" xfId="20258" xr:uid="{07ED45DE-7E35-4A3C-B003-261C9E33F82B}"/>
    <cellStyle name="Comma 5 5 3 3" xfId="7966" xr:uid="{99A3BF38-C6E2-40C1-9077-5B92AD37B19C}"/>
    <cellStyle name="Comma 5 5 3 3 2" xfId="20259" xr:uid="{50AA633B-36D9-4868-B7D4-E28E38343D42}"/>
    <cellStyle name="Comma 5 5 4" xfId="7059" xr:uid="{8FA6B26B-9C23-46C5-ADE5-F948E8F83544}"/>
    <cellStyle name="Comma 5 5 4 2" xfId="20260" xr:uid="{9A058E3A-B975-4D7E-AA67-28A09A65C7C6}"/>
    <cellStyle name="Comma 5 5 5" xfId="4503" xr:uid="{069B44C7-A54C-445C-8561-8FBA3FAEB2F4}"/>
    <cellStyle name="Comma 5 5 5 2" xfId="20261" xr:uid="{8AAFD0B6-F40E-4411-AE96-203665DF6594}"/>
    <cellStyle name="Comma 5 5 6" xfId="5364" xr:uid="{DD42A090-8BB3-4459-836A-DD60269867C4}"/>
    <cellStyle name="Comma 5 5 7" xfId="32517" xr:uid="{335AA22F-CC7C-4CEF-94E2-5BC6FA4E2884}"/>
    <cellStyle name="Comma 5 6" xfId="1994" xr:uid="{9312C880-6D31-4BDF-8D70-6F5C94FE470D}"/>
    <cellStyle name="Comma 5 6 2" xfId="7580" xr:uid="{230905D0-C0BB-4DC6-AAFD-5DF0A7AA74F9}"/>
    <cellStyle name="Comma 5 6 2 2" xfId="8004" xr:uid="{749AD903-5E97-4230-B745-64FF43F3A039}"/>
    <cellStyle name="Comma 5 6 2 2 2" xfId="3799" xr:uid="{982E3956-2110-4DC8-8217-0445123C2679}"/>
    <cellStyle name="Comma 5 6 2 2 2 2" xfId="20262" xr:uid="{CAED53FC-D038-4136-9441-0862259356B8}"/>
    <cellStyle name="Comma 5 6 2 2 3" xfId="20263" xr:uid="{437ED383-84CC-45A4-95AD-7F7C69D2E2C8}"/>
    <cellStyle name="Comma 5 6 2 3" xfId="4498" xr:uid="{F4A05E11-DFC9-49D0-AF1F-C397D9BCD1E7}"/>
    <cellStyle name="Comma 5 6 2 3 2" xfId="20264" xr:uid="{1A5A79D6-40A9-4C11-A121-6D5ECF416AF4}"/>
    <cellStyle name="Comma 5 6 2 4" xfId="7904" xr:uid="{6CDBF5D4-677F-4A9C-8397-0F093D9D807D}"/>
    <cellStyle name="Comma 5 6 2 4 2" xfId="20265" xr:uid="{22F84812-4E26-4403-B1D8-548E8F10136D}"/>
    <cellStyle name="Comma 5 6 3" xfId="5361" xr:uid="{DAEEB1F8-DE8E-4A38-8F4E-00A469A7793C}"/>
    <cellStyle name="Comma 5 6 3 2" xfId="4656" xr:uid="{B5845663-8466-4E96-826B-DC9CDD5D6328}"/>
    <cellStyle name="Comma 5 6 3 2 2" xfId="20266" xr:uid="{77F8FF39-AA30-41C2-A4C2-C00FAFDB5FB1}"/>
    <cellStyle name="Comma 5 6 3 3" xfId="20267" xr:uid="{A1336692-6AE6-4064-9532-48CC8ED0030E}"/>
    <cellStyle name="Comma 5 6 4" xfId="4501" xr:uid="{BE34D9F0-4B94-4E7D-9624-39BD269EA730}"/>
    <cellStyle name="Comma 5 6 4 2" xfId="20268" xr:uid="{1E14C28D-B611-43BA-A063-B03F6FE96B92}"/>
    <cellStyle name="Comma 5 6 5" xfId="5360" xr:uid="{5D0709FA-7036-411A-A45B-7ACE743FE555}"/>
    <cellStyle name="Comma 5 6 5 2" xfId="20269" xr:uid="{4A5BF2A4-9FCA-43FA-8FA3-16136F88515E}"/>
    <cellStyle name="Comma 5 6 6" xfId="5362" xr:uid="{0B377FCE-60F3-4930-9090-61C36F615073}"/>
    <cellStyle name="Comma 5 6 7" xfId="32518" xr:uid="{221CB5FD-4281-4952-ABEE-1FF90B57EE6E}"/>
    <cellStyle name="Comma 5 7" xfId="1995" xr:uid="{D926D422-59E4-4FDB-8682-099FC84A3F55}"/>
    <cellStyle name="Comma 5 7 2" xfId="5591" xr:uid="{C864B58F-31C7-4796-AF7B-0F7C51070FCD}"/>
    <cellStyle name="Comma 5 7 2 2" xfId="4500" xr:uid="{BDAA0F1E-0310-43FB-A0CC-BAD9A5429055}"/>
    <cellStyle name="Comma 5 7 2 2 2" xfId="5359" xr:uid="{28DF85C9-AECF-44E6-910A-103F30F8504D}"/>
    <cellStyle name="Comma 5 7 2 2 2 2" xfId="20270" xr:uid="{151599FC-1526-44D9-A1EE-08E3E77CE294}"/>
    <cellStyle name="Comma 5 7 2 2 3" xfId="20271" xr:uid="{40D166B9-34B1-413B-90D0-36BC79E55C2D}"/>
    <cellStyle name="Comma 5 7 2 3" xfId="7845" xr:uid="{53C814A8-A04F-4CE2-B169-50EC07EE43DB}"/>
    <cellStyle name="Comma 5 7 2 3 2" xfId="20272" xr:uid="{1B598CF3-A061-4B46-9778-52EA6839BCE7}"/>
    <cellStyle name="Comma 5 7 2 4" xfId="20273" xr:uid="{2E06E27A-D561-450F-915D-536AF8593E30}"/>
    <cellStyle name="Comma 5 7 3" xfId="4612" xr:uid="{C80E18FB-5077-4FCE-9FA8-CA397BF40B6E}"/>
    <cellStyle name="Comma 5 7 3 2" xfId="4499" xr:uid="{4C9FAFCA-364F-40D9-916A-CE8A0C5D6541}"/>
    <cellStyle name="Comma 5 7 3 2 2" xfId="20274" xr:uid="{38E924F2-8EAC-4910-883E-3BFD95BC1088}"/>
    <cellStyle name="Comma 5 7 3 3" xfId="20275" xr:uid="{225583F5-7F8D-4795-9B5B-74D51BB395B8}"/>
    <cellStyle name="Comma 5 7 4" xfId="5358" xr:uid="{32FFBB72-1467-4446-BFA6-B3589410731F}"/>
    <cellStyle name="Comma 5 7 4 2" xfId="20276" xr:uid="{FCE0A135-598F-4396-9BB9-815D2C241D87}"/>
    <cellStyle name="Comma 5 7 5" xfId="6995" xr:uid="{660E2E2D-B8AC-41F0-B365-FB5530A34A2D}"/>
    <cellStyle name="Comma 5 7 5 2" xfId="20277" xr:uid="{03F15990-B7BE-420D-8A3A-E333C631E841}"/>
    <cellStyle name="Comma 5 7 6" xfId="3648" xr:uid="{7B6B266A-1DC5-46C1-A0D1-C430DA35458D}"/>
    <cellStyle name="Comma 5 7 7" xfId="32519" xr:uid="{2FAA5F5D-C893-44E2-BEBC-67FB8A5F032E}"/>
    <cellStyle name="Comma 5 8" xfId="1996" xr:uid="{78ABFEA5-ABC2-41F3-AD66-C4B7EC3C2DC3}"/>
    <cellStyle name="Comma 5 8 2" xfId="4496" xr:uid="{1E2F2F37-EAA8-4177-AB90-329F1E9D1E66}"/>
    <cellStyle name="Comma 5 8 2 2" xfId="5357" xr:uid="{A2502269-93F9-4E79-A009-E2D6FEEFD18B}"/>
    <cellStyle name="Comma 5 8 2 2 2" xfId="20278" xr:uid="{12E8AF11-63E9-4DA8-863E-A05177FF678F}"/>
    <cellStyle name="Comma 5 8 2 3" xfId="20279" xr:uid="{1BE2917B-4AAE-4C54-AABA-975D4C16C4C6}"/>
    <cellStyle name="Comma 5 8 3" xfId="7967" xr:uid="{07DCCC88-BED6-41F8-8CA4-FA6193E9365B}"/>
    <cellStyle name="Comma 5 8 3 2" xfId="20280" xr:uid="{53CE775B-83F6-42C0-9DCF-ACA8FCCEC04B}"/>
    <cellStyle name="Comma 5 8 4" xfId="7060" xr:uid="{E5A980F2-A98D-4BBD-A07D-3570E665666B}"/>
    <cellStyle name="Comma 5 8 5" xfId="7890" xr:uid="{0B2A58F2-36AB-4ED5-A213-2203C82ACDB0}"/>
    <cellStyle name="Comma 5 8 6" xfId="32520" xr:uid="{E34693B8-2AA5-4C51-A734-FEF841351388}"/>
    <cellStyle name="Comma 5 9" xfId="1240" xr:uid="{16275274-0443-48D2-BCF5-734C88B813BC}"/>
    <cellStyle name="Comma 5 9 2" xfId="4934" xr:uid="{5E8B70E3-CBE9-4321-B6F6-23355E3B4D9B}"/>
    <cellStyle name="Comma 5 9 2 2" xfId="20281" xr:uid="{2CCD17AF-65D2-4403-A080-0ABC023DF42D}"/>
    <cellStyle name="Comma 5 9 3" xfId="20282" xr:uid="{E5913EE8-105C-4B99-86D3-EBC802BA24D1}"/>
    <cellStyle name="Comma 5 9 4" xfId="7626" xr:uid="{78AD828B-5532-447B-BEEE-6F3AB7DC2D70}"/>
    <cellStyle name="Comma 5 9 5" xfId="32307" xr:uid="{FC7B5B98-E06B-4E20-984D-8A08AEF88820}"/>
    <cellStyle name="Comma 50" xfId="4311" xr:uid="{DC570609-1F7C-400D-B27C-FDD475322D41}"/>
    <cellStyle name="Comma 50 2" xfId="5356" xr:uid="{BF673CD9-DD2E-4590-9659-8C404092838E}"/>
    <cellStyle name="Comma 50 2 2" xfId="20283" xr:uid="{74B8B5B9-EBEA-47B8-9D42-5528DECCCFE6}"/>
    <cellStyle name="Comma 50 3" xfId="20284" xr:uid="{C672DE08-47CE-4F36-874A-7FBFB630517E}"/>
    <cellStyle name="Comma 51" xfId="7581" xr:uid="{8833DE6E-386F-4438-B9ED-838B0023B50F}"/>
    <cellStyle name="Comma 51 2" xfId="20285" xr:uid="{FF0E51FB-0181-49C0-B039-14EE270B525E}"/>
    <cellStyle name="Comma 52" xfId="4497" xr:uid="{22EB54C2-43FE-46C8-8FEE-1EDEDB118410}"/>
    <cellStyle name="Comma 52 2" xfId="20286" xr:uid="{97437E87-A198-4B01-9E07-1446135351BA}"/>
    <cellStyle name="Comma 53" xfId="5355" xr:uid="{4F674454-FC07-494C-BC7F-DF4FFB508098}"/>
    <cellStyle name="Comma 53 2" xfId="20287" xr:uid="{6C02238E-8BDD-464F-80A8-29A446E7959B}"/>
    <cellStyle name="Comma 54" xfId="4658" xr:uid="{7ED9A913-6374-4E60-8162-0128C718C44D}"/>
    <cellStyle name="Comma 54 2" xfId="20288" xr:uid="{21583149-79E0-457F-AF6B-13C1C30A3C6B}"/>
    <cellStyle name="Comma 55" xfId="3798" xr:uid="{BD351B55-1C0E-4578-9F98-DDB2FBFA1FF6}"/>
    <cellStyle name="Comma 55 2" xfId="20289" xr:uid="{581F7A06-A67F-4F2E-B39A-37A73DE07E92}"/>
    <cellStyle name="Comma 56" xfId="20290" xr:uid="{870D2C27-EF3D-40FE-A0E8-9E50CD31060F}"/>
    <cellStyle name="Comma 57" xfId="20291" xr:uid="{46EC1A33-0820-453A-BEFE-5744DDA8FD40}"/>
    <cellStyle name="Comma 58" xfId="20292" xr:uid="{C58CEEB7-B477-4B8E-93B8-11EF67495F76}"/>
    <cellStyle name="Comma 59" xfId="20293" xr:uid="{7D4344A3-DBF0-461F-B428-08FA5CA78E2C}"/>
    <cellStyle name="Comma 6" xfId="255" xr:uid="{4DD9CAFE-CF74-49DB-9ECE-3CE271BC371E}"/>
    <cellStyle name="Comma 6 2" xfId="930" xr:uid="{7306435D-E921-4494-97BA-A23518E7A331}"/>
    <cellStyle name="Comma 6 2 2" xfId="1997" xr:uid="{2E2AA1E0-52A6-4C95-8663-AD5CE860250B}"/>
    <cellStyle name="Comma 6 2 2 2" xfId="4611" xr:uid="{41FE9CAE-5BE1-4306-AEB9-B6FF5CCD0869}"/>
    <cellStyle name="Comma 6 2 2 2 2" xfId="4495" xr:uid="{117C15B0-F192-4A57-B99C-53E4ECF15185}"/>
    <cellStyle name="Comma 6 2 2 2 2 2" xfId="4552" xr:uid="{6CEA20F2-C651-4963-BFC3-2D20E432BA2D}"/>
    <cellStyle name="Comma 6 2 2 2 2 2 2" xfId="20294" xr:uid="{2B129E8E-96C4-46C2-9705-6DD14278CD1B}"/>
    <cellStyle name="Comma 6 2 2 2 2 3" xfId="20295" xr:uid="{A149FDD5-3FE5-4AE2-A6A1-FDD5CAB912B1}"/>
    <cellStyle name="Comma 6 2 2 2 3" xfId="7846" xr:uid="{19EFC800-6812-46F6-90F6-44DDD6FB9D01}"/>
    <cellStyle name="Comma 6 2 2 2 3 2" xfId="20296" xr:uid="{749994ED-7B06-4433-92D1-F048193C69A5}"/>
    <cellStyle name="Comma 6 2 2 2 4" xfId="7891" xr:uid="{78808A02-7499-44F7-B400-70B9B8122858}"/>
    <cellStyle name="Comma 6 2 2 2 4 2" xfId="20297" xr:uid="{D181054B-85EB-4C27-9DBB-DA40843638E5}"/>
    <cellStyle name="Comma 6 2 2 3" xfId="4935" xr:uid="{A8483F04-4A27-409E-B19E-0CAC95739FC9}"/>
    <cellStyle name="Comma 6 2 2 3 2" xfId="4551" xr:uid="{3A91E116-9EE3-43D9-A3B7-1BB6601052A9}"/>
    <cellStyle name="Comma 6 2 2 3 2 2" xfId="20298" xr:uid="{16352E62-F3DD-4D27-8F1E-FC5E60DDBB8C}"/>
    <cellStyle name="Comma 6 2 2 3 2 3" xfId="32869" xr:uid="{F01664EC-C5E1-48C4-AB22-7B1D5B12D7B2}"/>
    <cellStyle name="Comma 6 2 2 3 3" xfId="20299" xr:uid="{2374CD05-75F6-489C-A392-EFB44BE90ECB}"/>
    <cellStyle name="Comma 6 2 2 4" xfId="6996" xr:uid="{FF073AF8-8300-4187-A2BB-88DF324884AB}"/>
    <cellStyle name="Comma 6 2 2 4 2" xfId="20300" xr:uid="{3F9F000F-C733-4AA3-87A9-68EA23BFD815}"/>
    <cellStyle name="Comma 6 2 2 5" xfId="7627" xr:uid="{AE88A390-193D-4C2E-BB64-144A11B38C51}"/>
    <cellStyle name="Comma 6 2 2 5 2" xfId="20301" xr:uid="{5D1EB4E4-6A33-4E9A-86CB-2BD720953929}"/>
    <cellStyle name="Comma 6 2 2 6" xfId="3647" xr:uid="{4F92340E-583D-476F-BDE5-569314851355}"/>
    <cellStyle name="Comma 6 2 2 7" xfId="32521" xr:uid="{CA8C0464-4563-46C8-8B6B-2C33316C1931}"/>
    <cellStyle name="Comma 6 2 3" xfId="1998" xr:uid="{B3D2217F-BFBD-4FFF-9952-7EED5831A16D}"/>
    <cellStyle name="Comma 6 2 3 2" xfId="4929" xr:uid="{4739C4CE-F564-41B6-9B01-F2592DB7C897}"/>
    <cellStyle name="Comma 6 2 3 2 2" xfId="5014" xr:uid="{B9BF424C-28B0-4BDA-B465-0CE6B72B1D71}"/>
    <cellStyle name="Comma 6 2 3 2 2 2" xfId="20302" xr:uid="{04CCE433-71AC-4A7E-85DD-5EFD4F941033}"/>
    <cellStyle name="Comma 6 2 3 2 3" xfId="20303" xr:uid="{7D421637-4F35-44AD-B375-FD69AF86D2C1}"/>
    <cellStyle name="Comma 6 2 3 3" xfId="3607" xr:uid="{3706C529-5ECA-4BC4-968B-38D868B2F6AF}"/>
    <cellStyle name="Comma 6 2 3 3 2" xfId="20304" xr:uid="{09015616-99FC-40DD-87F9-97DB49CA9F2F}"/>
    <cellStyle name="Comma 6 2 3 4" xfId="4550" xr:uid="{C4B8F29D-2DCE-4B13-A3DD-052C5AEB9817}"/>
    <cellStyle name="Comma 6 2 3 4 2" xfId="20305" xr:uid="{C5D4CCA8-4CAC-47F4-ADB4-8F99FD00BAAA}"/>
    <cellStyle name="Comma 6 2 3 5" xfId="5590" xr:uid="{CA5AB4AA-8007-4A48-B510-362780909D2C}"/>
    <cellStyle name="Comma 6 2 3 6" xfId="32522" xr:uid="{DAA5248F-FF4D-49E4-AA6A-58C5A0CC7136}"/>
    <cellStyle name="Comma 6 2 4" xfId="1999" xr:uid="{76222F23-8616-490E-BD24-4320DE56719D}"/>
    <cellStyle name="Comma 6 2 4 2" xfId="4933" xr:uid="{8AFC7339-1A3A-4D6B-9F21-5958CF25B910}"/>
    <cellStyle name="Comma 6 2 4 2 2" xfId="20306" xr:uid="{BBF5F0F8-3583-4B8A-8657-ADB80438C96E}"/>
    <cellStyle name="Comma 6 2 4 3" xfId="20307" xr:uid="{B6F323C9-AC91-408A-8058-DB1950C2B883}"/>
    <cellStyle name="Comma 6 2 4 4" xfId="7968" xr:uid="{79665962-71A0-4C51-A042-8AE34DAB4BD0}"/>
    <cellStyle name="Comma 6 2 4 5" xfId="32523" xr:uid="{4137C652-5F09-4C74-B1FF-4B18CAC1FC46}"/>
    <cellStyle name="Comma 6 2 5" xfId="2000" xr:uid="{53581C5F-8CE9-4689-ABCA-3440C0042236}"/>
    <cellStyle name="Comma 6 2 5 2" xfId="20308" xr:uid="{23E94528-D07A-4D77-A04E-60CE8347C646}"/>
    <cellStyle name="Comma 6 2 5 3" xfId="4310" xr:uid="{66535610-D834-4F5C-86DE-EDBBAEB136D5}"/>
    <cellStyle name="Comma 6 2 5 4" xfId="32524" xr:uid="{0609804F-2C69-4A3E-AAA0-252B03409ACD}"/>
    <cellStyle name="Comma 6 2 6" xfId="3314" xr:uid="{901E2BF8-B71E-4439-B0AF-4F8B9BA945C4}"/>
    <cellStyle name="Comma 6 2 6 2" xfId="6564" xr:uid="{84B5ECB5-ED19-4738-9EC6-81548459A022}"/>
    <cellStyle name="Comma 6 2 7" xfId="4291" xr:uid="{933E3DE4-87DB-4DF1-95C7-FBC2037B2ED7}"/>
    <cellStyle name="Comma 6 2 8" xfId="4553" xr:uid="{A50D1C49-34DB-4EA7-ADB5-8D6A94620683}"/>
    <cellStyle name="Comma 6 3" xfId="2001" xr:uid="{907E7BDF-E535-4A2C-B8CD-F9E8DACE6112}"/>
    <cellStyle name="Comma 6 3 2" xfId="2002" xr:uid="{BD5A1A89-3CF0-4275-8AE6-F8CEC25F3D49}"/>
    <cellStyle name="Comma 6 3 2 2" xfId="4932" xr:uid="{9502C1F2-5901-4D15-B27F-3D3BDFE48ECD}"/>
    <cellStyle name="Comma 6 3 2 2 2" xfId="4309" xr:uid="{0010E79F-FF63-439F-A6C9-AEC7834FBD0B}"/>
    <cellStyle name="Comma 6 3 2 2 2 2" xfId="4549" xr:uid="{43157D62-69BD-49C9-8555-D04937F1C126}"/>
    <cellStyle name="Comma 6 3 2 2 2 2 2" xfId="20309" xr:uid="{AC8540E6-E413-44F4-A190-0554A797317E}"/>
    <cellStyle name="Comma 6 3 2 2 2 3" xfId="20310" xr:uid="{4792A386-7532-4570-9A4A-34E824A1680F}"/>
    <cellStyle name="Comma 6 3 2 2 3" xfId="5622" xr:uid="{4E0CCD39-7B8B-4DCF-96C3-56CE0FD26870}"/>
    <cellStyle name="Comma 6 3 2 2 3 2" xfId="20311" xr:uid="{AE226874-EA13-45DC-9119-12E6257B2922}"/>
    <cellStyle name="Comma 6 3 2 2 4" xfId="20312" xr:uid="{DAEE4CE5-054B-4C30-ACC8-7FD1D60882C1}"/>
    <cellStyle name="Comma 6 3 2 3" xfId="7892" xr:uid="{50937575-D18D-4F66-AC4E-078F46F9C20A}"/>
    <cellStyle name="Comma 6 3 2 3 2" xfId="4931" xr:uid="{A7A33D73-110B-4925-8A56-EBE2CF1B4E07}"/>
    <cellStyle name="Comma 6 3 2 3 2 2" xfId="20313" xr:uid="{B2BE63C4-9C1A-485D-A60A-C3E8E486A1AA}"/>
    <cellStyle name="Comma 6 3 2 3 3" xfId="20314" xr:uid="{D0563DDC-3284-49DD-95BA-DF14DCE904AF}"/>
    <cellStyle name="Comma 6 3 2 4" xfId="4308" xr:uid="{29AFF5BF-4454-4C16-AF32-9E3BA520B505}"/>
    <cellStyle name="Comma 6 3 2 4 2" xfId="20315" xr:uid="{A52C442A-B363-45B8-868D-641E3A876169}"/>
    <cellStyle name="Comma 6 3 2 5" xfId="20316" xr:uid="{7994A3A9-EDE2-43E6-A3D6-FDA9926343CD}"/>
    <cellStyle name="Comma 6 3 2 6" xfId="4610" xr:uid="{221DF501-FE07-4771-AA71-FA17BA7B009A}"/>
    <cellStyle name="Comma 6 3 2 7" xfId="32525" xr:uid="{827737F8-81A6-457C-8877-9530A8803497}"/>
    <cellStyle name="Comma 6 3 3" xfId="2003" xr:uid="{2D8199D0-334F-4366-B6F0-A4D86BB48412}"/>
    <cellStyle name="Comma 6 3 3 2" xfId="5417" xr:uid="{A2E2FCC9-ED1E-475C-8C65-A51EC0F448DD}"/>
    <cellStyle name="Comma 6 3 3 2 2" xfId="7628" xr:uid="{A4B8CD69-0BB4-4DA4-A161-FAD19AD1BF32}"/>
    <cellStyle name="Comma 6 3 3 2 2 2" xfId="20317" xr:uid="{7326DF6D-3693-465E-BC6B-DD82667F9DB2}"/>
    <cellStyle name="Comma 6 3 3 2 3" xfId="20318" xr:uid="{E2AE69D8-34C2-4668-8291-84DF7FC230C0}"/>
    <cellStyle name="Comma 6 3 3 3" xfId="4930" xr:uid="{D39D2EE4-7E73-4754-8A4C-A4B9F14C0C6B}"/>
    <cellStyle name="Comma 6 3 3 3 2" xfId="20319" xr:uid="{0267FE4F-351B-48C6-8C4A-94580755EE02}"/>
    <cellStyle name="Comma 6 3 3 4" xfId="20320" xr:uid="{2233DCD4-4ACE-4707-94DE-881AA235003B}"/>
    <cellStyle name="Comma 6 3 3 5" xfId="4548" xr:uid="{4C4E4AF7-DE46-4C8A-96CD-27A82A891B34}"/>
    <cellStyle name="Comma 6 3 3 6" xfId="32526" xr:uid="{81A523EE-20AB-4F32-9446-707F44BD5A40}"/>
    <cellStyle name="Comma 6 3 4" xfId="2004" xr:uid="{74E6F0AC-38D9-492E-98D2-84F920E1D06A}"/>
    <cellStyle name="Comma 6 3 4 2" xfId="4547" xr:uid="{D92AAA67-458C-4E8F-A278-FD1EAD099864}"/>
    <cellStyle name="Comma 6 3 4 2 2" xfId="20321" xr:uid="{EE9A1F0C-6DA6-4990-8B67-3BC221904278}"/>
    <cellStyle name="Comma 6 3 4 3" xfId="20322" xr:uid="{B79902D9-F9A0-4621-9393-445878E86227}"/>
    <cellStyle name="Comma 6 3 4 4" xfId="4307" xr:uid="{01AD3B54-20EF-4D6F-9AD5-2BF7D517FB9F}"/>
    <cellStyle name="Comma 6 3 4 5" xfId="32527" xr:uid="{10C39A48-3A1D-498A-A004-D2A94AE25478}"/>
    <cellStyle name="Comma 6 3 5" xfId="2005" xr:uid="{2724184D-9D9D-4ADF-B4EC-ACD5ADC38E36}"/>
    <cellStyle name="Comma 6 3 5 2" xfId="20323" xr:uid="{DE919465-AC64-4C24-80A9-899A7C8974D3}"/>
    <cellStyle name="Comma 6 3 5 3" xfId="7847" xr:uid="{0A732911-11B1-4A8A-95D7-F7808B8F9428}"/>
    <cellStyle name="Comma 6 3 5 4" xfId="32528" xr:uid="{9DF88E3A-9B1B-44F1-9A97-34FAEA589A83}"/>
    <cellStyle name="Comma 6 3 6" xfId="5589" xr:uid="{D109611D-0981-452F-A543-5419B6F4E235}"/>
    <cellStyle name="Comma 6 3 6 2" xfId="20324" xr:uid="{16D4D60D-CBC4-4708-BB7A-502497A4A445}"/>
    <cellStyle name="Comma 6 3 7" xfId="20325" xr:uid="{2122DB5E-986D-4F38-B846-0A312D0C59E9}"/>
    <cellStyle name="Comma 6 3 8" xfId="7582" xr:uid="{FF06E842-3D7F-46B2-8C04-B6A14761B40F}"/>
    <cellStyle name="Comma 6 4" xfId="2006" xr:uid="{1F7CB3D3-556C-4F47-9C17-F26CE071A08A}"/>
    <cellStyle name="Comma 6 4 2" xfId="4609" xr:uid="{35BC9F1C-F02B-42D5-AEB0-5D2053302E86}"/>
    <cellStyle name="Comma 6 4 3" xfId="32529" xr:uid="{01FDEEE4-E663-46A9-ADFF-0802AA8E72E0}"/>
    <cellStyle name="Comma 6 5" xfId="2007" xr:uid="{39F2127E-6378-446A-BF2D-6CBD70A1C2CF}"/>
    <cellStyle name="Comma 6 5 2" xfId="5013" xr:uid="{F245B782-B7D3-40D5-9D2B-87D6093DEC3D}"/>
    <cellStyle name="Comma 6 5 3" xfId="5947" xr:uid="{37033A89-347F-4540-8E2A-D30A399A9C87}"/>
    <cellStyle name="Comma 6 5 4" xfId="32530" xr:uid="{B1224E26-0582-4808-B787-52DE0C179F04}"/>
    <cellStyle name="Comma 6 6" xfId="2008" xr:uid="{B567A506-C4E4-4395-A6C5-144F77C2C06F}"/>
    <cellStyle name="Comma 6 6 2" xfId="4306" xr:uid="{BE9C0ABE-3A8E-43CD-B025-D98C1A0BAF25}"/>
    <cellStyle name="Comma 6 6 3" xfId="32531" xr:uid="{8138DD4C-A6C6-4727-B254-AB4D687B0159}"/>
    <cellStyle name="Comma 6 7" xfId="910" xr:uid="{20165CA6-8C96-4DB9-AF39-8EB88D9DDCDA}"/>
    <cellStyle name="Comma 6 7 2" xfId="119" xr:uid="{D7586B1D-D56D-4088-B064-6D04C8A9D3F0}"/>
    <cellStyle name="Comma 6 7 2 2" xfId="2765" xr:uid="{B4F58EF5-EF4C-4705-B682-DB7A09408EFE}"/>
    <cellStyle name="Comma 6 7 2 2 2" xfId="104" xr:uid="{020D86C7-8D20-4C96-B754-66C05CC06744}"/>
    <cellStyle name="Comma 6 7 2 2 2 2" xfId="6727" xr:uid="{EA97C643-0086-489B-BFBD-C6605A138C9A}"/>
    <cellStyle name="Comma 6 7 2 2 3" xfId="6014" xr:uid="{4864263D-9E8D-49A8-A492-CD87BCEF86E5}"/>
    <cellStyle name="Comma 6 7 2 3" xfId="3437" xr:uid="{2CCC4D20-D0AD-4277-B52B-52948C7283A9}"/>
    <cellStyle name="Comma 6 7 2 3 2" xfId="6687" xr:uid="{47A24C85-45B0-4E6B-B6B2-B3E61102CE48}"/>
    <cellStyle name="Comma 6 7 2 4" xfId="6006" xr:uid="{011DDC68-273D-4867-A56E-A827FE795C7B}"/>
    <cellStyle name="Comma 6 7 2 5" xfId="7583" xr:uid="{0135AB8C-6CA2-4906-93BC-46797A9DAC8C}"/>
    <cellStyle name="Comma 6 7 3" xfId="2761" xr:uid="{89C3370A-CE0F-4431-B5A5-7F66718CC576}"/>
    <cellStyle name="Comma 6 7 3 2" xfId="3439" xr:uid="{67D57600-2A97-413D-B273-5BC17F222D09}"/>
    <cellStyle name="Comma 6 7 3 2 2" xfId="6689" xr:uid="{8B70D7EB-E093-4E87-B209-40689534CEB3}"/>
    <cellStyle name="Comma 6 7 3 3" xfId="6009" xr:uid="{B9C4A327-AAD2-46CB-B399-8A97BA9DA681}"/>
    <cellStyle name="Comma 6 7 4" xfId="3306" xr:uid="{1D67657B-1BE7-4B1B-A41E-846205ACEC82}"/>
    <cellStyle name="Comma 6 7 4 2" xfId="6556" xr:uid="{52BAC621-6C0C-48F5-9ED8-536A18EB6A0E}"/>
    <cellStyle name="Comma 6 7 5" xfId="4270" xr:uid="{187B944D-DC3C-4333-AC82-5EC9E9C2C4F2}"/>
    <cellStyle name="Comma 6 7 6" xfId="4546" xr:uid="{AD74F3AF-D153-46CF-A95A-22683FB0D03C}"/>
    <cellStyle name="Comma 6 8" xfId="1241" xr:uid="{20735BA8-2FF6-4AB8-98C8-B924B0D8DE19}"/>
    <cellStyle name="Comma 6 8 2" xfId="20326" xr:uid="{5627AEFB-9D07-4684-9549-F2C17C179ED6}"/>
    <cellStyle name="Comma 6 9" xfId="107" xr:uid="{098D2DFD-A69F-4662-809A-893AEDCE4345}"/>
    <cellStyle name="Comma 6 9 2" xfId="32211" xr:uid="{28E89935-1231-4399-BF7F-5489A6A34E2B}"/>
    <cellStyle name="Comma 60" xfId="20327" xr:uid="{CAFF16B2-A34C-4E3B-B4BB-BFC8EB0FFA6C}"/>
    <cellStyle name="Comma 61" xfId="20328" xr:uid="{015A3F9F-B55E-46A8-A506-A3145A535F09}"/>
    <cellStyle name="Comma 62" xfId="32159" xr:uid="{7820060B-42AD-4F26-B5E8-122F0E7A9D56}"/>
    <cellStyle name="Comma 63" xfId="32829" xr:uid="{26027089-40D3-4877-A6A2-93C0B46429FB}"/>
    <cellStyle name="Comma 64" xfId="32878" xr:uid="{D8D992CE-F7C1-4A6E-845C-408B4A15AE62}"/>
    <cellStyle name="Comma 65" xfId="32886" xr:uid="{3AB0677A-D056-42AB-A51F-E87832364C58}"/>
    <cellStyle name="Comma 65 2" xfId="32897" xr:uid="{E2C51B85-5FFE-4045-AA6B-44495AA2446B}"/>
    <cellStyle name="Comma 65 3" xfId="32901" xr:uid="{22BF74C2-561A-4B45-919A-C9C31FEB9025}"/>
    <cellStyle name="Comma 65 4" xfId="32905" xr:uid="{ACFDE5DA-A307-4EB1-A036-6E004B65BC91}"/>
    <cellStyle name="Comma 7" xfId="256" xr:uid="{FDA6F01C-1150-45AD-A0AF-E60027D65F9E}"/>
    <cellStyle name="Comma 7 10" xfId="2009" xr:uid="{1DA4EE2A-6A45-4B12-A8C4-594CD09A4FAE}"/>
    <cellStyle name="Comma 7 10 2" xfId="32532" xr:uid="{249EBD4F-910A-4431-BEFD-D8BBD3253FC0}"/>
    <cellStyle name="Comma 7 11" xfId="2010" xr:uid="{801D6717-63F1-4F03-9181-9BF1FEB84011}"/>
    <cellStyle name="Comma 7 11 2" xfId="32533" xr:uid="{2A2051D1-0FFB-4375-A408-A47AC16DE0EB}"/>
    <cellStyle name="Comma 7 12" xfId="2011" xr:uid="{E47EB36C-BF31-4A40-9277-15FFBEA617D9}"/>
    <cellStyle name="Comma 7 12 2" xfId="32534" xr:uid="{415818CF-DDE8-4826-B986-489856A2C031}"/>
    <cellStyle name="Comma 7 13" xfId="2012" xr:uid="{CFB8ED30-0AD7-4EA0-AF7F-D72D09C37622}"/>
    <cellStyle name="Comma 7 13 2" xfId="32535" xr:uid="{354693B8-3904-4E83-938E-E08F1E9F7BCB}"/>
    <cellStyle name="Comma 7 14" xfId="2013" xr:uid="{2A95A4DF-7D9B-4EF7-A3BF-FE1B76657144}"/>
    <cellStyle name="Comma 7 14 2" xfId="32536" xr:uid="{BA606F9F-3759-48F2-9039-8850E73A1492}"/>
    <cellStyle name="Comma 7 15" xfId="2014" xr:uid="{895A12F0-ACAD-478F-8395-2CC6035C6DC3}"/>
    <cellStyle name="Comma 7 15 2" xfId="32537" xr:uid="{42F38326-AD3D-428A-A69A-33BF14B92CE5}"/>
    <cellStyle name="Comma 7 16" xfId="4928" xr:uid="{2248D9E0-6B2E-4CFA-B7BB-4920949E1955}"/>
    <cellStyle name="Comma 7 2" xfId="635" xr:uid="{57C12227-8AC3-45CC-AD86-D7188BF4F70A}"/>
    <cellStyle name="Comma 7 2 2" xfId="2016" xr:uid="{BBDAAB2A-422C-47BF-B708-68AAB6AD0FDB}"/>
    <cellStyle name="Comma 7 2 2 2" xfId="2017" xr:uid="{84580D2D-8F21-4BE5-B10D-733B3346CA61}"/>
    <cellStyle name="Comma 7 2 2 2 2" xfId="32540" xr:uid="{0F08B28D-050A-40D0-A778-859BCFE644D9}"/>
    <cellStyle name="Comma 7 2 2 3" xfId="5416" xr:uid="{722979A4-58A1-45CC-AB27-80034014DF62}"/>
    <cellStyle name="Comma 7 2 2 4" xfId="32539" xr:uid="{F403F9F6-61E4-4EE6-BB46-4AB615CF64A8}"/>
    <cellStyle name="Comma 7 2 3" xfId="2015" xr:uid="{90B3F9D0-904B-434B-8B5C-512A7DFC2D12}"/>
    <cellStyle name="Comma 7 2 3 2" xfId="32538" xr:uid="{0E24966A-4BDD-4505-AB15-4D96DA6DCDFF}"/>
    <cellStyle name="Comma 7 2 4" xfId="32270" xr:uid="{6B872010-A380-4D04-AF5A-4D1FD241B00B}"/>
    <cellStyle name="Comma 7 3" xfId="2018" xr:uid="{1FC0F228-C709-48C8-84A5-25B8FBCBE964}"/>
    <cellStyle name="Comma 7 3 2" xfId="7893" xr:uid="{6044B8FB-B614-4B5D-A480-B7F242B87ACF}"/>
    <cellStyle name="Comma 7 4" xfId="2019" xr:uid="{DC2872C0-0041-44E6-8936-B58F5A47A800}"/>
    <cellStyle name="Comma 7 4 2" xfId="20329" xr:uid="{0C874991-0864-4507-AEEE-5CB407A964CD}"/>
    <cellStyle name="Comma 7 4 3" xfId="32541" xr:uid="{537BC98C-11E8-4A4F-8C07-DF0F36F0B79B}"/>
    <cellStyle name="Comma 7 45" xfId="3456" xr:uid="{C73A8F89-A0B7-4F1A-A9F8-3B883F615F8E}"/>
    <cellStyle name="Comma 7 5" xfId="2020" xr:uid="{0588D512-525D-4EB5-B63F-895C3230F8C7}"/>
    <cellStyle name="Comma 7 5 2" xfId="32542" xr:uid="{38EF326D-C15C-4465-8B7F-697D6C42C020}"/>
    <cellStyle name="Comma 7 6" xfId="2021" xr:uid="{FBEA0E5C-0565-4090-BAA9-803322688020}"/>
    <cellStyle name="Comma 7 6 2" xfId="32543" xr:uid="{1C9B8D3C-9EB2-4014-A5D2-F1F734711D8B}"/>
    <cellStyle name="Comma 7 7" xfId="2022" xr:uid="{E8FF9BB8-C2C1-4773-9F57-971A082EF01A}"/>
    <cellStyle name="Comma 7 7 2" xfId="32544" xr:uid="{AA0D0589-15BB-4209-8E85-CB8225DDB029}"/>
    <cellStyle name="Comma 7 8" xfId="2023" xr:uid="{72A4F73B-3327-4BE2-A457-FF77D69160DB}"/>
    <cellStyle name="Comma 7 8 2" xfId="32545" xr:uid="{970E6A08-C931-42ED-9704-5B490156EBAE}"/>
    <cellStyle name="Comma 7 9" xfId="2024" xr:uid="{D99B524C-19C5-47CC-875E-3A736AFB56D2}"/>
    <cellStyle name="Comma 7 9 2" xfId="32546" xr:uid="{F258455D-5BCE-4DD0-990E-EC196E4F1222}"/>
    <cellStyle name="Comma 7_THE POLYGON BOQ 21-12-2010" xfId="2025" xr:uid="{08CE38BD-7A3B-46AC-A145-26C4314F4573}"/>
    <cellStyle name="Comma 8" xfId="257" xr:uid="{0D999B79-D31B-400D-BD51-672D58B7EBA7}"/>
    <cellStyle name="Comma 8 2" xfId="1243" xr:uid="{2E5D6B0A-A7B2-409A-AC96-D7237343C89A}"/>
    <cellStyle name="Comma 8 2 2" xfId="1244" xr:uid="{E57F1A9C-D815-46C5-93A8-92D96521A47A}"/>
    <cellStyle name="Comma 8 2 2 2" xfId="1245" xr:uid="{4F2968A1-7BD4-499A-A52F-4A13B647085D}"/>
    <cellStyle name="Comma 8 2 2 2 2" xfId="3318" xr:uid="{BB37B04B-8589-47D7-A4CE-E77B69AF9290}"/>
    <cellStyle name="Comma 8 2 2 2 2 2" xfId="6568" xr:uid="{D0AC8EB5-4286-4C55-A205-F9BE37A81335}"/>
    <cellStyle name="Comma 8 2 2 2 3" xfId="4541" xr:uid="{8FF564F4-0B44-4C71-8234-B2405417D664}"/>
    <cellStyle name="Comma 8 2 2 3" xfId="3317" xr:uid="{468E6230-17E9-44AC-BA18-AC36827829BB}"/>
    <cellStyle name="Comma 8 2 2 3 2" xfId="6567" xr:uid="{6FDDCF9B-7D5C-45BC-B442-7E9E3F73BC10}"/>
    <cellStyle name="Comma 8 2 2 4" xfId="4540" xr:uid="{D2236A0C-2C02-45F2-BE63-0B20A3028DEF}"/>
    <cellStyle name="Comma 8 2 3" xfId="3316" xr:uid="{A406CB96-F139-43E4-8B4A-8E725FD5A4DF}"/>
    <cellStyle name="Comma 8 2 3 2" xfId="6566" xr:uid="{DE10AAB9-369D-48D1-8939-5F8EB1EC86CD}"/>
    <cellStyle name="Comma 8 2 4" xfId="4539" xr:uid="{AEE51696-DECD-4E7F-B897-47B47091223B}"/>
    <cellStyle name="Comma 8 2 5" xfId="4545" xr:uid="{307E7338-82E3-440C-AE3A-2D287C67BE0F}"/>
    <cellStyle name="Comma 8 3" xfId="2026" xr:uid="{874FCEF8-1405-4685-9304-379598213DCA}"/>
    <cellStyle name="Comma 8 3 2" xfId="4925" xr:uid="{0A04819B-5019-4347-AFFD-E009F29A9A4D}"/>
    <cellStyle name="Comma 8 3 2 2" xfId="5354" xr:uid="{B7B84E47-704D-494F-9B02-514CCCD2E32C}"/>
    <cellStyle name="Comma 8 3 2 2 2" xfId="7578" xr:uid="{D9484D50-A44E-404E-B1DE-37A1F1F365D4}"/>
    <cellStyle name="Comma 8 3 2 2 2 2" xfId="7894" xr:uid="{A77F6D9C-03B0-4A28-B95F-F4A3F18CADFF}"/>
    <cellStyle name="Comma 8 3 2 2 2 2 2" xfId="20330" xr:uid="{66B8CECC-9B23-4681-AF5F-5AD8B75B9EA6}"/>
    <cellStyle name="Comma 8 3 2 2 2 3" xfId="20331" xr:uid="{61180561-B1D8-4E07-A9D0-0E4F7E5422A0}"/>
    <cellStyle name="Comma 8 3 2 2 3" xfId="5071" xr:uid="{224024F3-DEE8-46E7-B08E-D227CCE8CA93}"/>
    <cellStyle name="Comma 8 3 2 2 3 2" xfId="20332" xr:uid="{D2BAFFA9-FFB3-4DDA-9666-BF5AFECBD76E}"/>
    <cellStyle name="Comma 8 3 2 2 4" xfId="20333" xr:uid="{FF7FE00F-EB29-4F14-80AB-F94B9C795C8E}"/>
    <cellStyle name="Comma 8 3 2 3" xfId="4710" xr:uid="{39914C8E-4552-413D-9C17-ECF3183325A9}"/>
    <cellStyle name="Comma 8 3 2 3 2" xfId="4920" xr:uid="{FC7554A8-73ED-4E39-A33F-E2E09DB9A2E3}"/>
    <cellStyle name="Comma 8 3 2 3 2 2" xfId="20334" xr:uid="{9F2BAA3C-8BBD-4F0F-944A-96CD7B45BBCF}"/>
    <cellStyle name="Comma 8 3 2 3 3" xfId="20335" xr:uid="{11ABC9DA-5B79-4A77-91C6-5FBE93B63BD1}"/>
    <cellStyle name="Comma 8 3 2 3 4" xfId="32863" xr:uid="{2DDD282D-7ACD-4856-AE9A-1D217A872841}"/>
    <cellStyle name="Comma 8 3 2 4" xfId="4682" xr:uid="{495995C6-490B-4904-8FF4-0169D4FABC09}"/>
    <cellStyle name="Comma 8 3 2 4 2" xfId="20336" xr:uid="{906EDCED-B04B-41E8-A3D3-C098B327B02B}"/>
    <cellStyle name="Comma 8 3 2 5" xfId="20337" xr:uid="{078CD0CB-5046-4DFA-AC52-921AA217CC52}"/>
    <cellStyle name="Comma 8 3 3" xfId="5353" xr:uid="{D52AA021-5EB9-45F7-8682-8314997418E8}"/>
    <cellStyle name="Comma 8 3 3 2" xfId="5621" xr:uid="{8A936CA9-D3FC-4660-B994-34F8F3DAB061}"/>
    <cellStyle name="Comma 8 3 3 2 2" xfId="4924" xr:uid="{DB12E60F-2471-4F9D-A67F-572F4249C251}"/>
    <cellStyle name="Comma 8 3 3 2 2 2" xfId="20338" xr:uid="{5BCA7070-22DF-47FF-A2F1-9BCBC00D1320}"/>
    <cellStyle name="Comma 8 3 3 2 3" xfId="20339" xr:uid="{07FB730D-CCD7-4C0D-A10A-AF39FF59681F}"/>
    <cellStyle name="Comma 8 3 3 3" xfId="5352" xr:uid="{3BED1A23-4053-4913-8CB2-915C2241397C}"/>
    <cellStyle name="Comma 8 3 3 3 2" xfId="20340" xr:uid="{D15FCCF6-0106-4132-8A2C-4326B4D02E5D}"/>
    <cellStyle name="Comma 8 3 3 4" xfId="20341" xr:uid="{79289EA6-33EE-43A1-B085-50157C23C94D}"/>
    <cellStyle name="Comma 8 3 4" xfId="5620" xr:uid="{5851BEF4-B902-4ED9-956D-20C082531480}"/>
    <cellStyle name="Comma 8 3 4 2" xfId="7910" xr:uid="{5C29EDA8-D113-4A39-B334-1A587904F016}"/>
    <cellStyle name="Comma 8 3 4 2 2" xfId="20342" xr:uid="{DBC1ABA8-0228-42E6-B01F-A59AE74F4AEF}"/>
    <cellStyle name="Comma 8 3 4 3" xfId="20343" xr:uid="{DDE9B820-9893-48CC-9960-9663715DFE24}"/>
    <cellStyle name="Comma 8 3 5" xfId="4923" xr:uid="{D555E4B0-20B9-41EB-A0D7-2404905E1781}"/>
    <cellStyle name="Comma 8 3 5 2" xfId="20344" xr:uid="{045099A5-F77F-40FC-9E2E-5C039D60C825}"/>
    <cellStyle name="Comma 8 3 6" xfId="2027" xr:uid="{58C49F49-CE01-4A6A-803A-CE64FB3847D1}"/>
    <cellStyle name="Comma 8 3 6 2" xfId="20345" xr:uid="{2535535A-84DA-4821-B539-E8C71EE79B40}"/>
    <cellStyle name="Comma 8 3 6 3" xfId="32548" xr:uid="{D442A617-79A6-4E75-9366-AB27B269E17B}"/>
    <cellStyle name="Comma 8 3 7" xfId="4608" xr:uid="{3ABC1199-D955-41BB-B8B1-9EDC79A95DA1}"/>
    <cellStyle name="Comma 8 3 8" xfId="32547" xr:uid="{809627D4-3D5A-4F88-9302-10C1BF7F0166}"/>
    <cellStyle name="Comma 8 4" xfId="2028" xr:uid="{29948D98-1729-470F-9B47-7CDB80BAEA6E}"/>
    <cellStyle name="Comma 8 4 2" xfId="5415" xr:uid="{F6D104C3-CA28-49F1-BB87-7AB36D7E271D}"/>
    <cellStyle name="Comma 8 4 2 2" xfId="7625" xr:uid="{CC2C14BE-C464-41D7-B0FB-AB62AF598760}"/>
    <cellStyle name="Comma 8 4 3" xfId="4922" xr:uid="{3A27ED64-64AD-4CE0-AB79-307557A31A74}"/>
    <cellStyle name="Comma 8 4 3 2" xfId="5350" xr:uid="{CC4A3FA7-862F-4AFD-8E30-1DCD2A011E56}"/>
    <cellStyle name="Comma 8 4 4" xfId="7000" xr:uid="{4FB2FE36-9722-4AF7-9773-24475BE20340}"/>
    <cellStyle name="Comma 8 4 5" xfId="5351" xr:uid="{24CF7801-630A-45D6-A383-1EC0C39E1F4B}"/>
    <cellStyle name="Comma 8 5" xfId="2029" xr:uid="{9D9D0681-F6B7-4AC7-B897-C2E5D4AE6129}"/>
    <cellStyle name="Comma 8 5 2" xfId="4921" xr:uid="{0AAEBE0C-26E6-4152-9E6D-0C9D4575EE16}"/>
    <cellStyle name="Comma 8 5 3" xfId="7061" xr:uid="{A343104E-1CBC-4DC1-AC6E-3303F41FB192}"/>
    <cellStyle name="Comma 8 6" xfId="2030" xr:uid="{16D53923-D86F-4AFD-BA9D-3648BEE22BA2}"/>
    <cellStyle name="Comma 8 6 2" xfId="4544" xr:uid="{D3380A2E-EF7F-4D5C-8923-2926F5C60A18}"/>
    <cellStyle name="Comma 8 6 3" xfId="4304" xr:uid="{D846D252-B69F-423E-88D5-88F6E79DE243}"/>
    <cellStyle name="Comma 8 7" xfId="1242" xr:uid="{0DB53656-5A6E-4530-9DF2-F4C05DFAE989}"/>
    <cellStyle name="Comma 8 7 2" xfId="7971" xr:uid="{E8BEAA0E-E899-4220-9F6B-E0E9052BF6DE}"/>
    <cellStyle name="Comma 8 8" xfId="4927" xr:uid="{7801A95D-3E87-40C8-846C-5D91E2B227C1}"/>
    <cellStyle name="Comma 8 9" xfId="32853" xr:uid="{E4EA983C-0910-417E-BEB6-46DB19D87C47}"/>
    <cellStyle name="Comma 8_PHASE 2" xfId="2031" xr:uid="{94D4D06D-98C8-4CD7-9265-AA7FA643EDF6}"/>
    <cellStyle name="Comma 9" xfId="258" xr:uid="{94E77F4F-5378-4AF6-B3AF-AC68D8D97DCA}"/>
    <cellStyle name="Comma 9 10" xfId="2033" xr:uid="{E0E71335-9AC7-4291-B55B-F2DEF06A9E84}"/>
    <cellStyle name="Comma 9 10 2" xfId="32550" xr:uid="{B43C0AC1-0FE6-4260-92AE-1BCA7DE842C9}"/>
    <cellStyle name="Comma 9 11" xfId="2034" xr:uid="{6D92F299-85AF-460C-920A-D93D3E6E6DA6}"/>
    <cellStyle name="Comma 9 11 2" xfId="32551" xr:uid="{9F405DE6-DE9F-4E33-8720-4E312D1CF266}"/>
    <cellStyle name="Comma 9 12" xfId="2035" xr:uid="{2F226F5D-7385-49CB-AB60-C49E7A03F862}"/>
    <cellStyle name="Comma 9 13" xfId="2036" xr:uid="{C5FF8251-5053-4F69-B5D3-8D75D5F9C425}"/>
    <cellStyle name="Comma 9 14" xfId="2037" xr:uid="{5FDF2DE8-FF37-4EA8-B723-725D96F9F77F}"/>
    <cellStyle name="Comma 9 15" xfId="2038" xr:uid="{0D4AFD84-E1D6-442E-B3CF-3A04A4323E7C}"/>
    <cellStyle name="Comma 9 16" xfId="2032" xr:uid="{395875B8-16A8-4D95-B87A-A03F19205D57}"/>
    <cellStyle name="Comma 9 16 2" xfId="32549" xr:uid="{280EF493-F482-44E4-9DDC-8F9A521B29E2}"/>
    <cellStyle name="Comma 9 17" xfId="8005" xr:uid="{5F2F1983-AC46-4DB7-8EBE-1C80D54CCA00}"/>
    <cellStyle name="Comma 9 2" xfId="259" xr:uid="{BCC20EF6-12AA-4714-9949-449494B95917}"/>
    <cellStyle name="Comma 9 2 2" xfId="2040" xr:uid="{BA98764D-BB4E-4FC8-902D-012E356F2F89}"/>
    <cellStyle name="Comma 9 2 2 2" xfId="7749" xr:uid="{15C47730-04D5-4B09-9838-C83163C6F64C}"/>
    <cellStyle name="Comma 9 2 2 2 2" xfId="20346" xr:uid="{871E4E26-681F-4022-ABBA-CF0F945F9499}"/>
    <cellStyle name="Comma 9 2 2 3" xfId="20347" xr:uid="{1AE449F1-1DDC-4425-B321-740179020EAC}"/>
    <cellStyle name="Comma 9 2 2 4" xfId="4303" xr:uid="{FAB42C61-6016-4203-AEEF-094E675628ED}"/>
    <cellStyle name="Comma 9 2 3" xfId="2039" xr:uid="{A1997675-83B6-4AB1-BEAE-3AFFE86816C2}"/>
    <cellStyle name="Comma 9 2 3 2" xfId="3338" xr:uid="{650DCF6F-6A37-4E6A-B83B-A174DE320149}"/>
    <cellStyle name="Comma 9 2 3 2 2" xfId="6588" xr:uid="{549F0722-AF1F-4415-B9D1-A0825BA0ADAF}"/>
    <cellStyle name="Comma 9 2 3 3" xfId="5296" xr:uid="{B2E90BA7-BCA3-43BE-868B-71AB8A2FB118}"/>
    <cellStyle name="Comma 9 2 3 4" xfId="32867" xr:uid="{95A413F1-78AF-45CA-9D81-7ACB1062C327}"/>
    <cellStyle name="Comma 9 2 4" xfId="3634" xr:uid="{A6E533C3-D2CD-4EAA-8ABE-9BE466A7ABBD}"/>
    <cellStyle name="Comma 9 3" xfId="260" xr:uid="{8F697EB8-655E-410C-933F-08F86EB414EC}"/>
    <cellStyle name="Comma 9 3 2" xfId="2041" xr:uid="{A398D6E6-D3C8-4118-82FE-6D63E632284A}"/>
    <cellStyle name="Comma 9 3 2 2" xfId="4919" xr:uid="{4EB5F08F-6AB7-44DF-BBEE-74B91DC6F937}"/>
    <cellStyle name="Comma 9 3 2 3" xfId="6999" xr:uid="{8CCC5359-E722-4122-B444-271FE30A292F}"/>
    <cellStyle name="Comma 9 3 3" xfId="4301" xr:uid="{D9DD60B9-0087-4901-A7B5-A4DE739D2F35}"/>
    <cellStyle name="Comma 9 3 3 2" xfId="5349" xr:uid="{BDC8AFA4-EE87-4A81-A64F-401898F8FA3A}"/>
    <cellStyle name="Comma 9 3 4" xfId="7970" xr:uid="{CDD4F227-E610-4672-928F-946696A289BA}"/>
    <cellStyle name="Comma 9 3 5" xfId="4302" xr:uid="{3000F4FB-AB75-4639-BBEB-5EB57A37A4E1}"/>
    <cellStyle name="Comma 9 3 6" xfId="32855" xr:uid="{0AAB3655-80B1-442D-83EF-312608E70335}"/>
    <cellStyle name="Comma 9 4" xfId="261" xr:uid="{1820005C-7987-4B2A-975B-E155C0BC6A16}"/>
    <cellStyle name="Comma 9 4 2" xfId="2042" xr:uid="{1C83C3F0-5F2A-451C-9CD4-0E2F8B71B1D4}"/>
    <cellStyle name="Comma 9 4 2 2" xfId="4300" xr:uid="{20EFBA03-B30A-4D1F-8D8D-17011B30A1F2}"/>
    <cellStyle name="Comma 9 4 2 3" xfId="4918" xr:uid="{54C2E2A7-207C-4FFB-A6BB-AB91B7A1D58F}"/>
    <cellStyle name="Comma 9 4 2 4" xfId="32552" xr:uid="{1FE666AD-1FAD-4AE3-97CB-B732477FE69B}"/>
    <cellStyle name="Comma 9 4 3" xfId="5348" xr:uid="{54540F65-A2BB-4169-A5EC-C953077B7F3B}"/>
    <cellStyle name="Comma 9 4 3 2" xfId="7848" xr:uid="{96E8DAAA-8D66-4DE1-82DE-78976E462A55}"/>
    <cellStyle name="Comma 9 4 4" xfId="7062" xr:uid="{8F34F5D2-2708-4583-A476-70FDE787D63E}"/>
    <cellStyle name="Comma 9 4 5" xfId="8006" xr:uid="{AA719F59-732F-4EDC-9C46-5FFA663042C8}"/>
    <cellStyle name="Comma 9 5" xfId="262" xr:uid="{5806C0A3-481A-4B10-B1C4-D159FA865675}"/>
    <cellStyle name="Comma 9 5 2" xfId="2043" xr:uid="{1C567866-6A99-41C6-84BE-F0B3151BE30C}"/>
    <cellStyle name="Comma 9 5 2 2" xfId="5012" xr:uid="{99F13F79-73EA-44AB-A6F7-2AC338582713}"/>
    <cellStyle name="Comma 9 5 2 3" xfId="32553" xr:uid="{D9FC2EB6-9C1F-4860-AB40-39B0F8AB3369}"/>
    <cellStyle name="Comma 9 6" xfId="2044" xr:uid="{84814A40-FC13-4D86-A9EA-49ACBF2E87D6}"/>
    <cellStyle name="Comma 9 6 2" xfId="5347" xr:uid="{B9C9CE0C-6CEB-4ACA-B6B5-01A7435BB6C6}"/>
    <cellStyle name="Comma 9 6 3" xfId="4305" xr:uid="{F124404E-17A1-48F2-B789-5DF17249A9AE}"/>
    <cellStyle name="Comma 9 6 4" xfId="32554" xr:uid="{F9385539-8465-476A-B691-96D5696D018C}"/>
    <cellStyle name="Comma 9 7" xfId="2045" xr:uid="{76D6C835-DB5C-47A2-B762-C64A3DD7A4F0}"/>
    <cellStyle name="Comma 9 7 2" xfId="6998" xr:uid="{89F7BF30-315A-4A02-BB91-BE51474FF150}"/>
    <cellStyle name="Comma 9 7 3" xfId="32555" xr:uid="{305CE397-E528-43AA-A4FF-3CFAE807E884}"/>
    <cellStyle name="Comma 9 8" xfId="2046" xr:uid="{BC2806C9-C578-497A-A50F-AE0AFC096DF8}"/>
    <cellStyle name="Comma 9 8 2" xfId="32556" xr:uid="{1D2A2E58-410C-453B-A46C-90E0F6D5D9BB}"/>
    <cellStyle name="Comma 9 9" xfId="2047" xr:uid="{294656F2-7986-414F-980C-FD63350DFCA2}"/>
    <cellStyle name="Comma 9 9 2" xfId="32557" xr:uid="{6C9452FC-BC6A-479A-A2C6-540E60E1D7E2}"/>
    <cellStyle name="comma zerodec" xfId="2048" xr:uid="{A6D8EE0D-0CD6-4524-B6A3-7BF695D12C83}"/>
    <cellStyle name="comma zerodec 2" xfId="32558" xr:uid="{00F40542-45E1-48ED-A03B-1838F1F9C387}"/>
    <cellStyle name="Comma0" xfId="263" xr:uid="{5800AB64-8AAB-4560-90B2-302BFDC000AC}"/>
    <cellStyle name="Comma0 2" xfId="2049" xr:uid="{688A2E11-BD0C-46A3-B014-510A2F2B837A}"/>
    <cellStyle name="Comma0 2 2" xfId="5481" xr:uid="{5CC6706A-BEEC-4A3A-B6BD-C388B7D3FBD8}"/>
    <cellStyle name="Comma0 2 3" xfId="5346" xr:uid="{AB1294F1-0FD9-4268-B1BA-D7D1B85D1021}"/>
    <cellStyle name="Comma0 2 4" xfId="5011" xr:uid="{3D5A0249-FAB4-4FC1-A2E8-67E4935E60B0}"/>
    <cellStyle name="Comma0 2 5" xfId="4917" xr:uid="{009ADD21-F34B-4BB1-8168-FDB25395F923}"/>
    <cellStyle name="Comma0 2 6" xfId="32559" xr:uid="{AFF45BD7-0AE1-49D4-8C8F-EF9B8888AF4F}"/>
    <cellStyle name="Comma0 3" xfId="3977" xr:uid="{A80B6897-5FD8-44EA-965E-2E6200E5B575}"/>
    <cellStyle name="Comma0 3 2" xfId="7969" xr:uid="{A2D08069-A28C-4804-B84A-BCABEE3DFE83}"/>
    <cellStyle name="Comma0 3 3" xfId="7063" xr:uid="{D386D364-0A80-42FC-ABC2-F3F8BE7CF8AF}"/>
    <cellStyle name="Comma0 3 4" xfId="4916" xr:uid="{9052B4C4-E67E-450A-936D-B79A72D3C50C}"/>
    <cellStyle name="Comma0 4" xfId="8008" xr:uid="{ED4EEC86-CC5D-45FF-8C77-03B941147074}"/>
    <cellStyle name="Comma0 5" xfId="8007" xr:uid="{FC641E5F-A737-48A6-9FFB-F630AC84EFD5}"/>
    <cellStyle name="Comma0 6" xfId="32212" xr:uid="{D00B65BF-40A1-4E27-874F-AF3E16DA92AA}"/>
    <cellStyle name="Comma1" xfId="264" xr:uid="{17D2AAEF-5A3C-450B-8338-45B31AC0385B}"/>
    <cellStyle name="Comma1 2" xfId="32213" xr:uid="{B9BE05F3-4C3C-4EF8-87FC-D0F739AD39D6}"/>
    <cellStyle name="Comma2" xfId="265" xr:uid="{8D02BFB3-E1BB-40AC-BBB0-313F9490342B}"/>
    <cellStyle name="Comma3" xfId="266" xr:uid="{B8541E9A-CCB1-4CB2-ADAD-72B478C8255C}"/>
    <cellStyle name="Comma3 2" xfId="32214" xr:uid="{071D2F7E-C233-4FE7-9D1D-180547054187}"/>
    <cellStyle name="Condensed_Epson" xfId="3609" xr:uid="{F1C841CC-AF8B-4A79-8712-D24D81F4092B}"/>
    <cellStyle name="Copied" xfId="267" xr:uid="{8D374AF1-B83A-4457-A85A-BE919A27F291}"/>
    <cellStyle name="Copied 2" xfId="1246" xr:uid="{89CC8D33-39A6-4B75-A701-A34B0A636D5A}"/>
    <cellStyle name="COST1" xfId="268" xr:uid="{90D38F49-FBE4-4A59-9FDF-88C59237F4EE}"/>
    <cellStyle name="COST1 2" xfId="1247" xr:uid="{856D9C85-7C9F-4CDF-8185-F9A21D600B2C}"/>
    <cellStyle name="CSI" xfId="7585" xr:uid="{E20EC0CE-024E-4E97-AAD2-CF072792B643}"/>
    <cellStyle name="Curren - Style1" xfId="2050" xr:uid="{967AA2DE-0104-4462-A514-AA7CCBB3130C}"/>
    <cellStyle name="Curren - Style1 2" xfId="4915" xr:uid="{4581D3B4-94FB-48DB-A281-1A1E2668DC70}"/>
    <cellStyle name="Currency (0.00)" xfId="2051" xr:uid="{50F56E58-EF36-4162-BC22-08FAF91C9636}"/>
    <cellStyle name="Currency (0.00) 2" xfId="4800" xr:uid="{776D8A12-4DDA-4D80-868E-11AA775F93B5}"/>
    <cellStyle name="Currency [00]" xfId="2052" xr:uid="{39FCC710-725F-40A5-B72A-754692CA3421}"/>
    <cellStyle name="Currency [k]" xfId="2053" xr:uid="{E3500A72-9A9A-485A-B504-E96C512898B6}"/>
    <cellStyle name="Currency [k] 2" xfId="5619" xr:uid="{BA94FEF4-B596-44F5-95F4-8815176AA5AC}"/>
    <cellStyle name="Currency [k] 3" xfId="5345" xr:uid="{ABDFE967-EBBB-43C8-9F4F-CC6012780BFB}"/>
    <cellStyle name="Currency [k] 4" xfId="32560" xr:uid="{9CCCE223-D8EF-4526-984A-D0C24C649425}"/>
    <cellStyle name="Currency [m]" xfId="2054" xr:uid="{C4DC0AC2-3364-400B-B737-53F5821EDE5A}"/>
    <cellStyle name="Currency [m] 2" xfId="4914" xr:uid="{58C73F42-A688-46F7-AD3E-0599BB21E88D}"/>
    <cellStyle name="Currency [m] 3" xfId="7064" xr:uid="{1D95A773-334C-4734-8772-BD253C47D53C}"/>
    <cellStyle name="Currency [m] 4" xfId="32561" xr:uid="{2A815002-0AD5-4A66-8DC0-CD1158FE025C}"/>
    <cellStyle name="Currency 2" xfId="2055" xr:uid="{F1C0F189-0504-403B-B3D5-84107C32A056}"/>
    <cellStyle name="Currency 2 2" xfId="2056" xr:uid="{218805CA-8961-4ED9-A9B5-B5B72440CB0B}"/>
    <cellStyle name="Currency 2 2 2" xfId="5414" xr:uid="{A91CCF99-2508-49A3-B56E-9818CA571401}"/>
    <cellStyle name="Currency 2 2 3" xfId="32563" xr:uid="{F0100E8C-3ECB-49FC-B076-E6BE9B763D4A}"/>
    <cellStyle name="Currency 2 3" xfId="2057" xr:uid="{50F67C38-A422-413C-A6C0-AC53AE8D1702}"/>
    <cellStyle name="Currency 2 3 2" xfId="8009" xr:uid="{5CE9DF13-226B-4E6B-9B43-14B093A06971}"/>
    <cellStyle name="Currency 2 3 3" xfId="32564" xr:uid="{226EAE12-B96C-4959-92D6-2AB30C041D7E}"/>
    <cellStyle name="Currency 2 4" xfId="2058" xr:uid="{5924315C-4B54-42F0-9AD7-ECF8FF53BBC6}"/>
    <cellStyle name="Currency 2 4 2" xfId="4913" xr:uid="{51C53753-DD6D-4D5A-905B-C4EC49C6BE42}"/>
    <cellStyle name="Currency 2 4 3" xfId="32565" xr:uid="{5F22DE49-80D5-482E-A244-450B6FE447A5}"/>
    <cellStyle name="Currency 2 5" xfId="2059" xr:uid="{7A8DA4D8-EB54-488E-AE81-83499A081916}"/>
    <cellStyle name="Currency 2 5 2" xfId="5343" xr:uid="{74B090DE-D544-41D1-9757-148C38B3A929}"/>
    <cellStyle name="Currency 2 5 3" xfId="32566" xr:uid="{0A709C7E-E767-4E79-A489-AC4F2FCC8EE8}"/>
    <cellStyle name="Currency 2 6" xfId="2060" xr:uid="{5868F299-6F88-470C-B682-0DE32195885B}"/>
    <cellStyle name="Currency 2 6 2" xfId="3339" xr:uid="{62BE2824-7710-45E3-AF84-D9426FD35A78}"/>
    <cellStyle name="Currency 2 6 2 2" xfId="6589" xr:uid="{836AAB63-73EF-4EC9-8C44-AFA39350CE60}"/>
    <cellStyle name="Currency 2 6 3" xfId="5317" xr:uid="{B26A3417-B81E-4E28-8CE2-F2F803842699}"/>
    <cellStyle name="Currency 2 6 4" xfId="7849" xr:uid="{9C692302-3B7E-4456-ABBD-319FE890E084}"/>
    <cellStyle name="Currency 2 7" xfId="5344" xr:uid="{91C427E0-8EE5-4380-AB23-E080575E2DC8}"/>
    <cellStyle name="Currency 2 8" xfId="32562" xr:uid="{C0AA89A5-45DB-47D6-A982-A5BA2BCE6922}"/>
    <cellStyle name="Currency 3" xfId="2061" xr:uid="{8D4ACA55-6329-494D-B941-4DEB2CAFDED4}"/>
    <cellStyle name="Currency0" xfId="2062" xr:uid="{F03A05C7-C38C-49CF-8001-0E2928DA841C}"/>
    <cellStyle name="Currency0 2" xfId="4912" xr:uid="{2B7C2338-407D-45C6-B6AB-517C26835A85}"/>
    <cellStyle name="Currency0 3" xfId="20348" xr:uid="{CCB863B3-4287-43C1-90DB-10C45E222B41}"/>
    <cellStyle name="Currency0 4" xfId="7362" xr:uid="{2074BA65-B4EF-4DB9-96DC-A24FB6718FC8}"/>
    <cellStyle name="Currency0 5" xfId="32567" xr:uid="{B3C4E9EA-2B0B-4D4C-9ABE-A92748E33DA2}"/>
    <cellStyle name="Currency1" xfId="2063" xr:uid="{B6399521-5986-4416-9511-1E236BF0CD9D}"/>
    <cellStyle name="Currency1 2" xfId="32568" xr:uid="{312E7345-3CB2-4B35-A684-9582705C3AF8}"/>
    <cellStyle name="Currency㺘OTD thru NOR " xfId="2064" xr:uid="{724AAE46-D892-4DB9-B6A4-8540586FE009}"/>
    <cellStyle name="Currency㺘OTD thru NOR  2" xfId="32569" xr:uid="{49E2ED15-0EEA-4706-BACA-1EE258D19B38}"/>
    <cellStyle name="Custom - Style8" xfId="5342" xr:uid="{44D46B19-6C23-47CD-8056-2B59018AB8E6}"/>
    <cellStyle name="Custom - 유형8" xfId="2065" xr:uid="{74C9A037-2D97-4B8B-8D94-73497861D2B3}"/>
    <cellStyle name="data" xfId="7001" xr:uid="{1FE61B69-05CA-4FF5-A3F8-0756BD6BC227}"/>
    <cellStyle name="Data   - Style2" xfId="5998" xr:uid="{9031F386-0E6C-488E-9902-404053D35735}"/>
    <cellStyle name="Data   - Style2 10" xfId="7322" xr:uid="{9C1C4FFB-E5E6-4C84-855B-0A9302868470}"/>
    <cellStyle name="Data   - Style2 10 10" xfId="20349" xr:uid="{7CF4C9C1-CD97-46FF-B260-3279C22E478C}"/>
    <cellStyle name="Data   - Style2 10 2" xfId="5010" xr:uid="{B86D52B1-5496-44D5-BD3A-FBC962C298E7}"/>
    <cellStyle name="Data   - Style2 10 2 2" xfId="4298" xr:uid="{CE621020-3193-4C74-9C9E-5F11BFD7907C}"/>
    <cellStyle name="Data   - Style2 10 2 2 2" xfId="5009" xr:uid="{C19526AE-83DA-4D32-B625-64D4C8F04228}"/>
    <cellStyle name="Data   - Style2 10 2 2 2 2" xfId="4299" xr:uid="{4C87733C-631D-4791-A95D-D5FFB795B8CF}"/>
    <cellStyle name="Data   - Style2 10 2 2 2 2 2" xfId="20350" xr:uid="{1C1AB43B-51EE-4668-9DC1-400F3F4959CF}"/>
    <cellStyle name="Data   - Style2 10 2 2 2 2 2 2" xfId="20351" xr:uid="{FB222D12-07A6-4656-900B-56A9A1EBD18F}"/>
    <cellStyle name="Data   - Style2 10 2 2 2 2 3" xfId="20352" xr:uid="{EC29DB15-DEFE-411F-98A0-AE9B228533E3}"/>
    <cellStyle name="Data   - Style2 10 2 2 2 3" xfId="20353" xr:uid="{F7C11FCD-BCA0-4A33-9B84-1C2F56B09595}"/>
    <cellStyle name="Data   - Style2 10 2 2 2 3 2" xfId="20354" xr:uid="{D020EDAC-DD49-4436-966D-97E1A99BC6AA}"/>
    <cellStyle name="Data   - Style2 10 2 2 2 4" xfId="20355" xr:uid="{3BC787B9-DE51-4CA8-88DA-10BA37F84D30}"/>
    <cellStyle name="Data   - Style2 10 2 2 3" xfId="20356" xr:uid="{203D9CA7-F4C7-4F93-BBF9-617A11DAF4C3}"/>
    <cellStyle name="Data   - Style2 10 2 2 3 2" xfId="20357" xr:uid="{76A12DBC-731C-4FAF-8882-D01A2B28FF18}"/>
    <cellStyle name="Data   - Style2 10 2 2 4" xfId="20358" xr:uid="{27068322-2394-423B-A1C0-51BC5FDE9F3E}"/>
    <cellStyle name="Data   - Style2 10 2 3" xfId="5008" xr:uid="{F3D91224-0E02-4A1A-8CA4-C46EF37BF032}"/>
    <cellStyle name="Data   - Style2 10 2 3 2" xfId="7925" xr:uid="{BC956E2C-F0C9-4518-AC80-DE1BDB4CD13D}"/>
    <cellStyle name="Data   - Style2 10 2 3 2 2" xfId="20359" xr:uid="{86ECD72B-10AD-4260-A698-B4BB52BAF0DE}"/>
    <cellStyle name="Data   - Style2 10 2 3 2 2 2" xfId="20360" xr:uid="{9A27DE80-8332-41F3-8D23-285CCFF77616}"/>
    <cellStyle name="Data   - Style2 10 2 3 2 3" xfId="20361" xr:uid="{63A6F8AB-6684-4A2D-BE44-73D2B9216B6F}"/>
    <cellStyle name="Data   - Style2 10 2 3 3" xfId="20362" xr:uid="{E0DF2FB6-955B-4D27-99C7-820FFEDA0CC9}"/>
    <cellStyle name="Data   - Style2 10 2 3 3 2" xfId="20363" xr:uid="{D5519DAC-3BAB-419C-9ECD-C5C60BCFF4A7}"/>
    <cellStyle name="Data   - Style2 10 2 3 4" xfId="20364" xr:uid="{AF920F5A-36A8-4BC3-9FC4-AE3A888602ED}"/>
    <cellStyle name="Data   - Style2 10 2 4" xfId="5007" xr:uid="{5ABB128E-636B-4051-9988-3C156DBD663C}"/>
    <cellStyle name="Data   - Style2 10 2 4 2" xfId="20365" xr:uid="{ADD77DA7-098C-40A1-ACBE-76970D064D7F}"/>
    <cellStyle name="Data   - Style2 10 2 4 2 2" xfId="20366" xr:uid="{881147E3-E337-4335-AFE1-1D21164AB51B}"/>
    <cellStyle name="Data   - Style2 10 2 4 3" xfId="20367" xr:uid="{539CEDAC-0212-42B3-B4CF-761F8EC38D59}"/>
    <cellStyle name="Data   - Style2 10 2 5" xfId="20368" xr:uid="{6DC4C1DE-33A3-4168-8D50-E1E9149DC493}"/>
    <cellStyle name="Data   - Style2 10 2 5 2" xfId="20369" xr:uid="{80FA7175-E640-4057-8CE2-39D78BCC268B}"/>
    <cellStyle name="Data   - Style2 10 2 6" xfId="20370" xr:uid="{A2FF1AFC-EE15-4085-B39E-7F2A11F1196D}"/>
    <cellStyle name="Data   - Style2 10 3" xfId="8064" xr:uid="{7D3E28FC-2890-405E-B36C-A6594B8C9C2E}"/>
    <cellStyle name="Data   - Style2 10 3 2" xfId="8103" xr:uid="{1CBA4F52-9EFD-4392-8339-4583C7E44662}"/>
    <cellStyle name="Data   - Style2 10 3 2 2" xfId="7919" xr:uid="{77843FE8-190B-46A7-8C13-ED6BA8E5583A}"/>
    <cellStyle name="Data   - Style2 10 3 2 2 2" xfId="5924" xr:uid="{0C54CD3D-68C4-4081-89C7-128DD217A1D4}"/>
    <cellStyle name="Data   - Style2 10 3 2 2 2 2" xfId="20371" xr:uid="{BFBAFE0B-FFE1-4136-A9FD-769422018723}"/>
    <cellStyle name="Data   - Style2 10 3 2 2 2 2 2" xfId="20372" xr:uid="{F862714D-4DBA-42DF-9539-C48345B985F9}"/>
    <cellStyle name="Data   - Style2 10 3 2 2 2 3" xfId="20373" xr:uid="{853BAAEA-5BAD-4957-88D6-5CC8FB63A247}"/>
    <cellStyle name="Data   - Style2 10 3 2 2 3" xfId="20374" xr:uid="{34B5AB50-FE8D-4EB3-9FFE-CE69669501A6}"/>
    <cellStyle name="Data   - Style2 10 3 2 2 3 2" xfId="20375" xr:uid="{98083C91-891A-42BC-B01F-1E1BB98C8C63}"/>
    <cellStyle name="Data   - Style2 10 3 2 2 4" xfId="20376" xr:uid="{0724648D-486F-4335-A417-5310E400D85E}"/>
    <cellStyle name="Data   - Style2 10 3 2 3" xfId="20377" xr:uid="{DF345084-27C1-4AFA-8E1B-CBA188A91286}"/>
    <cellStyle name="Data   - Style2 10 3 2 3 2" xfId="20378" xr:uid="{3C2A75B1-F3EF-4DEA-ADFE-CB29DC5F61F4}"/>
    <cellStyle name="Data   - Style2 10 3 2 4" xfId="20379" xr:uid="{ADC44F8E-A942-4837-9817-1EEF40E2C9C7}"/>
    <cellStyle name="Data   - Style2 10 3 3" xfId="4708" xr:uid="{03D97A58-DCCE-4A0E-8B56-82A69E1624AD}"/>
    <cellStyle name="Data   - Style2 10 3 3 2" xfId="20380" xr:uid="{0E60DA4D-807E-48F2-84C3-CD3067FD7B68}"/>
    <cellStyle name="Data   - Style2 10 3 3 2 2" xfId="20381" xr:uid="{F657E426-0ABA-46CE-9604-B74372891D66}"/>
    <cellStyle name="Data   - Style2 10 3 3 3" xfId="20382" xr:uid="{69BA9C08-EBC8-4609-B3DE-D2F4BD39AE83}"/>
    <cellStyle name="Data   - Style2 10 3 4" xfId="20383" xr:uid="{4FE94285-1C08-4C11-B998-939B40EFAFB3}"/>
    <cellStyle name="Data   - Style2 10 3 4 2" xfId="20384" xr:uid="{6C1684C7-DE37-4A76-BD19-59797F1593D4}"/>
    <cellStyle name="Data   - Style2 10 3 5" xfId="20385" xr:uid="{5E378D30-C983-4F0E-83EB-610D0C8DA4DB}"/>
    <cellStyle name="Data   - Style2 10 4" xfId="3966" xr:uid="{687EBD5B-1389-4CAC-9276-7CB66E49EC5C}"/>
    <cellStyle name="Data   - Style2 10 4 2" xfId="7574" xr:uid="{C0124676-D256-455A-A8E1-41693C2C779D}"/>
    <cellStyle name="Data   - Style2 10 4 2 2" xfId="7487" xr:uid="{C743E1CF-54FC-4139-AD45-5E7209CA2220}"/>
    <cellStyle name="Data   - Style2 10 4 2 2 2" xfId="5480" xr:uid="{EB004529-4839-48E2-BD39-BC3E7E38BFC9}"/>
    <cellStyle name="Data   - Style2 10 4 2 2 2 2" xfId="20386" xr:uid="{D43611F2-4245-40FD-AE51-EB25EDAD6256}"/>
    <cellStyle name="Data   - Style2 10 4 2 2 2 2 2" xfId="20387" xr:uid="{3B2EC02A-B7AC-4941-B0B6-84A46DB95226}"/>
    <cellStyle name="Data   - Style2 10 4 2 2 2 3" xfId="20388" xr:uid="{6AC9D734-43FD-4294-AD6D-6DEFABF80538}"/>
    <cellStyle name="Data   - Style2 10 4 2 2 3" xfId="20389" xr:uid="{38FDBEB6-20D5-4D1D-803E-7ED2656C4FE0}"/>
    <cellStyle name="Data   - Style2 10 4 2 2 3 2" xfId="20390" xr:uid="{9DBEF51A-9632-40E3-B9A8-D089582D63E5}"/>
    <cellStyle name="Data   - Style2 10 4 2 2 4" xfId="20391" xr:uid="{A27CDB80-935B-4298-9764-F6075271D3A5}"/>
    <cellStyle name="Data   - Style2 10 4 2 3" xfId="20392" xr:uid="{D26F85E6-B92F-43F1-BFAF-10AEAF2F3F92}"/>
    <cellStyle name="Data   - Style2 10 4 2 3 2" xfId="20393" xr:uid="{9683F02E-1398-4934-A14B-BBDDC9D7EBEE}"/>
    <cellStyle name="Data   - Style2 10 4 2 4" xfId="20394" xr:uid="{21A0C802-FB61-4FD3-B3A8-9F95B654ECDB}"/>
    <cellStyle name="Data   - Style2 10 4 3" xfId="7750" xr:uid="{841B0FE2-06C3-42C0-953C-B64A3EF6E5C9}"/>
    <cellStyle name="Data   - Style2 10 4 3 2" xfId="7586" xr:uid="{D4952299-3FAC-4CE7-9598-8936690C2E5D}"/>
    <cellStyle name="Data   - Style2 10 4 3 2 2" xfId="20395" xr:uid="{FA4D5D92-35F6-4C52-821E-E740B3FDF328}"/>
    <cellStyle name="Data   - Style2 10 4 3 2 2 2" xfId="20396" xr:uid="{BA71F8B0-3392-45D7-874E-0995F6544B1F}"/>
    <cellStyle name="Data   - Style2 10 4 3 2 3" xfId="20397" xr:uid="{09CF3A65-3717-45AC-9857-09497F974E65}"/>
    <cellStyle name="Data   - Style2 10 4 3 3" xfId="20398" xr:uid="{090A46C9-B50F-43FC-9540-5E27668ED1D5}"/>
    <cellStyle name="Data   - Style2 10 4 3 3 2" xfId="20399" xr:uid="{7294DD9A-927D-44BF-BEB4-F0B53492BC81}"/>
    <cellStyle name="Data   - Style2 10 4 3 4" xfId="20400" xr:uid="{F85D39E8-DDB3-4C39-BC36-7AD3D07F3154}"/>
    <cellStyle name="Data   - Style2 10 4 4" xfId="5083" xr:uid="{B5FFFDC8-0D62-434F-BA68-31B15EEB0698}"/>
    <cellStyle name="Data   - Style2 10 4 4 2" xfId="20401" xr:uid="{08391FAA-B0DB-48F0-BF9D-BCC30928F0BC}"/>
    <cellStyle name="Data   - Style2 10 4 4 2 2" xfId="20402" xr:uid="{C683E216-9334-4FB4-9708-BC528EADB91E}"/>
    <cellStyle name="Data   - Style2 10 4 4 3" xfId="20403" xr:uid="{C0BDD1BA-8C82-468B-A6D1-05B1638CD3E5}"/>
    <cellStyle name="Data   - Style2 10 4 5" xfId="20404" xr:uid="{5F9AB368-5457-45D8-AD93-1F519C7BF4D0}"/>
    <cellStyle name="Data   - Style2 10 4 5 2" xfId="20405" xr:uid="{7E306CDD-1886-4EDE-B602-AC7465F7F394}"/>
    <cellStyle name="Data   - Style2 10 4 6" xfId="20406" xr:uid="{9CC2F856-4494-44FB-93F9-7DEE51BD0796}"/>
    <cellStyle name="Data   - Style2 10 5" xfId="4657" xr:uid="{5419004D-09DC-43F6-98FE-30797ECE2F5C}"/>
    <cellStyle name="Data   - Style2 10 5 2" xfId="4297" xr:uid="{BB7C86E8-6454-4ACA-9241-32B75B1BA49A}"/>
    <cellStyle name="Data   - Style2 10 5 2 2" xfId="4911" xr:uid="{C243B7DF-FE37-403D-B0ED-F5DBACF62810}"/>
    <cellStyle name="Data   - Style2 10 5 2 2 2" xfId="3480" xr:uid="{066A249F-F9EA-4452-B509-24368AC92EDF}"/>
    <cellStyle name="Data   - Style2 10 5 2 2 2 2" xfId="20407" xr:uid="{51B9753A-6C20-4DE3-BB0A-516AF88DF8D4}"/>
    <cellStyle name="Data   - Style2 10 5 2 2 2 2 2" xfId="20408" xr:uid="{293AA8E2-5AA6-4F80-8409-4DAD4688DB4E}"/>
    <cellStyle name="Data   - Style2 10 5 2 2 2 3" xfId="20409" xr:uid="{23B54EDF-0540-4A6C-B014-7CDA172AA696}"/>
    <cellStyle name="Data   - Style2 10 5 2 2 3" xfId="20410" xr:uid="{E60DC1FD-91A0-4310-8353-E8B620F5717B}"/>
    <cellStyle name="Data   - Style2 10 5 2 2 3 2" xfId="20411" xr:uid="{DEB13BAC-C97B-4A79-A5C4-0FD5F55EFB81}"/>
    <cellStyle name="Data   - Style2 10 5 2 2 4" xfId="20412" xr:uid="{8417CCC8-C9D3-42E4-932B-0D0C5E9B103C}"/>
    <cellStyle name="Data   - Style2 10 5 2 3" xfId="20413" xr:uid="{792C1668-03D7-4785-BB66-61EA70E3A6A8}"/>
    <cellStyle name="Data   - Style2 10 5 2 3 2" xfId="20414" xr:uid="{11370CF8-8A0C-4335-B803-3E4920E849B9}"/>
    <cellStyle name="Data   - Style2 10 5 2 4" xfId="20415" xr:uid="{7C7C704A-3AB0-410C-BC43-E08D6BCE7D4D}"/>
    <cellStyle name="Data   - Style2 10 5 3" xfId="5876" xr:uid="{109F7489-87CF-4791-A650-2D45C990D906}"/>
    <cellStyle name="Data   - Style2 10 5 3 2" xfId="5341" xr:uid="{D0852523-0244-4FB2-A315-6DE59AFB466A}"/>
    <cellStyle name="Data   - Style2 10 5 3 2 2" xfId="20416" xr:uid="{0ABF38E0-1ACE-4A39-8166-0DE75607AA92}"/>
    <cellStyle name="Data   - Style2 10 5 3 2 2 2" xfId="20417" xr:uid="{826C4E56-76F6-422F-AB29-47836C604233}"/>
    <cellStyle name="Data   - Style2 10 5 3 2 3" xfId="20418" xr:uid="{7C837322-3DFD-42D4-9064-5BC6AAA81B3E}"/>
    <cellStyle name="Data   - Style2 10 5 3 3" xfId="20419" xr:uid="{42FF826E-B05E-475E-B8EE-FFDD2CE08DAE}"/>
    <cellStyle name="Data   - Style2 10 5 3 3 2" xfId="20420" xr:uid="{813DB20B-8F5B-4590-8329-92C413BE2F14}"/>
    <cellStyle name="Data   - Style2 10 5 3 4" xfId="20421" xr:uid="{D3145A41-0CE2-414F-A1C0-106E11647264}"/>
    <cellStyle name="Data   - Style2 10 5 4" xfId="20422" xr:uid="{0F52D841-A593-4EEF-B085-8E664D1FA433}"/>
    <cellStyle name="Data   - Style2 10 5 4 2" xfId="20423" xr:uid="{DDD5E759-E9D8-4491-9E17-B76A90030E91}"/>
    <cellStyle name="Data   - Style2 10 5 5" xfId="20424" xr:uid="{0836A71C-274B-4FC3-A359-292C0569B397}"/>
    <cellStyle name="Data   - Style2 10 6" xfId="5413" xr:uid="{5FD8FCD8-4ADC-421D-93F5-6D2D4EE6310B}"/>
    <cellStyle name="Data   - Style2 10 6 2" xfId="7376" xr:uid="{72B2C272-0807-4806-B79D-17B3727A4DB1}"/>
    <cellStyle name="Data   - Style2 10 6 2 2" xfId="4907" xr:uid="{DB3EFCD5-580D-4DB0-A4A4-B37A99D2224D}"/>
    <cellStyle name="Data   - Style2 10 6 2 2 2" xfId="20425" xr:uid="{34388AB7-2534-41B7-9D4A-F08BBB84B5E7}"/>
    <cellStyle name="Data   - Style2 10 6 2 2 2 2" xfId="20426" xr:uid="{B6E2189B-A148-43DF-BFB9-85C3820F0C85}"/>
    <cellStyle name="Data   - Style2 10 6 2 2 3" xfId="20427" xr:uid="{50598C7F-6349-4CFF-9A6B-90ECD8FCCC05}"/>
    <cellStyle name="Data   - Style2 10 6 2 3" xfId="20428" xr:uid="{C158E045-D7C9-4780-9E18-63B19DD600E7}"/>
    <cellStyle name="Data   - Style2 10 6 2 3 2" xfId="20429" xr:uid="{1EA44814-328E-43D3-9676-FCB074B37062}"/>
    <cellStyle name="Data   - Style2 10 6 2 4" xfId="20430" xr:uid="{59A83586-734F-4539-AB19-1E0AFECE8028}"/>
    <cellStyle name="Data   - Style2 10 6 3" xfId="20431" xr:uid="{2E68C424-CDAF-4633-9DC6-C7E9DC1AED26}"/>
    <cellStyle name="Data   - Style2 10 6 3 2" xfId="20432" xr:uid="{B38EF08E-3366-478B-84EC-7A2FB470D8BE}"/>
    <cellStyle name="Data   - Style2 10 6 4" xfId="20433" xr:uid="{0CEF5F11-6964-4757-9A50-2D5864726BC3}"/>
    <cellStyle name="Data   - Style2 10 7" xfId="5006" xr:uid="{53A519FE-21F7-4126-A2C4-A7FEAB3AADB3}"/>
    <cellStyle name="Data   - Style2 10 7 2" xfId="4296" xr:uid="{443281D0-A496-488E-9C94-10A429F6D8D4}"/>
    <cellStyle name="Data   - Style2 10 7 2 2" xfId="20434" xr:uid="{45D44A8B-C1BA-4713-B14A-D87A8B006A58}"/>
    <cellStyle name="Data   - Style2 10 7 2 2 2" xfId="20435" xr:uid="{2E11FB0B-5B12-4DAF-B934-6678955F4561}"/>
    <cellStyle name="Data   - Style2 10 7 2 3" xfId="20436" xr:uid="{B31632D7-A6DF-4D27-A8B6-AEA74327F375}"/>
    <cellStyle name="Data   - Style2 10 7 3" xfId="20437" xr:uid="{25A5E058-3606-48D1-BDB2-F118D2BD63C5}"/>
    <cellStyle name="Data   - Style2 10 7 3 2" xfId="20438" xr:uid="{ED1FA4AE-B235-4E52-831E-51BD7B50249E}"/>
    <cellStyle name="Data   - Style2 10 7 4" xfId="20439" xr:uid="{9220C412-1ABC-4962-84BB-9AB336043EBD}"/>
    <cellStyle name="Data   - Style2 10 8" xfId="5340" xr:uid="{755D7FC3-318F-4CB3-9333-04DEB9070A83}"/>
    <cellStyle name="Data   - Style2 10 8 2" xfId="20440" xr:uid="{35999C66-901B-4FF2-8332-0F4DCBB5766B}"/>
    <cellStyle name="Data   - Style2 10 8 2 2" xfId="20441" xr:uid="{C37AA124-D47B-486D-9F61-3B4525384644}"/>
    <cellStyle name="Data   - Style2 10 8 3" xfId="20442" xr:uid="{850D2C30-38B4-4D0A-95F2-121AE58F257A}"/>
    <cellStyle name="Data   - Style2 10 9" xfId="20443" xr:uid="{83C9ECA9-CE01-4643-BC16-406D70ACDDA0}"/>
    <cellStyle name="Data   - Style2 10 9 2" xfId="20444" xr:uid="{3021D089-C676-4A86-9085-DA7FE81391E4}"/>
    <cellStyle name="Data   - Style2 11" xfId="7850" xr:uid="{3D919944-9B01-49B8-A49E-2C543377E42E}"/>
    <cellStyle name="Data   - Style2 11 2" xfId="4910" xr:uid="{FDFE7C43-8B14-4D89-B234-CFF6259236C3}"/>
    <cellStyle name="Data   - Style2 11 2 2" xfId="5339" xr:uid="{C6BDDE2F-8B5B-4973-91F8-1684CADE4229}"/>
    <cellStyle name="Data   - Style2 11 2 2 2" xfId="7002" xr:uid="{DB60C365-E56E-4DAC-AFCF-40BE950B8E90}"/>
    <cellStyle name="Data   - Style2 11 2 2 2 2" xfId="20445" xr:uid="{A8B35660-5CDF-4A30-8285-E9BDC39594EB}"/>
    <cellStyle name="Data   - Style2 11 2 2 2 2 2" xfId="20446" xr:uid="{38FFE46B-C3B2-429D-91DB-EC129B31A1D0}"/>
    <cellStyle name="Data   - Style2 11 2 2 2 3" xfId="20447" xr:uid="{18293EBB-7372-47C6-A32E-BEC011BB325F}"/>
    <cellStyle name="Data   - Style2 11 2 2 3" xfId="20448" xr:uid="{AC8FC361-9720-4E61-B0FB-FB7F34CC2C76}"/>
    <cellStyle name="Data   - Style2 11 2 2 3 2" xfId="20449" xr:uid="{ACBA4CD2-7FC3-4B50-A4F2-9F7638E438FB}"/>
    <cellStyle name="Data   - Style2 11 2 2 4" xfId="20450" xr:uid="{2BAC0343-92CE-4B35-8895-EE8B6891A4A7}"/>
    <cellStyle name="Data   - Style2 11 2 3" xfId="20451" xr:uid="{AA9094A2-81DA-4559-8555-DD6B1F1B197C}"/>
    <cellStyle name="Data   - Style2 11 2 3 2" xfId="20452" xr:uid="{2FE51A40-2438-46DB-8961-CA1B190B51CB}"/>
    <cellStyle name="Data   - Style2 11 2 4" xfId="20453" xr:uid="{E88D3C06-D8A6-4495-94B4-72965159BA77}"/>
    <cellStyle name="Data   - Style2 11 3" xfId="7359" xr:uid="{7CF06260-02CF-4905-AD1E-59114A92BEA4}"/>
    <cellStyle name="Data   - Style2 11 3 2" xfId="4909" xr:uid="{0823D945-0CBD-49B5-A613-E9BD87350368}"/>
    <cellStyle name="Data   - Style2 11 3 2 2" xfId="20454" xr:uid="{3F06E265-EF72-457E-8189-3FF321C85339}"/>
    <cellStyle name="Data   - Style2 11 3 2 2 2" xfId="20455" xr:uid="{31F4A189-F8F5-419B-8064-68E67F431D3D}"/>
    <cellStyle name="Data   - Style2 11 3 2 3" xfId="20456" xr:uid="{BB38945C-B6C9-4DB1-93F0-23D22DADFB7E}"/>
    <cellStyle name="Data   - Style2 11 3 3" xfId="20457" xr:uid="{598D9335-7882-4F67-8615-516D202D5895}"/>
    <cellStyle name="Data   - Style2 11 3 3 2" xfId="20458" xr:uid="{C39C483D-B948-4455-8DBC-131AA9EEAFE4}"/>
    <cellStyle name="Data   - Style2 11 3 4" xfId="20459" xr:uid="{EF1F9DA5-D93E-4197-8385-195563DD1867}"/>
    <cellStyle name="Data   - Style2 11 4" xfId="5338" xr:uid="{AF154CDE-5DE6-4FD0-A7A0-10BB473B19ED}"/>
    <cellStyle name="Data   - Style2 11 4 2" xfId="20460" xr:uid="{42DC7057-A75A-48F8-9F3F-EEEB952964F9}"/>
    <cellStyle name="Data   - Style2 11 4 2 2" xfId="20461" xr:uid="{9584CA4D-9849-498A-896F-905B7B514CA9}"/>
    <cellStyle name="Data   - Style2 11 4 3" xfId="20462" xr:uid="{0CBF886A-643F-4AD3-A222-CF062D88C413}"/>
    <cellStyle name="Data   - Style2 11 5" xfId="20463" xr:uid="{51611994-0BC2-493F-8F22-207D0ADABC66}"/>
    <cellStyle name="Data   - Style2 11 5 2" xfId="20464" xr:uid="{88555F24-6EBF-475A-8E2D-18C550B3C2EF}"/>
    <cellStyle name="Data   - Style2 11 6" xfId="20465" xr:uid="{E5E7B024-AA81-4909-89FB-4F3859FE7452}"/>
    <cellStyle name="Data   - Style2 12" xfId="7587" xr:uid="{2EC7B5DF-A8ED-43A0-91A0-538E2F070C86}"/>
    <cellStyle name="Data   - Style2 12 2" xfId="7065" xr:uid="{8A800689-27C6-4A2F-B551-C4E94649DFE2}"/>
    <cellStyle name="Data   - Style2 12 2 2" xfId="4908" xr:uid="{D8F7F653-4DBF-4EBD-BA61-2A93DF2F6D45}"/>
    <cellStyle name="Data   - Style2 12 2 2 2" xfId="20466" xr:uid="{5B7E112A-211F-414B-95AA-FC92C6C10C27}"/>
    <cellStyle name="Data   - Style2 12 2 2 2 2" xfId="20467" xr:uid="{50C078E2-88D5-4704-B5F7-F1E7D007D5B7}"/>
    <cellStyle name="Data   - Style2 12 2 2 3" xfId="20468" xr:uid="{54288266-3363-49DE-9267-1BB526F59EFB}"/>
    <cellStyle name="Data   - Style2 12 2 3" xfId="20469" xr:uid="{A01B4677-23A0-43DC-9118-B7D39B01C4BE}"/>
    <cellStyle name="Data   - Style2 12 2 3 2" xfId="20470" xr:uid="{22BEF90A-3C89-47EE-8600-011FDF5A7D02}"/>
    <cellStyle name="Data   - Style2 12 2 4" xfId="20471" xr:uid="{C374EFAE-F1BC-4217-9DE2-C81C08510E3B}"/>
    <cellStyle name="Data   - Style2 12 3" xfId="20472" xr:uid="{BEEAA349-9DA0-4289-AB6F-6D6F362693A2}"/>
    <cellStyle name="Data   - Style2 12 3 2" xfId="20473" xr:uid="{2B7ADA49-AD39-492A-947D-B6A4FA7B3F26}"/>
    <cellStyle name="Data   - Style2 12 4" xfId="20474" xr:uid="{22B0D9E1-83D9-42D0-9285-C517075117B6}"/>
    <cellStyle name="Data   - Style2 13" xfId="5337" xr:uid="{2C58651C-3691-4CB1-85F3-0628B0BD0BB7}"/>
    <cellStyle name="Data   - Style2 13 2" xfId="4655" xr:uid="{2DF8BEAD-BCB2-4B54-89F3-4BD954B7EB4E}"/>
    <cellStyle name="Data   - Style2 13 2 2" xfId="20475" xr:uid="{5B5A609F-79BE-45A6-AF8A-F2D8121367D2}"/>
    <cellStyle name="Data   - Style2 13 2 2 2" xfId="20476" xr:uid="{A1DE08DE-7000-4A08-A5CE-49F3BF3EE2EF}"/>
    <cellStyle name="Data   - Style2 13 2 3" xfId="20477" xr:uid="{108BBCA3-7801-4948-A40E-FD777ABD353C}"/>
    <cellStyle name="Data   - Style2 13 3" xfId="20478" xr:uid="{57F2FDFE-BD72-4060-B410-A659252F89BC}"/>
    <cellStyle name="Data   - Style2 13 3 2" xfId="20479" xr:uid="{3843E8E8-F64C-4D50-9D3C-E678322802F1}"/>
    <cellStyle name="Data   - Style2 13 4" xfId="20480" xr:uid="{3617562D-03D3-4CAD-8A35-3DCCBC526D23}"/>
    <cellStyle name="Data   - Style2 14" xfId="7066" xr:uid="{847CFC3E-3302-4501-94C4-A39B991AC331}"/>
    <cellStyle name="Data   - Style2 14 2" xfId="20481" xr:uid="{97297248-C7EF-4087-8577-BA484C956130}"/>
    <cellStyle name="Data   - Style2 14 2 2" xfId="20482" xr:uid="{80625324-EB03-443B-BB8D-831E6BE59955}"/>
    <cellStyle name="Data   - Style2 14 3" xfId="20483" xr:uid="{ED91C3DE-D0FC-4E6C-895D-6AC220AFF4BF}"/>
    <cellStyle name="Data   - Style2 15" xfId="20484" xr:uid="{AAD9AD62-194C-42E7-92E4-262CF3429E31}"/>
    <cellStyle name="Data   - Style2 15 2" xfId="20485" xr:uid="{71A3E116-FE37-4E87-B32A-6201D6BEF42F}"/>
    <cellStyle name="Data   - Style2 16" xfId="20486" xr:uid="{0AE2A1C2-CCCE-41F4-A990-919CBF060704}"/>
    <cellStyle name="Data   - Style2 16 2" xfId="20487" xr:uid="{A30A96B8-4ECF-4ADF-8D8A-CC302412F95F}"/>
    <cellStyle name="Data   - Style2 17" xfId="20488" xr:uid="{167D293D-21BD-46A7-92EE-A3DAE722CAC6}"/>
    <cellStyle name="Data   - Style2 17 2" xfId="20489" xr:uid="{FFAA3762-EA45-4EA7-A157-048834102FB7}"/>
    <cellStyle name="Data   - Style2 18" xfId="20490" xr:uid="{B4A69D7B-E2F8-44D4-93C1-5DBAE150A7E4}"/>
    <cellStyle name="Data   - Style2 18 2" xfId="20491" xr:uid="{156DC6FF-4083-4B8D-BA9E-62CE5EE5E44A}"/>
    <cellStyle name="Data   - Style2 19" xfId="20492" xr:uid="{ACBAC2CB-5DA7-459C-85DE-697398F9ECD5}"/>
    <cellStyle name="Data   - Style2 2" xfId="3534" xr:uid="{F4B3B0D3-9165-4910-AD03-07DA043973A0}"/>
    <cellStyle name="Data   - Style2 2 10" xfId="20493" xr:uid="{602AEC75-2484-4AC6-98B2-9AFB4A872A22}"/>
    <cellStyle name="Data   - Style2 2 2" xfId="5336" xr:uid="{24F5BE32-EA36-4D6D-A669-49AB5389CEF2}"/>
    <cellStyle name="Data   - Style2 2 2 10" xfId="20494" xr:uid="{ECB3397F-7986-4D6C-B3A3-938CBD94F1D0}"/>
    <cellStyle name="Data   - Style2 2 2 10 2" xfId="20495" xr:uid="{C9188E38-8C6D-4235-98F0-0A8015CDC68C}"/>
    <cellStyle name="Data   - Style2 2 2 11" xfId="20496" xr:uid="{7CCAA68D-F059-418E-9BDA-FE05855EFDAB}"/>
    <cellStyle name="Data   - Style2 2 2 2" xfId="5412" xr:uid="{05833D66-D7B3-4C22-9ADA-D7B2B0233518}"/>
    <cellStyle name="Data   - Style2 2 2 2 10" xfId="20497" xr:uid="{4B8F85DF-D64E-4F01-A31F-6537698CDBD1}"/>
    <cellStyle name="Data   - Style2 2 2 2 2" xfId="5070" xr:uid="{814E2E46-86E7-4EA8-9668-0016DCD33022}"/>
    <cellStyle name="Data   - Style2 2 2 2 2 2" xfId="5588" xr:uid="{BE33EDD9-5252-446D-90E1-B4C9B5C729B1}"/>
    <cellStyle name="Data   - Style2 2 2 2 2 2 2" xfId="4902" xr:uid="{571115B1-C6B6-41CF-8EF4-902C5E1E2559}"/>
    <cellStyle name="Data   - Style2 2 2 2 2 2 2 2" xfId="5005" xr:uid="{661555A7-69E4-42E3-805D-BB01CC4A8E8C}"/>
    <cellStyle name="Data   - Style2 2 2 2 2 2 2 2 2" xfId="20498" xr:uid="{A3ACA5D5-8640-4557-AA8E-52961E257203}"/>
    <cellStyle name="Data   - Style2 2 2 2 2 2 2 2 2 2" xfId="20499" xr:uid="{7DDBCFF8-5248-4069-83F5-717871029FCF}"/>
    <cellStyle name="Data   - Style2 2 2 2 2 2 2 2 3" xfId="20500" xr:uid="{49537B25-C19F-4554-A22E-4706362B13BA}"/>
    <cellStyle name="Data   - Style2 2 2 2 2 2 2 3" xfId="20501" xr:uid="{5C2E56C2-DED0-49DC-9DD1-0ADDD4BBE66B}"/>
    <cellStyle name="Data   - Style2 2 2 2 2 2 2 3 2" xfId="20502" xr:uid="{829A7331-E399-459B-AAF6-77DE33D93395}"/>
    <cellStyle name="Data   - Style2 2 2 2 2 2 2 4" xfId="20503" xr:uid="{0D73B267-39A5-44FB-B4AD-763E36B9C981}"/>
    <cellStyle name="Data   - Style2 2 2 2 2 2 3" xfId="20504" xr:uid="{5E44A281-7AED-43CF-82F2-9498672C0CD2}"/>
    <cellStyle name="Data   - Style2 2 2 2 2 2 3 2" xfId="20505" xr:uid="{C07E82FA-F53D-4E0D-A632-56462E6D627A}"/>
    <cellStyle name="Data   - Style2 2 2 2 2 2 4" xfId="20506" xr:uid="{AC55EBCE-FBFF-46BE-BA9C-EC37A8CE2840}"/>
    <cellStyle name="Data   - Style2 2 2 2 2 3" xfId="5875" xr:uid="{42FCE746-793D-47E0-9048-A171D65B7315}"/>
    <cellStyle name="Data   - Style2 2 2 2 2 3 2" xfId="5335" xr:uid="{5C361708-2300-4414-953C-DFE7967DD299}"/>
    <cellStyle name="Data   - Style2 2 2 2 2 3 2 2" xfId="20507" xr:uid="{1CD3BBE8-3663-43A8-B5A5-5409DEE7EA18}"/>
    <cellStyle name="Data   - Style2 2 2 2 2 3 2 2 2" xfId="20508" xr:uid="{42DEE1F3-4AE5-4583-AAE7-E1DEC62061A4}"/>
    <cellStyle name="Data   - Style2 2 2 2 2 3 2 3" xfId="20509" xr:uid="{0C910090-EB5A-4605-B810-16A3131DADC6}"/>
    <cellStyle name="Data   - Style2 2 2 2 2 3 3" xfId="20510" xr:uid="{87A043A4-A2DA-48D7-91D8-0652B7DF92BB}"/>
    <cellStyle name="Data   - Style2 2 2 2 2 3 3 2" xfId="20511" xr:uid="{6F2F8B6C-5427-4F93-BFA2-2DCC97B1541A}"/>
    <cellStyle name="Data   - Style2 2 2 2 2 3 4" xfId="20512" xr:uid="{B8C9D22C-3958-4780-858D-0B188DFC3121}"/>
    <cellStyle name="Data   - Style2 2 2 2 2 4" xfId="7851" xr:uid="{B028EA12-9F1B-4DD1-A398-FAF6A84B07F8}"/>
    <cellStyle name="Data   - Style2 2 2 2 2 4 2" xfId="20513" xr:uid="{17D9BFB4-9441-4DD8-A520-173F05552770}"/>
    <cellStyle name="Data   - Style2 2 2 2 2 4 2 2" xfId="20514" xr:uid="{66F39806-221F-4512-9834-DC82BF78377A}"/>
    <cellStyle name="Data   - Style2 2 2 2 2 4 3" xfId="20515" xr:uid="{A1CE1CC8-3A90-4A9A-ADB9-CCC98F151349}"/>
    <cellStyle name="Data   - Style2 2 2 2 2 5" xfId="20516" xr:uid="{DF55C1D4-BA25-4652-85E8-37AA531C7E45}"/>
    <cellStyle name="Data   - Style2 2 2 2 2 5 2" xfId="20517" xr:uid="{1579B3B7-AA97-451D-9B8A-6B219DBC54AD}"/>
    <cellStyle name="Data   - Style2 2 2 2 2 6" xfId="20518" xr:uid="{6EDEE732-7D02-4C76-B4FF-142E857211A8}"/>
    <cellStyle name="Data   - Style2 2 2 2 3" xfId="4906" xr:uid="{661A3F74-80DC-4A47-8C06-617334949CFD}"/>
    <cellStyle name="Data   - Style2 2 2 2 3 2" xfId="3633" xr:uid="{95169E0D-0B82-4548-ADBD-BCE0028CA964}"/>
    <cellStyle name="Data   - Style2 2 2 2 3 2 2" xfId="7003" xr:uid="{FC65BE9A-FA6D-4E47-B2EC-0E22A5EB10A2}"/>
    <cellStyle name="Data   - Style2 2 2 2 3 2 2 2" xfId="5068" xr:uid="{903F83A6-7D4E-4360-BFCD-B0DC25ED9B7F}"/>
    <cellStyle name="Data   - Style2 2 2 2 3 2 2 2 2" xfId="20519" xr:uid="{0C087A21-6BDF-453B-8B95-BE540B9999C1}"/>
    <cellStyle name="Data   - Style2 2 2 2 3 2 2 2 2 2" xfId="20520" xr:uid="{BF282F9D-1B4D-45E6-874E-4FA09B1D2E72}"/>
    <cellStyle name="Data   - Style2 2 2 2 3 2 2 2 3" xfId="20521" xr:uid="{227C5736-C3AA-4C21-80F1-40CBE5AF3776}"/>
    <cellStyle name="Data   - Style2 2 2 2 3 2 2 3" xfId="20522" xr:uid="{781506D7-4C86-454A-805B-03568DA4C30F}"/>
    <cellStyle name="Data   - Style2 2 2 2 3 2 2 3 2" xfId="20523" xr:uid="{91EBC4C5-585F-41AE-B0D9-6B235A67505B}"/>
    <cellStyle name="Data   - Style2 2 2 2 3 2 2 4" xfId="20524" xr:uid="{B727E214-7627-40F4-8296-43EB27011C60}"/>
    <cellStyle name="Data   - Style2 2 2 2 3 2 3" xfId="20525" xr:uid="{D95E9E9B-90E2-46BF-AE2D-2208CEBEBAB3}"/>
    <cellStyle name="Data   - Style2 2 2 2 3 2 3 2" xfId="20526" xr:uid="{074FD029-E185-4588-8BC8-E49756D2372C}"/>
    <cellStyle name="Data   - Style2 2 2 2 3 2 4" xfId="20527" xr:uid="{DF059C90-C636-43F9-A998-DB7204137A14}"/>
    <cellStyle name="Data   - Style2 2 2 2 3 3" xfId="4905" xr:uid="{46D84935-68C4-4BF6-B11A-5DEABA0B5AEF}"/>
    <cellStyle name="Data   - Style2 2 2 2 3 3 2" xfId="20528" xr:uid="{35685C52-3AA1-41F9-AF9C-A244DD124026}"/>
    <cellStyle name="Data   - Style2 2 2 2 3 3 2 2" xfId="20529" xr:uid="{56A36FD8-7C04-464A-9669-E38D6BDF4947}"/>
    <cellStyle name="Data   - Style2 2 2 2 3 3 3" xfId="20530" xr:uid="{14A8DC4B-0495-4433-A64B-E59B47512122}"/>
    <cellStyle name="Data   - Style2 2 2 2 3 4" xfId="20531" xr:uid="{7CF14938-379B-43C6-B1F7-60D716E3113F}"/>
    <cellStyle name="Data   - Style2 2 2 2 3 4 2" xfId="20532" xr:uid="{E7A2750C-9AFE-43E1-96BD-7EFA88611B53}"/>
    <cellStyle name="Data   - Style2 2 2 2 3 5" xfId="20533" xr:uid="{B6B8C32A-9AFF-4266-A6D6-D6AE50D0E834}"/>
    <cellStyle name="Data   - Style2 2 2 2 4" xfId="3632" xr:uid="{CB68854E-0D63-40FF-9476-35D70D2E5F77}"/>
    <cellStyle name="Data   - Style2 2 2 2 4 2" xfId="7588" xr:uid="{BD0F0705-DE31-470E-9A7D-87C1D5368507}"/>
    <cellStyle name="Data   - Style2 2 2 2 4 2 2" xfId="5067" xr:uid="{FA43CCA6-9D57-4DF1-A99A-9A5BCCC8E178}"/>
    <cellStyle name="Data   - Style2 2 2 2 4 2 2 2" xfId="4904" xr:uid="{893FBB20-BF58-4EA2-AF17-1EF8BD032777}"/>
    <cellStyle name="Data   - Style2 2 2 2 4 2 2 2 2" xfId="20534" xr:uid="{D38BB3E0-9855-4872-8695-10692BE3B0B4}"/>
    <cellStyle name="Data   - Style2 2 2 2 4 2 2 2 2 2" xfId="20535" xr:uid="{F9E0DC39-41CA-4A49-96B1-E29A9657AE7D}"/>
    <cellStyle name="Data   - Style2 2 2 2 4 2 2 2 3" xfId="20536" xr:uid="{C3D017BF-495C-4FC0-9A1D-F51657180EB1}"/>
    <cellStyle name="Data   - Style2 2 2 2 4 2 2 3" xfId="20537" xr:uid="{F2FC5E2F-DA65-4778-9DC2-BDD3FEC0AD30}"/>
    <cellStyle name="Data   - Style2 2 2 2 4 2 2 3 2" xfId="20538" xr:uid="{C1925CB4-EA47-42BF-905A-F26A36069C0A}"/>
    <cellStyle name="Data   - Style2 2 2 2 4 2 2 4" xfId="20539" xr:uid="{00517FAF-3050-46E8-A8C2-BF084BA639DD}"/>
    <cellStyle name="Data   - Style2 2 2 2 4 2 3" xfId="20540" xr:uid="{5F4EDDAE-ED35-4358-B0F6-C043F1D2F18B}"/>
    <cellStyle name="Data   - Style2 2 2 2 4 2 3 2" xfId="20541" xr:uid="{8D3F043C-CB67-4F12-87FC-268FED1A71DF}"/>
    <cellStyle name="Data   - Style2 2 2 2 4 2 4" xfId="20542" xr:uid="{B7263F8C-B9E4-4D6E-9C72-5F4D3C93DFB1}"/>
    <cellStyle name="Data   - Style2 2 2 2 4 3" xfId="3631" xr:uid="{B07B1580-92BA-4266-845B-747BF94FB7D4}"/>
    <cellStyle name="Data   - Style2 2 2 2 4 3 2" xfId="5411" xr:uid="{ED2FACD1-969A-48F1-9F44-678439ACACA8}"/>
    <cellStyle name="Data   - Style2 2 2 2 4 3 2 2" xfId="20543" xr:uid="{C4DD544E-F5A3-467F-A7DA-68D23B4374F3}"/>
    <cellStyle name="Data   - Style2 2 2 2 4 3 2 2 2" xfId="20544" xr:uid="{33A58602-9DD6-4F87-BA17-18CC61A964FD}"/>
    <cellStyle name="Data   - Style2 2 2 2 4 3 2 3" xfId="20545" xr:uid="{E0854B36-7CDD-43DC-91AF-CABF44648818}"/>
    <cellStyle name="Data   - Style2 2 2 2 4 3 3" xfId="20546" xr:uid="{6E442464-9CF6-4B3C-B201-194459D0C552}"/>
    <cellStyle name="Data   - Style2 2 2 2 4 3 3 2" xfId="20547" xr:uid="{1258BD11-5704-4A27-BFD1-A3835E499FF3}"/>
    <cellStyle name="Data   - Style2 2 2 2 4 3 4" xfId="20548" xr:uid="{3351762F-EC05-4AE1-8158-6173620608C6}"/>
    <cellStyle name="Data   - Style2 2 2 2 4 4" xfId="5069" xr:uid="{9A200811-96AE-4D33-BFBB-5CA25F1D5BFA}"/>
    <cellStyle name="Data   - Style2 2 2 2 4 4 2" xfId="20549" xr:uid="{5607E826-F663-4C4A-AF4F-606E8E2BB8B5}"/>
    <cellStyle name="Data   - Style2 2 2 2 4 4 2 2" xfId="20550" xr:uid="{43D8D326-5F30-4AC6-819E-72F6BBF585BF}"/>
    <cellStyle name="Data   - Style2 2 2 2 4 4 3" xfId="20551" xr:uid="{DC83EB5F-0A1A-4CD4-89D6-A8E974FF3619}"/>
    <cellStyle name="Data   - Style2 2 2 2 4 5" xfId="20552" xr:uid="{54C390F0-EACA-4BE9-9507-8336F3605AF5}"/>
    <cellStyle name="Data   - Style2 2 2 2 4 5 2" xfId="20553" xr:uid="{3CEB0AF9-96E5-48EB-B859-2CF3782AB8CA}"/>
    <cellStyle name="Data   - Style2 2 2 2 4 6" xfId="20554" xr:uid="{220AA2CE-E7B7-4685-93E5-477C068388CD}"/>
    <cellStyle name="Data   - Style2 2 2 2 5" xfId="4903" xr:uid="{A6C46439-5411-47C2-8C15-C01BF086CB5B}"/>
    <cellStyle name="Data   - Style2 2 2 2 5 2" xfId="5334" xr:uid="{8E64A0CC-0099-4BE2-83FE-A20FA15B9A5D}"/>
    <cellStyle name="Data   - Style2 2 2 2 5 2 2" xfId="7004" xr:uid="{19CEF89F-751C-4D4E-B106-DB79787157BF}"/>
    <cellStyle name="Data   - Style2 2 2 2 5 2 2 2" xfId="5066" xr:uid="{E20D1260-DC8F-419F-B960-975A6ECD34ED}"/>
    <cellStyle name="Data   - Style2 2 2 2 5 2 2 2 2" xfId="20555" xr:uid="{953417B3-2281-4B29-9D03-2030A61329E4}"/>
    <cellStyle name="Data   - Style2 2 2 2 5 2 2 2 2 2" xfId="20556" xr:uid="{873F069D-0EBD-4594-AF7A-B14E305FD04A}"/>
    <cellStyle name="Data   - Style2 2 2 2 5 2 2 2 3" xfId="20557" xr:uid="{216D3437-4267-4E8E-9446-1D3152567234}"/>
    <cellStyle name="Data   - Style2 2 2 2 5 2 2 3" xfId="20558" xr:uid="{CE50FE3A-5144-4FFC-BB12-325EB0637380}"/>
    <cellStyle name="Data   - Style2 2 2 2 5 2 2 3 2" xfId="20559" xr:uid="{E45AA264-F254-42CF-BA39-7977CBAC9DE7}"/>
    <cellStyle name="Data   - Style2 2 2 2 5 2 2 4" xfId="20560" xr:uid="{18484DA9-0C61-48A5-9825-45FB9845C3C2}"/>
    <cellStyle name="Data   - Style2 2 2 2 5 2 3" xfId="20561" xr:uid="{8412BE4A-ED7D-4A94-AD38-DA8C09312B17}"/>
    <cellStyle name="Data   - Style2 2 2 2 5 2 3 2" xfId="20562" xr:uid="{DB37FACC-2771-4CBC-B895-D512B9D06AF8}"/>
    <cellStyle name="Data   - Style2 2 2 2 5 2 4" xfId="20563" xr:uid="{ABD5954E-5843-4DE5-BF9A-B76C78B81A7E}"/>
    <cellStyle name="Data   - Style2 2 2 2 5 3" xfId="5065" xr:uid="{BFA32DCE-7954-49E9-B6C1-1355E369A8F5}"/>
    <cellStyle name="Data   - Style2 2 2 2 5 3 2" xfId="4897" xr:uid="{6CD84453-153F-4682-A20B-E8232F736CA2}"/>
    <cellStyle name="Data   - Style2 2 2 2 5 3 2 2" xfId="20564" xr:uid="{34F45D9C-BBFA-483B-87BD-86C5032BFF3C}"/>
    <cellStyle name="Data   - Style2 2 2 2 5 3 2 2 2" xfId="20565" xr:uid="{925B905D-3B37-46F3-8423-C3B2A1100786}"/>
    <cellStyle name="Data   - Style2 2 2 2 5 3 2 3" xfId="20566" xr:uid="{89A2A60B-C426-42EE-BBD3-BCB97CB75901}"/>
    <cellStyle name="Data   - Style2 2 2 2 5 3 3" xfId="20567" xr:uid="{6D41DADD-AD63-4DB9-BF88-31BCD213B0E8}"/>
    <cellStyle name="Data   - Style2 2 2 2 5 3 3 2" xfId="20568" xr:uid="{157E5EB4-0E5B-4468-B34A-1E62EBBDD038}"/>
    <cellStyle name="Data   - Style2 2 2 2 5 3 4" xfId="20569" xr:uid="{06FD87CD-1D46-4733-9CAF-F18CE5F8A2DD}"/>
    <cellStyle name="Data   - Style2 2 2 2 5 4" xfId="20570" xr:uid="{F38F7B02-407C-423C-9A4D-8BDD6310AD35}"/>
    <cellStyle name="Data   - Style2 2 2 2 5 4 2" xfId="20571" xr:uid="{1E6978C5-16F4-4F9B-8D05-5FF2EE4E8AB2}"/>
    <cellStyle name="Data   - Style2 2 2 2 5 5" xfId="20572" xr:uid="{226357C6-813D-41E6-B5C6-E021EEDAF22D}"/>
    <cellStyle name="Data   - Style2 2 2 2 6" xfId="4527" xr:uid="{C4FFBDC7-1EA7-4777-B3F4-0793E5FC9271}"/>
    <cellStyle name="Data   - Style2 2 2 2 6 2" xfId="4295" xr:uid="{E814B6C1-38A3-4408-93CB-49C455AD51E3}"/>
    <cellStyle name="Data   - Style2 2 2 2 6 2 2" xfId="5333" xr:uid="{597EF603-5890-4F66-9726-178FD4F86A06}"/>
    <cellStyle name="Data   - Style2 2 2 2 6 2 2 2" xfId="20573" xr:uid="{6FD48AE2-8AAA-4C68-9C5D-AA9E9F8CAD4A}"/>
    <cellStyle name="Data   - Style2 2 2 2 6 2 2 2 2" xfId="20574" xr:uid="{68EF1F0A-D58E-4A6C-82FF-A9B14615C23D}"/>
    <cellStyle name="Data   - Style2 2 2 2 6 2 2 3" xfId="20575" xr:uid="{6F9FE42F-7C0F-4659-9AB2-77E0C2F8570A}"/>
    <cellStyle name="Data   - Style2 2 2 2 6 2 3" xfId="20576" xr:uid="{EF5C22EB-4320-43CB-A9E3-C5238474AFB4}"/>
    <cellStyle name="Data   - Style2 2 2 2 6 2 3 2" xfId="20577" xr:uid="{5D4CF125-06DB-4B28-AE8E-9FBC1D1C619C}"/>
    <cellStyle name="Data   - Style2 2 2 2 6 2 4" xfId="20578" xr:uid="{94BA4CF5-4C77-40C9-A91E-7580A0F2A1D9}"/>
    <cellStyle name="Data   - Style2 2 2 2 6 3" xfId="20579" xr:uid="{CB0791F9-9CA8-4B1B-9101-2BCC617A93E4}"/>
    <cellStyle name="Data   - Style2 2 2 2 6 3 2" xfId="20580" xr:uid="{F7440627-52F4-4FE4-A24E-AC0274C9CCAA}"/>
    <cellStyle name="Data   - Style2 2 2 2 6 4" xfId="20581" xr:uid="{057B185B-10B8-4AB9-BF47-638D7793CC0B}"/>
    <cellStyle name="Data   - Style2 2 2 2 7" xfId="7852" xr:uid="{F4AA763F-B305-43A5-A926-F4646BD42BE3}"/>
    <cellStyle name="Data   - Style2 2 2 2 7 2" xfId="4901" xr:uid="{BEBC7BBA-A29A-4ECF-8BC3-49D59A9A87E4}"/>
    <cellStyle name="Data   - Style2 2 2 2 7 2 2" xfId="20582" xr:uid="{E267370A-4DED-499A-B3B8-5997DD88DB73}"/>
    <cellStyle name="Data   - Style2 2 2 2 7 2 2 2" xfId="20583" xr:uid="{2397FCC1-CB80-44F8-A1BF-62F50A341FF8}"/>
    <cellStyle name="Data   - Style2 2 2 2 7 2 3" xfId="20584" xr:uid="{669249B3-DCB7-4512-AD96-46CD5C64F328}"/>
    <cellStyle name="Data   - Style2 2 2 2 7 3" xfId="20585" xr:uid="{4368DD9C-3FAE-4666-82E9-8A0B3199B94D}"/>
    <cellStyle name="Data   - Style2 2 2 2 7 3 2" xfId="20586" xr:uid="{E571763D-5E84-4501-B073-35322F217B49}"/>
    <cellStyle name="Data   - Style2 2 2 2 7 4" xfId="20587" xr:uid="{5CFB5779-013F-4B74-9CE2-F9F6DC6D0EDD}"/>
    <cellStyle name="Data   - Style2 2 2 2 8" xfId="5332" xr:uid="{C2C1D7D5-15BA-4F01-A624-FAB32648C669}"/>
    <cellStyle name="Data   - Style2 2 2 2 8 2" xfId="20588" xr:uid="{32D310C3-52EE-4933-8F28-127AAD4FF65C}"/>
    <cellStyle name="Data   - Style2 2 2 2 8 2 2" xfId="20589" xr:uid="{9B8C8955-C80C-4B20-9437-5DD129021F76}"/>
    <cellStyle name="Data   - Style2 2 2 2 8 3" xfId="20590" xr:uid="{4224A0A6-B3CE-46AC-99ED-5883D085DD5B}"/>
    <cellStyle name="Data   - Style2 2 2 2 9" xfId="20591" xr:uid="{70B71339-7F14-4563-92D7-3229D9E943C8}"/>
    <cellStyle name="Data   - Style2 2 2 2 9 2" xfId="20592" xr:uid="{E66E7C8D-BC4F-45F9-BA45-2B68C3B0C97A}"/>
    <cellStyle name="Data   - Style2 2 2 3" xfId="6997" xr:uid="{0C4DEEE8-833E-4B72-8D9A-59B3297FF468}"/>
    <cellStyle name="Data   - Style2 2 2 3 10" xfId="20593" xr:uid="{7085F377-E24D-4BF6-A0B0-03C5A5A35956}"/>
    <cellStyle name="Data   - Style2 2 2 3 2" xfId="5064" xr:uid="{EC940760-E739-4DD0-8C7D-E6BC56059FA1}"/>
    <cellStyle name="Data   - Style2 2 2 3 2 2" xfId="4900" xr:uid="{E966E0AF-8C55-46BA-8642-2D31737769EB}"/>
    <cellStyle name="Data   - Style2 2 2 3 2 2 2" xfId="5331" xr:uid="{E5692B48-1117-4BC1-A754-C01DADD66543}"/>
    <cellStyle name="Data   - Style2 2 2 3 2 2 2 2" xfId="7584" xr:uid="{6BC99DF5-F7DB-4133-826C-53A9DBA08EB4}"/>
    <cellStyle name="Data   - Style2 2 2 3 2 2 2 2 2" xfId="20594" xr:uid="{16A85211-D163-404B-A281-1BFE8AAEE630}"/>
    <cellStyle name="Data   - Style2 2 2 3 2 2 2 2 2 2" xfId="20595" xr:uid="{AE5EDEBB-4F3E-4C0E-8390-FF9CD71B1AF7}"/>
    <cellStyle name="Data   - Style2 2 2 3 2 2 2 2 3" xfId="20596" xr:uid="{DBC5560E-7D8A-4F3B-8A87-7D8B12E7F95B}"/>
    <cellStyle name="Data   - Style2 2 2 3 2 2 2 3" xfId="20597" xr:uid="{64E6B1A9-54EC-4465-BA48-F90B86206483}"/>
    <cellStyle name="Data   - Style2 2 2 3 2 2 2 3 2" xfId="20598" xr:uid="{07377584-4C49-43AC-841C-9C62F629E0C5}"/>
    <cellStyle name="Data   - Style2 2 2 3 2 2 2 4" xfId="20599" xr:uid="{1C7E6358-9F26-4929-9C47-15A06B043567}"/>
    <cellStyle name="Data   - Style2 2 2 3 2 2 3" xfId="20600" xr:uid="{343756CB-3965-4810-86EF-DCB640C4BFA0}"/>
    <cellStyle name="Data   - Style2 2 2 3 2 2 3 2" xfId="20601" xr:uid="{009F594F-503D-41B7-B4D9-3EE1E67B4237}"/>
    <cellStyle name="Data   - Style2 2 2 3 2 2 4" xfId="20602" xr:uid="{71AD0085-430A-44B1-B603-358A91850AC9}"/>
    <cellStyle name="Data   - Style2 2 2 3 2 3" xfId="3591" xr:uid="{FD75326B-E4BD-4E36-B4DD-BA60E6840FDB}"/>
    <cellStyle name="Data   - Style2 2 2 3 2 3 2" xfId="4899" xr:uid="{61803A14-BF54-4011-ACFE-D321F4F797D1}"/>
    <cellStyle name="Data   - Style2 2 2 3 2 3 2 2" xfId="20603" xr:uid="{505A61AD-8ED8-41A1-A1CE-A219F7D8EBAC}"/>
    <cellStyle name="Data   - Style2 2 2 3 2 3 2 2 2" xfId="20604" xr:uid="{B34757FF-CEBF-4D56-80BE-3AA2018F2431}"/>
    <cellStyle name="Data   - Style2 2 2 3 2 3 2 3" xfId="20605" xr:uid="{1A108523-F53F-4787-89C9-D94C2FDC7ADC}"/>
    <cellStyle name="Data   - Style2 2 2 3 2 3 3" xfId="20606" xr:uid="{1B71538A-97BA-4E77-8891-AA6F3ACE3F94}"/>
    <cellStyle name="Data   - Style2 2 2 3 2 3 3 2" xfId="20607" xr:uid="{C769AB42-B39D-4DC8-AD8D-ECE0CA45EC44}"/>
    <cellStyle name="Data   - Style2 2 2 3 2 3 4" xfId="20608" xr:uid="{25F77E25-5EF9-4460-B299-973B513D9578}"/>
    <cellStyle name="Data   - Style2 2 2 3 2 4" xfId="5330" xr:uid="{29D767AC-E125-4D9C-B298-94C3D0B0AA4D}"/>
    <cellStyle name="Data   - Style2 2 2 3 2 4 2" xfId="20609" xr:uid="{9A1D4BBB-428F-4561-A421-E1F9D7809BF0}"/>
    <cellStyle name="Data   - Style2 2 2 3 2 4 2 2" xfId="20610" xr:uid="{E8A59160-BF2C-414C-BB39-06C918DD8889}"/>
    <cellStyle name="Data   - Style2 2 2 3 2 4 3" xfId="20611" xr:uid="{2D97802A-490F-4893-93F9-64B27139DB7D}"/>
    <cellStyle name="Data   - Style2 2 2 3 2 5" xfId="20612" xr:uid="{595C1543-F53A-42CA-B014-440EBEE78D80}"/>
    <cellStyle name="Data   - Style2 2 2 3 2 5 2" xfId="20613" xr:uid="{D738BC2A-6078-44F6-9CC8-3B55B3014F9D}"/>
    <cellStyle name="Data   - Style2 2 2 3 2 6" xfId="20614" xr:uid="{372A7FD9-0A1C-4938-B845-CA7B9AB23939}"/>
    <cellStyle name="Data   - Style2 2 2 3 3" xfId="4716" xr:uid="{6D90A167-BF60-4272-BDE5-5DB64BC2CD64}"/>
    <cellStyle name="Data   - Style2 2 2 3 3 2" xfId="5062" xr:uid="{74EE3817-29E3-42FE-9CCE-54B32700BEFF}"/>
    <cellStyle name="Data   - Style2 2 2 3 3 2 2" xfId="4898" xr:uid="{09C73D96-2192-4CCD-9E4A-183AFF8C2366}"/>
    <cellStyle name="Data   - Style2 2 2 3 3 2 2 2" xfId="5329" xr:uid="{6B611983-D260-494A-9698-808177B36253}"/>
    <cellStyle name="Data   - Style2 2 2 3 3 2 2 2 2" xfId="20615" xr:uid="{5D3B241E-93A4-4C85-B1D7-FFF2886727C5}"/>
    <cellStyle name="Data   - Style2 2 2 3 3 2 2 2 2 2" xfId="20616" xr:uid="{95AF7640-2413-4CF4-8244-5510BD84B02A}"/>
    <cellStyle name="Data   - Style2 2 2 3 3 2 2 2 3" xfId="20617" xr:uid="{EC0F776D-3E2C-46C3-8E09-E232C772F38A}"/>
    <cellStyle name="Data   - Style2 2 2 3 3 2 2 3" xfId="20618" xr:uid="{5F50995D-4504-4248-9741-02B5FCD0951A}"/>
    <cellStyle name="Data   - Style2 2 2 3 3 2 2 3 2" xfId="20619" xr:uid="{BD7C9465-6609-4388-8209-5A94962805E2}"/>
    <cellStyle name="Data   - Style2 2 2 3 3 2 2 4" xfId="20620" xr:uid="{994CC550-16BC-439D-A03F-1926A344CD05}"/>
    <cellStyle name="Data   - Style2 2 2 3 3 2 3" xfId="20621" xr:uid="{92D8C74D-5121-468C-9A04-A4ED059482D7}"/>
    <cellStyle name="Data   - Style2 2 2 3 3 2 3 2" xfId="20622" xr:uid="{C3AB8BE5-5269-4AC2-9D09-01C4FEEAEBF1}"/>
    <cellStyle name="Data   - Style2 2 2 3 3 2 4" xfId="20623" xr:uid="{0461DC9C-5647-415D-B6DE-275EB70028F6}"/>
    <cellStyle name="Data   - Style2 2 2 3 3 3" xfId="4271" xr:uid="{68A391A5-B3E2-494F-9902-F289B9BDD392}"/>
    <cellStyle name="Data   - Style2 2 2 3 3 3 2" xfId="20624" xr:uid="{FF07AA14-2AF5-476F-BF64-7D65630317BE}"/>
    <cellStyle name="Data   - Style2 2 2 3 3 3 2 2" xfId="20625" xr:uid="{0610AC51-D3A4-45A6-A747-4EE55CF1E21A}"/>
    <cellStyle name="Data   - Style2 2 2 3 3 3 3" xfId="20626" xr:uid="{7AD18F32-039B-4DC4-B5DC-E8A61AEAB919}"/>
    <cellStyle name="Data   - Style2 2 2 3 3 4" xfId="20627" xr:uid="{E3C095A4-14B4-4177-89D8-7415569F1D57}"/>
    <cellStyle name="Data   - Style2 2 2 3 3 4 2" xfId="20628" xr:uid="{9105C330-8FA8-46B1-8DB0-28AD66961652}"/>
    <cellStyle name="Data   - Style2 2 2 3 3 5" xfId="20629" xr:uid="{9B37243E-7488-45D5-97F9-D4D58922FD42}"/>
    <cellStyle name="Data   - Style2 2 2 3 4" xfId="3590" xr:uid="{CBABEB09-0CE9-4FA8-9484-C03BD024A07D}"/>
    <cellStyle name="Data   - Style2 2 2 3 4 2" xfId="3589" xr:uid="{AA99CE21-A457-4519-8B70-E960BCC42125}"/>
    <cellStyle name="Data   - Style2 2 2 3 4 2 2" xfId="5214" xr:uid="{2802391E-FDA8-4E99-9826-E9D7724AD851}"/>
    <cellStyle name="Data   - Style2 2 2 3 4 2 2 2" xfId="4587" xr:uid="{E3E51DAD-F894-4735-BCC7-15A41E42412A}"/>
    <cellStyle name="Data   - Style2 2 2 3 4 2 2 2 2" xfId="20630" xr:uid="{CA443903-C5B9-43F4-8655-9DD91B0EA04B}"/>
    <cellStyle name="Data   - Style2 2 2 3 4 2 2 2 2 2" xfId="20631" xr:uid="{7EB3BCD9-8ED4-4509-A13D-92CCAD7CC070}"/>
    <cellStyle name="Data   - Style2 2 2 3 4 2 2 2 3" xfId="20632" xr:uid="{D293531B-1CA0-48D8-8A9E-2C4FFC4DF28F}"/>
    <cellStyle name="Data   - Style2 2 2 3 4 2 2 3" xfId="20633" xr:uid="{3B5A8B8C-68C5-44F0-A843-9A5F65026688}"/>
    <cellStyle name="Data   - Style2 2 2 3 4 2 2 3 2" xfId="20634" xr:uid="{B701A0CC-CA98-4DA0-BEF9-B81263B79F53}"/>
    <cellStyle name="Data   - Style2 2 2 3 4 2 2 4" xfId="20635" xr:uid="{2B51362F-B8C0-4AF0-94E0-387344CE6C10}"/>
    <cellStyle name="Data   - Style2 2 2 3 4 2 3" xfId="20636" xr:uid="{CA9C6F3C-48CA-403D-BEF1-2D03CD88FB7D}"/>
    <cellStyle name="Data   - Style2 2 2 3 4 2 3 2" xfId="20637" xr:uid="{CBE24527-C266-4A9F-9573-5B27B732DBB1}"/>
    <cellStyle name="Data   - Style2 2 2 3 4 2 4" xfId="20638" xr:uid="{289D7E42-7921-4A3E-8BAB-396BAF917F87}"/>
    <cellStyle name="Data   - Style2 2 2 3 4 3" xfId="7486" xr:uid="{4A648797-B347-4073-A91E-D115E0CDA024}"/>
    <cellStyle name="Data   - Style2 2 2 3 4 3 2" xfId="5328" xr:uid="{B3EB19BE-9C63-4E6D-8747-12E95EE5F7EF}"/>
    <cellStyle name="Data   - Style2 2 2 3 4 3 2 2" xfId="20639" xr:uid="{B64C118F-CBFB-4558-855B-3EE3E1F6A01B}"/>
    <cellStyle name="Data   - Style2 2 2 3 4 3 2 2 2" xfId="20640" xr:uid="{DCC14042-01D7-434C-AE7A-D34532481BE6}"/>
    <cellStyle name="Data   - Style2 2 2 3 4 3 2 3" xfId="20641" xr:uid="{61DF6979-D3A8-4BDE-8D20-1949A6AB6F0A}"/>
    <cellStyle name="Data   - Style2 2 2 3 4 3 3" xfId="20642" xr:uid="{68BBD793-B01D-470D-BD71-A0960FD4EE4E}"/>
    <cellStyle name="Data   - Style2 2 2 3 4 3 3 2" xfId="20643" xr:uid="{A0184884-5515-4F8A-9484-717D6F98F2A0}"/>
    <cellStyle name="Data   - Style2 2 2 3 4 3 4" xfId="20644" xr:uid="{93500F10-A836-4C2E-B677-89883417B113}"/>
    <cellStyle name="Data   - Style2 2 2 3 4 4" xfId="5410" xr:uid="{ECF5A01D-21E8-472D-9EEA-D9FEC9A759BB}"/>
    <cellStyle name="Data   - Style2 2 2 3 4 4 2" xfId="20645" xr:uid="{3A9DAE40-1014-4EF1-B869-8100A3318EC8}"/>
    <cellStyle name="Data   - Style2 2 2 3 4 4 2 2" xfId="20646" xr:uid="{11CAD494-C49C-498E-98AA-4145B8523F0C}"/>
    <cellStyle name="Data   - Style2 2 2 3 4 4 3" xfId="20647" xr:uid="{AE674E20-D2B7-4E07-8D7A-5B21B8CD3005}"/>
    <cellStyle name="Data   - Style2 2 2 3 4 5" xfId="20648" xr:uid="{474741B8-C39D-4D1A-9883-F57387B0EC6F}"/>
    <cellStyle name="Data   - Style2 2 2 3 4 5 2" xfId="20649" xr:uid="{5B27BC1B-EC95-44A9-986D-D4EE059C84FC}"/>
    <cellStyle name="Data   - Style2 2 2 3 4 6" xfId="20650" xr:uid="{43D27B76-F96D-4A56-9337-EDAD215F5E1D}"/>
    <cellStyle name="Data   - Style2 2 2 3 5" xfId="5215" xr:uid="{16962B5E-2419-4C86-97A3-EF22984E4433}"/>
    <cellStyle name="Data   - Style2 2 2 3 5 2" xfId="5327" xr:uid="{454D8D01-F590-4F28-81CD-74A86C54AA4E}"/>
    <cellStyle name="Data   - Style2 2 2 3 5 2 2" xfId="7853" xr:uid="{C7813E25-B56F-4450-93C4-6BEB5606EB85}"/>
    <cellStyle name="Data   - Style2 2 2 3 5 2 2 2" xfId="7067" xr:uid="{9A9E00BD-406F-422C-BF44-14FE0052A725}"/>
    <cellStyle name="Data   - Style2 2 2 3 5 2 2 2 2" xfId="20651" xr:uid="{B3B59124-77AC-4896-AF29-09F62242F77A}"/>
    <cellStyle name="Data   - Style2 2 2 3 5 2 2 2 2 2" xfId="20652" xr:uid="{E3F18769-DEDD-4DDA-8A50-791838E15E5F}"/>
    <cellStyle name="Data   - Style2 2 2 3 5 2 2 2 3" xfId="20653" xr:uid="{0FB0F0E3-7D1E-413E-96B7-9DB61BF8BB20}"/>
    <cellStyle name="Data   - Style2 2 2 3 5 2 2 3" xfId="20654" xr:uid="{09AB3BF9-4662-4052-98E3-EF114EDC288C}"/>
    <cellStyle name="Data   - Style2 2 2 3 5 2 2 3 2" xfId="20655" xr:uid="{8FAC3AAD-A02C-419C-9224-5E5F50589451}"/>
    <cellStyle name="Data   - Style2 2 2 3 5 2 2 4" xfId="20656" xr:uid="{C1700896-3610-4E89-BAC8-762CBCBCCB94}"/>
    <cellStyle name="Data   - Style2 2 2 3 5 2 3" xfId="20657" xr:uid="{0CB0B560-D87C-443B-8B64-551E58CF55BD}"/>
    <cellStyle name="Data   - Style2 2 2 3 5 2 3 2" xfId="20658" xr:uid="{344E1507-7E7C-4230-88A4-C5F8C9B8F3EA}"/>
    <cellStyle name="Data   - Style2 2 2 3 5 2 4" xfId="20659" xr:uid="{EB9A0326-CF0E-4773-97B4-E77ECD9A4831}"/>
    <cellStyle name="Data   - Style2 2 2 3 5 3" xfId="5946" xr:uid="{E33CD2F9-6FBD-409D-818E-DC78019FD46F}"/>
    <cellStyle name="Data   - Style2 2 2 3 5 3 2" xfId="5326" xr:uid="{98922CDF-50A8-4230-9A06-6F1B7C173599}"/>
    <cellStyle name="Data   - Style2 2 2 3 5 3 2 2" xfId="20660" xr:uid="{740BB85C-CE6E-4F5E-B9FA-1F9B14E1F0CA}"/>
    <cellStyle name="Data   - Style2 2 2 3 5 3 2 2 2" xfId="20661" xr:uid="{B4407FB4-E413-4329-85F2-E2C7B11FE032}"/>
    <cellStyle name="Data   - Style2 2 2 3 5 3 2 3" xfId="20662" xr:uid="{43727C06-CDEE-43CF-82D9-28CCD2492FE3}"/>
    <cellStyle name="Data   - Style2 2 2 3 5 3 3" xfId="20663" xr:uid="{FF0E03AF-38EF-4812-A2C9-5A86E0E21236}"/>
    <cellStyle name="Data   - Style2 2 2 3 5 3 3 2" xfId="20664" xr:uid="{F632DC1F-011C-4506-8B7C-6938847B961C}"/>
    <cellStyle name="Data   - Style2 2 2 3 5 3 4" xfId="20665" xr:uid="{D1D8C760-AA0F-434D-9856-DF3C0BF03C29}"/>
    <cellStyle name="Data   - Style2 2 2 3 5 4" xfId="20666" xr:uid="{BDDC7778-0A7D-48A7-82BC-60C4331DDFF8}"/>
    <cellStyle name="Data   - Style2 2 2 3 5 4 2" xfId="20667" xr:uid="{D907835A-473C-456F-9BC3-DF26B173A483}"/>
    <cellStyle name="Data   - Style2 2 2 3 5 5" xfId="20668" xr:uid="{9CE9B765-82DA-4E1D-AB75-D018A84C340B}"/>
    <cellStyle name="Data   - Style2 2 2 3 6" xfId="7590" xr:uid="{8F169592-968B-47B0-B204-2509EEFDA051}"/>
    <cellStyle name="Data   - Style2 2 2 3 6 2" xfId="7068" xr:uid="{89DDB4E1-2BF2-4067-9B7F-99F0E08723EA}"/>
    <cellStyle name="Data   - Style2 2 2 3 6 2 2" xfId="5213" xr:uid="{440567A1-693E-49B9-8514-4E2811140E04}"/>
    <cellStyle name="Data   - Style2 2 2 3 6 2 2 2" xfId="20669" xr:uid="{63846394-C21E-4CB3-A17A-D9D500B1E6B9}"/>
    <cellStyle name="Data   - Style2 2 2 3 6 2 2 2 2" xfId="20670" xr:uid="{ABCF5422-A7C9-4798-94F9-36F24FE2AE7E}"/>
    <cellStyle name="Data   - Style2 2 2 3 6 2 2 3" xfId="20671" xr:uid="{03CC0411-0751-4B45-A8F2-6EF917512047}"/>
    <cellStyle name="Data   - Style2 2 2 3 6 2 3" xfId="20672" xr:uid="{B28E2396-17F8-4134-ACA4-B1A736D0BC9B}"/>
    <cellStyle name="Data   - Style2 2 2 3 6 2 3 2" xfId="20673" xr:uid="{E55BE354-EA23-4B7D-9031-7CCA6A603BC4}"/>
    <cellStyle name="Data   - Style2 2 2 3 6 2 4" xfId="20674" xr:uid="{83D41562-B937-4F5F-9D7A-523067B46A95}"/>
    <cellStyle name="Data   - Style2 2 2 3 6 3" xfId="20675" xr:uid="{5CA1EB62-B987-4D2E-A102-17D5D15ABB29}"/>
    <cellStyle name="Data   - Style2 2 2 3 6 3 2" xfId="20676" xr:uid="{691B25CB-7626-4DAF-ABC2-7E329BAF80E4}"/>
    <cellStyle name="Data   - Style2 2 2 3 6 4" xfId="20677" xr:uid="{C44E2994-20A8-463A-9383-98FC51948BD0}"/>
    <cellStyle name="Data   - Style2 2 2 3 7" xfId="4526" xr:uid="{9BFD8907-6B52-4603-B7CD-91F7D378022D}"/>
    <cellStyle name="Data   - Style2 2 2 3 7 2" xfId="4810" xr:uid="{93F7DC3E-7532-4A33-A9AA-B89E95DE8446}"/>
    <cellStyle name="Data   - Style2 2 2 3 7 2 2" xfId="20678" xr:uid="{D403DCC0-811C-453C-B331-E61846D67327}"/>
    <cellStyle name="Data   - Style2 2 2 3 7 2 2 2" xfId="20679" xr:uid="{FC9B909D-C0E1-4936-87F2-DED45AA2577C}"/>
    <cellStyle name="Data   - Style2 2 2 3 7 2 3" xfId="20680" xr:uid="{0E2C5C5F-AA7B-4F24-A30D-12AA9A7E12D6}"/>
    <cellStyle name="Data   - Style2 2 2 3 7 3" xfId="20681" xr:uid="{8544CBAE-4A29-4AD9-A45F-BF95151F6D88}"/>
    <cellStyle name="Data   - Style2 2 2 3 7 3 2" xfId="20682" xr:uid="{416E0AF6-F41C-4CF0-A233-A26E4EC7498B}"/>
    <cellStyle name="Data   - Style2 2 2 3 7 4" xfId="20683" xr:uid="{D81D4F43-C7FB-4A73-A1B4-B426859E69F3}"/>
    <cellStyle name="Data   - Style2 2 2 3 8" xfId="5325" xr:uid="{22290061-ABBC-4221-AEEE-00A2D299E663}"/>
    <cellStyle name="Data   - Style2 2 2 3 8 2" xfId="20684" xr:uid="{01EC0174-825D-498D-91F0-209E82414C3A}"/>
    <cellStyle name="Data   - Style2 2 2 3 8 2 2" xfId="20685" xr:uid="{BE3E77C1-C2E1-425F-B1CE-D5044A221D6B}"/>
    <cellStyle name="Data   - Style2 2 2 3 8 3" xfId="20686" xr:uid="{CE3A869C-FD88-455E-A5DC-AEDF8E096040}"/>
    <cellStyle name="Data   - Style2 2 2 3 9" xfId="20687" xr:uid="{FCF93B2A-D183-4B5E-8D63-9D90E10EAD0E}"/>
    <cellStyle name="Data   - Style2 2 2 3 9 2" xfId="20688" xr:uid="{F88DCAD2-2EE1-41DD-B3CF-438B73D4610C}"/>
    <cellStyle name="Data   - Style2 2 2 4" xfId="4654" xr:uid="{6D970E24-F67D-4831-A860-309F91D96F2E}"/>
    <cellStyle name="Data   - Style2 2 2 4 2" xfId="7069" xr:uid="{8D85A722-C26E-494D-A480-6737226DF3AE}"/>
    <cellStyle name="Data   - Style2 2 2 4 2 2" xfId="5212" xr:uid="{3B701969-92F5-426F-BAE8-6368BE1F0F2D}"/>
    <cellStyle name="Data   - Style2 2 2 4 2 2 2" xfId="4523" xr:uid="{1EC85F10-2F80-452B-BE21-83AB0064FC38}"/>
    <cellStyle name="Data   - Style2 2 2 4 2 2 2 2" xfId="20689" xr:uid="{5EB29556-81FE-45E3-8814-73EFC0A6A4B2}"/>
    <cellStyle name="Data   - Style2 2 2 4 2 2 2 2 2" xfId="20690" xr:uid="{4374C12D-41A5-488C-97DD-B15FC45DB35D}"/>
    <cellStyle name="Data   - Style2 2 2 4 2 2 2 3" xfId="20691" xr:uid="{ADB7D3D5-08C4-4933-A814-1E7F5FD55278}"/>
    <cellStyle name="Data   - Style2 2 2 4 2 2 3" xfId="20692" xr:uid="{38CD968F-BAD0-4FD2-ADBA-57A70805C4CB}"/>
    <cellStyle name="Data   - Style2 2 2 4 2 2 3 2" xfId="20693" xr:uid="{745E7F6F-B5E3-44A7-BD3C-CF047A8179FC}"/>
    <cellStyle name="Data   - Style2 2 2 4 2 2 4" xfId="20694" xr:uid="{DF404C0F-5EE1-463F-BFF1-12D0785F56E4}"/>
    <cellStyle name="Data   - Style2 2 2 4 2 3" xfId="20695" xr:uid="{0DC6E43E-BBA2-4406-8186-7D3218BD4469}"/>
    <cellStyle name="Data   - Style2 2 2 4 2 3 2" xfId="20696" xr:uid="{F82C369E-2234-4B2F-B01B-3AC430ECF8D2}"/>
    <cellStyle name="Data   - Style2 2 2 4 2 4" xfId="20697" xr:uid="{3D7C7659-9628-4FDB-AE3C-2818F54D6603}"/>
    <cellStyle name="Data   - Style2 2 2 4 3" xfId="4806" xr:uid="{931A9CF8-8CA7-46C8-8E8C-1A6BF6A241A5}"/>
    <cellStyle name="Data   - Style2 2 2 4 3 2" xfId="5324" xr:uid="{0C1E650E-1930-4082-9F01-01846C257841}"/>
    <cellStyle name="Data   - Style2 2 2 4 3 2 2" xfId="20698" xr:uid="{FC8FEB3C-F83A-45CA-B00B-D214066D973C}"/>
    <cellStyle name="Data   - Style2 2 2 4 3 2 2 2" xfId="20699" xr:uid="{09B744D0-8600-43CA-B8F2-361D8F99DFDE}"/>
    <cellStyle name="Data   - Style2 2 2 4 3 2 3" xfId="20700" xr:uid="{9EB133A1-2990-4419-830B-585C81FF1294}"/>
    <cellStyle name="Data   - Style2 2 2 4 3 3" xfId="20701" xr:uid="{9DC599B0-2840-4839-9036-C74DD978DCB1}"/>
    <cellStyle name="Data   - Style2 2 2 4 3 3 2" xfId="20702" xr:uid="{F2F71E8F-59AA-420A-AA1B-27368150BD5B}"/>
    <cellStyle name="Data   - Style2 2 2 4 3 4" xfId="20703" xr:uid="{CEC17579-7C7C-4E70-8DDB-D285B7096BC1}"/>
    <cellStyle name="Data   - Style2 2 2 4 4" xfId="4524" xr:uid="{8F4557C7-248A-4548-9101-7A0BC95CBCC6}"/>
    <cellStyle name="Data   - Style2 2 2 4 4 2" xfId="20704" xr:uid="{3D6E798B-1F7D-400F-92EC-60E6C5574A10}"/>
    <cellStyle name="Data   - Style2 2 2 4 4 2 2" xfId="20705" xr:uid="{3F6AA610-0716-4B2F-B2BF-1A8B766443FC}"/>
    <cellStyle name="Data   - Style2 2 2 4 4 3" xfId="20706" xr:uid="{F95CC800-84C2-4F72-97D6-0F0E53DE41AF}"/>
    <cellStyle name="Data   - Style2 2 2 4 5" xfId="20707" xr:uid="{9F10ED61-96D8-4846-8C10-746AE4980189}"/>
    <cellStyle name="Data   - Style2 2 2 4 5 2" xfId="20708" xr:uid="{7803D819-0AB6-492B-AF79-20381F93E181}"/>
    <cellStyle name="Data   - Style2 2 2 4 6" xfId="20709" xr:uid="{D28F6612-9427-494A-962B-896366702C01}"/>
    <cellStyle name="Data   - Style2 2 2 5" xfId="4807" xr:uid="{ADC3A1BC-BFE4-424C-A539-00721758C2B8}"/>
    <cellStyle name="Data   - Style2 2 2 5 2" xfId="4525" xr:uid="{0A71E6AB-D8A3-4490-89F7-66F96B60FC55}"/>
    <cellStyle name="Data   - Style2 2 2 5 2 2" xfId="4809" xr:uid="{8B69051B-FC22-4220-B352-3D46E35B37A1}"/>
    <cellStyle name="Data   - Style2 2 2 5 2 2 2" xfId="5409" xr:uid="{71AB600D-A4E1-43B0-8E1B-63B85EFA050B}"/>
    <cellStyle name="Data   - Style2 2 2 5 2 2 2 2" xfId="20710" xr:uid="{16D8978D-7F91-4390-B252-D7832E433332}"/>
    <cellStyle name="Data   - Style2 2 2 5 2 2 2 2 2" xfId="20711" xr:uid="{F282ED25-6316-42A8-B703-5BAEE2C76E73}"/>
    <cellStyle name="Data   - Style2 2 2 5 2 2 2 3" xfId="20712" xr:uid="{264EC220-ED05-497B-9AAF-CC4EDBA2C6FC}"/>
    <cellStyle name="Data   - Style2 2 2 5 2 2 3" xfId="20713" xr:uid="{944DA219-1B76-49FD-B96F-1CC8C4D577A1}"/>
    <cellStyle name="Data   - Style2 2 2 5 2 2 3 2" xfId="20714" xr:uid="{01FF79C8-B9AD-4D56-A192-703E71ABDBDF}"/>
    <cellStyle name="Data   - Style2 2 2 5 2 2 4" xfId="20715" xr:uid="{92471C69-59E4-4E86-AB7B-BDFC04849B29}"/>
    <cellStyle name="Data   - Style2 2 2 5 2 3" xfId="20716" xr:uid="{1B0E74A8-08F2-4FD1-A3F7-51936B946B37}"/>
    <cellStyle name="Data   - Style2 2 2 5 2 3 2" xfId="20717" xr:uid="{6D8B84F3-04DE-4788-8769-567D44BF6D9F}"/>
    <cellStyle name="Data   - Style2 2 2 5 2 4" xfId="20718" xr:uid="{561C9E2A-40E7-4C37-8B3B-513744C14AFE}"/>
    <cellStyle name="Data   - Style2 2 2 5 3" xfId="7070" xr:uid="{6FFA5C32-9C9A-4C23-93DC-B14D6D645CBF}"/>
    <cellStyle name="Data   - Style2 2 2 5 3 2" xfId="7071" xr:uid="{D35D1D6F-B0E2-4AE8-BBED-2B76061B93C6}"/>
    <cellStyle name="Data   - Style2 2 2 5 3 2 2" xfId="20719" xr:uid="{A07E295F-A3F0-4861-A153-B5E2B1D1C218}"/>
    <cellStyle name="Data   - Style2 2 2 5 3 2 2 2" xfId="20720" xr:uid="{452F8466-5388-4F23-B75D-120C590CFAF2}"/>
    <cellStyle name="Data   - Style2 2 2 5 3 2 3" xfId="20721" xr:uid="{A819BD8F-9BF5-4D5D-9EA5-4D869A270B63}"/>
    <cellStyle name="Data   - Style2 2 2 5 3 3" xfId="20722" xr:uid="{3307FC69-D0D2-4F9E-BA81-20320F1212FE}"/>
    <cellStyle name="Data   - Style2 2 2 5 3 3 2" xfId="20723" xr:uid="{EBD5CC38-B6A9-454E-8FC5-F9269BF8644C}"/>
    <cellStyle name="Data   - Style2 2 2 5 3 4" xfId="20724" xr:uid="{908F6C5D-FBD1-4796-B1B8-6A1D429536FB}"/>
    <cellStyle name="Data   - Style2 2 2 5 4" xfId="5208" xr:uid="{8CBD908C-73C2-428E-9559-C99F82B4B2A2}"/>
    <cellStyle name="Data   - Style2 2 2 5 4 2" xfId="20725" xr:uid="{6AAA64F0-F3E1-45E8-94FD-A98D84E5A30C}"/>
    <cellStyle name="Data   - Style2 2 2 5 4 2 2" xfId="20726" xr:uid="{A5243B78-C491-478F-8515-C9EDE45A5F8E}"/>
    <cellStyle name="Data   - Style2 2 2 5 4 3" xfId="20727" xr:uid="{945DF58F-3AEA-4CED-9C89-0F107D3AC5EC}"/>
    <cellStyle name="Data   - Style2 2 2 5 5" xfId="20728" xr:uid="{CE298A29-B452-4ABC-ADCF-F8FC64A2C356}"/>
    <cellStyle name="Data   - Style2 2 2 5 5 2" xfId="20729" xr:uid="{1C36952F-71E7-4F4E-A133-0124B32C2258}"/>
    <cellStyle name="Data   - Style2 2 2 5 6" xfId="20730" xr:uid="{99D62EF3-E398-4DBF-8E9C-76F749EB9615}"/>
    <cellStyle name="Data   - Style2 2 2 6" xfId="4803" xr:uid="{6842BDE6-3E8D-426B-8866-E9507CFB2A75}"/>
    <cellStyle name="Data   - Style2 2 2 6 2" xfId="3630" xr:uid="{4C9623AA-FC2F-46E6-99F7-BB7752E08213}"/>
    <cellStyle name="Data   - Style2 2 2 6 2 2" xfId="7854" xr:uid="{E466FA04-796E-49A9-82E4-C57A37EE565D}"/>
    <cellStyle name="Data   - Style2 2 2 6 2 2 2" xfId="5211" xr:uid="{58A2BF55-B4C7-4EFF-B537-FC9131EC349C}"/>
    <cellStyle name="Data   - Style2 2 2 6 2 2 2 2" xfId="20731" xr:uid="{23403C68-6AE4-4832-B14B-0744221DEE13}"/>
    <cellStyle name="Data   - Style2 2 2 6 2 2 2 2 2" xfId="20732" xr:uid="{B1C449CB-10E0-4BBD-A74E-DD98C1060B4D}"/>
    <cellStyle name="Data   - Style2 2 2 6 2 2 2 3" xfId="20733" xr:uid="{D0234857-E6E2-4944-B6BB-64DFF13F666D}"/>
    <cellStyle name="Data   - Style2 2 2 6 2 2 3" xfId="20734" xr:uid="{34C767AC-151F-455F-AAE3-987060517DAB}"/>
    <cellStyle name="Data   - Style2 2 2 6 2 2 3 2" xfId="20735" xr:uid="{8B71946A-F378-44D9-95DE-4341A92DE6F4}"/>
    <cellStyle name="Data   - Style2 2 2 6 2 2 4" xfId="20736" xr:uid="{1BD6A1A7-E1F6-470F-BA8B-25E94359F6ED}"/>
    <cellStyle name="Data   - Style2 2 2 6 2 3" xfId="20737" xr:uid="{987FDCB9-8B50-489B-8B63-CBF6AC1C2386}"/>
    <cellStyle name="Data   - Style2 2 2 6 2 3 2" xfId="20738" xr:uid="{4EE0B9CA-78EA-4BF8-9ECF-A6D69F42EE7F}"/>
    <cellStyle name="Data   - Style2 2 2 6 2 4" xfId="20739" xr:uid="{4DAAB4B3-1FA3-4856-B514-A886DBA5A821}"/>
    <cellStyle name="Data   - Style2 2 2 6 3" xfId="4986" xr:uid="{3BAE36B6-04BF-4167-A138-559BBD2095F0}"/>
    <cellStyle name="Data   - Style2 2 2 6 3 2" xfId="7591" xr:uid="{0C83816A-47A2-47B8-95EA-16B1806A8E82}"/>
    <cellStyle name="Data   - Style2 2 2 6 3 2 2" xfId="20740" xr:uid="{81AA8470-FB91-40A4-B0E7-ACD86F03F906}"/>
    <cellStyle name="Data   - Style2 2 2 6 3 2 2 2" xfId="20741" xr:uid="{E16A7459-3348-4DBD-9AAE-E1F8EFF42259}"/>
    <cellStyle name="Data   - Style2 2 2 6 3 2 3" xfId="20742" xr:uid="{C640EB65-73A7-4496-8609-EB0ABE14D757}"/>
    <cellStyle name="Data   - Style2 2 2 6 3 3" xfId="20743" xr:uid="{B4BB0CE7-3125-4F85-8859-E8002879E6A5}"/>
    <cellStyle name="Data   - Style2 2 2 6 3 3 2" xfId="20744" xr:uid="{D1EC928D-71D4-48C2-B6F6-C72CB1C71EF9}"/>
    <cellStyle name="Data   - Style2 2 2 6 3 4" xfId="20745" xr:uid="{3841C212-E0A5-4C10-AA09-21ACB7B45EBA}"/>
    <cellStyle name="Data   - Style2 2 2 6 4" xfId="7072" xr:uid="{7551D7AB-0DB9-4097-B7E8-3BDF51DB7184}"/>
    <cellStyle name="Data   - Style2 2 2 6 4 2" xfId="20746" xr:uid="{F840C7B1-5540-41BA-91E7-6402B608BC39}"/>
    <cellStyle name="Data   - Style2 2 2 6 4 2 2" xfId="20747" xr:uid="{747ECE03-D2FF-48CC-BC59-2D48A0040466}"/>
    <cellStyle name="Data   - Style2 2 2 6 4 3" xfId="20748" xr:uid="{FC8D5549-B328-42D9-98DF-3BFBD410E263}"/>
    <cellStyle name="Data   - Style2 2 2 6 5" xfId="20749" xr:uid="{33EBBB29-ABD6-4980-85BF-6776C708A153}"/>
    <cellStyle name="Data   - Style2 2 2 6 5 2" xfId="20750" xr:uid="{4C2601C5-9880-4D2B-9B6A-89E56C653639}"/>
    <cellStyle name="Data   - Style2 2 2 6 6" xfId="20751" xr:uid="{51540E09-50D0-4E2E-AE73-BF59338A1DE6}"/>
    <cellStyle name="Data   - Style2 2 2 7" xfId="5210" xr:uid="{AABC40FE-A122-41F3-B4CE-E8B5BA68E4AE}"/>
    <cellStyle name="Data   - Style2 2 2 7 2" xfId="4985" xr:uid="{EBC4CF78-FFB7-492E-B750-9E8DDE062DC6}"/>
    <cellStyle name="Data   - Style2 2 2 7 2 2" xfId="4653" xr:uid="{21249B72-B21F-4F93-84D7-39A26A22BAC6}"/>
    <cellStyle name="Data   - Style2 2 2 7 2 2 2" xfId="20752" xr:uid="{9BE5ED53-68F2-486B-9230-DE7B02A9F60A}"/>
    <cellStyle name="Data   - Style2 2 2 7 2 2 2 2" xfId="20753" xr:uid="{0A86F1D8-D772-4E70-89E4-D7A89C11DEF7}"/>
    <cellStyle name="Data   - Style2 2 2 7 2 2 3" xfId="20754" xr:uid="{1F5290AD-952B-4F1F-8963-63A6A1CECF54}"/>
    <cellStyle name="Data   - Style2 2 2 7 2 3" xfId="20755" xr:uid="{88A2C3B6-6951-45AA-B71F-A8E04665ACF4}"/>
    <cellStyle name="Data   - Style2 2 2 7 2 3 2" xfId="20756" xr:uid="{6613754D-66B0-4940-8F9B-C0E59E647DA1}"/>
    <cellStyle name="Data   - Style2 2 2 7 2 4" xfId="20757" xr:uid="{3B3265FF-0AEE-4273-8656-D9355B28ED64}"/>
    <cellStyle name="Data   - Style2 2 2 7 3" xfId="20758" xr:uid="{B529221D-6395-4BD6-8E10-D9D6F23B1C9C}"/>
    <cellStyle name="Data   - Style2 2 2 7 3 2" xfId="20759" xr:uid="{4DC82F6A-A615-43DA-BC5D-4335992D94BD}"/>
    <cellStyle name="Data   - Style2 2 2 7 4" xfId="20760" xr:uid="{ECB2B5B5-4601-4B2E-9E6C-06696A955460}"/>
    <cellStyle name="Data   - Style2 2 2 8" xfId="5587" xr:uid="{0B653A80-198F-4755-8942-07C6C6C3A4A5}"/>
    <cellStyle name="Data   - Style2 2 2 8 2" xfId="5209" xr:uid="{2AC7152B-C703-4F8F-B2FD-05B0A4B64144}"/>
    <cellStyle name="Data   - Style2 2 2 8 2 2" xfId="20761" xr:uid="{5686BF17-7E35-44D2-9DF5-DEE2186FA364}"/>
    <cellStyle name="Data   - Style2 2 2 8 2 2 2" xfId="20762" xr:uid="{A376B1FC-1D2E-4746-8D98-FC88091FB88F}"/>
    <cellStyle name="Data   - Style2 2 2 8 2 3" xfId="20763" xr:uid="{5797B347-D630-4CB9-93C7-69016D005675}"/>
    <cellStyle name="Data   - Style2 2 2 8 3" xfId="20764" xr:uid="{963886A6-9CF2-4CF9-B536-AF1E22C6EC15}"/>
    <cellStyle name="Data   - Style2 2 2 8 3 2" xfId="20765" xr:uid="{99035B1A-8B0B-49B5-8861-7E5DD8FE101D}"/>
    <cellStyle name="Data   - Style2 2 2 8 4" xfId="20766" xr:uid="{292DCA56-AB52-409D-B931-6559AF98E571}"/>
    <cellStyle name="Data   - Style2 2 2 9" xfId="4984" xr:uid="{E1BD4A02-F896-4003-ACFA-EFAD9089261B}"/>
    <cellStyle name="Data   - Style2 2 2 9 2" xfId="20767" xr:uid="{0BFB309A-671E-4218-B28B-4C25B7DF3B59}"/>
    <cellStyle name="Data   - Style2 2 2 9 2 2" xfId="20768" xr:uid="{E6A75F7A-2429-4990-8961-6F66C09526AB}"/>
    <cellStyle name="Data   - Style2 2 2 9 3" xfId="20769" xr:uid="{C63EE682-0224-4126-AF73-0F5CBA31E190}"/>
    <cellStyle name="Data   - Style2 2 3" xfId="5408" xr:uid="{851879B6-E20D-4EB8-8CC9-388FBBBA1D60}"/>
    <cellStyle name="Data   - Style2 2 3 10" xfId="20770" xr:uid="{274F591F-B55C-4E69-989B-83995D87F9A8}"/>
    <cellStyle name="Data   - Style2 2 3 2" xfId="7073" xr:uid="{36C81207-EA52-4ECF-B09C-C5966345AB2F}"/>
    <cellStyle name="Data   - Style2 2 3 2 2" xfId="5201" xr:uid="{D086F21A-61D3-4A1D-98FF-F99FA36EB414}"/>
    <cellStyle name="Data   - Style2 2 3 2 2 2" xfId="4983" xr:uid="{6CB9A92F-80A6-4E83-81D3-663504FBD7C9}"/>
    <cellStyle name="Data   - Style2 2 3 2 2 2 2" xfId="7855" xr:uid="{4600D9D1-75FC-407A-B9A9-9ABB43D69380}"/>
    <cellStyle name="Data   - Style2 2 3 2 2 2 2 2" xfId="20771" xr:uid="{B05292BD-1421-4763-9C80-24B592D1EA40}"/>
    <cellStyle name="Data   - Style2 2 3 2 2 2 2 2 2" xfId="20772" xr:uid="{EC8370B3-AA67-4A9A-8B2F-857964E794CD}"/>
    <cellStyle name="Data   - Style2 2 3 2 2 2 2 3" xfId="20773" xr:uid="{09D9826E-84F2-49C0-96F6-A497B94F737A}"/>
    <cellStyle name="Data   - Style2 2 3 2 2 2 3" xfId="20774" xr:uid="{3919DB0C-69B0-44CD-98AD-F6E3B5941D86}"/>
    <cellStyle name="Data   - Style2 2 3 2 2 2 3 2" xfId="20775" xr:uid="{F55CAD64-CF9B-4425-860D-D40B10558EBE}"/>
    <cellStyle name="Data   - Style2 2 3 2 2 2 4" xfId="20776" xr:uid="{9CB772B5-8977-4915-AD1A-7DACF6E74781}"/>
    <cellStyle name="Data   - Style2 2 3 2 2 3" xfId="20777" xr:uid="{3D086C77-C342-4B1A-B4AF-3512E40BF3F5}"/>
    <cellStyle name="Data   - Style2 2 3 2 2 3 2" xfId="20778" xr:uid="{43EB29CB-1CBA-4101-989C-434BCEA4238D}"/>
    <cellStyle name="Data   - Style2 2 3 2 2 4" xfId="20779" xr:uid="{1CA747BB-C5E3-4223-83F0-FE34C77347F3}"/>
    <cellStyle name="Data   - Style2 2 3 2 3" xfId="7074" xr:uid="{22D9FF07-36D8-494B-834A-0B6AF0C940F1}"/>
    <cellStyle name="Data   - Style2 2 3 2 3 2" xfId="5061" xr:uid="{24A83220-E8AC-4BD9-95B8-A94569A204DB}"/>
    <cellStyle name="Data   - Style2 2 3 2 3 2 2" xfId="20780" xr:uid="{FFB4F9A2-D503-483A-A04B-40B0E6E7EBC0}"/>
    <cellStyle name="Data   - Style2 2 3 2 3 2 2 2" xfId="20781" xr:uid="{8D5AC5D7-5B7F-44C9-A257-918ED31936C1}"/>
    <cellStyle name="Data   - Style2 2 3 2 3 2 3" xfId="20782" xr:uid="{4507DD63-38FB-42C2-B88B-743F8B1898E6}"/>
    <cellStyle name="Data   - Style2 2 3 2 3 3" xfId="20783" xr:uid="{F4DD6564-E189-47E4-9713-CC8A98E52711}"/>
    <cellStyle name="Data   - Style2 2 3 2 3 3 2" xfId="20784" xr:uid="{B0410D84-0BF2-487B-9DA4-521ABD6846B5}"/>
    <cellStyle name="Data   - Style2 2 3 2 3 4" xfId="20785" xr:uid="{63CF2AF7-DB24-4174-8EC6-1C73E1B61BBD}"/>
    <cellStyle name="Data   - Style2 2 3 2 4" xfId="4894" xr:uid="{549158DA-57E9-437D-9C1B-4BE2C960CAA9}"/>
    <cellStyle name="Data   - Style2 2 3 2 4 2" xfId="20786" xr:uid="{239298F7-4E7F-4FA2-AC62-DE7DB0050833}"/>
    <cellStyle name="Data   - Style2 2 3 2 4 2 2" xfId="20787" xr:uid="{0D10FC14-C1E5-4798-B054-0AD4B2ABB13F}"/>
    <cellStyle name="Data   - Style2 2 3 2 4 3" xfId="20788" xr:uid="{9050ACD3-8F70-40A5-9E66-F7E36B2FC84D}"/>
    <cellStyle name="Data   - Style2 2 3 2 5" xfId="20789" xr:uid="{921F3030-346E-4726-A1BF-C97F3161A420}"/>
    <cellStyle name="Data   - Style2 2 3 2 5 2" xfId="20790" xr:uid="{264958C6-8959-48CF-A66F-89D3A47EBAB3}"/>
    <cellStyle name="Data   - Style2 2 3 2 6" xfId="20791" xr:uid="{6D0520BC-D491-4C15-B119-C6C469676AE5}"/>
    <cellStyle name="Data   - Style2 2 3 3" xfId="5874" xr:uid="{83440D32-20A7-41B9-914C-85802E8988DD}"/>
    <cellStyle name="Data   - Style2 2 3 3 2" xfId="4982" xr:uid="{9DC9A7C6-CFB9-4ABC-944C-9CBA15DC0E33}"/>
    <cellStyle name="Data   - Style2 2 3 3 2 2" xfId="7592" xr:uid="{08C07CA5-2E5E-4B0E-81CB-161BABD945B8}"/>
    <cellStyle name="Data   - Style2 2 3 3 2 2 2" xfId="5207" xr:uid="{DC8A41F0-38A4-4FA0-8FEF-0B36B5AC3724}"/>
    <cellStyle name="Data   - Style2 2 3 3 2 2 2 2" xfId="20792" xr:uid="{FF2EF62A-D10B-44B4-B381-0F0465B26EC2}"/>
    <cellStyle name="Data   - Style2 2 3 3 2 2 2 2 2" xfId="20793" xr:uid="{4C19CBBE-8B2C-47AA-B524-6ADA0F5244AF}"/>
    <cellStyle name="Data   - Style2 2 3 3 2 2 2 3" xfId="20794" xr:uid="{0E4B056A-06CA-4F79-9651-52D745ED7620}"/>
    <cellStyle name="Data   - Style2 2 3 3 2 2 3" xfId="20795" xr:uid="{764ADAD4-56FD-49CB-A063-4878DEFE5F7C}"/>
    <cellStyle name="Data   - Style2 2 3 3 2 2 3 2" xfId="20796" xr:uid="{24D16D59-45C8-48BA-9590-C61D83991C2E}"/>
    <cellStyle name="Data   - Style2 2 3 3 2 2 4" xfId="20797" xr:uid="{3E73FBC6-FB8E-4F24-9FA0-F2B0196A3932}"/>
    <cellStyle name="Data   - Style2 2 3 3 2 3" xfId="20798" xr:uid="{88637811-B772-4DC5-9C91-0F825456A022}"/>
    <cellStyle name="Data   - Style2 2 3 3 2 3 2" xfId="20799" xr:uid="{68EF946F-3A72-4F8F-A756-285422160778}"/>
    <cellStyle name="Data   - Style2 2 3 3 2 4" xfId="20800" xr:uid="{089410B1-7085-4050-8618-A4A75DD2B78E}"/>
    <cellStyle name="Data   - Style2 2 3 3 3" xfId="4981" xr:uid="{7D891E3F-57DB-4BA1-A097-57867CC1F0A6}"/>
    <cellStyle name="Data   - Style2 2 3 3 3 2" xfId="20801" xr:uid="{010B49FB-896B-40F7-A810-52B9E2E877B0}"/>
    <cellStyle name="Data   - Style2 2 3 3 3 2 2" xfId="20802" xr:uid="{4BCE7147-528B-4884-A739-3673DD7EA255}"/>
    <cellStyle name="Data   - Style2 2 3 3 3 3" xfId="20803" xr:uid="{70F69B41-FB3D-4F36-A314-A3A17A653FF8}"/>
    <cellStyle name="Data   - Style2 2 3 3 4" xfId="20804" xr:uid="{BC706E45-D39E-49FD-9484-90A2F22F0CEF}"/>
    <cellStyle name="Data   - Style2 2 3 3 4 2" xfId="20805" xr:uid="{F8D778F4-9E86-4CEC-BBAB-5447EA651A87}"/>
    <cellStyle name="Data   - Style2 2 3 3 5" xfId="20806" xr:uid="{C7B2DD14-4409-4B69-B0FC-800D685AFAE7}"/>
    <cellStyle name="Data   - Style2 2 3 4" xfId="4652" xr:uid="{AC616334-2C39-46D0-B98D-2732B3BAF1C4}"/>
    <cellStyle name="Data   - Style2 2 3 4 2" xfId="5586" xr:uid="{4D5BD410-E8BA-4EDB-8B4B-9CF95554A291}"/>
    <cellStyle name="Data   - Style2 2 3 4 2 2" xfId="5206" xr:uid="{266FCDEB-EC3C-4C2C-999D-CD00171D60DA}"/>
    <cellStyle name="Data   - Style2 2 3 4 2 2 2" xfId="4980" xr:uid="{A6ADE2F6-62BC-448B-AA80-A154208C4C52}"/>
    <cellStyle name="Data   - Style2 2 3 4 2 2 2 2" xfId="20807" xr:uid="{5D29469D-728C-48CE-AD32-4D5899F6E758}"/>
    <cellStyle name="Data   - Style2 2 3 4 2 2 2 2 2" xfId="20808" xr:uid="{F29C5F30-2551-4ABB-93A8-D225B83DA616}"/>
    <cellStyle name="Data   - Style2 2 3 4 2 2 2 3" xfId="20809" xr:uid="{37806587-520B-45B6-82A5-732418C941CE}"/>
    <cellStyle name="Data   - Style2 2 3 4 2 2 3" xfId="20810" xr:uid="{8360C27C-7DCF-4B64-AD8F-8C4EB01AF9B8}"/>
    <cellStyle name="Data   - Style2 2 3 4 2 2 3 2" xfId="20811" xr:uid="{8F85AAE9-5C51-4921-B0AB-328135097D07}"/>
    <cellStyle name="Data   - Style2 2 3 4 2 2 4" xfId="20812" xr:uid="{B1EC69FC-2E68-425E-B7CD-3AE5C19C5EDF}"/>
    <cellStyle name="Data   - Style2 2 3 4 2 3" xfId="20813" xr:uid="{7CBC6908-39FF-4BD3-91DB-1CCF34DAB7E1}"/>
    <cellStyle name="Data   - Style2 2 3 4 2 3 2" xfId="20814" xr:uid="{ED3315D0-2358-4FD8-93DC-EB89AADBF600}"/>
    <cellStyle name="Data   - Style2 2 3 4 2 4" xfId="20815" xr:uid="{6AE86356-78D1-480B-AF83-DEBB986E3B78}"/>
    <cellStyle name="Data   - Style2 2 3 4 3" xfId="5407" xr:uid="{42CD3E4E-41FF-4067-ACA3-7CCCFE7EDD40}"/>
    <cellStyle name="Data   - Style2 2 3 4 3 2" xfId="5060" xr:uid="{2FCD06BB-9222-4B0E-B0D2-6F538FC50615}"/>
    <cellStyle name="Data   - Style2 2 3 4 3 2 2" xfId="20816" xr:uid="{BC1D7EAF-4465-45DC-860A-484D73555BB8}"/>
    <cellStyle name="Data   - Style2 2 3 4 3 2 2 2" xfId="20817" xr:uid="{B61C2F23-BEC9-4EAD-87D8-3281982969DC}"/>
    <cellStyle name="Data   - Style2 2 3 4 3 2 3" xfId="20818" xr:uid="{72C2F2A3-1DDF-4C35-B7BA-0A15352B4682}"/>
    <cellStyle name="Data   - Style2 2 3 4 3 3" xfId="20819" xr:uid="{0E6F1D43-CB51-46E9-87C7-AC901D537A80}"/>
    <cellStyle name="Data   - Style2 2 3 4 3 3 2" xfId="20820" xr:uid="{8A7D6E22-E05F-4652-8C11-C95407872DB9}"/>
    <cellStyle name="Data   - Style2 2 3 4 3 4" xfId="20821" xr:uid="{A9B423FF-392A-478F-876B-A8BC989A7D7E}"/>
    <cellStyle name="Data   - Style2 2 3 4 4" xfId="4896" xr:uid="{A12ADE56-F4D7-4198-9288-A26BC875AFCF}"/>
    <cellStyle name="Data   - Style2 2 3 4 4 2" xfId="20822" xr:uid="{4BFB93C1-AE0A-40FB-86C4-518D5B7A0E18}"/>
    <cellStyle name="Data   - Style2 2 3 4 4 2 2" xfId="20823" xr:uid="{CAFB2798-A8C3-4D18-879D-46AB73FB4CC2}"/>
    <cellStyle name="Data   - Style2 2 3 4 4 3" xfId="20824" xr:uid="{08D639E0-EDD4-4E0A-8F1C-4063CFAAF9CD}"/>
    <cellStyle name="Data   - Style2 2 3 4 5" xfId="20825" xr:uid="{717CCB01-940B-4A1E-BCF6-E664264BAC73}"/>
    <cellStyle name="Data   - Style2 2 3 4 5 2" xfId="20826" xr:uid="{7B8C9EC8-05F7-4D29-89B0-65A91718969C}"/>
    <cellStyle name="Data   - Style2 2 3 4 6" xfId="20827" xr:uid="{A7CB8CBC-A8C2-40DE-8400-4D74844EBB4D}"/>
    <cellStyle name="Data   - Style2 2 3 5" xfId="4979" xr:uid="{9D5A3821-A571-4D9B-82B5-E7108E954121}"/>
    <cellStyle name="Data   - Style2 2 3 5 2" xfId="7856" xr:uid="{FDE3F2D1-D541-4D86-8C4D-BE13D5C8EA88}"/>
    <cellStyle name="Data   - Style2 2 3 5 2 2" xfId="3587" xr:uid="{20881B23-48F2-475A-9207-5D18CEB01CD9}"/>
    <cellStyle name="Data   - Style2 2 3 5 2 2 2" xfId="4895" xr:uid="{1B22F889-D42A-4E8C-8238-00823373F585}"/>
    <cellStyle name="Data   - Style2 2 3 5 2 2 2 2" xfId="20828" xr:uid="{39A634ED-FC96-4C8C-ADB3-771078F68DA0}"/>
    <cellStyle name="Data   - Style2 2 3 5 2 2 2 2 2" xfId="20829" xr:uid="{9362163E-8E08-46BF-ADE8-D688E80F077A}"/>
    <cellStyle name="Data   - Style2 2 3 5 2 2 2 3" xfId="20830" xr:uid="{AD323E02-8BAB-4F29-8BA0-9C3A4016ED03}"/>
    <cellStyle name="Data   - Style2 2 3 5 2 2 3" xfId="20831" xr:uid="{54BD8999-12FE-4C5C-BF5D-06677D067361}"/>
    <cellStyle name="Data   - Style2 2 3 5 2 2 3 2" xfId="20832" xr:uid="{051AC3AD-C719-4801-A956-A711692CA62A}"/>
    <cellStyle name="Data   - Style2 2 3 5 2 2 4" xfId="20833" xr:uid="{94CB3EC3-3E3B-43C5-B660-6FB1E49883BA}"/>
    <cellStyle name="Data   - Style2 2 3 5 2 3" xfId="20834" xr:uid="{6B1D99C0-ECA0-4116-B84C-8426EF2D4F74}"/>
    <cellStyle name="Data   - Style2 2 3 5 2 3 2" xfId="20835" xr:uid="{7E1AADA8-1B84-4945-8FA4-9DA418881803}"/>
    <cellStyle name="Data   - Style2 2 3 5 2 4" xfId="20836" xr:uid="{3D637BE9-9797-4D2F-B9EA-B3C6F7E741C0}"/>
    <cellStyle name="Data   - Style2 2 3 5 3" xfId="4978" xr:uid="{1CA26469-F113-45E7-90AF-8C03635F270E}"/>
    <cellStyle name="Data   - Style2 2 3 5 3 2" xfId="7593" xr:uid="{187DA4FC-ABA2-4522-92D0-D701C3123423}"/>
    <cellStyle name="Data   - Style2 2 3 5 3 2 2" xfId="20837" xr:uid="{45523F68-B41B-4F7E-89D5-E1996D3BE14C}"/>
    <cellStyle name="Data   - Style2 2 3 5 3 2 2 2" xfId="20838" xr:uid="{20C3C745-F2BD-4FBA-84CD-14290E52C1AC}"/>
    <cellStyle name="Data   - Style2 2 3 5 3 2 3" xfId="20839" xr:uid="{4E42114E-85BA-4E79-8E47-F36721B588F4}"/>
    <cellStyle name="Data   - Style2 2 3 5 3 3" xfId="20840" xr:uid="{A7990154-B902-450F-AC1A-20231C919983}"/>
    <cellStyle name="Data   - Style2 2 3 5 3 3 2" xfId="20841" xr:uid="{FE292BB6-2926-43CC-B023-5EF8678BB8AF}"/>
    <cellStyle name="Data   - Style2 2 3 5 3 4" xfId="20842" xr:uid="{DDA62A99-F2CE-424A-9107-1D773D9B57C6}"/>
    <cellStyle name="Data   - Style2 2 3 5 4" xfId="20843" xr:uid="{C4DE90B2-FF91-4D88-8A28-68EA68854278}"/>
    <cellStyle name="Data   - Style2 2 3 5 4 2" xfId="20844" xr:uid="{847A039C-AF21-48D5-A05A-21361BF2766A}"/>
    <cellStyle name="Data   - Style2 2 3 5 5" xfId="20845" xr:uid="{99B620E1-D676-4320-8183-6A07372BE0BA}"/>
    <cellStyle name="Data   - Style2 2 3 6" xfId="3588" xr:uid="{741557BD-73C3-4947-B868-4FCE5E7DD885}"/>
    <cellStyle name="Data   - Style2 2 3 6 2" xfId="5057" xr:uid="{730CAD04-ECB2-4A30-A3B2-E23D59905D53}"/>
    <cellStyle name="Data   - Style2 2 3 6 2 2" xfId="5929" xr:uid="{E5C20E45-5A62-43A5-A85A-99CA5E45EB05}"/>
    <cellStyle name="Data   - Style2 2 3 6 2 2 2" xfId="20846" xr:uid="{0DCF9ED9-5D1E-4711-AD45-D5ABE36FD308}"/>
    <cellStyle name="Data   - Style2 2 3 6 2 2 2 2" xfId="20847" xr:uid="{FE6BF2F6-6D65-41E5-BB72-40131E690805}"/>
    <cellStyle name="Data   - Style2 2 3 6 2 2 3" xfId="20848" xr:uid="{140A2A96-735F-4AD1-BBB3-AF65CD0715B2}"/>
    <cellStyle name="Data   - Style2 2 3 6 2 3" xfId="20849" xr:uid="{D675D2D4-2B23-45B0-A158-CFDC8D72C032}"/>
    <cellStyle name="Data   - Style2 2 3 6 2 3 2" xfId="20850" xr:uid="{45300142-A1DD-48EE-BFD4-4052F6C058C2}"/>
    <cellStyle name="Data   - Style2 2 3 6 2 4" xfId="20851" xr:uid="{EA01D8E9-59D6-466F-B2BE-A6B60A6FEB18}"/>
    <cellStyle name="Data   - Style2 2 3 6 3" xfId="20852" xr:uid="{C8753A23-DC13-49EE-B96A-AF64982BF278}"/>
    <cellStyle name="Data   - Style2 2 3 6 3 2" xfId="20853" xr:uid="{C8C78DF9-A885-4596-92F3-3BC1C990E063}"/>
    <cellStyle name="Data   - Style2 2 3 6 4" xfId="20854" xr:uid="{8F0249C8-D4CC-423C-8EED-B879B8BC2165}"/>
    <cellStyle name="Data   - Style2 2 3 7" xfId="7337" xr:uid="{0A223601-5CE4-4677-82DC-B3F881CDAC7B}"/>
    <cellStyle name="Data   - Style2 2 3 7 2" xfId="8069" xr:uid="{B63709E6-B588-4C7E-9A9D-0BAEEEBB9BF1}"/>
    <cellStyle name="Data   - Style2 2 3 7 2 2" xfId="20855" xr:uid="{429C1471-7455-4C42-9A8E-053E5CE9D065}"/>
    <cellStyle name="Data   - Style2 2 3 7 2 2 2" xfId="20856" xr:uid="{301E0B00-EBD3-4758-8740-D164FC96324D}"/>
    <cellStyle name="Data   - Style2 2 3 7 2 3" xfId="20857" xr:uid="{D2333893-ADC3-4CDB-A40E-0C3717828680}"/>
    <cellStyle name="Data   - Style2 2 3 7 3" xfId="20858" xr:uid="{F424A90E-1DED-4B4F-B7A1-94D44799345A}"/>
    <cellStyle name="Data   - Style2 2 3 7 3 2" xfId="20859" xr:uid="{EDB0A8EB-28FB-46D2-A1FD-2DE4599E9D4A}"/>
    <cellStyle name="Data   - Style2 2 3 7 4" xfId="20860" xr:uid="{40169199-8B67-4839-AE36-2203934BBAD0}"/>
    <cellStyle name="Data   - Style2 2 3 8" xfId="8088" xr:uid="{A5A82799-66B6-480B-B1AC-FCCA37FC76E3}"/>
    <cellStyle name="Data   - Style2 2 3 8 2" xfId="20861" xr:uid="{9B37E7C7-3232-477D-8788-4694AA8AC5E7}"/>
    <cellStyle name="Data   - Style2 2 3 8 2 2" xfId="20862" xr:uid="{3C68184C-7A3F-4258-9713-AFB66E71444C}"/>
    <cellStyle name="Data   - Style2 2 3 8 3" xfId="20863" xr:uid="{BCF3AAB3-5943-4FEF-AEAD-10B434ABB186}"/>
    <cellStyle name="Data   - Style2 2 3 9" xfId="20864" xr:uid="{99656B16-67BA-4725-9F41-BF001FA90961}"/>
    <cellStyle name="Data   - Style2 2 3 9 2" xfId="20865" xr:uid="{1D922F49-FB98-4833-A339-029408AC828D}"/>
    <cellStyle name="Data   - Style2 2 4" xfId="7326" xr:uid="{B25C0087-47A5-42D0-A312-8DECE7A2C1BC}"/>
    <cellStyle name="Data   - Style2 2 4 10" xfId="20866" xr:uid="{DF872FFA-2C09-4158-A542-DD6796D5B662}"/>
    <cellStyle name="Data   - Style2 2 4 2" xfId="4577" xr:uid="{7CE8776E-0EB5-428C-88D8-A2C47AA3E997}"/>
    <cellStyle name="Data   - Style2 2 4 2 2" xfId="7572" xr:uid="{BC4C07DB-2E55-4FDC-B0B4-E0F831A68715}"/>
    <cellStyle name="Data   - Style2 2 4 2 2 2" xfId="4893" xr:uid="{468C9544-2E63-429B-ABD0-26FBF3EE9042}"/>
    <cellStyle name="Data   - Style2 2 4 2 2 2 2" xfId="4977" xr:uid="{67E36F9F-7A9A-4725-81A6-C2DC86AA2132}"/>
    <cellStyle name="Data   - Style2 2 4 2 2 2 2 2" xfId="20867" xr:uid="{62326287-BA5B-46FC-B508-33C20796CF8B}"/>
    <cellStyle name="Data   - Style2 2 4 2 2 2 2 2 2" xfId="20868" xr:uid="{4D2899C8-24BF-46C8-AF23-E3D24823F838}"/>
    <cellStyle name="Data   - Style2 2 4 2 2 2 2 3" xfId="20869" xr:uid="{3F37A410-0088-4C8E-8679-85CA9C298817}"/>
    <cellStyle name="Data   - Style2 2 4 2 2 2 3" xfId="20870" xr:uid="{8184DEFB-6801-49A0-875A-33515ADD0E77}"/>
    <cellStyle name="Data   - Style2 2 4 2 2 2 3 2" xfId="20871" xr:uid="{97D5E584-30A3-43F8-B6D9-35FEDE6869A4}"/>
    <cellStyle name="Data   - Style2 2 4 2 2 2 4" xfId="20872" xr:uid="{8A42731F-85B3-4779-B872-383366E274D1}"/>
    <cellStyle name="Data   - Style2 2 4 2 2 3" xfId="20873" xr:uid="{B47DF4BF-2863-4D5A-8EC0-3255EEFE0E9D}"/>
    <cellStyle name="Data   - Style2 2 4 2 2 3 2" xfId="20874" xr:uid="{B179830F-FDF9-4850-A6DC-D640B28E54E1}"/>
    <cellStyle name="Data   - Style2 2 4 2 2 4" xfId="20875" xr:uid="{A7824B68-1660-4C9D-8B62-B7BECD2B95FE}"/>
    <cellStyle name="Data   - Style2 2 4 2 3" xfId="5406" xr:uid="{786D3A7C-65EB-4668-AA51-9802EC5BC92F}"/>
    <cellStyle name="Data   - Style2 2 4 2 3 2" xfId="4292" xr:uid="{48501BF5-2A02-4724-9953-2EBCF9AC7AC2}"/>
    <cellStyle name="Data   - Style2 2 4 2 3 2 2" xfId="20876" xr:uid="{B8C8B4CD-710F-4717-93B1-3997FCE2E5B1}"/>
    <cellStyle name="Data   - Style2 2 4 2 3 2 2 2" xfId="20877" xr:uid="{FB44D8D7-93E0-4780-BF80-976782F8AD27}"/>
    <cellStyle name="Data   - Style2 2 4 2 3 2 3" xfId="20878" xr:uid="{5F5AAA3E-E098-4E7F-949F-1175A7C38921}"/>
    <cellStyle name="Data   - Style2 2 4 2 3 3" xfId="20879" xr:uid="{9EEF846F-B877-4560-AFF3-7068CABECBE5}"/>
    <cellStyle name="Data   - Style2 2 4 2 3 3 2" xfId="20880" xr:uid="{ADA11AA4-6987-4549-8E02-3446E3694E71}"/>
    <cellStyle name="Data   - Style2 2 4 2 3 4" xfId="20881" xr:uid="{71B61182-FD58-4138-8122-578C99C7459B}"/>
    <cellStyle name="Data   - Style2 2 4 2 4" xfId="5871" xr:uid="{6F86DF93-49B1-418E-ADD8-A7B9C53CCADC}"/>
    <cellStyle name="Data   - Style2 2 4 2 4 2" xfId="20882" xr:uid="{DC7118F5-DA97-4CEE-96D5-EFF4A7428089}"/>
    <cellStyle name="Data   - Style2 2 4 2 4 2 2" xfId="20883" xr:uid="{EB9F9FEB-3954-477F-9929-FED74A69BFE2}"/>
    <cellStyle name="Data   - Style2 2 4 2 4 3" xfId="20884" xr:uid="{9B4200CF-FEB1-4048-B4A9-AD73693A1EA0}"/>
    <cellStyle name="Data   - Style2 2 4 2 5" xfId="20885" xr:uid="{C7A2F47D-B207-43C2-A77A-0B922F5D5804}"/>
    <cellStyle name="Data   - Style2 2 4 2 5 2" xfId="20886" xr:uid="{35FD25D1-4949-48FD-8B3F-D9FA88C63F2D}"/>
    <cellStyle name="Data   - Style2 2 4 2 6" xfId="20887" xr:uid="{CD23701B-7BA6-45D3-9A05-27B24ED8EC1A}"/>
    <cellStyle name="Data   - Style2 2 4 3" xfId="4976" xr:uid="{65AC991A-7E18-44F0-BD47-79CB2AE6282E}"/>
    <cellStyle name="Data   - Style2 2 4 3 2" xfId="7857" xr:uid="{E436837F-7379-4B83-AB3A-D449785404CC}"/>
    <cellStyle name="Data   - Style2 2 4 3 2 2" xfId="4890" xr:uid="{FA4870CE-97C5-49F0-81C7-207632A5DD2A}"/>
    <cellStyle name="Data   - Style2 2 4 3 2 2 2" xfId="4975" xr:uid="{7ECE6F1C-EDC0-470D-B726-7E65E2983433}"/>
    <cellStyle name="Data   - Style2 2 4 3 2 2 2 2" xfId="20888" xr:uid="{5FBE45A5-D473-45BE-A3F7-D050330F7413}"/>
    <cellStyle name="Data   - Style2 2 4 3 2 2 2 2 2" xfId="20889" xr:uid="{FB6D9CB7-CD5A-4539-AE8D-02FBDCF5E518}"/>
    <cellStyle name="Data   - Style2 2 4 3 2 2 2 3" xfId="20890" xr:uid="{B611A8F9-879D-493B-80CD-0D63FC3AA852}"/>
    <cellStyle name="Data   - Style2 2 4 3 2 2 3" xfId="20891" xr:uid="{97F8CE6E-D980-405E-B5D2-DBAD4D4FD6BB}"/>
    <cellStyle name="Data   - Style2 2 4 3 2 2 3 2" xfId="20892" xr:uid="{C23B7FF2-CA59-47AA-9AB7-A1DCB8ED1D86}"/>
    <cellStyle name="Data   - Style2 2 4 3 2 2 4" xfId="20893" xr:uid="{476E9956-0E10-47CB-A02A-D9AF635EA8C8}"/>
    <cellStyle name="Data   - Style2 2 4 3 2 3" xfId="20894" xr:uid="{5FBC615C-4FCB-413C-BB50-6B97F81F926F}"/>
    <cellStyle name="Data   - Style2 2 4 3 2 3 2" xfId="20895" xr:uid="{09DCC7F4-298C-478B-9D60-B89102B1AB77}"/>
    <cellStyle name="Data   - Style2 2 4 3 2 4" xfId="20896" xr:uid="{A4240DAE-24C8-455F-A089-75437C3F3599}"/>
    <cellStyle name="Data   - Style2 2 4 3 3" xfId="7005" xr:uid="{88650600-AE00-4FDE-BAAC-9F7DA3C1C895}"/>
    <cellStyle name="Data   - Style2 2 4 3 3 2" xfId="20897" xr:uid="{477336AA-3A23-48EE-B1A4-EB0A18FB0227}"/>
    <cellStyle name="Data   - Style2 2 4 3 3 2 2" xfId="20898" xr:uid="{4CBFFF19-40CB-497E-BAEA-113901865D0E}"/>
    <cellStyle name="Data   - Style2 2 4 3 3 3" xfId="20899" xr:uid="{177D9221-200D-4E21-AB22-DCA8610FB0C1}"/>
    <cellStyle name="Data   - Style2 2 4 3 4" xfId="20900" xr:uid="{016817C6-3998-4071-A754-AA8801F8DE2B}"/>
    <cellStyle name="Data   - Style2 2 4 3 4 2" xfId="20901" xr:uid="{D8768456-329C-4F2E-9A68-F50FACAC6A96}"/>
    <cellStyle name="Data   - Style2 2 4 3 5" xfId="20902" xr:uid="{01923A91-EB51-4DC8-A4A6-044DF551AC40}"/>
    <cellStyle name="Data   - Style2 2 4 4" xfId="4272" xr:uid="{3D0E21DE-3C16-4178-901E-232C9F91D9D2}"/>
    <cellStyle name="Data   - Style2 2 4 4 2" xfId="4888" xr:uid="{3CBEF85A-F83D-451E-A025-B3014CF00DB3}"/>
    <cellStyle name="Data   - Style2 2 4 4 2 2" xfId="4974" xr:uid="{AFEE4E9A-FF77-4E9F-91B4-911B4C1B6554}"/>
    <cellStyle name="Data   - Style2 2 4 4 2 2 2" xfId="7589" xr:uid="{447294BC-3303-4A03-BC38-6DFA76A23994}"/>
    <cellStyle name="Data   - Style2 2 4 4 2 2 2 2" xfId="20903" xr:uid="{4F6E7B39-4713-4702-B1B2-F1BC45C5872F}"/>
    <cellStyle name="Data   - Style2 2 4 4 2 2 2 2 2" xfId="20904" xr:uid="{020E3345-0EEC-465D-B688-CF9801C33301}"/>
    <cellStyle name="Data   - Style2 2 4 4 2 2 2 3" xfId="20905" xr:uid="{325FE80F-E1F2-4B18-8886-50B58922662B}"/>
    <cellStyle name="Data   - Style2 2 4 4 2 2 3" xfId="20906" xr:uid="{2BDDF9F8-C539-4888-9374-C6B5EE0B669F}"/>
    <cellStyle name="Data   - Style2 2 4 4 2 2 3 2" xfId="20907" xr:uid="{6277CC20-DA55-4527-BD91-4A29096D4514}"/>
    <cellStyle name="Data   - Style2 2 4 4 2 2 4" xfId="20908" xr:uid="{7D3924A2-4917-4395-8DB1-AA0207E6ABF0}"/>
    <cellStyle name="Data   - Style2 2 4 4 2 3" xfId="20909" xr:uid="{94A3A7EC-D5C3-454F-9C02-AFB252E7F4E8}"/>
    <cellStyle name="Data   - Style2 2 4 4 2 3 2" xfId="20910" xr:uid="{31AB1D6C-40C0-4EE2-9BF5-C88DE7A662D2}"/>
    <cellStyle name="Data   - Style2 2 4 4 2 4" xfId="20911" xr:uid="{8B465551-567D-43C4-BDC8-FAAB1F3E584B}"/>
    <cellStyle name="Data   - Style2 2 4 4 3" xfId="5059" xr:uid="{A37F16ED-340B-4BC5-B201-C26B2C1F3AC9}"/>
    <cellStyle name="Data   - Style2 2 4 4 3 2" xfId="4887" xr:uid="{67C45708-7EAB-4336-8AA7-7B8B8867EA75}"/>
    <cellStyle name="Data   - Style2 2 4 4 3 2 2" xfId="20912" xr:uid="{903C6745-0941-4DD5-9402-C43F2938957F}"/>
    <cellStyle name="Data   - Style2 2 4 4 3 2 2 2" xfId="20913" xr:uid="{4BEE668B-1079-4953-84D9-BDD7DA6B2CE0}"/>
    <cellStyle name="Data   - Style2 2 4 4 3 2 3" xfId="20914" xr:uid="{82206821-56B4-490E-A709-69ED3DB2152D}"/>
    <cellStyle name="Data   - Style2 2 4 4 3 3" xfId="20915" xr:uid="{45C957DC-F5D7-499A-8421-90FD3385F57B}"/>
    <cellStyle name="Data   - Style2 2 4 4 3 3 2" xfId="20916" xr:uid="{78DF20F2-C9A9-4F6E-80FD-29EA2A15ED7C}"/>
    <cellStyle name="Data   - Style2 2 4 4 3 4" xfId="20917" xr:uid="{B8650909-B883-4F9C-8223-EB1BDFE7DE7E}"/>
    <cellStyle name="Data   - Style2 2 4 4 4" xfId="4973" xr:uid="{BBB16044-AC9E-4B70-96E4-7650B320D619}"/>
    <cellStyle name="Data   - Style2 2 4 4 4 2" xfId="20918" xr:uid="{B4AB6D11-AF94-4E18-9ABB-06C28494C386}"/>
    <cellStyle name="Data   - Style2 2 4 4 4 2 2" xfId="20919" xr:uid="{7395776C-1F65-4FC5-990A-59B66129FDFA}"/>
    <cellStyle name="Data   - Style2 2 4 4 4 3" xfId="20920" xr:uid="{869930A2-D4DC-4682-8907-B6E433DB5FA0}"/>
    <cellStyle name="Data   - Style2 2 4 4 5" xfId="20921" xr:uid="{5616F6E6-3BDB-4BE1-AC40-B7B279CCDE3C}"/>
    <cellStyle name="Data   - Style2 2 4 4 5 2" xfId="20922" xr:uid="{20E38C61-4115-412D-9035-AE70CF4F9151}"/>
    <cellStyle name="Data   - Style2 2 4 4 6" xfId="20923" xr:uid="{5EE6B3D0-215B-4B7D-BB30-C05133E543FC}"/>
    <cellStyle name="Data   - Style2 2 4 5" xfId="4172" xr:uid="{F32B2C4E-7761-497C-935C-C05BCAFAAEC4}"/>
    <cellStyle name="Data   - Style2 2 4 5 2" xfId="5058" xr:uid="{1B727BA1-642E-4796-957D-037F8FECE179}"/>
    <cellStyle name="Data   - Style2 2 4 5 2 2" xfId="4886" xr:uid="{0B3B24E6-4248-431F-A5B9-31C8628A753E}"/>
    <cellStyle name="Data   - Style2 2 4 5 2 2 2" xfId="4972" xr:uid="{1EE518CE-8F8F-4ECC-8AAD-9547CE507EF8}"/>
    <cellStyle name="Data   - Style2 2 4 5 2 2 2 2" xfId="20924" xr:uid="{ED2D4642-AFA5-4411-8FC4-F20AE37B1D4B}"/>
    <cellStyle name="Data   - Style2 2 4 5 2 2 2 2 2" xfId="20925" xr:uid="{01D5674C-0B4E-45D3-9ACD-D270089F8096}"/>
    <cellStyle name="Data   - Style2 2 4 5 2 2 2 3" xfId="20926" xr:uid="{B4E7EF05-F34D-4743-BEAA-000951AEE014}"/>
    <cellStyle name="Data   - Style2 2 4 5 2 2 3" xfId="20927" xr:uid="{BFDB32F1-F81D-4F21-98B3-188C522C2BC7}"/>
    <cellStyle name="Data   - Style2 2 4 5 2 2 3 2" xfId="20928" xr:uid="{16E1C4A6-EB97-4307-9263-120086777901}"/>
    <cellStyle name="Data   - Style2 2 4 5 2 2 4" xfId="20929" xr:uid="{4E68D6A6-DBE7-4347-A3F2-4D5921136CA7}"/>
    <cellStyle name="Data   - Style2 2 4 5 2 3" xfId="20930" xr:uid="{258FDE25-8561-4EA7-88BD-D08A3906FADE}"/>
    <cellStyle name="Data   - Style2 2 4 5 2 3 2" xfId="20931" xr:uid="{AFE59805-E396-43F3-8A3A-4BEE9D5D3D22}"/>
    <cellStyle name="Data   - Style2 2 4 5 2 4" xfId="20932" xr:uid="{31802DF7-2CF6-401D-9F0F-FF1A134BEE29}"/>
    <cellStyle name="Data   - Style2 2 4 5 3" xfId="4651" xr:uid="{7F2F9B50-AFEB-4E40-A4B5-BA2497ED3AAD}"/>
    <cellStyle name="Data   - Style2 2 4 5 3 2" xfId="3586" xr:uid="{72FA6A83-9686-4F50-86B2-F1FF97096B4A}"/>
    <cellStyle name="Data   - Style2 2 4 5 3 2 2" xfId="20933" xr:uid="{D56216D6-F381-4BF5-ACEB-B562F3A1544B}"/>
    <cellStyle name="Data   - Style2 2 4 5 3 2 2 2" xfId="20934" xr:uid="{E8CE4C45-F8E2-4B91-A1E0-A85BD1F2DF30}"/>
    <cellStyle name="Data   - Style2 2 4 5 3 2 3" xfId="20935" xr:uid="{7E208177-8335-4BE0-A8E7-EDB0D5B9E7D6}"/>
    <cellStyle name="Data   - Style2 2 4 5 3 3" xfId="20936" xr:uid="{A3196783-56DC-4FEF-98AC-01DDD7009E18}"/>
    <cellStyle name="Data   - Style2 2 4 5 3 3 2" xfId="20937" xr:uid="{6177B3AE-44D8-4563-A2EC-A40ECD177EF4}"/>
    <cellStyle name="Data   - Style2 2 4 5 3 4" xfId="20938" xr:uid="{6E9D9736-974B-4384-8FB0-9715F0015C8D}"/>
    <cellStyle name="Data   - Style2 2 4 5 4" xfId="20939" xr:uid="{164DE330-2BD2-457E-91A6-D08D6EC9F495}"/>
    <cellStyle name="Data   - Style2 2 4 5 4 2" xfId="20940" xr:uid="{BB34FDE7-5A94-4E57-8DF8-3744AB1EDDD0}"/>
    <cellStyle name="Data   - Style2 2 4 5 5" xfId="20941" xr:uid="{9C25F556-4255-45D5-A5FF-5A96F4060113}"/>
    <cellStyle name="Data   - Style2 2 4 6" xfId="4885" xr:uid="{6CCFE997-9287-47DE-A3BD-D7CD48B8F986}"/>
    <cellStyle name="Data   - Style2 2 4 6 2" xfId="4802" xr:uid="{78D858C0-B23F-4460-A62A-2FF1A0353CF0}"/>
    <cellStyle name="Data   - Style2 2 4 6 2 2" xfId="4971" xr:uid="{38558472-D649-4748-A5D4-812E7BB524D0}"/>
    <cellStyle name="Data   - Style2 2 4 6 2 2 2" xfId="20942" xr:uid="{082BE8EF-043D-467E-80F1-0A9D8B3C4631}"/>
    <cellStyle name="Data   - Style2 2 4 6 2 2 2 2" xfId="20943" xr:uid="{B7B03552-7A18-49F7-B135-26F0AADC397C}"/>
    <cellStyle name="Data   - Style2 2 4 6 2 2 3" xfId="20944" xr:uid="{FC114CB9-60E5-41A2-B228-9ED8EC052287}"/>
    <cellStyle name="Data   - Style2 2 4 6 2 3" xfId="20945" xr:uid="{A178172F-984F-47CB-9D4A-AB902BCA598B}"/>
    <cellStyle name="Data   - Style2 2 4 6 2 3 2" xfId="20946" xr:uid="{422C7F15-AC95-4B25-9622-73AC77381609}"/>
    <cellStyle name="Data   - Style2 2 4 6 2 4" xfId="20947" xr:uid="{E112E145-6572-4B06-A481-2AC7A0029D72}"/>
    <cellStyle name="Data   - Style2 2 4 6 3" xfId="20948" xr:uid="{433D2C93-E271-42EB-9880-ACB91E215320}"/>
    <cellStyle name="Data   - Style2 2 4 6 3 2" xfId="20949" xr:uid="{94EA28E2-F50D-4C84-BB67-A10F624E7D6B}"/>
    <cellStyle name="Data   - Style2 2 4 6 4" xfId="20950" xr:uid="{01D52D8B-E221-40B0-9A91-D48DD439EB6C}"/>
    <cellStyle name="Data   - Style2 2 4 7" xfId="5405" xr:uid="{8AA3FFCF-960C-4B32-AB72-984BE6CE0DAD}"/>
    <cellStyle name="Data   - Style2 2 4 7 2" xfId="5056" xr:uid="{8C981940-2236-44B4-A617-F2D593422A32}"/>
    <cellStyle name="Data   - Style2 2 4 7 2 2" xfId="20951" xr:uid="{C32B29D2-6967-4B90-B7C0-31EE786E3E56}"/>
    <cellStyle name="Data   - Style2 2 4 7 2 2 2" xfId="20952" xr:uid="{FD3C6165-A43C-465C-9CCC-FF66E2FCEEAD}"/>
    <cellStyle name="Data   - Style2 2 4 7 2 3" xfId="20953" xr:uid="{FB3166CD-A279-4BE3-A176-37E75DB82EF8}"/>
    <cellStyle name="Data   - Style2 2 4 7 3" xfId="20954" xr:uid="{1730E1C5-DD97-4D86-BBA8-FB5848145965}"/>
    <cellStyle name="Data   - Style2 2 4 7 3 2" xfId="20955" xr:uid="{82DD1E91-E6E6-4792-867A-77A4F13EA7D2}"/>
    <cellStyle name="Data   - Style2 2 4 7 4" xfId="20956" xr:uid="{4E0B1E83-18CB-47FF-B3EE-F5C80FB7D828}"/>
    <cellStyle name="Data   - Style2 2 4 8" xfId="5945" xr:uid="{9C3F99FE-C6D4-4563-8EC9-8A1B4EA20D25}"/>
    <cellStyle name="Data   - Style2 2 4 8 2" xfId="20957" xr:uid="{78B8CF1F-EF91-4837-BFE9-5957C826391D}"/>
    <cellStyle name="Data   - Style2 2 4 8 2 2" xfId="20958" xr:uid="{951411FD-D1BA-45C4-A43D-3212402A115A}"/>
    <cellStyle name="Data   - Style2 2 4 8 3" xfId="20959" xr:uid="{1AF017DC-6386-49B7-BA2D-8226F86C0240}"/>
    <cellStyle name="Data   - Style2 2 4 9" xfId="20960" xr:uid="{DA280EF2-6B72-4A74-97D6-5792ECFD8015}"/>
    <cellStyle name="Data   - Style2 2 4 9 2" xfId="20961" xr:uid="{B4C2FB81-2BDF-4F64-99DF-98B9E1CD1BAA}"/>
    <cellStyle name="Data   - Style2 2 5" xfId="5872" xr:uid="{402DFD6F-D2A4-4168-A067-97EE26FB6ADD}"/>
    <cellStyle name="Data   - Style2 2 5 10" xfId="20962" xr:uid="{4839B7ED-2134-4298-BCA4-2A69ADEC8CAF}"/>
    <cellStyle name="Data   - Style2 2 5 2" xfId="4970" xr:uid="{7A384C63-BC76-415B-B1C3-CBEA4925C5D8}"/>
    <cellStyle name="Data   - Style2 2 5 2 2" xfId="4522" xr:uid="{51107C79-DD38-42B0-B59B-843BA3ED8B12}"/>
    <cellStyle name="Data   - Style2 2 5 2 2 2" xfId="5873" xr:uid="{E56AEA2C-B719-4854-B743-8030EE99A67A}"/>
    <cellStyle name="Data   - Style2 2 5 2 2 2 2" xfId="7858" xr:uid="{DD7AD9E2-9C8B-4FB9-B205-116BCF70B350}"/>
    <cellStyle name="Data   - Style2 2 5 2 2 2 2 2" xfId="20963" xr:uid="{6023F35E-6FEB-47CC-9A06-79DBEE945313}"/>
    <cellStyle name="Data   - Style2 2 5 2 2 2 2 2 2" xfId="20964" xr:uid="{FD595E0A-82A5-4D0A-B9F4-4064AF909CB8}"/>
    <cellStyle name="Data   - Style2 2 5 2 2 2 2 3" xfId="20965" xr:uid="{0B98E6E7-2717-4D49-8887-A48FF17A30A2}"/>
    <cellStyle name="Data   - Style2 2 5 2 2 2 3" xfId="20966" xr:uid="{E95F40A7-6547-4D75-8066-39DC0E793FF8}"/>
    <cellStyle name="Data   - Style2 2 5 2 2 2 3 2" xfId="20967" xr:uid="{F01EF16A-D0CA-4E40-9392-4DC2C30F6E07}"/>
    <cellStyle name="Data   - Style2 2 5 2 2 2 4" xfId="20968" xr:uid="{939AEA18-845A-4BDF-9532-19E348AF883D}"/>
    <cellStyle name="Data   - Style2 2 5 2 2 3" xfId="20969" xr:uid="{5BBC32F9-84AD-4BFC-B431-3D1EE97802FE}"/>
    <cellStyle name="Data   - Style2 2 5 2 2 3 2" xfId="20970" xr:uid="{7763DE9E-6537-4C59-8548-68E7BB76FCDC}"/>
    <cellStyle name="Data   - Style2 2 5 2 2 4" xfId="20971" xr:uid="{D84B8DBA-9096-47E6-87F9-D031FF27F11F}"/>
    <cellStyle name="Data   - Style2 2 5 2 3" xfId="7076" xr:uid="{8F36CBE7-C2F4-40BC-8146-AC66AFF40CAA}"/>
    <cellStyle name="Data   - Style2 2 5 2 3 2" xfId="5944" xr:uid="{E1E1543A-CCDF-4B53-A077-4DB1A53344FD}"/>
    <cellStyle name="Data   - Style2 2 5 2 3 2 2" xfId="20972" xr:uid="{6DDEAE11-1294-45A8-94A8-B2A845849804}"/>
    <cellStyle name="Data   - Style2 2 5 2 3 2 2 2" xfId="20973" xr:uid="{9AA31645-10C7-4598-A607-D331E0EE625E}"/>
    <cellStyle name="Data   - Style2 2 5 2 3 2 3" xfId="20974" xr:uid="{24DD7FFE-C493-406C-8782-01DC4D33A5CF}"/>
    <cellStyle name="Data   - Style2 2 5 2 3 3" xfId="20975" xr:uid="{1A952B73-2811-4C33-9BCB-D242672E1F68}"/>
    <cellStyle name="Data   - Style2 2 5 2 3 3 2" xfId="20976" xr:uid="{FA3F0953-C532-4512-A96F-7522DD98D290}"/>
    <cellStyle name="Data   - Style2 2 5 2 3 4" xfId="20977" xr:uid="{57643892-FC26-48DF-B008-34EEEA038F47}"/>
    <cellStyle name="Data   - Style2 2 5 2 4" xfId="7077" xr:uid="{B2FF41C9-FA40-473B-BABD-6CEA93E0EC1E}"/>
    <cellStyle name="Data   - Style2 2 5 2 4 2" xfId="20978" xr:uid="{C1AB8ED1-15E5-4FE8-8839-CD222BA1A0C5}"/>
    <cellStyle name="Data   - Style2 2 5 2 4 2 2" xfId="20979" xr:uid="{63B117BA-B5F9-4A59-96A1-63A981536693}"/>
    <cellStyle name="Data   - Style2 2 5 2 4 3" xfId="20980" xr:uid="{CE7B9E3F-C142-4889-93AE-BA2536185B58}"/>
    <cellStyle name="Data   - Style2 2 5 2 5" xfId="20981" xr:uid="{09333297-1931-4232-AFB6-A1BE2DA89A30}"/>
    <cellStyle name="Data   - Style2 2 5 2 5 2" xfId="20982" xr:uid="{751789A8-B418-43C3-8A6B-44AF9C702F99}"/>
    <cellStyle name="Data   - Style2 2 5 2 6" xfId="20983" xr:uid="{D21F1852-6767-408B-964C-279FB27DF64B}"/>
    <cellStyle name="Data   - Style2 2 5 3" xfId="5943" xr:uid="{6B995F5E-FADB-4D37-846E-FCE270D0C770}"/>
    <cellStyle name="Data   - Style2 2 5 3 2" xfId="4969" xr:uid="{B1814FCF-2BD9-4D5A-8678-2AF30F43FD54}"/>
    <cellStyle name="Data   - Style2 2 5 3 2 2" xfId="7595" xr:uid="{32A10898-BC17-495B-A563-43C32852D66F}"/>
    <cellStyle name="Data   - Style2 2 5 3 2 2 2" xfId="7078" xr:uid="{0F71FF99-1B00-4D1B-86E4-7324E0A34D50}"/>
    <cellStyle name="Data   - Style2 2 5 3 2 2 2 2" xfId="20984" xr:uid="{31006D84-ECA4-4F31-9BC6-88A216787377}"/>
    <cellStyle name="Data   - Style2 2 5 3 2 2 2 2 2" xfId="20985" xr:uid="{3D314997-04B0-495C-85E7-ECA90519476E}"/>
    <cellStyle name="Data   - Style2 2 5 3 2 2 2 3" xfId="20986" xr:uid="{2E6E8543-DD10-47C3-8F62-70178618B16F}"/>
    <cellStyle name="Data   - Style2 2 5 3 2 2 3" xfId="20987" xr:uid="{55A60937-B3C3-4842-8AED-5259B3BCC22A}"/>
    <cellStyle name="Data   - Style2 2 5 3 2 2 3 2" xfId="20988" xr:uid="{E4A362D9-82BF-46C9-8ADC-D420A4266A2C}"/>
    <cellStyle name="Data   - Style2 2 5 3 2 2 4" xfId="20989" xr:uid="{CAE194FD-D463-4474-BE8A-88B27CB084D8}"/>
    <cellStyle name="Data   - Style2 2 5 3 2 3" xfId="20990" xr:uid="{A72EB3C0-DD1F-4A76-B3A8-046CA29B8033}"/>
    <cellStyle name="Data   - Style2 2 5 3 2 3 2" xfId="20991" xr:uid="{DB56964F-9BE3-446B-BCD8-40E1F6FB3FF1}"/>
    <cellStyle name="Data   - Style2 2 5 3 2 4" xfId="20992" xr:uid="{C78DD0DD-F8E3-4218-84A2-655711A661AB}"/>
    <cellStyle name="Data   - Style2 2 5 3 3" xfId="4884" xr:uid="{F7F936E0-F7E5-4563-AC8F-9EA5BA838E45}"/>
    <cellStyle name="Data   - Style2 2 5 3 3 2" xfId="20993" xr:uid="{E56E8D52-B9E3-47AD-8D26-689878F54F32}"/>
    <cellStyle name="Data   - Style2 2 5 3 3 2 2" xfId="20994" xr:uid="{13A87E20-3CB0-4BB3-B89D-E7A3AA866795}"/>
    <cellStyle name="Data   - Style2 2 5 3 3 3" xfId="20995" xr:uid="{C3D6DC10-4573-400A-A032-491C49071052}"/>
    <cellStyle name="Data   - Style2 2 5 3 4" xfId="20996" xr:uid="{4DC6F5BE-A717-4950-9E96-9B49A6B0C346}"/>
    <cellStyle name="Data   - Style2 2 5 3 4 2" xfId="20997" xr:uid="{EBA88257-6D8F-4E64-A653-05885641FACB}"/>
    <cellStyle name="Data   - Style2 2 5 3 5" xfId="20998" xr:uid="{F302CB3D-4F10-4450-A10C-08A3E0EDC411}"/>
    <cellStyle name="Data   - Style2 2 5 4" xfId="4968" xr:uid="{2A929BDD-44E7-42D4-B726-A81355960C7A}"/>
    <cellStyle name="Data   - Style2 2 5 4 2" xfId="4171" xr:uid="{7073A9E0-E928-472E-8EC1-3CA91CC87BF2}"/>
    <cellStyle name="Data   - Style2 2 5 4 2 2" xfId="5585" xr:uid="{E4F62548-1FDF-43B0-877B-D1ECB1256703}"/>
    <cellStyle name="Data   - Style2 2 5 4 2 2 2" xfId="4883" xr:uid="{E3C8BE7E-DFD4-41C8-8455-8DEFBA48B4CF}"/>
    <cellStyle name="Data   - Style2 2 5 4 2 2 2 2" xfId="20999" xr:uid="{6AEE009C-FBC0-4E49-AEA4-798351C7D535}"/>
    <cellStyle name="Data   - Style2 2 5 4 2 2 2 2 2" xfId="21000" xr:uid="{CCC99673-ACC4-443F-8BEC-57E9A76C7F70}"/>
    <cellStyle name="Data   - Style2 2 5 4 2 2 2 3" xfId="21001" xr:uid="{B7A9AC96-770F-4B4A-B9D1-831D8EBED1BA}"/>
    <cellStyle name="Data   - Style2 2 5 4 2 2 3" xfId="21002" xr:uid="{CEFD4262-B702-4475-B2A2-C395CB6C6785}"/>
    <cellStyle name="Data   - Style2 2 5 4 2 2 3 2" xfId="21003" xr:uid="{7B127EAA-C7DA-4653-B2BF-9C20F6CA45A9}"/>
    <cellStyle name="Data   - Style2 2 5 4 2 2 4" xfId="21004" xr:uid="{79140F2F-C3A9-4F61-ADD5-9D07A77B802D}"/>
    <cellStyle name="Data   - Style2 2 5 4 2 3" xfId="21005" xr:uid="{98908389-5A4B-4314-98A1-917BCAC38626}"/>
    <cellStyle name="Data   - Style2 2 5 4 2 3 2" xfId="21006" xr:uid="{BA12AD27-FFA3-4A97-865B-A2DB200BBEEF}"/>
    <cellStyle name="Data   - Style2 2 5 4 2 4" xfId="21007" xr:uid="{AFF85415-D4CA-4A35-B692-F93A11CDCDD5}"/>
    <cellStyle name="Data   - Style2 2 5 4 3" xfId="5323" xr:uid="{1E8143BC-BBBD-4CC4-A71D-32DBCE2695E3}"/>
    <cellStyle name="Data   - Style2 2 5 4 3 2" xfId="5404" xr:uid="{7ED2235D-FCEF-4503-BAB0-FB22CB247DD1}"/>
    <cellStyle name="Data   - Style2 2 5 4 3 2 2" xfId="21008" xr:uid="{C081962C-9325-487B-898A-B7D19BCB1F1E}"/>
    <cellStyle name="Data   - Style2 2 5 4 3 2 2 2" xfId="21009" xr:uid="{C25283E0-7215-4E69-B687-97862129B819}"/>
    <cellStyle name="Data   - Style2 2 5 4 3 2 3" xfId="21010" xr:uid="{907393F7-F285-4DD2-88B3-B951D340182D}"/>
    <cellStyle name="Data   - Style2 2 5 4 3 3" xfId="21011" xr:uid="{33F107AB-F3A8-407C-9309-E7002D177A35}"/>
    <cellStyle name="Data   - Style2 2 5 4 3 3 2" xfId="21012" xr:uid="{5940E8FF-5BCA-4740-8A6C-2B1C29681FBE}"/>
    <cellStyle name="Data   - Style2 2 5 4 3 4" xfId="21013" xr:uid="{A9E4BF2F-B9F7-4FBD-A094-816BAE02BFD1}"/>
    <cellStyle name="Data   - Style2 2 5 4 4" xfId="3797" xr:uid="{3DC7EA70-C8A5-4F29-BA96-6208900937B4}"/>
    <cellStyle name="Data   - Style2 2 5 4 4 2" xfId="21014" xr:uid="{5F1AB821-4732-45D3-B01E-EA5D68B33BF5}"/>
    <cellStyle name="Data   - Style2 2 5 4 4 2 2" xfId="21015" xr:uid="{729C6635-2C2E-45D0-87DB-A29521802D77}"/>
    <cellStyle name="Data   - Style2 2 5 4 4 3" xfId="21016" xr:uid="{E561E79C-75F1-4C4C-BD71-66B136FB2DB2}"/>
    <cellStyle name="Data   - Style2 2 5 4 5" xfId="21017" xr:uid="{FDC13E17-B61B-47B4-B62F-2893268F8E6C}"/>
    <cellStyle name="Data   - Style2 2 5 4 5 2" xfId="21018" xr:uid="{7E375678-CA13-4151-8F28-D68C73C7F13A}"/>
    <cellStyle name="Data   - Style2 2 5 4 6" xfId="21019" xr:uid="{E727CBA9-0253-4536-9BFD-4F3244367E73}"/>
    <cellStyle name="Data   - Style2 2 5 5" xfId="5942" xr:uid="{BA0F8F38-697D-422C-BBCB-8A3D55541454}"/>
    <cellStyle name="Data   - Style2 2 5 5 2" xfId="5322" xr:uid="{45D3D26A-EA21-447E-987D-A6D5A287DAE3}"/>
    <cellStyle name="Data   - Style2 2 5 5 2 2" xfId="7859" xr:uid="{3288C6B2-2CC1-46D1-8ECF-D4628146A704}"/>
    <cellStyle name="Data   - Style2 2 5 5 2 2 2" xfId="6000" xr:uid="{475AD85D-56DB-41CA-98EC-350A10DD4C25}"/>
    <cellStyle name="Data   - Style2 2 5 5 2 2 2 2" xfId="21020" xr:uid="{1E8417B1-EE74-451F-9C08-AC26E8E8727D}"/>
    <cellStyle name="Data   - Style2 2 5 5 2 2 2 2 2" xfId="21021" xr:uid="{A59001A8-AE84-4586-A6FE-7FDC41A82505}"/>
    <cellStyle name="Data   - Style2 2 5 5 2 2 2 3" xfId="21022" xr:uid="{916CCA30-DFEF-422D-B37F-0DE636B6491D}"/>
    <cellStyle name="Data   - Style2 2 5 5 2 2 3" xfId="21023" xr:uid="{71DB6A4C-62E4-4BB7-96A2-A5D5DDFD14A1}"/>
    <cellStyle name="Data   - Style2 2 5 5 2 2 3 2" xfId="21024" xr:uid="{B76E32AE-AAFF-4E52-85D0-CEAC597DBA08}"/>
    <cellStyle name="Data   - Style2 2 5 5 2 2 4" xfId="21025" xr:uid="{5C7D9391-E7A3-477E-B36E-456C72DD19C5}"/>
    <cellStyle name="Data   - Style2 2 5 5 2 3" xfId="21026" xr:uid="{DB3EF5E4-AD7C-4EEE-A5DB-84B364D8DF90}"/>
    <cellStyle name="Data   - Style2 2 5 5 2 3 2" xfId="21027" xr:uid="{DCE85D6E-B57F-418E-9306-243B259626DE}"/>
    <cellStyle name="Data   - Style2 2 5 5 2 4" xfId="21028" xr:uid="{86917FBD-DE46-450A-B6F4-4FC9A7A52EA1}"/>
    <cellStyle name="Data   - Style2 2 5 5 3" xfId="5941" xr:uid="{EDA6EC5D-FE12-4C28-B324-37FA9151DB67}"/>
    <cellStyle name="Data   - Style2 2 5 5 3 2" xfId="5321" xr:uid="{0AF2F457-5500-4CAB-95A9-9389FD9DB493}"/>
    <cellStyle name="Data   - Style2 2 5 5 3 2 2" xfId="21029" xr:uid="{355EE7ED-D6BC-47C8-B622-63DAD27FEAB9}"/>
    <cellStyle name="Data   - Style2 2 5 5 3 2 2 2" xfId="21030" xr:uid="{5453ADF5-6342-4E14-AD09-40B814348B93}"/>
    <cellStyle name="Data   - Style2 2 5 5 3 2 3" xfId="21031" xr:uid="{0FC05A17-F9F8-4FA0-9419-7A986A83A7D3}"/>
    <cellStyle name="Data   - Style2 2 5 5 3 3" xfId="21032" xr:uid="{B536E7FE-F0FB-4411-B73D-CF73E36F4926}"/>
    <cellStyle name="Data   - Style2 2 5 5 3 3 2" xfId="21033" xr:uid="{31EE48F8-0F91-4D3C-B4E4-5E66E24892B5}"/>
    <cellStyle name="Data   - Style2 2 5 5 3 4" xfId="21034" xr:uid="{B8E3EBD5-7D77-4227-8557-16218D0A8FE9}"/>
    <cellStyle name="Data   - Style2 2 5 5 4" xfId="21035" xr:uid="{6A36B1F4-0EEB-4DF8-9869-08953212C738}"/>
    <cellStyle name="Data   - Style2 2 5 5 4 2" xfId="21036" xr:uid="{4A0D73B0-7C04-4958-9ABC-BB4989D986C0}"/>
    <cellStyle name="Data   - Style2 2 5 5 5" xfId="21037" xr:uid="{D9D49AFD-5EF0-4A64-8268-A6CEA71AC92B}"/>
    <cellStyle name="Data   - Style2 2 5 6" xfId="7596" xr:uid="{A9130DB4-52DC-4F57-8929-3AD3FD034C98}"/>
    <cellStyle name="Data   - Style2 2 5 6 2" xfId="7079" xr:uid="{8042935C-D0C3-451B-8453-08478AB60A50}"/>
    <cellStyle name="Data   - Style2 2 5 6 2 2" xfId="5940" xr:uid="{C07F581A-B454-4EC3-98DA-B01CA3777AC5}"/>
    <cellStyle name="Data   - Style2 2 5 6 2 2 2" xfId="21038" xr:uid="{EA56FECC-C45C-4B6B-B344-AD5FADDD973A}"/>
    <cellStyle name="Data   - Style2 2 5 6 2 2 2 2" xfId="21039" xr:uid="{246A1D83-DEA5-4273-B8E0-508764597872}"/>
    <cellStyle name="Data   - Style2 2 5 6 2 2 3" xfId="21040" xr:uid="{795E1103-447E-48EB-B8E3-3032FC27B33B}"/>
    <cellStyle name="Data   - Style2 2 5 6 2 3" xfId="21041" xr:uid="{DA1F33CB-CFC4-4537-9C54-035800CB1C03}"/>
    <cellStyle name="Data   - Style2 2 5 6 2 3 2" xfId="21042" xr:uid="{5E49A333-DC4C-45B3-9766-099221BAE7B1}"/>
    <cellStyle name="Data   - Style2 2 5 6 2 4" xfId="21043" xr:uid="{3E4A847B-F90F-4947-9FF1-3EC45D4DEE97}"/>
    <cellStyle name="Data   - Style2 2 5 6 3" xfId="21044" xr:uid="{E0707E58-F74D-4A3D-9F01-ED6BBFC860B0}"/>
    <cellStyle name="Data   - Style2 2 5 6 3 2" xfId="21045" xr:uid="{8290B1BB-DA16-47AE-9044-2D89EB841430}"/>
    <cellStyle name="Data   - Style2 2 5 6 4" xfId="21046" xr:uid="{FE1B15AA-FF2B-4FAC-8CEB-B0B2101CB998}"/>
    <cellStyle name="Data   - Style2 2 5 7" xfId="5320" xr:uid="{9EF0907A-B315-45CE-8158-632938BDC27E}"/>
    <cellStyle name="Data   - Style2 2 5 7 2" xfId="5612" xr:uid="{F99CD075-E49C-446B-9444-BC33EB3EEC31}"/>
    <cellStyle name="Data   - Style2 2 5 7 2 2" xfId="21047" xr:uid="{7D20B8A0-87C8-4F49-8F3A-C2466CF97F88}"/>
    <cellStyle name="Data   - Style2 2 5 7 2 2 2" xfId="21048" xr:uid="{7485CB08-734A-4BBE-BB72-D19C9B67A301}"/>
    <cellStyle name="Data   - Style2 2 5 7 2 3" xfId="21049" xr:uid="{1CCE2822-DDEC-487B-85EA-AAF14FDF6906}"/>
    <cellStyle name="Data   - Style2 2 5 7 3" xfId="21050" xr:uid="{9922B6A3-209A-416F-9FF7-E1DC66B2267E}"/>
    <cellStyle name="Data   - Style2 2 5 7 3 2" xfId="21051" xr:uid="{28281B23-9FD5-4406-8A8A-69EF41BA31A8}"/>
    <cellStyle name="Data   - Style2 2 5 7 4" xfId="21052" xr:uid="{3C66B8BB-65DB-4AB3-A6A8-B2D737BD4BE2}"/>
    <cellStyle name="Data   - Style2 2 5 8" xfId="7080" xr:uid="{BDCF5C28-C0FA-4395-B70F-CB0CB64BC1AF}"/>
    <cellStyle name="Data   - Style2 2 5 8 2" xfId="21053" xr:uid="{80B1E99E-795E-4C69-B558-5A8FC3D503A9}"/>
    <cellStyle name="Data   - Style2 2 5 8 2 2" xfId="21054" xr:uid="{7DDE0C20-41BE-4F3F-AACC-CC306878E662}"/>
    <cellStyle name="Data   - Style2 2 5 8 3" xfId="21055" xr:uid="{14BD5FB7-2CC7-4805-86EE-E47B99106615}"/>
    <cellStyle name="Data   - Style2 2 5 9" xfId="21056" xr:uid="{86FD276F-9EB3-48E3-96EA-0E2A50BEFCF4}"/>
    <cellStyle name="Data   - Style2 2 5 9 2" xfId="21057" xr:uid="{9813ABA9-264C-427C-9CEF-384B1A63AA81}"/>
    <cellStyle name="Data   - Style2 2 6" xfId="4882" xr:uid="{EF96CF38-3466-45CC-8FDC-324F8A52D2C3}"/>
    <cellStyle name="Data   - Style2 2 6 2" xfId="5319" xr:uid="{E105AB39-9733-4400-906C-EF35D11F261C}"/>
    <cellStyle name="Data   - Style2 2 6 2 2" xfId="5403" xr:uid="{65FABFAA-C9F9-4C72-9DFC-DE7EFEB8B9AB}"/>
    <cellStyle name="Data   - Style2 2 6 2 2 2" xfId="7081" xr:uid="{6D41C0FA-53EE-48EB-A7E7-7695B5851D16}"/>
    <cellStyle name="Data   - Style2 2 6 2 2 2 2" xfId="21058" xr:uid="{0CDF58B3-C8F5-4F8C-BBDD-1CDE4FB817D9}"/>
    <cellStyle name="Data   - Style2 2 6 2 2 2 2 2" xfId="21059" xr:uid="{7DDECE6D-B8C0-436B-8DF8-07E0944F9DB2}"/>
    <cellStyle name="Data   - Style2 2 6 2 2 2 3" xfId="21060" xr:uid="{94774C72-16AE-4387-AB65-C30CEC19A140}"/>
    <cellStyle name="Data   - Style2 2 6 2 2 3" xfId="21061" xr:uid="{A7B7E20A-231D-4942-99CB-9788D013A3BE}"/>
    <cellStyle name="Data   - Style2 2 6 2 2 3 2" xfId="21062" xr:uid="{763010D1-42FA-45E6-A65B-9F195C76805C}"/>
    <cellStyle name="Data   - Style2 2 6 2 2 4" xfId="21063" xr:uid="{48A1821B-3D96-4D98-BE79-E385871CCEEE}"/>
    <cellStyle name="Data   - Style2 2 6 2 3" xfId="21064" xr:uid="{1A8AE66F-40A2-4D14-A15F-349059C64CBA}"/>
    <cellStyle name="Data   - Style2 2 6 2 3 2" xfId="21065" xr:uid="{77A16E80-1636-4EA5-8F25-9564EA0CCC73}"/>
    <cellStyle name="Data   - Style2 2 6 2 4" xfId="21066" xr:uid="{C27E9010-B06C-44C3-9E50-7A5BBDF2B464}"/>
    <cellStyle name="Data   - Style2 2 6 3" xfId="4881" xr:uid="{A635711A-C624-4FD9-8FEF-3FF8B7DCDD9B}"/>
    <cellStyle name="Data   - Style2 2 6 3 2" xfId="5318" xr:uid="{F786B21A-E70F-44EB-BB39-9F7E8AC19FB4}"/>
    <cellStyle name="Data   - Style2 2 6 3 2 2" xfId="21067" xr:uid="{CB4BBEF3-9425-43D0-A3DB-A3B8A002C352}"/>
    <cellStyle name="Data   - Style2 2 6 3 2 2 2" xfId="21068" xr:uid="{CD3AA411-C717-4516-ACEF-F4B40055F312}"/>
    <cellStyle name="Data   - Style2 2 6 3 2 3" xfId="21069" xr:uid="{663B8C74-A646-4CC5-B1BF-88F40A15F0E7}"/>
    <cellStyle name="Data   - Style2 2 6 3 3" xfId="21070" xr:uid="{052E7C62-29A3-4E6E-B2A6-0C4623FCB51F}"/>
    <cellStyle name="Data   - Style2 2 6 3 3 2" xfId="21071" xr:uid="{796754B4-C226-4E9A-A379-CB058D1645B1}"/>
    <cellStyle name="Data   - Style2 2 6 3 4" xfId="21072" xr:uid="{129EEE86-CF0E-4FA3-BEEA-6B35AB4731A2}"/>
    <cellStyle name="Data   - Style2 2 6 4" xfId="7860" xr:uid="{48512C41-5415-40A6-A775-A8EF42CF1FB8}"/>
    <cellStyle name="Data   - Style2 2 6 4 2" xfId="21073" xr:uid="{25012371-3505-4724-A5B9-A5EF4D055363}"/>
    <cellStyle name="Data   - Style2 2 6 4 2 2" xfId="21074" xr:uid="{65DE2A86-4D72-4F4C-8F6E-B7B2966A9E29}"/>
    <cellStyle name="Data   - Style2 2 6 4 3" xfId="21075" xr:uid="{6183FFC1-796A-4F31-9D87-531FC3FF83F9}"/>
    <cellStyle name="Data   - Style2 2 6 5" xfId="21076" xr:uid="{48EDA32A-D9C4-401B-AA74-FD8A3790D401}"/>
    <cellStyle name="Data   - Style2 2 6 5 2" xfId="21077" xr:uid="{4FFAD6B6-F724-495A-975D-2076FC114A18}"/>
    <cellStyle name="Data   - Style2 2 6 6" xfId="21078" xr:uid="{BF34AA2E-156A-42E0-8308-8A4BEEFC194A}"/>
    <cellStyle name="Data   - Style2 2 7" xfId="6023" xr:uid="{3F3933CE-BC5C-40BE-8525-1E94B5E6D89E}"/>
    <cellStyle name="Data   - Style2 2 7 2" xfId="7082" xr:uid="{26963841-B4AB-4DD7-9ABF-CAFC79F96D1B}"/>
    <cellStyle name="Data   - Style2 2 7 2 2" xfId="4880" xr:uid="{07565E96-118A-476F-A9A4-6F39F9CC3BA8}"/>
    <cellStyle name="Data   - Style2 2 7 2 2 2" xfId="21079" xr:uid="{B4BD226D-0DD4-47DA-A784-2937F7AB745F}"/>
    <cellStyle name="Data   - Style2 2 7 2 2 2 2" xfId="21080" xr:uid="{5381689F-26A3-4103-B39B-2B992A31E598}"/>
    <cellStyle name="Data   - Style2 2 7 2 2 3" xfId="21081" xr:uid="{8FFFC70A-3F4C-4646-A29D-BD39E168E294}"/>
    <cellStyle name="Data   - Style2 2 7 2 3" xfId="21082" xr:uid="{253E3854-D0AC-48CB-B645-F1042C2CA259}"/>
    <cellStyle name="Data   - Style2 2 7 2 3 2" xfId="21083" xr:uid="{37AC609D-27E7-4454-AC00-193B6E766F1A}"/>
    <cellStyle name="Data   - Style2 2 7 2 4" xfId="21084" xr:uid="{613F4ACE-464B-412D-88D1-AD543A08C2B0}"/>
    <cellStyle name="Data   - Style2 2 7 3" xfId="21085" xr:uid="{B997603E-2BEE-4C3E-ABBC-7DF0DEF4DCB8}"/>
    <cellStyle name="Data   - Style2 2 7 3 2" xfId="21086" xr:uid="{DD0D03BF-D8F8-4D8F-9082-303252526E01}"/>
    <cellStyle name="Data   - Style2 2 7 4" xfId="21087" xr:uid="{6FAE9926-6FA8-4C57-9C96-4833605CFCB3}"/>
    <cellStyle name="Data   - Style2 2 8" xfId="5316" xr:uid="{EB8CFE09-9ED1-422A-A376-1D6B247B6E25}"/>
    <cellStyle name="Data   - Style2 2 8 2" xfId="21088" xr:uid="{3A12AC6D-C561-4918-AAAC-072448687E66}"/>
    <cellStyle name="Data   - Style2 2 8 2 2" xfId="21089" xr:uid="{92535FB6-5F18-4B01-AAA6-9A0D9D770B16}"/>
    <cellStyle name="Data   - Style2 2 8 3" xfId="21090" xr:uid="{CA85C5F5-CDE2-45D2-B6BB-A9570E9DD48C}"/>
    <cellStyle name="Data   - Style2 2 9" xfId="21091" xr:uid="{76F3E0AA-85C8-4764-B700-8A8505587088}"/>
    <cellStyle name="Data   - Style2 2 9 2" xfId="21092" xr:uid="{4E0CBFF1-3446-4F06-A641-A4EFBFA8367B}"/>
    <cellStyle name="Data   - Style2 20" xfId="21093" xr:uid="{B31E9A55-C947-45A2-8C61-34FC75407D78}"/>
    <cellStyle name="Data   - Style2 21" xfId="21094" xr:uid="{FEDB5F67-B416-4DDF-9AD6-A986CBBE4F67}"/>
    <cellStyle name="Data   - Style2 3" xfId="7597" xr:uid="{CF96BD47-054A-4F13-B81C-0C1A15D98E91}"/>
    <cellStyle name="Data   - Style2 3 10" xfId="7083" xr:uid="{952E15C9-4AB3-4F38-BAAF-476CD9CEC6EA}"/>
    <cellStyle name="Data   - Style2 3 10 2" xfId="21095" xr:uid="{0B2608C8-1399-44F3-90DC-9EF4EA1A9378}"/>
    <cellStyle name="Data   - Style2 3 10 2 2" xfId="21096" xr:uid="{640791D1-E69E-4DAD-8806-91B2F3100BC4}"/>
    <cellStyle name="Data   - Style2 3 10 3" xfId="21097" xr:uid="{303FC253-1E7E-4902-A694-B7233ADBDC3B}"/>
    <cellStyle name="Data   - Style2 3 11" xfId="21098" xr:uid="{75E5AB4B-F713-49CE-85EA-3E00FC634328}"/>
    <cellStyle name="Data   - Style2 3 11 2" xfId="21099" xr:uid="{69660BE0-E2B4-46C6-9ABB-D9D91D69CA9C}"/>
    <cellStyle name="Data   - Style2 3 12" xfId="21100" xr:uid="{263C5D23-9AEB-4C3F-BAAB-0732CC34603E}"/>
    <cellStyle name="Data   - Style2 3 2" xfId="4879" xr:uid="{60F864D2-3289-4F84-AF47-C94BA1287A0F}"/>
    <cellStyle name="Data   - Style2 3 2 10" xfId="21101" xr:uid="{FBB1BD67-2A12-4E7C-BBE0-3AC6FD1E74F0}"/>
    <cellStyle name="Data   - Style2 3 2 10 2" xfId="21102" xr:uid="{EA9020FD-6764-40A5-9E1A-A820E02A1B47}"/>
    <cellStyle name="Data   - Style2 3 2 11" xfId="21103" xr:uid="{8551B34C-9A14-46D5-BA6F-BC325D64A781}"/>
    <cellStyle name="Data   - Style2 3 2 2" xfId="5870" xr:uid="{450E8AD1-31BB-4B46-9A9C-D9955739B72F}"/>
    <cellStyle name="Data   - Style2 3 2 2 10" xfId="21104" xr:uid="{DC5CCA67-0D57-4394-90C4-39C4B959FD25}"/>
    <cellStyle name="Data   - Style2 3 2 2 2" xfId="5315" xr:uid="{663C6954-84B6-4019-923A-3ECBD3984F40}"/>
    <cellStyle name="Data   - Style2 3 2 2 2 2" xfId="5603" xr:uid="{FDD6C00F-E6A3-4124-AB22-525B06D3388D}"/>
    <cellStyle name="Data   - Style2 3 2 2 2 2 2" xfId="7084" xr:uid="{3F9DC388-0F3F-4D27-BE98-A7BCA596D1A8}"/>
    <cellStyle name="Data   - Style2 3 2 2 2 2 2 2" xfId="7345" xr:uid="{AE6F71CC-F3B6-4800-A624-F03016577160}"/>
    <cellStyle name="Data   - Style2 3 2 2 2 2 2 2 2" xfId="21105" xr:uid="{4339ACB8-C43B-4DA6-A589-E440CCF6F902}"/>
    <cellStyle name="Data   - Style2 3 2 2 2 2 2 2 2 2" xfId="21106" xr:uid="{2A946307-F4B3-4BCD-B435-0ED9DB932570}"/>
    <cellStyle name="Data   - Style2 3 2 2 2 2 2 2 3" xfId="21107" xr:uid="{F2DD3387-64F4-43B5-8B8D-C352B6D1D08B}"/>
    <cellStyle name="Data   - Style2 3 2 2 2 2 2 3" xfId="21108" xr:uid="{DFD0FF92-A1B1-47CD-AE90-7D61C5990BAE}"/>
    <cellStyle name="Data   - Style2 3 2 2 2 2 2 3 2" xfId="21109" xr:uid="{74F53734-7AC5-469D-8A18-E4A3EE6F37C0}"/>
    <cellStyle name="Data   - Style2 3 2 2 2 2 2 4" xfId="21110" xr:uid="{CB3D1C66-1F41-46E0-9AF3-BF96E68943B9}"/>
    <cellStyle name="Data   - Style2 3 2 2 2 2 3" xfId="21111" xr:uid="{FFDF281A-55EC-4968-BD88-1128E5286F6C}"/>
    <cellStyle name="Data   - Style2 3 2 2 2 2 3 2" xfId="21112" xr:uid="{33F2204A-D883-4E7A-B974-91F1857A7198}"/>
    <cellStyle name="Data   - Style2 3 2 2 2 2 4" xfId="21113" xr:uid="{2E085DF9-3F6B-42F0-B85A-AA46305BCBF3}"/>
    <cellStyle name="Data   - Style2 3 2 2 2 3" xfId="4681" xr:uid="{00BCC670-4E57-44BF-80D9-C10005FDFFF4}"/>
    <cellStyle name="Data   - Style2 3 2 2 2 3 2" xfId="8010" xr:uid="{9757AD96-CCCD-4A82-A43D-1B9EC3085ABB}"/>
    <cellStyle name="Data   - Style2 3 2 2 2 3 2 2" xfId="21114" xr:uid="{A58EB7B4-CB7D-40CB-92F1-501A71C31964}"/>
    <cellStyle name="Data   - Style2 3 2 2 2 3 2 2 2" xfId="21115" xr:uid="{038E7243-2C92-40CD-9372-4A26211E0DC5}"/>
    <cellStyle name="Data   - Style2 3 2 2 2 3 2 3" xfId="21116" xr:uid="{F24C4526-01B0-45F3-AEE1-67C94908BBDE}"/>
    <cellStyle name="Data   - Style2 3 2 2 2 3 3" xfId="21117" xr:uid="{4A21BFCE-6BB4-4CB3-9E02-991EEC961CFF}"/>
    <cellStyle name="Data   - Style2 3 2 2 2 3 3 2" xfId="21118" xr:uid="{307FE6E5-7835-4B3A-9A61-6FD2D2EA2998}"/>
    <cellStyle name="Data   - Style2 3 2 2 2 3 4" xfId="21119" xr:uid="{F02C9001-BB29-43E9-A3F1-C357BA00EFF9}"/>
    <cellStyle name="Data   - Style2 3 2 2 2 4" xfId="5479" xr:uid="{8C6881AB-CA91-4C82-8183-DF026DFD9C0F}"/>
    <cellStyle name="Data   - Style2 3 2 2 2 4 2" xfId="21120" xr:uid="{A8EE2C1D-8FA7-4CE3-B292-31FF7D1FE7D0}"/>
    <cellStyle name="Data   - Style2 3 2 2 2 4 2 2" xfId="21121" xr:uid="{8FAE7DDB-7E3A-488A-8391-34740B800903}"/>
    <cellStyle name="Data   - Style2 3 2 2 2 4 3" xfId="21122" xr:uid="{F82884A9-E9DC-4480-B292-1E79A65AADD1}"/>
    <cellStyle name="Data   - Style2 3 2 2 2 5" xfId="21123" xr:uid="{308CF3BD-7482-4D26-851D-E5CEE2B78912}"/>
    <cellStyle name="Data   - Style2 3 2 2 2 5 2" xfId="21124" xr:uid="{DEF7A75A-90D2-41D8-B326-A3C0A885BB3B}"/>
    <cellStyle name="Data   - Style2 3 2 2 2 6" xfId="21125" xr:uid="{DF7F7CEB-73F0-4333-B11A-AB634072F935}"/>
    <cellStyle name="Data   - Style2 3 2 2 3" xfId="5402" xr:uid="{482257A4-49C8-4CD8-95E2-901D5263401A}"/>
    <cellStyle name="Data   - Style2 3 2 2 3 2" xfId="7985" xr:uid="{375DBBAC-4D0B-4885-9DB7-F64155969C84}"/>
    <cellStyle name="Data   - Style2 3 2 2 3 2 2" xfId="6937" xr:uid="{0B5E8544-A0BE-4882-BBA1-26A65D58BE6C}"/>
    <cellStyle name="Data   - Style2 3 2 2 3 2 2 2" xfId="7861" xr:uid="{2CFF6E62-3EE9-4278-92C9-DAB43C43712D}"/>
    <cellStyle name="Data   - Style2 3 2 2 3 2 2 2 2" xfId="21126" xr:uid="{7A2BFE9D-68E5-49D8-A389-E1F82EB39B5A}"/>
    <cellStyle name="Data   - Style2 3 2 2 3 2 2 2 2 2" xfId="21127" xr:uid="{E877DAE0-854E-4892-962B-2832822DFEAB}"/>
    <cellStyle name="Data   - Style2 3 2 2 3 2 2 2 3" xfId="21128" xr:uid="{C163D1E6-CA96-42CF-8EE9-AFDB5D72A0C9}"/>
    <cellStyle name="Data   - Style2 3 2 2 3 2 2 3" xfId="21129" xr:uid="{0C0A9B7F-5B60-4AB5-9B00-270566B84E66}"/>
    <cellStyle name="Data   - Style2 3 2 2 3 2 2 3 2" xfId="21130" xr:uid="{FA4A5395-B65E-4426-82EC-21791E070907}"/>
    <cellStyle name="Data   - Style2 3 2 2 3 2 2 4" xfId="21131" xr:uid="{BA71092C-FC68-4079-8BB3-CBA95363815C}"/>
    <cellStyle name="Data   - Style2 3 2 2 3 2 3" xfId="21132" xr:uid="{58B0C9BC-6B8E-4F45-9A2E-6BF33B3C778F}"/>
    <cellStyle name="Data   - Style2 3 2 2 3 2 3 2" xfId="21133" xr:uid="{D5EE2AA1-6AE1-4225-A0F5-CE372F9D930B}"/>
    <cellStyle name="Data   - Style2 3 2 2 3 2 4" xfId="21134" xr:uid="{F1105581-D46F-4DCB-95BF-4A4474C962DF}"/>
    <cellStyle name="Data   - Style2 3 2 2 3 3" xfId="7027" xr:uid="{E78A0436-E46B-4A21-B3EB-A08371D75355}"/>
    <cellStyle name="Data   - Style2 3 2 2 3 3 2" xfId="21135" xr:uid="{BDC0F926-5510-491C-83D3-892CFBA2C505}"/>
    <cellStyle name="Data   - Style2 3 2 2 3 3 2 2" xfId="21136" xr:uid="{D378B4E2-7398-427E-865C-B609C7A2040F}"/>
    <cellStyle name="Data   - Style2 3 2 2 3 3 3" xfId="21137" xr:uid="{36D9A938-7FEE-41CC-9398-4695EA83E024}"/>
    <cellStyle name="Data   - Style2 3 2 2 3 4" xfId="21138" xr:uid="{0D55F9EF-993A-4E5F-ABD3-D3CC58351953}"/>
    <cellStyle name="Data   - Style2 3 2 2 3 4 2" xfId="21139" xr:uid="{55E4755D-A47B-45BF-A2A7-E049E1DA705F}"/>
    <cellStyle name="Data   - Style2 3 2 2 3 5" xfId="21140" xr:uid="{FC4030F6-8B45-47BD-9679-A4164E493E86}"/>
    <cellStyle name="Data   - Style2 3 2 2 4" xfId="7751" xr:uid="{BE55E21D-982C-4732-8AE5-1AC4213C2798}"/>
    <cellStyle name="Data   - Style2 3 2 2 4 2" xfId="7598" xr:uid="{C598EC65-B9D8-468D-91DA-81B5B23DB048}"/>
    <cellStyle name="Data   - Style2 3 2 2 4 2 2" xfId="7986" xr:uid="{FDE01E9F-CCC9-4426-B6BC-3E4E56E0BD90}"/>
    <cellStyle name="Data   - Style2 3 2 2 4 2 2 2" xfId="5382" xr:uid="{B3E18CBF-A839-4562-92A2-34F31F5E3FF4}"/>
    <cellStyle name="Data   - Style2 3 2 2 4 2 2 2 2" xfId="21141" xr:uid="{6B125BA4-2755-444A-AD2C-F30B27FC879D}"/>
    <cellStyle name="Data   - Style2 3 2 2 4 2 2 2 2 2" xfId="21142" xr:uid="{C322C9C9-0232-4906-A839-779E45450538}"/>
    <cellStyle name="Data   - Style2 3 2 2 4 2 2 2 3" xfId="21143" xr:uid="{1C62ECAD-C35F-42E3-A573-9E0A26280E57}"/>
    <cellStyle name="Data   - Style2 3 2 2 4 2 2 3" xfId="21144" xr:uid="{5CB4CCCF-C7FB-449C-9B09-48176BB6DC00}"/>
    <cellStyle name="Data   - Style2 3 2 2 4 2 2 3 2" xfId="21145" xr:uid="{8765A21A-395A-450A-9F07-B8B6CE461771}"/>
    <cellStyle name="Data   - Style2 3 2 2 4 2 2 4" xfId="21146" xr:uid="{37CB3409-6746-4025-8CFE-1AD3BFB72C1E}"/>
    <cellStyle name="Data   - Style2 3 2 2 4 2 3" xfId="21147" xr:uid="{CE2A85F5-433D-4DBD-A8A9-4D7F2634CBB8}"/>
    <cellStyle name="Data   - Style2 3 2 2 4 2 3 2" xfId="21148" xr:uid="{714D1B7B-0B25-42EA-96EC-3DE0F5783EDE}"/>
    <cellStyle name="Data   - Style2 3 2 2 4 2 4" xfId="21149" xr:uid="{C4D53FBE-B804-48A5-8371-41E154F9461B}"/>
    <cellStyle name="Data   - Style2 3 2 2 4 3" xfId="7085" xr:uid="{A134A7FA-DD1E-4E59-BE17-979A9B60B5C2}"/>
    <cellStyle name="Data   - Style2 3 2 2 4 3 2" xfId="8011" xr:uid="{9E861A2F-1A2B-45B7-9818-82B26B7CA677}"/>
    <cellStyle name="Data   - Style2 3 2 2 4 3 2 2" xfId="21150" xr:uid="{E3041B56-6A45-4103-8559-3AC94FBFD182}"/>
    <cellStyle name="Data   - Style2 3 2 2 4 3 2 2 2" xfId="21151" xr:uid="{68A0763C-B493-4920-A411-C0C57EED793C}"/>
    <cellStyle name="Data   - Style2 3 2 2 4 3 2 3" xfId="21152" xr:uid="{C079F31B-C2C9-4E9A-A7AE-23BFA7655B9F}"/>
    <cellStyle name="Data   - Style2 3 2 2 4 3 3" xfId="21153" xr:uid="{8462A873-11A6-4C58-846C-CB3CE7E5B39D}"/>
    <cellStyle name="Data   - Style2 3 2 2 4 3 3 2" xfId="21154" xr:uid="{C09558D5-397F-4FE8-8146-FDC9D944B2E3}"/>
    <cellStyle name="Data   - Style2 3 2 2 4 3 4" xfId="21155" xr:uid="{CBDBCF0D-0F77-42BA-A6F6-09B25922288B}"/>
    <cellStyle name="Data   - Style2 3 2 2 4 4" xfId="5631" xr:uid="{349216D9-691B-46D1-8EC2-6E0AA08FB704}"/>
    <cellStyle name="Data   - Style2 3 2 2 4 4 2" xfId="21156" xr:uid="{CF041B3E-C5A1-4E5F-A89D-F5294BA6FDD6}"/>
    <cellStyle name="Data   - Style2 3 2 2 4 4 2 2" xfId="21157" xr:uid="{EBAE4FBA-BA22-4503-B54C-A84CFBE083E6}"/>
    <cellStyle name="Data   - Style2 3 2 2 4 4 3" xfId="21158" xr:uid="{D2E9C25E-7B60-4E93-AE63-73E81AD728C1}"/>
    <cellStyle name="Data   - Style2 3 2 2 4 5" xfId="21159" xr:uid="{E3C5A9D0-9C77-4E56-8330-DDA402B6340A}"/>
    <cellStyle name="Data   - Style2 3 2 2 4 5 2" xfId="21160" xr:uid="{934526D0-9449-4A9F-BC3C-675454E6D24C}"/>
    <cellStyle name="Data   - Style2 3 2 2 4 6" xfId="21161" xr:uid="{5E78B7CD-F6EF-4B62-8C2A-BC2D55CD6589}"/>
    <cellStyle name="Data   - Style2 3 2 2 5" xfId="5178" xr:uid="{0CA08616-B182-4CCC-BACE-8A2A167A5D74}"/>
    <cellStyle name="Data   - Style2 3 2 2 5 2" xfId="7902" xr:uid="{1444CA12-0976-44D6-8FE4-2DEC1086E88A}"/>
    <cellStyle name="Data   - Style2 3 2 2 5 2 2" xfId="7916" xr:uid="{58875425-FE8E-41BC-AA22-08B9CF4D2BF3}"/>
    <cellStyle name="Data   - Style2 3 2 2 5 2 2 2" xfId="5082" xr:uid="{AFA19DF9-91ED-41C5-BECC-F87AD91A9952}"/>
    <cellStyle name="Data   - Style2 3 2 2 5 2 2 2 2" xfId="21162" xr:uid="{E7B3BD53-3393-4E03-8CF0-6F3F29B16A7F}"/>
    <cellStyle name="Data   - Style2 3 2 2 5 2 2 2 2 2" xfId="21163" xr:uid="{F419D360-EB69-40FF-8974-58DF700D75F0}"/>
    <cellStyle name="Data   - Style2 3 2 2 5 2 2 2 3" xfId="21164" xr:uid="{1A9D1BBC-A33F-4F3F-BB58-7E68BE24588F}"/>
    <cellStyle name="Data   - Style2 3 2 2 5 2 2 3" xfId="21165" xr:uid="{E66436DB-D431-40D2-B2D7-B138B36835E8}"/>
    <cellStyle name="Data   - Style2 3 2 2 5 2 2 3 2" xfId="21166" xr:uid="{BCF64250-54A5-43E3-8AD9-EB1F86371F68}"/>
    <cellStyle name="Data   - Style2 3 2 2 5 2 2 4" xfId="21167" xr:uid="{24608C3D-20AD-495D-91D1-EB89BFB8B6EB}"/>
    <cellStyle name="Data   - Style2 3 2 2 5 2 3" xfId="21168" xr:uid="{7C5DE535-94DF-42ED-BAC6-B41F93ADCA41}"/>
    <cellStyle name="Data   - Style2 3 2 2 5 2 3 2" xfId="21169" xr:uid="{4B309E9F-DF31-4F42-9068-32B2B5CC9280}"/>
    <cellStyle name="Data   - Style2 3 2 2 5 2 4" xfId="21170" xr:uid="{4C311057-E5C8-40F9-9FAA-CBDD3E766C1E}"/>
    <cellStyle name="Data   - Style2 3 2 2 5 3" xfId="5314" xr:uid="{3123DE1F-1062-468A-B828-B97B14AD213F}"/>
    <cellStyle name="Data   - Style2 3 2 2 5 3 2" xfId="5869" xr:uid="{5F92C61C-BE6A-46A9-B732-358E07A5D365}"/>
    <cellStyle name="Data   - Style2 3 2 2 5 3 2 2" xfId="21171" xr:uid="{49A1C587-57BB-4EF5-8B1D-8BB93C8D77A7}"/>
    <cellStyle name="Data   - Style2 3 2 2 5 3 2 2 2" xfId="21172" xr:uid="{29314A85-6703-44CC-913E-69CB59A72391}"/>
    <cellStyle name="Data   - Style2 3 2 2 5 3 2 3" xfId="21173" xr:uid="{DD11C340-66E1-402F-8DAC-3E0486237B4E}"/>
    <cellStyle name="Data   - Style2 3 2 2 5 3 3" xfId="21174" xr:uid="{E84ECF2C-8D4F-4A12-A53C-257AA6908F80}"/>
    <cellStyle name="Data   - Style2 3 2 2 5 3 3 2" xfId="21175" xr:uid="{B458925B-9737-4467-B7B6-18A87A9BE553}"/>
    <cellStyle name="Data   - Style2 3 2 2 5 3 4" xfId="21176" xr:uid="{733D4885-9F36-4946-9848-8E33DC0EB6D3}"/>
    <cellStyle name="Data   - Style2 3 2 2 5 4" xfId="21177" xr:uid="{52B88945-57D9-4719-B870-0E8658C48443}"/>
    <cellStyle name="Data   - Style2 3 2 2 5 4 2" xfId="21178" xr:uid="{8BC47996-9B99-4A7D-B8EE-619FCD312176}"/>
    <cellStyle name="Data   - Style2 3 2 2 5 5" xfId="21179" xr:uid="{FF5397C1-15BA-430A-AED4-1CB7B81443F1}"/>
    <cellStyle name="Data   - Style2 3 2 2 6" xfId="5401" xr:uid="{FE280986-BFA2-44E2-8BDD-B3A33E9DBA36}"/>
    <cellStyle name="Data   - Style2 3 2 2 6 2" xfId="7354" xr:uid="{C1308B5D-BE11-4659-819A-4DF8916EDDDC}"/>
    <cellStyle name="Data   - Style2 3 2 2 6 2 2" xfId="4875" xr:uid="{7CE8C4CC-8BEB-4FDA-B98B-F5894EBB11E8}"/>
    <cellStyle name="Data   - Style2 3 2 2 6 2 2 2" xfId="21180" xr:uid="{9F09F86D-92AD-4394-9D36-BF7B4FEA24B5}"/>
    <cellStyle name="Data   - Style2 3 2 2 6 2 2 2 2" xfId="21181" xr:uid="{21BA804C-E58A-4E78-AF41-78358611B0B2}"/>
    <cellStyle name="Data   - Style2 3 2 2 6 2 2 3" xfId="21182" xr:uid="{241DAD41-91CA-4A65-A7B8-41F68981DE93}"/>
    <cellStyle name="Data   - Style2 3 2 2 6 2 3" xfId="21183" xr:uid="{CD770BED-6EB0-4ACC-8C04-8B42E9D6D1F1}"/>
    <cellStyle name="Data   - Style2 3 2 2 6 2 3 2" xfId="21184" xr:uid="{7DC6C1C2-E05B-44F2-80EE-A112C81135C0}"/>
    <cellStyle name="Data   - Style2 3 2 2 6 2 4" xfId="21185" xr:uid="{514E3FA5-C4F5-4C56-9797-098A6E79D9C4}"/>
    <cellStyle name="Data   - Style2 3 2 2 6 3" xfId="21186" xr:uid="{892FA898-7F1E-4E4B-B773-520B94D951C1}"/>
    <cellStyle name="Data   - Style2 3 2 2 6 3 2" xfId="21187" xr:uid="{410C3B15-13B6-47C9-99FB-79E248C788D9}"/>
    <cellStyle name="Data   - Style2 3 2 2 6 4" xfId="21188" xr:uid="{042A870E-9A24-4F19-932D-497A40D011AA}"/>
    <cellStyle name="Data   - Style2 3 2 2 7" xfId="7488" xr:uid="{8D2AAB41-4A71-45F5-91A0-3C011F1DA573}"/>
    <cellStyle name="Data   - Style2 3 2 2 7 2" xfId="5313" xr:uid="{F8F6B661-07EA-4333-98D5-EB87A0EC2CEB}"/>
    <cellStyle name="Data   - Style2 3 2 2 7 2 2" xfId="21189" xr:uid="{6C22CB0A-AE26-404F-8952-ABEC72EECE6F}"/>
    <cellStyle name="Data   - Style2 3 2 2 7 2 2 2" xfId="21190" xr:uid="{2C84E42D-04D0-4B78-9579-34167A054448}"/>
    <cellStyle name="Data   - Style2 3 2 2 7 2 3" xfId="21191" xr:uid="{AAAB1A45-3F4F-4D3E-B87B-2EF10AC437F0}"/>
    <cellStyle name="Data   - Style2 3 2 2 7 3" xfId="21192" xr:uid="{B0CFA3B4-A85D-484A-9CBA-BF5926C9CF59}"/>
    <cellStyle name="Data   - Style2 3 2 2 7 3 2" xfId="21193" xr:uid="{A4C5422C-2DA5-48B1-BD4F-4101BF5C830F}"/>
    <cellStyle name="Data   - Style2 3 2 2 7 4" xfId="21194" xr:uid="{0DEBDADA-F272-46FB-88A0-79BFE205D26E}"/>
    <cellStyle name="Data   - Style2 3 2 2 8" xfId="7862" xr:uid="{33BBE49E-3D94-44E8-A445-7040505E9306}"/>
    <cellStyle name="Data   - Style2 3 2 2 8 2" xfId="21195" xr:uid="{04C98CC0-461A-4471-A370-683B3F1E571F}"/>
    <cellStyle name="Data   - Style2 3 2 2 8 2 2" xfId="21196" xr:uid="{BCD1C505-E60A-4452-B585-B358CCE18D50}"/>
    <cellStyle name="Data   - Style2 3 2 2 8 3" xfId="21197" xr:uid="{2D30A35B-46CC-4270-9CA1-75281BE5B62F}"/>
    <cellStyle name="Data   - Style2 3 2 2 9" xfId="21198" xr:uid="{34CCFD52-D1C4-4C49-8330-5E8F8311AA53}"/>
    <cellStyle name="Data   - Style2 3 2 2 9 2" xfId="21199" xr:uid="{69D8688C-950E-46BB-B7E7-DDB170FECB22}"/>
    <cellStyle name="Data   - Style2 3 2 3" xfId="4878" xr:uid="{BE70F034-B0DD-4432-95DE-A4326DFA5544}"/>
    <cellStyle name="Data   - Style2 3 2 3 10" xfId="21200" xr:uid="{6D9941C3-23DE-4E56-B4DF-0BE7A3CCC633}"/>
    <cellStyle name="Data   - Style2 3 2 3 2" xfId="5177" xr:uid="{2ED443E5-A785-486C-9378-C7E6327C2C3F}"/>
    <cellStyle name="Data   - Style2 3 2 3 2 2" xfId="5312" xr:uid="{DEAE8A17-6349-478A-8D85-4A06D56EBF65}"/>
    <cellStyle name="Data   - Style2 3 2 3 2 2 2" xfId="7006" xr:uid="{BD1693CB-1E0D-41F4-9DFA-E12A4AA2A074}"/>
    <cellStyle name="Data   - Style2 3 2 3 2 2 2 2" xfId="8019" xr:uid="{107295C3-E3B9-416D-A5DE-212A058E7816}"/>
    <cellStyle name="Data   - Style2 3 2 3 2 2 2 2 2" xfId="21201" xr:uid="{59AD61A6-A4A7-49DA-AA1D-8E3DF99B9D6D}"/>
    <cellStyle name="Data   - Style2 3 2 3 2 2 2 2 2 2" xfId="21202" xr:uid="{5E3332E2-9460-45C3-B8A3-5960C750BF73}"/>
    <cellStyle name="Data   - Style2 3 2 3 2 2 2 2 3" xfId="21203" xr:uid="{44C5A07C-7ADC-4BAD-BEB5-2EBBA154D303}"/>
    <cellStyle name="Data   - Style2 3 2 3 2 2 2 3" xfId="21204" xr:uid="{3CC6ABF8-0B56-430B-A177-45980282BEF8}"/>
    <cellStyle name="Data   - Style2 3 2 3 2 2 2 3 2" xfId="21205" xr:uid="{8A5AEBD9-B58C-475D-8394-4D2775DF05DA}"/>
    <cellStyle name="Data   - Style2 3 2 3 2 2 2 4" xfId="21206" xr:uid="{076E0F8B-8D0E-460A-8500-98E603625E4E}"/>
    <cellStyle name="Data   - Style2 3 2 3 2 2 3" xfId="21207" xr:uid="{A831E167-E3BC-4FE0-AE25-DDC5F37A40B6}"/>
    <cellStyle name="Data   - Style2 3 2 3 2 2 3 2" xfId="21208" xr:uid="{9892CAD8-44D4-4840-BE91-84A59A85125A}"/>
    <cellStyle name="Data   - Style2 3 2 3 2 2 4" xfId="21209" xr:uid="{4181E06F-84E8-4B5A-B3AE-D28C4203A051}"/>
    <cellStyle name="Data   - Style2 3 2 3 2 3" xfId="7086" xr:uid="{FE9EC20F-2406-47CA-971C-AB8AB77E43B6}"/>
    <cellStyle name="Data   - Style2 3 2 3 2 3 2" xfId="4801" xr:uid="{93FC0209-A41F-496C-A299-285790AEF3DB}"/>
    <cellStyle name="Data   - Style2 3 2 3 2 3 2 2" xfId="21210" xr:uid="{37AD1260-8400-450A-B7C5-48B87051C0DB}"/>
    <cellStyle name="Data   - Style2 3 2 3 2 3 2 2 2" xfId="21211" xr:uid="{F1C37EF5-02C3-4D6A-9F7A-09AB72AB5B66}"/>
    <cellStyle name="Data   - Style2 3 2 3 2 3 2 3" xfId="21212" xr:uid="{04C8050F-82AA-494E-8BD8-8C7120E65295}"/>
    <cellStyle name="Data   - Style2 3 2 3 2 3 3" xfId="21213" xr:uid="{F17A6561-3F6A-46A9-BB5A-7A4D8C72C7F2}"/>
    <cellStyle name="Data   - Style2 3 2 3 2 3 3 2" xfId="21214" xr:uid="{8C6F050F-4E73-4D13-9A98-F56DE3CFB5CB}"/>
    <cellStyle name="Data   - Style2 3 2 3 2 3 4" xfId="21215" xr:uid="{42488D4B-DAC9-4EDE-803D-5D765D03ED70}"/>
    <cellStyle name="Data   - Style2 3 2 3 2 4" xfId="4799" xr:uid="{E04D1680-C70F-44F4-9423-8B95246E0767}"/>
    <cellStyle name="Data   - Style2 3 2 3 2 4 2" xfId="21216" xr:uid="{EF830E8C-EC5A-433F-B067-9AA8E61FFF3C}"/>
    <cellStyle name="Data   - Style2 3 2 3 2 4 2 2" xfId="21217" xr:uid="{E691F960-ECD4-4FDC-8967-B52704789C60}"/>
    <cellStyle name="Data   - Style2 3 2 3 2 4 3" xfId="21218" xr:uid="{C391EC66-D7E7-4D1F-93B2-815ECDE94956}"/>
    <cellStyle name="Data   - Style2 3 2 3 2 5" xfId="21219" xr:uid="{25CA7FF6-E37F-452D-B472-2C185554AC15}"/>
    <cellStyle name="Data   - Style2 3 2 3 2 5 2" xfId="21220" xr:uid="{9A40072F-8008-4186-BA75-4E8B8223D2F9}"/>
    <cellStyle name="Data   - Style2 3 2 3 2 6" xfId="21221" xr:uid="{2780E04C-9E87-4FE4-A1F7-2E802E6A52D8}"/>
    <cellStyle name="Data   - Style2 3 2 3 3" xfId="5380" xr:uid="{AF057AA1-6624-40DD-BD8A-358C48FE12B8}"/>
    <cellStyle name="Data   - Style2 3 2 3 3 2" xfId="4798" xr:uid="{8FF526DA-4D90-4B9A-B865-66E7333DD85C}"/>
    <cellStyle name="Data   - Style2 3 2 3 3 2 2" xfId="7369" xr:uid="{3E710926-44D3-4189-9DE2-A7A7C5EB13E5}"/>
    <cellStyle name="Data   - Style2 3 2 3 3 2 2 2" xfId="4797" xr:uid="{19813BAA-2900-40BE-8F8C-64DFFE9C3868}"/>
    <cellStyle name="Data   - Style2 3 2 3 3 2 2 2 2" xfId="21222" xr:uid="{251360CE-0C2E-4E88-8077-8746F988F06E}"/>
    <cellStyle name="Data   - Style2 3 2 3 3 2 2 2 2 2" xfId="21223" xr:uid="{0D7F74E2-416A-4ED7-B551-77287FBD96F1}"/>
    <cellStyle name="Data   - Style2 3 2 3 3 2 2 2 3" xfId="21224" xr:uid="{2365B5CF-58D6-4B4A-83BF-5657E8BEAAE6}"/>
    <cellStyle name="Data   - Style2 3 2 3 3 2 2 3" xfId="21225" xr:uid="{F4A695C2-738E-4E90-AEEA-143DB986412B}"/>
    <cellStyle name="Data   - Style2 3 2 3 3 2 2 3 2" xfId="21226" xr:uid="{005FF408-6460-48F0-8AAF-6480199051C5}"/>
    <cellStyle name="Data   - Style2 3 2 3 3 2 2 4" xfId="21227" xr:uid="{FF4AA477-20DD-462C-BEA7-2C7D9D2843B4}"/>
    <cellStyle name="Data   - Style2 3 2 3 3 2 3" xfId="21228" xr:uid="{365B7094-6382-480C-96A7-29369A5A8EDB}"/>
    <cellStyle name="Data   - Style2 3 2 3 3 2 3 2" xfId="21229" xr:uid="{A8FB7DB5-DC6D-4AAB-93A1-1F9A03886DE8}"/>
    <cellStyle name="Data   - Style2 3 2 3 3 2 4" xfId="21230" xr:uid="{8775681A-7AD7-478B-A6AF-7C21B12CDFC6}"/>
    <cellStyle name="Data   - Style2 3 2 3 3 3" xfId="4796" xr:uid="{378F2A49-9909-4814-8FFA-7882612ADDCD}"/>
    <cellStyle name="Data   - Style2 3 2 3 3 3 2" xfId="21231" xr:uid="{63B10855-6F08-487B-BBEB-D4B7DD378793}"/>
    <cellStyle name="Data   - Style2 3 2 3 3 3 2 2" xfId="21232" xr:uid="{6727E8DC-C51E-46BE-9C34-48125A5CBEB1}"/>
    <cellStyle name="Data   - Style2 3 2 3 3 3 3" xfId="21233" xr:uid="{9958674A-F6E0-4DAC-BF1A-65C4352AEEBD}"/>
    <cellStyle name="Data   - Style2 3 2 3 3 4" xfId="21234" xr:uid="{5369A8EF-1CAE-455C-BF05-CDFB94637ED8}"/>
    <cellStyle name="Data   - Style2 3 2 3 3 4 2" xfId="21235" xr:uid="{368EF5FD-DA5A-48FC-B648-C3A004AE6AED}"/>
    <cellStyle name="Data   - Style2 3 2 3 3 5" xfId="21236" xr:uid="{DA90A6C1-673A-4B2F-B064-5248ECEE0FE2}"/>
    <cellStyle name="Data   - Style2 3 2 3 4" xfId="4795" xr:uid="{4BE8AD21-0186-4574-A979-6F2FE6CBFFE1}"/>
    <cellStyle name="Data   - Style2 3 2 3 4 2" xfId="4794" xr:uid="{4D702D14-76FA-4585-BC7B-EF8BF753564D}"/>
    <cellStyle name="Data   - Style2 3 2 3 4 2 2" xfId="4793" xr:uid="{822635F9-F8E3-4F19-8CA5-22A1269B4660}"/>
    <cellStyle name="Data   - Style2 3 2 3 4 2 2 2" xfId="4792" xr:uid="{B3E5B26B-C347-4918-AC0A-1B775C287964}"/>
    <cellStyle name="Data   - Style2 3 2 3 4 2 2 2 2" xfId="21237" xr:uid="{86B1A666-4D32-4D9C-B3F2-B2A479DE7C69}"/>
    <cellStyle name="Data   - Style2 3 2 3 4 2 2 2 2 2" xfId="21238" xr:uid="{77BBD050-41E4-497E-A0ED-2F146863A110}"/>
    <cellStyle name="Data   - Style2 3 2 3 4 2 2 2 3" xfId="21239" xr:uid="{C8F53C29-C7B9-46EE-A722-410D6054EDC4}"/>
    <cellStyle name="Data   - Style2 3 2 3 4 2 2 3" xfId="21240" xr:uid="{9D51104D-0F53-4ECB-8E85-867CA707C6A4}"/>
    <cellStyle name="Data   - Style2 3 2 3 4 2 2 3 2" xfId="21241" xr:uid="{4939B440-8F1D-4BB6-BF5A-0F3106C8E17B}"/>
    <cellStyle name="Data   - Style2 3 2 3 4 2 2 4" xfId="21242" xr:uid="{FA7E8F7B-7039-46BB-9C98-38B2567E4A6D}"/>
    <cellStyle name="Data   - Style2 3 2 3 4 2 3" xfId="21243" xr:uid="{E888C593-C0BA-4D05-B10B-037B50D47A3F}"/>
    <cellStyle name="Data   - Style2 3 2 3 4 2 3 2" xfId="21244" xr:uid="{F81E6CAD-ED36-4716-81EC-62939CBAB26F}"/>
    <cellStyle name="Data   - Style2 3 2 3 4 2 4" xfId="21245" xr:uid="{FFC26C2A-FF2C-4028-9FEC-CCBD4A171215}"/>
    <cellStyle name="Data   - Style2 3 2 3 4 3" xfId="7372" xr:uid="{352848C3-22E8-48D9-8F2C-A31E0963EA07}"/>
    <cellStyle name="Data   - Style2 3 2 3 4 3 2" xfId="5926" xr:uid="{95B36F1E-4A7A-473B-BE39-05B6C18B6BCB}"/>
    <cellStyle name="Data   - Style2 3 2 3 4 3 2 2" xfId="21246" xr:uid="{A9426A36-BBDF-481E-89CF-31C1C1920059}"/>
    <cellStyle name="Data   - Style2 3 2 3 4 3 2 2 2" xfId="21247" xr:uid="{F0BE28A9-7EFF-40BD-8C6E-A601208082F6}"/>
    <cellStyle name="Data   - Style2 3 2 3 4 3 2 3" xfId="21248" xr:uid="{5C8F8838-E84A-43E6-982E-F4CB4114F9BF}"/>
    <cellStyle name="Data   - Style2 3 2 3 4 3 3" xfId="21249" xr:uid="{B2A88544-A77D-41EE-AC80-F849578D553B}"/>
    <cellStyle name="Data   - Style2 3 2 3 4 3 3 2" xfId="21250" xr:uid="{7438D124-7A97-4484-A6B2-84CAA46713B2}"/>
    <cellStyle name="Data   - Style2 3 2 3 4 3 4" xfId="21251" xr:uid="{122F123A-B75C-466F-8106-2906E1CBD110}"/>
    <cellStyle name="Data   - Style2 3 2 3 4 4" xfId="8074" xr:uid="{39241D21-A3C6-48EF-A7D2-5776FCF50A39}"/>
    <cellStyle name="Data   - Style2 3 2 3 4 4 2" xfId="21252" xr:uid="{DD07A675-F5E4-4BDB-BB4E-D176E5A22C92}"/>
    <cellStyle name="Data   - Style2 3 2 3 4 4 2 2" xfId="21253" xr:uid="{15866079-DCCE-4C01-BDFD-572069F518E3}"/>
    <cellStyle name="Data   - Style2 3 2 3 4 4 3" xfId="21254" xr:uid="{4D6AE37A-C716-47F2-A1BE-EE2E37C21E2A}"/>
    <cellStyle name="Data   - Style2 3 2 3 4 5" xfId="21255" xr:uid="{EC88D899-C3B5-481A-98C3-3C4A5670BC9B}"/>
    <cellStyle name="Data   - Style2 3 2 3 4 5 2" xfId="21256" xr:uid="{9DB2B736-4B1F-4E06-B242-1A4817543DD2}"/>
    <cellStyle name="Data   - Style2 3 2 3 4 6" xfId="21257" xr:uid="{4E8BFAD5-A2F8-4EFF-9290-F0A1AE2AC264}"/>
    <cellStyle name="Data   - Style2 3 2 3 5" xfId="7331" xr:uid="{DAFC52CE-8CC0-4C68-B43F-4E30A1CEE794}"/>
    <cellStyle name="Data   - Style2 3 2 3 5 2" xfId="4791" xr:uid="{CD9A8EC7-E9CE-4E20-8D36-EEEDF41DFCA8}"/>
    <cellStyle name="Data   - Style2 3 2 3 5 2 2" xfId="7926" xr:uid="{E279C498-05F2-4863-B80D-BFCCE9FA2788}"/>
    <cellStyle name="Data   - Style2 3 2 3 5 2 2 2" xfId="4790" xr:uid="{6ECB2530-B0DC-45DF-A83F-F97A5AAF2695}"/>
    <cellStyle name="Data   - Style2 3 2 3 5 2 2 2 2" xfId="21258" xr:uid="{72639F10-B2F1-40EE-BB8A-BEBD10638DB5}"/>
    <cellStyle name="Data   - Style2 3 2 3 5 2 2 2 2 2" xfId="21259" xr:uid="{AEB2FAAF-17A7-41CC-BAAF-45C3C90F5189}"/>
    <cellStyle name="Data   - Style2 3 2 3 5 2 2 2 3" xfId="21260" xr:uid="{3707BE7E-C7B2-4934-AA3D-1B610E78C945}"/>
    <cellStyle name="Data   - Style2 3 2 3 5 2 2 3" xfId="21261" xr:uid="{EC68EB90-DF63-4327-817C-017952C4B434}"/>
    <cellStyle name="Data   - Style2 3 2 3 5 2 2 3 2" xfId="21262" xr:uid="{E3E14E64-1E67-46BB-AFAD-AFAD765F89F7}"/>
    <cellStyle name="Data   - Style2 3 2 3 5 2 2 4" xfId="21263" xr:uid="{05E0C3C0-5324-4C65-B812-B824F702E09F}"/>
    <cellStyle name="Data   - Style2 3 2 3 5 2 3" xfId="21264" xr:uid="{00708CD7-96BC-44F3-8B9B-8F4A4E20A998}"/>
    <cellStyle name="Data   - Style2 3 2 3 5 2 3 2" xfId="21265" xr:uid="{2FEA4C51-0ED3-437D-9E7B-AB89D833DFF2}"/>
    <cellStyle name="Data   - Style2 3 2 3 5 2 4" xfId="21266" xr:uid="{DEE5172D-3478-4CB4-B4F4-9AE40FBA2211}"/>
    <cellStyle name="Data   - Style2 3 2 3 5 3" xfId="4789" xr:uid="{E0F044CB-9EC1-417F-988D-8BDB771453CD}"/>
    <cellStyle name="Data   - Style2 3 2 3 5 3 2" xfId="4628" xr:uid="{63A66B60-BDE1-42C1-98A0-191706E7F214}"/>
    <cellStyle name="Data   - Style2 3 2 3 5 3 2 2" xfId="21267" xr:uid="{8DB5587B-957F-44ED-8895-59B2AC432953}"/>
    <cellStyle name="Data   - Style2 3 2 3 5 3 2 2 2" xfId="21268" xr:uid="{0BE5F82B-34EE-4380-B7D7-F01F2ADB6812}"/>
    <cellStyle name="Data   - Style2 3 2 3 5 3 2 3" xfId="21269" xr:uid="{6C63AB03-E9C6-4A3B-BB89-4C348B9F5745}"/>
    <cellStyle name="Data   - Style2 3 2 3 5 3 3" xfId="21270" xr:uid="{19CEC831-66B0-4BD7-A471-279B29DE5141}"/>
    <cellStyle name="Data   - Style2 3 2 3 5 3 3 2" xfId="21271" xr:uid="{C0D5CBC3-BF8D-4433-A9E8-4F5FA7CAE2B0}"/>
    <cellStyle name="Data   - Style2 3 2 3 5 3 4" xfId="21272" xr:uid="{FD60827A-666A-44B5-BC61-592B2BE312C8}"/>
    <cellStyle name="Data   - Style2 3 2 3 5 4" xfId="21273" xr:uid="{F5EA68A0-F8B9-44CB-9360-7436D5EFC6C9}"/>
    <cellStyle name="Data   - Style2 3 2 3 5 4 2" xfId="21274" xr:uid="{9DE7EA20-E5E4-4C07-BD2B-C906DCE5FE72}"/>
    <cellStyle name="Data   - Style2 3 2 3 5 5" xfId="21275" xr:uid="{A73122AD-908F-43A6-9355-1AF5447942C6}"/>
    <cellStyle name="Data   - Style2 3 2 3 6" xfId="4680" xr:uid="{E9F5B125-14CB-47E5-BC7B-1C504C208C24}"/>
    <cellStyle name="Data   - Style2 3 2 3 6 2" xfId="7344" xr:uid="{8CE884E0-2203-4388-A9AA-E96E2B505070}"/>
    <cellStyle name="Data   - Style2 3 2 3 6 2 2" xfId="7343" xr:uid="{EF4AAC1A-1BCF-47D9-9B77-7968C9F1BCF4}"/>
    <cellStyle name="Data   - Style2 3 2 3 6 2 2 2" xfId="21276" xr:uid="{4D86AECC-E2AD-459D-9944-03A7731CCADC}"/>
    <cellStyle name="Data   - Style2 3 2 3 6 2 2 2 2" xfId="21277" xr:uid="{8D203BB1-9BED-4070-9FCA-AA07B0863A10}"/>
    <cellStyle name="Data   - Style2 3 2 3 6 2 2 3" xfId="21278" xr:uid="{9000E54F-6C5C-46A0-AEA9-7F88F157C7F9}"/>
    <cellStyle name="Data   - Style2 3 2 3 6 2 3" xfId="21279" xr:uid="{257952E9-247E-4CAC-A164-B81ED7B92A84}"/>
    <cellStyle name="Data   - Style2 3 2 3 6 2 3 2" xfId="21280" xr:uid="{0794F8F1-72AF-4419-A4BD-A2C45431A1AF}"/>
    <cellStyle name="Data   - Style2 3 2 3 6 2 4" xfId="21281" xr:uid="{FCE5D175-F53A-4195-B062-6598605F391B}"/>
    <cellStyle name="Data   - Style2 3 2 3 6 3" xfId="21282" xr:uid="{E224C172-A2C6-4771-9DAB-865244A35DF2}"/>
    <cellStyle name="Data   - Style2 3 2 3 6 3 2" xfId="21283" xr:uid="{C56FDF25-293A-443A-A08F-CF6C4EF329A0}"/>
    <cellStyle name="Data   - Style2 3 2 3 6 4" xfId="21284" xr:uid="{0259C1CE-7E6B-42E6-87AD-05FD523A2913}"/>
    <cellStyle name="Data   - Style2 3 2 3 7" xfId="5928" xr:uid="{6E7FB13B-61A4-4994-B4ED-C7BC2359DDC8}"/>
    <cellStyle name="Data   - Style2 3 2 3 7 2" xfId="7571" xr:uid="{53FCA891-8C06-4084-A716-6A8D57A1BC73}"/>
    <cellStyle name="Data   - Style2 3 2 3 7 2 2" xfId="21285" xr:uid="{49327DC3-6275-45B1-BBC1-72DD7A57D3D9}"/>
    <cellStyle name="Data   - Style2 3 2 3 7 2 2 2" xfId="21286" xr:uid="{28BA4E76-94FD-4184-B043-79EDEA33F1AB}"/>
    <cellStyle name="Data   - Style2 3 2 3 7 2 3" xfId="21287" xr:uid="{ED62D69C-9688-4967-9F06-1DD922DE1814}"/>
    <cellStyle name="Data   - Style2 3 2 3 7 3" xfId="21288" xr:uid="{EA464DC5-4A7F-4CCC-8CFA-32BD5AFBCF18}"/>
    <cellStyle name="Data   - Style2 3 2 3 7 3 2" xfId="21289" xr:uid="{9A5E0334-5905-43B6-9145-80579D00DE16}"/>
    <cellStyle name="Data   - Style2 3 2 3 7 4" xfId="21290" xr:uid="{18C2AB1F-55A8-494D-BD59-D270AB51259B}"/>
    <cellStyle name="Data   - Style2 3 2 3 8" xfId="4788" xr:uid="{EC36E51F-EE4A-49CD-BB86-DDBA399CEE57}"/>
    <cellStyle name="Data   - Style2 3 2 3 8 2" xfId="21291" xr:uid="{B63B8354-B938-46DC-ADFF-B5CDFDCDAD74}"/>
    <cellStyle name="Data   - Style2 3 2 3 8 2 2" xfId="21292" xr:uid="{C4616BB4-FFE3-47D3-8B62-D37225FE996B}"/>
    <cellStyle name="Data   - Style2 3 2 3 8 3" xfId="21293" xr:uid="{2386C2C2-FF84-485A-9201-1A0B693A8923}"/>
    <cellStyle name="Data   - Style2 3 2 3 9" xfId="21294" xr:uid="{7F90451E-F83A-4123-A59F-B268CB739C1F}"/>
    <cellStyle name="Data   - Style2 3 2 3 9 2" xfId="21295" xr:uid="{42B53E3C-9DC7-4AE1-BA75-2C2EEA7B5417}"/>
    <cellStyle name="Data   - Style2 3 2 4" xfId="7836" xr:uid="{E9A6A10C-334D-4BDB-BB9F-3BF246119B9D}"/>
    <cellStyle name="Data   - Style2 3 2 4 2" xfId="4787" xr:uid="{88E72C05-1E08-4613-9CAA-C5A64E1C2B8A}"/>
    <cellStyle name="Data   - Style2 3 2 4 2 2" xfId="4786" xr:uid="{A4C622C3-BF1F-4B69-B9CD-28DA85C6A9DE}"/>
    <cellStyle name="Data   - Style2 3 2 4 2 2 2" xfId="4785" xr:uid="{A3FDDB5E-B372-4265-8B00-E31F88794C06}"/>
    <cellStyle name="Data   - Style2 3 2 4 2 2 2 2" xfId="21296" xr:uid="{E843D34D-EAE8-4C04-BFA6-98420D149421}"/>
    <cellStyle name="Data   - Style2 3 2 4 2 2 2 2 2" xfId="21297" xr:uid="{49B471DC-09FD-4930-A44A-9B8B171CE356}"/>
    <cellStyle name="Data   - Style2 3 2 4 2 2 2 3" xfId="21298" xr:uid="{3B115EF3-8F38-4EF3-9AD3-642D98A8E3C0}"/>
    <cellStyle name="Data   - Style2 3 2 4 2 2 3" xfId="21299" xr:uid="{3E266EBF-68FF-47F3-8EB1-6F21EF945906}"/>
    <cellStyle name="Data   - Style2 3 2 4 2 2 3 2" xfId="21300" xr:uid="{EF55FC76-A6E2-438B-9B56-78933C364406}"/>
    <cellStyle name="Data   - Style2 3 2 4 2 2 4" xfId="21301" xr:uid="{9C3F6D13-1922-432B-9609-5DA2119278BD}"/>
    <cellStyle name="Data   - Style2 3 2 4 2 3" xfId="21302" xr:uid="{02BF736F-F9D3-4932-94DF-61BD592825F3}"/>
    <cellStyle name="Data   - Style2 3 2 4 2 3 2" xfId="21303" xr:uid="{A36C404C-174B-49E3-8D8E-846C247C9EAE}"/>
    <cellStyle name="Data   - Style2 3 2 4 2 4" xfId="21304" xr:uid="{F2222617-7588-4C5A-BB01-6BBA5A5CEE07}"/>
    <cellStyle name="Data   - Style2 3 2 4 3" xfId="5868" xr:uid="{65F4E6C3-FF7E-404F-A64D-ED5DB986AB3A}"/>
    <cellStyle name="Data   - Style2 3 2 4 3 2" xfId="4784" xr:uid="{BC8146C8-9652-4433-A65F-C194229015EE}"/>
    <cellStyle name="Data   - Style2 3 2 4 3 2 2" xfId="21305" xr:uid="{052AF676-0BBA-458B-91CB-C7D866E6C9DB}"/>
    <cellStyle name="Data   - Style2 3 2 4 3 2 2 2" xfId="21306" xr:uid="{7ED33B14-1961-4C83-93B5-6F683B218EA8}"/>
    <cellStyle name="Data   - Style2 3 2 4 3 2 3" xfId="21307" xr:uid="{FD87F5D8-7D8C-414D-814C-197E18E75C92}"/>
    <cellStyle name="Data   - Style2 3 2 4 3 3" xfId="21308" xr:uid="{CE32F938-1746-4BBE-A1C3-71A46FFAA374}"/>
    <cellStyle name="Data   - Style2 3 2 4 3 3 2" xfId="21309" xr:uid="{5725C0B4-5317-49FA-9AD4-66C1C807E9D0}"/>
    <cellStyle name="Data   - Style2 3 2 4 3 4" xfId="21310" xr:uid="{5E91FFB9-B473-4EC2-85EC-8437758A1DD0}"/>
    <cellStyle name="Data   - Style2 3 2 4 4" xfId="4783" xr:uid="{6B17A653-5D8E-4383-893C-E75194C16E88}"/>
    <cellStyle name="Data   - Style2 3 2 4 4 2" xfId="21311" xr:uid="{A11EA4A6-1034-4937-B97F-59E9DAAD58DD}"/>
    <cellStyle name="Data   - Style2 3 2 4 4 2 2" xfId="21312" xr:uid="{421AD1F9-8EAC-45DC-ACBB-A34689784467}"/>
    <cellStyle name="Data   - Style2 3 2 4 4 3" xfId="21313" xr:uid="{87AC057B-68B9-4A97-B446-259987F58F7E}"/>
    <cellStyle name="Data   - Style2 3 2 4 5" xfId="21314" xr:uid="{E6495537-AD44-48B4-9185-A987CC480807}"/>
    <cellStyle name="Data   - Style2 3 2 4 5 2" xfId="21315" xr:uid="{A5B45BC6-1A9F-4D42-A683-06766D0F7397}"/>
    <cellStyle name="Data   - Style2 3 2 4 6" xfId="21316" xr:uid="{A6B339D7-73AB-4821-B62C-992FB6F6516C}"/>
    <cellStyle name="Data   - Style2 3 2 5" xfId="4782" xr:uid="{0CEE5E9E-9426-486C-BB1C-8CCE02E6A37F}"/>
    <cellStyle name="Data   - Style2 3 2 5 2" xfId="4781" xr:uid="{D97C664B-9D07-450A-89FE-1B891DA1A85A}"/>
    <cellStyle name="Data   - Style2 3 2 5 2 2" xfId="4780" xr:uid="{12C59F9B-9FB0-405D-9F2F-28E810559347}"/>
    <cellStyle name="Data   - Style2 3 2 5 2 2 2" xfId="4779" xr:uid="{463CBF48-EAFE-4F69-BABF-76BD43A4261A}"/>
    <cellStyle name="Data   - Style2 3 2 5 2 2 2 2" xfId="21317" xr:uid="{4BA5B37F-11AF-46C3-AF84-DCC14A35717B}"/>
    <cellStyle name="Data   - Style2 3 2 5 2 2 2 2 2" xfId="21318" xr:uid="{C8EC0036-654E-43CB-8964-9989D2E33531}"/>
    <cellStyle name="Data   - Style2 3 2 5 2 2 2 3" xfId="21319" xr:uid="{44CD4C95-3809-4CB4-B327-D8F037726BA3}"/>
    <cellStyle name="Data   - Style2 3 2 5 2 2 3" xfId="21320" xr:uid="{4565319A-2F26-4A59-908D-DDC5360896EE}"/>
    <cellStyle name="Data   - Style2 3 2 5 2 2 3 2" xfId="21321" xr:uid="{F4A56196-EC00-433F-A1EC-58D959B1CE80}"/>
    <cellStyle name="Data   - Style2 3 2 5 2 2 4" xfId="21322" xr:uid="{6D3869B0-DC5D-42F6-89DC-D5F929F0FB4E}"/>
    <cellStyle name="Data   - Style2 3 2 5 2 3" xfId="21323" xr:uid="{0D4C9E4B-8180-4C3C-B784-7B4D7F86FCE7}"/>
    <cellStyle name="Data   - Style2 3 2 5 2 3 2" xfId="21324" xr:uid="{A70570E3-CB35-456D-A0CF-B72038BA8C28}"/>
    <cellStyle name="Data   - Style2 3 2 5 2 4" xfId="21325" xr:uid="{20BE1EBE-3BE6-4E0C-8778-C15F0A3BDEA7}"/>
    <cellStyle name="Data   - Style2 3 2 5 3" xfId="5985" xr:uid="{D3EB9C16-29AF-4782-9FB3-9ED61068B1D1}"/>
    <cellStyle name="Data   - Style2 3 2 5 3 2" xfId="4778" xr:uid="{D6EE44F1-94F4-4F1C-BB30-31154896AB9B}"/>
    <cellStyle name="Data   - Style2 3 2 5 3 2 2" xfId="21326" xr:uid="{CC1D187C-B7B6-4C8F-830E-56216BF89269}"/>
    <cellStyle name="Data   - Style2 3 2 5 3 2 2 2" xfId="21327" xr:uid="{D4157492-F064-4AE6-B5A4-6DD67FB8D865}"/>
    <cellStyle name="Data   - Style2 3 2 5 3 2 3" xfId="21328" xr:uid="{13E19247-0450-4D03-8D72-1D93B8358773}"/>
    <cellStyle name="Data   - Style2 3 2 5 3 3" xfId="21329" xr:uid="{3CC37E31-2662-43A8-88D4-DB7776C187A9}"/>
    <cellStyle name="Data   - Style2 3 2 5 3 3 2" xfId="21330" xr:uid="{F0FEF999-5AD4-4E7C-94FB-A162A427D944}"/>
    <cellStyle name="Data   - Style2 3 2 5 3 4" xfId="21331" xr:uid="{6D344750-A6ED-4A56-B252-B3F642AA352B}"/>
    <cellStyle name="Data   - Style2 3 2 5 4" xfId="4777" xr:uid="{BE0A82A2-4E88-4049-A534-7E571FFCAF66}"/>
    <cellStyle name="Data   - Style2 3 2 5 4 2" xfId="21332" xr:uid="{9394961B-6E11-4098-9F6F-C4E955E41E4E}"/>
    <cellStyle name="Data   - Style2 3 2 5 4 2 2" xfId="21333" xr:uid="{93A114C7-AF26-4A84-A1CC-23AF0C8A149F}"/>
    <cellStyle name="Data   - Style2 3 2 5 4 3" xfId="21334" xr:uid="{F7E3C71B-F274-4DAF-9E03-4FDA6046A1E6}"/>
    <cellStyle name="Data   - Style2 3 2 5 5" xfId="21335" xr:uid="{273F2BDC-DD78-4734-98A1-083AD6F73F84}"/>
    <cellStyle name="Data   - Style2 3 2 5 5 2" xfId="21336" xr:uid="{2E595372-82B3-4EA7-A392-E07779FF62BC}"/>
    <cellStyle name="Data   - Style2 3 2 5 6" xfId="21337" xr:uid="{20ADA92A-0291-4E9E-B4F1-A06A406A9A74}"/>
    <cellStyle name="Data   - Style2 3 2 6" xfId="4775" xr:uid="{9022DE3E-2D2C-4DC6-89C6-3B6529F174EE}"/>
    <cellStyle name="Data   - Style2 3 2 6 2" xfId="4774" xr:uid="{26E89BFD-5CCD-4C11-B6B2-3F6762C97FBA}"/>
    <cellStyle name="Data   - Style2 3 2 6 2 2" xfId="5867" xr:uid="{8C6B0DB3-4D56-45D8-B123-FE4F54CE7DEC}"/>
    <cellStyle name="Data   - Style2 3 2 6 2 2 2" xfId="5866" xr:uid="{E9EF100F-33D6-4B35-A536-611C4EE35645}"/>
    <cellStyle name="Data   - Style2 3 2 6 2 2 2 2" xfId="21338" xr:uid="{DC251B89-B316-48E5-ACB5-F197AF25150E}"/>
    <cellStyle name="Data   - Style2 3 2 6 2 2 2 2 2" xfId="21339" xr:uid="{A67E974F-6FAF-41CE-8113-EE7E9B2D1CAD}"/>
    <cellStyle name="Data   - Style2 3 2 6 2 2 2 3" xfId="21340" xr:uid="{43A06C4B-9956-4282-8CCF-218859C56AB9}"/>
    <cellStyle name="Data   - Style2 3 2 6 2 2 3" xfId="21341" xr:uid="{25145F59-5BD9-4F6F-9702-933062B2FCEC}"/>
    <cellStyle name="Data   - Style2 3 2 6 2 2 3 2" xfId="21342" xr:uid="{D0439C2C-230E-4C25-9171-C7F72BFFD9B7}"/>
    <cellStyle name="Data   - Style2 3 2 6 2 2 4" xfId="21343" xr:uid="{58AFA425-3F78-4773-A4D2-B110345CC8C4}"/>
    <cellStyle name="Data   - Style2 3 2 6 2 3" xfId="21344" xr:uid="{40F0B520-B8DA-4FEA-93BA-DD667BA0D63C}"/>
    <cellStyle name="Data   - Style2 3 2 6 2 3 2" xfId="21345" xr:uid="{E25E736C-5CE5-44FA-9BC7-CBA3942482D4}"/>
    <cellStyle name="Data   - Style2 3 2 6 2 4" xfId="21346" xr:uid="{A70C6786-40F1-45DF-B66F-D5E1B441F78E}"/>
    <cellStyle name="Data   - Style2 3 2 6 3" xfId="5865" xr:uid="{F1865735-9127-44E0-A801-35A69E416B8B}"/>
    <cellStyle name="Data   - Style2 3 2 6 3 2" xfId="4773" xr:uid="{E2F4A15A-693F-42B1-ABD2-94D248E1F852}"/>
    <cellStyle name="Data   - Style2 3 2 6 3 2 2" xfId="21347" xr:uid="{74C27EC9-4E46-4729-8F97-6F41DA8A0336}"/>
    <cellStyle name="Data   - Style2 3 2 6 3 2 2 2" xfId="21348" xr:uid="{52476FEF-1749-4695-BD08-1D9ED71597C7}"/>
    <cellStyle name="Data   - Style2 3 2 6 3 2 3" xfId="21349" xr:uid="{09A787E1-AFFB-43CF-BAA6-65E3065E6720}"/>
    <cellStyle name="Data   - Style2 3 2 6 3 3" xfId="21350" xr:uid="{729D4AE2-0541-4C5B-85D9-60B1B6CFB249}"/>
    <cellStyle name="Data   - Style2 3 2 6 3 3 2" xfId="21351" xr:uid="{47CEB873-6E2B-4B38-AEDC-22895D4D76A7}"/>
    <cellStyle name="Data   - Style2 3 2 6 3 4" xfId="21352" xr:uid="{9EF3460E-187C-4885-94F1-BF69DAD3BA16}"/>
    <cellStyle name="Data   - Style2 3 2 6 4" xfId="4772" xr:uid="{1322130B-451D-4E9E-8FF6-2437B37F4B98}"/>
    <cellStyle name="Data   - Style2 3 2 6 4 2" xfId="21353" xr:uid="{DF8E3945-A1B1-48E9-9B0D-76BCADFE414D}"/>
    <cellStyle name="Data   - Style2 3 2 6 4 2 2" xfId="21354" xr:uid="{82854D44-2308-4E76-A459-F543E9F2C345}"/>
    <cellStyle name="Data   - Style2 3 2 6 4 3" xfId="21355" xr:uid="{39D51C1E-B06B-4BBC-8D02-7C78D82C3EC1}"/>
    <cellStyle name="Data   - Style2 3 2 6 5" xfId="21356" xr:uid="{6246F4BE-3F79-4B32-AC67-54245B1C1273}"/>
    <cellStyle name="Data   - Style2 3 2 6 5 2" xfId="21357" xr:uid="{43715E33-4E6B-4A88-AE4D-B99A410F8AF8}"/>
    <cellStyle name="Data   - Style2 3 2 6 6" xfId="21358" xr:uid="{A1642434-7A49-4EB8-B8DD-4C216B753F05}"/>
    <cellStyle name="Data   - Style2 3 2 7" xfId="4771" xr:uid="{1242864D-A7BF-410A-9B57-C22DA6D872FC}"/>
    <cellStyle name="Data   - Style2 3 2 7 2" xfId="5989" xr:uid="{39467525-84AC-48FA-AA24-866790A208A1}"/>
    <cellStyle name="Data   - Style2 3 2 7 2 2" xfId="4493" xr:uid="{398605D7-1F82-4081-85CF-5716BE99C9DC}"/>
    <cellStyle name="Data   - Style2 3 2 7 2 2 2" xfId="21359" xr:uid="{70E6D8BF-1491-4820-8DE5-63F8E12B5E14}"/>
    <cellStyle name="Data   - Style2 3 2 7 2 2 2 2" xfId="21360" xr:uid="{E52319F7-41F5-4912-A86D-685FF7FC9AC8}"/>
    <cellStyle name="Data   - Style2 3 2 7 2 2 3" xfId="21361" xr:uid="{92876DB8-DCB2-4818-80BD-C957E8C5D74B}"/>
    <cellStyle name="Data   - Style2 3 2 7 2 3" xfId="21362" xr:uid="{A7F3D092-98D1-40BA-BB2F-C8C900CE97A5}"/>
    <cellStyle name="Data   - Style2 3 2 7 2 3 2" xfId="21363" xr:uid="{C94CBED2-8ED2-4993-B084-C079CF5ECBE4}"/>
    <cellStyle name="Data   - Style2 3 2 7 2 4" xfId="21364" xr:uid="{47DB5DD9-5029-4535-B5E2-7222F0D3016D}"/>
    <cellStyle name="Data   - Style2 3 2 7 3" xfId="21365" xr:uid="{C9D2A088-9963-4705-8F26-8C47C3DCA32A}"/>
    <cellStyle name="Data   - Style2 3 2 7 3 2" xfId="21366" xr:uid="{6F92C265-8C9C-4C17-B1BD-AE0CB390218F}"/>
    <cellStyle name="Data   - Style2 3 2 7 4" xfId="21367" xr:uid="{2ACAD50A-0FF0-44EB-A642-F4A435C4936C}"/>
    <cellStyle name="Data   - Style2 3 2 8" xfId="5311" xr:uid="{5CF01DE5-C9A4-4203-8D0A-0094E3C0C981}"/>
    <cellStyle name="Data   - Style2 3 2 8 2" xfId="7594" xr:uid="{DB7C2287-36B9-48B0-A4F7-B6D003C30B86}"/>
    <cellStyle name="Data   - Style2 3 2 8 2 2" xfId="21368" xr:uid="{248BA838-E16C-4087-A2DD-14F91E22F001}"/>
    <cellStyle name="Data   - Style2 3 2 8 2 2 2" xfId="21369" xr:uid="{EB929473-7334-4A02-8050-C50381C75D86}"/>
    <cellStyle name="Data   - Style2 3 2 8 2 3" xfId="21370" xr:uid="{149AFDB4-AA55-4E38-93EB-053FD130C35B}"/>
    <cellStyle name="Data   - Style2 3 2 8 3" xfId="21371" xr:uid="{A6111FAC-DD6F-475F-B487-DCDD1A6205AB}"/>
    <cellStyle name="Data   - Style2 3 2 8 3 2" xfId="21372" xr:uid="{B85DC78B-901B-4F37-AFC0-16932581414C}"/>
    <cellStyle name="Data   - Style2 3 2 8 4" xfId="21373" xr:uid="{182BD425-BAA2-47CA-9AD0-6585C2DA045A}"/>
    <cellStyle name="Data   - Style2 3 2 9" xfId="4874" xr:uid="{5F07126A-0FA2-473A-B1FA-597F8475C4EE}"/>
    <cellStyle name="Data   - Style2 3 2 9 2" xfId="21374" xr:uid="{1B6751DA-D55B-4A64-901A-B7323989C930}"/>
    <cellStyle name="Data   - Style2 3 2 9 2 2" xfId="21375" xr:uid="{F21CD4E8-5F6D-4E98-816D-E56B91C2BF46}"/>
    <cellStyle name="Data   - Style2 3 2 9 3" xfId="21376" xr:uid="{528238FF-069A-4F78-BC41-4F314BFD7AC5}"/>
    <cellStyle name="Data   - Style2 3 3" xfId="5310" xr:uid="{C761925B-20C1-4761-9ED3-0A8653A63551}"/>
    <cellStyle name="Data   - Style2 3 3 10" xfId="21377" xr:uid="{69662885-19A6-43F9-BFF1-4A0D9E33494E}"/>
    <cellStyle name="Data   - Style2 3 3 2" xfId="5602" xr:uid="{4AD6A6DA-9F1D-48BF-B471-499C8650C11A}"/>
    <cellStyle name="Data   - Style2 3 3 2 2" xfId="7087" xr:uid="{AB062137-B4AF-4D36-9F03-36510AE30694}"/>
    <cellStyle name="Data   - Style2 3 3 2 2 2" xfId="4873" xr:uid="{CA003CEA-4EC3-472B-94FB-20DC0F62AA1A}"/>
    <cellStyle name="Data   - Style2 3 3 2 2 2 2" xfId="5309" xr:uid="{982C1381-4F9B-469B-B0AD-7798CF02EC91}"/>
    <cellStyle name="Data   - Style2 3 3 2 2 2 2 2" xfId="21378" xr:uid="{014685BB-74D8-4EA9-9A27-1831B91F2977}"/>
    <cellStyle name="Data   - Style2 3 3 2 2 2 2 2 2" xfId="21379" xr:uid="{AE2A2E4C-9709-4B11-8EB4-9608893C5649}"/>
    <cellStyle name="Data   - Style2 3 3 2 2 2 2 3" xfId="21380" xr:uid="{0836394A-5A36-4217-BD63-D5861A30FA28}"/>
    <cellStyle name="Data   - Style2 3 3 2 2 2 3" xfId="21381" xr:uid="{76C3FE15-378E-42C5-A429-AD811787B4AA}"/>
    <cellStyle name="Data   - Style2 3 3 2 2 2 3 2" xfId="21382" xr:uid="{718DCC49-1E19-4585-AC8A-9470E1A13557}"/>
    <cellStyle name="Data   - Style2 3 3 2 2 2 4" xfId="21383" xr:uid="{B6B8C06E-A275-41E9-A369-B754A079EDDA}"/>
    <cellStyle name="Data   - Style2 3 3 2 2 3" xfId="21384" xr:uid="{EEB40629-675D-411A-8C6F-8AB1ADB2553A}"/>
    <cellStyle name="Data   - Style2 3 3 2 2 3 2" xfId="21385" xr:uid="{E8DCE937-9649-4836-A3E6-93EE9B919645}"/>
    <cellStyle name="Data   - Style2 3 3 2 2 4" xfId="21386" xr:uid="{FD4865CA-2E77-4E4E-BFAE-2792BBA17D28}"/>
    <cellStyle name="Data   - Style2 3 3 2 3" xfId="6027" xr:uid="{D04542FC-6666-4E05-9A36-B61DF6D95FAB}"/>
    <cellStyle name="Data   - Style2 3 3 2 3 2" xfId="7088" xr:uid="{85B10ACD-A3AA-4F75-A242-A40F6517D129}"/>
    <cellStyle name="Data   - Style2 3 3 2 3 2 2" xfId="21387" xr:uid="{B7320162-C1C4-4AD7-9F3B-38B90DE44612}"/>
    <cellStyle name="Data   - Style2 3 3 2 3 2 2 2" xfId="21388" xr:uid="{8BCE673C-874D-4FD0-BF62-794341F76C6F}"/>
    <cellStyle name="Data   - Style2 3 3 2 3 2 3" xfId="21389" xr:uid="{7BF01CDD-83B2-449C-ACD9-81C5FB287FC6}"/>
    <cellStyle name="Data   - Style2 3 3 2 3 3" xfId="21390" xr:uid="{C471F3BF-900A-4656-BCEA-798BE5D310C0}"/>
    <cellStyle name="Data   - Style2 3 3 2 3 3 2" xfId="21391" xr:uid="{094FF16A-C629-4F49-B00B-8DB9297FA996}"/>
    <cellStyle name="Data   - Style2 3 3 2 3 4" xfId="21392" xr:uid="{A3C18EE5-F8E1-4CC2-A331-3349B01D4840}"/>
    <cellStyle name="Data   - Style2 3 3 2 4" xfId="4872" xr:uid="{49A3C845-4D1E-433D-B931-F97BEF79D214}"/>
    <cellStyle name="Data   - Style2 3 3 2 4 2" xfId="21393" xr:uid="{A92EB0EB-9294-49EE-BFE9-0747E82503BC}"/>
    <cellStyle name="Data   - Style2 3 3 2 4 2 2" xfId="21394" xr:uid="{91F8C61D-7607-4C82-B7E0-9ACE9AA00C40}"/>
    <cellStyle name="Data   - Style2 3 3 2 4 3" xfId="21395" xr:uid="{0A480457-EB7B-4089-ADF9-3FAE04EDF688}"/>
    <cellStyle name="Data   - Style2 3 3 2 5" xfId="21396" xr:uid="{25B3150B-D9DF-4F45-BF53-955DABB8D891}"/>
    <cellStyle name="Data   - Style2 3 3 2 5 2" xfId="21397" xr:uid="{090A6A2C-D1F5-4D30-A34C-D2DAAFF00D87}"/>
    <cellStyle name="Data   - Style2 3 3 2 6" xfId="21398" xr:uid="{E927A3D0-18D1-41BB-9981-D5AEA0BAA5F2}"/>
    <cellStyle name="Data   - Style2 3 3 3" xfId="5308" xr:uid="{B86EA450-209F-433D-A3AD-C60FDA2BFFDD}"/>
    <cellStyle name="Data   - Style2 3 3 3 2" xfId="5400" xr:uid="{897C1EB7-EFC4-4337-93E2-DD137FD6F4D7}"/>
    <cellStyle name="Data   - Style2 3 3 3 2 2" xfId="7089" xr:uid="{E4339D89-5D1F-43E8-84B3-2F47E004A95A}"/>
    <cellStyle name="Data   - Style2 3 3 3 2 2 2" xfId="4494" xr:uid="{B33EB5CE-5885-416C-90C5-9BF193AF769C}"/>
    <cellStyle name="Data   - Style2 3 3 3 2 2 2 2" xfId="21399" xr:uid="{D7465A8E-5C4C-43B6-9847-7EF001B93B7B}"/>
    <cellStyle name="Data   - Style2 3 3 3 2 2 2 2 2" xfId="21400" xr:uid="{C8FAC1EE-C697-4B2C-9E3D-52637B592BD6}"/>
    <cellStyle name="Data   - Style2 3 3 3 2 2 2 3" xfId="21401" xr:uid="{85F2EA99-AC4B-412D-9859-5FD48F0761F5}"/>
    <cellStyle name="Data   - Style2 3 3 3 2 2 3" xfId="21402" xr:uid="{05DFE1D5-4EE5-4A95-B9DB-9B886711AEA3}"/>
    <cellStyle name="Data   - Style2 3 3 3 2 2 3 2" xfId="21403" xr:uid="{C1CE5DBA-8BBF-429D-96CD-C2A627F17422}"/>
    <cellStyle name="Data   - Style2 3 3 3 2 2 4" xfId="21404" xr:uid="{BFACFCFD-A80D-43AA-9AAB-510EE6EB94AB}"/>
    <cellStyle name="Data   - Style2 3 3 3 2 3" xfId="21405" xr:uid="{A0AA1FDB-6550-4466-80F2-B5DAA443FCC7}"/>
    <cellStyle name="Data   - Style2 3 3 3 2 3 2" xfId="21406" xr:uid="{3CB1A4B8-F43C-41C7-8A0F-19D57C043CEA}"/>
    <cellStyle name="Data   - Style2 3 3 3 2 4" xfId="21407" xr:uid="{AB4DE03D-DE21-4F75-A097-AB52B3FF45A7}"/>
    <cellStyle name="Data   - Style2 3 3 3 3" xfId="5307" xr:uid="{213CF943-B77C-49E8-916B-60925FFED342}"/>
    <cellStyle name="Data   - Style2 3 3 3 3 2" xfId="21408" xr:uid="{8FF0C6E6-5E80-4671-84BC-4C042EF4BC45}"/>
    <cellStyle name="Data   - Style2 3 3 3 3 2 2" xfId="21409" xr:uid="{517903FA-F595-46C8-B617-2F87F1EADCE9}"/>
    <cellStyle name="Data   - Style2 3 3 3 3 3" xfId="21410" xr:uid="{DEB605FD-CE9E-46DB-B5C6-A1A5206A65A5}"/>
    <cellStyle name="Data   - Style2 3 3 3 4" xfId="21411" xr:uid="{D447EB7C-E7DA-49FE-82C7-CFF312D2245A}"/>
    <cellStyle name="Data   - Style2 3 3 3 4 2" xfId="21412" xr:uid="{C6B8D8CC-D2AE-4CCF-87DF-E1B66B2136B6}"/>
    <cellStyle name="Data   - Style2 3 3 3 5" xfId="21413" xr:uid="{A60AA638-254D-453A-8C5D-50BCCD7DFCCB}"/>
    <cellStyle name="Data   - Style2 3 3 4" xfId="7863" xr:uid="{0097C72A-43C9-4185-BB6D-36BF1C8172F8}"/>
    <cellStyle name="Data   - Style2 3 3 4 2" xfId="7090" xr:uid="{F1BA4A1F-F00A-4E14-8CFD-255BD03E6D09}"/>
    <cellStyle name="Data   - Style2 3 3 4 2 2" xfId="7091" xr:uid="{C3F2FD19-DDB3-4D50-9604-09298BB307E2}"/>
    <cellStyle name="Data   - Style2 3 3 4 2 2 2" xfId="4488" xr:uid="{BF8696B2-D979-4171-A62C-D34FC2144DDF}"/>
    <cellStyle name="Data   - Style2 3 3 4 2 2 2 2" xfId="21414" xr:uid="{A484C506-24B3-455F-92A4-D81EBBB2DDE5}"/>
    <cellStyle name="Data   - Style2 3 3 4 2 2 2 2 2" xfId="21415" xr:uid="{5DD1331A-DEE2-45D7-B69F-81C6B86E60DC}"/>
    <cellStyle name="Data   - Style2 3 3 4 2 2 2 3" xfId="21416" xr:uid="{B9C71E49-1005-4544-BDD7-28CFCFDE9C86}"/>
    <cellStyle name="Data   - Style2 3 3 4 2 2 3" xfId="21417" xr:uid="{95917D36-BF1D-464D-9BF1-2E7A40D3D0B9}"/>
    <cellStyle name="Data   - Style2 3 3 4 2 2 3 2" xfId="21418" xr:uid="{397EF951-9B2B-4E49-AF5A-B615A662FD44}"/>
    <cellStyle name="Data   - Style2 3 3 4 2 2 4" xfId="21419" xr:uid="{306E44BD-F6D1-4DC1-B1CD-0C41A087E86A}"/>
    <cellStyle name="Data   - Style2 3 3 4 2 3" xfId="21420" xr:uid="{EEBDDD67-D5BC-47FF-91CD-E5EA51B09F10}"/>
    <cellStyle name="Data   - Style2 3 3 4 2 3 2" xfId="21421" xr:uid="{CA043618-FD59-413D-A0CE-23E57021C9F5}"/>
    <cellStyle name="Data   - Style2 3 3 4 2 4" xfId="21422" xr:uid="{B99AA443-7320-4C4C-B474-7500EC3180E5}"/>
    <cellStyle name="Data   - Style2 3 3 4 3" xfId="4543" xr:uid="{25708BC6-4D8D-48A8-9079-897BA48CC2B6}"/>
    <cellStyle name="Data   - Style2 3 3 4 3 2" xfId="7600" xr:uid="{6F1A3DD6-D0C8-4228-92F4-FF723D006006}"/>
    <cellStyle name="Data   - Style2 3 3 4 3 2 2" xfId="21423" xr:uid="{D0F462A8-46B8-4E5C-9958-F73854B4E29A}"/>
    <cellStyle name="Data   - Style2 3 3 4 3 2 2 2" xfId="21424" xr:uid="{BE6190E8-7342-4941-971B-D67DAEF7BD6C}"/>
    <cellStyle name="Data   - Style2 3 3 4 3 2 3" xfId="21425" xr:uid="{8FF96A78-CFE0-46C7-8371-F3ACAFC2F789}"/>
    <cellStyle name="Data   - Style2 3 3 4 3 3" xfId="21426" xr:uid="{97B372E9-D4DB-43AE-A454-1A8169B7BED3}"/>
    <cellStyle name="Data   - Style2 3 3 4 3 3 2" xfId="21427" xr:uid="{0DAEC30C-4181-4B25-948F-B756F9C98495}"/>
    <cellStyle name="Data   - Style2 3 3 4 3 4" xfId="21428" xr:uid="{257AC5CB-8F02-491C-B094-F87468E1A172}"/>
    <cellStyle name="Data   - Style2 3 3 4 4" xfId="4492" xr:uid="{D178A5E5-26C8-44D8-8523-0C7E7376CC50}"/>
    <cellStyle name="Data   - Style2 3 3 4 4 2" xfId="21429" xr:uid="{145AE4D0-6F41-44A3-9FB4-8A1890D315E0}"/>
    <cellStyle name="Data   - Style2 3 3 4 4 2 2" xfId="21430" xr:uid="{D420288A-F778-4911-91E7-32FD30378C3B}"/>
    <cellStyle name="Data   - Style2 3 3 4 4 3" xfId="21431" xr:uid="{7C30AC10-EA73-468A-A9A5-105CEA031B48}"/>
    <cellStyle name="Data   - Style2 3 3 4 5" xfId="21432" xr:uid="{D132E540-B215-46BE-97B9-0ECC8C19F24D}"/>
    <cellStyle name="Data   - Style2 3 3 4 5 2" xfId="21433" xr:uid="{116348F9-E167-4366-B01D-9225DDF3431A}"/>
    <cellStyle name="Data   - Style2 3 3 4 6" xfId="21434" xr:uid="{E24C4EFC-5985-43F2-98A2-789ECDB043B2}"/>
    <cellStyle name="Data   - Style2 3 3 5" xfId="3629" xr:uid="{E7F95E7C-B13E-464A-96AF-1868D4613E97}"/>
    <cellStyle name="Data   - Style2 3 3 5 2" xfId="6690" xr:uid="{07C00302-39CB-47B6-970C-FB4D7EB7F655}"/>
    <cellStyle name="Data   - Style2 3 3 5 2 2" xfId="7092" xr:uid="{19C84108-9DE1-4F8A-B341-6495C8C6AD42}"/>
    <cellStyle name="Data   - Style2 3 3 5 2 2 2" xfId="4491" xr:uid="{349C071B-7359-44C5-A014-0DDAA8AC7194}"/>
    <cellStyle name="Data   - Style2 3 3 5 2 2 2 2" xfId="21435" xr:uid="{2623B8BC-35BD-4474-9706-0ABCDB140482}"/>
    <cellStyle name="Data   - Style2 3 3 5 2 2 2 2 2" xfId="21436" xr:uid="{CF149E7F-EFCE-4EFC-AD53-1EE8159CEF48}"/>
    <cellStyle name="Data   - Style2 3 3 5 2 2 2 3" xfId="21437" xr:uid="{ACEC077F-F1F1-42EA-A20B-5CD70AA5F062}"/>
    <cellStyle name="Data   - Style2 3 3 5 2 2 3" xfId="21438" xr:uid="{BD19E4EB-189E-41B9-AF3C-101D055C8C2A}"/>
    <cellStyle name="Data   - Style2 3 3 5 2 2 3 2" xfId="21439" xr:uid="{4CBDDD76-1548-4F94-92C9-9DDA215639A2}"/>
    <cellStyle name="Data   - Style2 3 3 5 2 2 4" xfId="21440" xr:uid="{E51FAB06-62FC-4B1F-B0E7-9C2EE0C4129D}"/>
    <cellStyle name="Data   - Style2 3 3 5 2 3" xfId="21441" xr:uid="{55001A8E-8C02-4E50-8414-BE63A12E8E3B}"/>
    <cellStyle name="Data   - Style2 3 3 5 2 3 2" xfId="21442" xr:uid="{323C1875-7C23-4B1D-A788-437B97A2365B}"/>
    <cellStyle name="Data   - Style2 3 3 5 2 4" xfId="21443" xr:uid="{88AF7E82-3C35-40E1-8E62-FFE8410311CE}"/>
    <cellStyle name="Data   - Style2 3 3 5 3" xfId="4542" xr:uid="{0F5BEB1F-B9E1-49AC-A6C8-38029B807F89}"/>
    <cellStyle name="Data   - Style2 3 3 5 3 2" xfId="5399" xr:uid="{C3AF8DD2-C423-4FA7-9414-F6482D458DF7}"/>
    <cellStyle name="Data   - Style2 3 3 5 3 2 2" xfId="21444" xr:uid="{6EE51DE4-2010-44AB-90B9-753FD30FD611}"/>
    <cellStyle name="Data   - Style2 3 3 5 3 2 2 2" xfId="21445" xr:uid="{7F2D6FD1-8ECE-4B38-999D-E3F8292E7DC4}"/>
    <cellStyle name="Data   - Style2 3 3 5 3 2 3" xfId="21446" xr:uid="{937EE4CA-4466-467C-A8EA-2C75128EE3B0}"/>
    <cellStyle name="Data   - Style2 3 3 5 3 3" xfId="21447" xr:uid="{B62821C7-B3E7-49AA-B168-AFB84435178B}"/>
    <cellStyle name="Data   - Style2 3 3 5 3 3 2" xfId="21448" xr:uid="{2DD03704-CBA6-4481-A29D-4ED20E971A65}"/>
    <cellStyle name="Data   - Style2 3 3 5 3 4" xfId="21449" xr:uid="{FCE32303-5493-4201-87F3-E9A6B571B44F}"/>
    <cellStyle name="Data   - Style2 3 3 5 4" xfId="21450" xr:uid="{FB0CC61B-6533-409C-B4D8-BDED9FC51B38}"/>
    <cellStyle name="Data   - Style2 3 3 5 4 2" xfId="21451" xr:uid="{6AB26BAE-D92D-4B52-8164-7B7C040B0411}"/>
    <cellStyle name="Data   - Style2 3 3 5 5" xfId="21452" xr:uid="{E8C826E7-9064-4B91-9D65-24399219E77A}"/>
    <cellStyle name="Data   - Style2 3 3 6" xfId="8012" xr:uid="{4B73F350-4BE2-45D8-8420-D36C7AB949BE}"/>
    <cellStyle name="Data   - Style2 3 3 6 2" xfId="4490" xr:uid="{9A4E699A-38DB-45E1-99CC-B9B3E7D1C44A}"/>
    <cellStyle name="Data   - Style2 3 3 6 2 2" xfId="3628" xr:uid="{B6EEBF1E-B2D7-48D9-9EFE-7CB7B853F2E6}"/>
    <cellStyle name="Data   - Style2 3 3 6 2 2 2" xfId="21453" xr:uid="{28BED1D6-A1B2-4247-A7B5-EFAAF8BC5711}"/>
    <cellStyle name="Data   - Style2 3 3 6 2 2 2 2" xfId="21454" xr:uid="{206DFEE7-AF0A-4807-AA80-9C9E8B506A6D}"/>
    <cellStyle name="Data   - Style2 3 3 6 2 2 3" xfId="21455" xr:uid="{58EA6D19-1E3C-4B70-B3F5-3A307AED3D0C}"/>
    <cellStyle name="Data   - Style2 3 3 6 2 3" xfId="21456" xr:uid="{75FD8A65-473E-4CA6-AF4A-DAC76790EA28}"/>
    <cellStyle name="Data   - Style2 3 3 6 2 3 2" xfId="21457" xr:uid="{1B381A03-8FEC-491B-AD5E-90A0F45D2108}"/>
    <cellStyle name="Data   - Style2 3 3 6 2 4" xfId="21458" xr:uid="{AA3EF59C-F3F6-4745-8CBE-C2A7E19CA17C}"/>
    <cellStyle name="Data   - Style2 3 3 6 3" xfId="21459" xr:uid="{0DB8B8D4-4B02-454D-9600-86A57EBBB123}"/>
    <cellStyle name="Data   - Style2 3 3 6 3 2" xfId="21460" xr:uid="{B3614D3F-500A-40C6-949F-6655BCD8560D}"/>
    <cellStyle name="Data   - Style2 3 3 6 4" xfId="21461" xr:uid="{874D9D18-EFA1-4A00-8356-39469744212F}"/>
    <cellStyle name="Data   - Style2 3 3 7" xfId="7864" xr:uid="{91C06866-C895-47D3-9607-E15F30AE9665}"/>
    <cellStyle name="Data   - Style2 3 3 7 2" xfId="6695" xr:uid="{D3833467-8D5B-4343-85A3-0BCF7B49FA97}"/>
    <cellStyle name="Data   - Style2 3 3 7 2 2" xfId="21462" xr:uid="{F7AE01A9-3867-435B-82E8-21AD417691E9}"/>
    <cellStyle name="Data   - Style2 3 3 7 2 2 2" xfId="21463" xr:uid="{637C40C0-8939-4ADD-87B4-D8C149C67441}"/>
    <cellStyle name="Data   - Style2 3 3 7 2 3" xfId="21464" xr:uid="{2806CCFA-FAE4-4F27-BDD1-085A55EF6794}"/>
    <cellStyle name="Data   - Style2 3 3 7 3" xfId="21465" xr:uid="{C495BFE5-C5AA-4AEC-8FE7-1366825CBA16}"/>
    <cellStyle name="Data   - Style2 3 3 7 3 2" xfId="21466" xr:uid="{C0B364BC-7A97-42AA-A87D-25AC3B5D1A7C}"/>
    <cellStyle name="Data   - Style2 3 3 7 4" xfId="21467" xr:uid="{784FF6DE-402D-4639-BE0D-D4C73092FB38}"/>
    <cellStyle name="Data   - Style2 3 3 8" xfId="4489" xr:uid="{D6EA09B0-54E6-4314-BCAE-B7974DC77E1B}"/>
    <cellStyle name="Data   - Style2 3 3 8 2" xfId="21468" xr:uid="{DB5E35FC-7753-48F5-8713-B3AC0CC5FC10}"/>
    <cellStyle name="Data   - Style2 3 3 8 2 2" xfId="21469" xr:uid="{0FEC87BD-DB03-46FF-8ACB-051B44620C54}"/>
    <cellStyle name="Data   - Style2 3 3 8 3" xfId="21470" xr:uid="{ECA68410-D6F4-418E-BFEA-58A25BB42102}"/>
    <cellStyle name="Data   - Style2 3 3 9" xfId="21471" xr:uid="{729E995F-9EF4-42F0-8F1F-668A8E60C961}"/>
    <cellStyle name="Data   - Style2 3 3 9 2" xfId="21472" xr:uid="{78C5D965-100C-42B9-9556-5F3C51EEA3AB}"/>
    <cellStyle name="Data   - Style2 3 4" xfId="3627" xr:uid="{50C2466A-2CD5-4914-9577-02EF6DFDD16D}"/>
    <cellStyle name="Data   - Style2 3 4 10" xfId="21473" xr:uid="{180F6EF3-7D5F-4C25-8A1D-E6F514DB3DB2}"/>
    <cellStyle name="Data   - Style2 3 4 2" xfId="7601" xr:uid="{77A6F78B-A595-427B-8BC7-F72B923A3896}"/>
    <cellStyle name="Data   - Style2 3 4 2 2" xfId="3585" xr:uid="{E04029A9-8172-4A6C-B834-CC52A762D355}"/>
    <cellStyle name="Data   - Style2 3 4 2 2 2" xfId="5378" xr:uid="{26C3B6A4-CFC3-401D-AC22-621BFC2EDF74}"/>
    <cellStyle name="Data   - Style2 3 4 2 2 2 2" xfId="4484" xr:uid="{C8D6980F-46AA-4EB9-8E07-459ACCCF7C4C}"/>
    <cellStyle name="Data   - Style2 3 4 2 2 2 2 2" xfId="21474" xr:uid="{B5830A76-2CE5-43C1-A338-260E74911270}"/>
    <cellStyle name="Data   - Style2 3 4 2 2 2 2 2 2" xfId="21475" xr:uid="{42286F00-2574-4D59-9154-8F2B2AA7BAB5}"/>
    <cellStyle name="Data   - Style2 3 4 2 2 2 2 3" xfId="21476" xr:uid="{4AB2262E-483A-4559-90C4-13A871B8464D}"/>
    <cellStyle name="Data   - Style2 3 4 2 2 2 3" xfId="21477" xr:uid="{08AC3645-81CD-4B8B-BE1F-3E8A612E1672}"/>
    <cellStyle name="Data   - Style2 3 4 2 2 2 3 2" xfId="21478" xr:uid="{6F0A839E-736B-4CD2-A80D-802C7EDA6088}"/>
    <cellStyle name="Data   - Style2 3 4 2 2 2 4" xfId="21479" xr:uid="{593AA415-84AB-4E43-B536-F191D6BD2A4D}"/>
    <cellStyle name="Data   - Style2 3 4 2 2 3" xfId="21480" xr:uid="{3FA06514-99F3-4769-B7C2-A094E6CC3382}"/>
    <cellStyle name="Data   - Style2 3 4 2 2 3 2" xfId="21481" xr:uid="{AE2A1B2D-D0DC-45FD-93A2-177771FE6434}"/>
    <cellStyle name="Data   - Style2 3 4 2 2 4" xfId="21482" xr:uid="{E7EC001F-17AE-4299-9CD1-237A19656C25}"/>
    <cellStyle name="Data   - Style2 3 4 2 3" xfId="3626" xr:uid="{03DDBC3F-65B9-45C1-BFEC-57395CD70620}"/>
    <cellStyle name="Data   - Style2 3 4 2 3 2" xfId="6709" xr:uid="{615134C7-4610-45EE-8223-4D881503E0DC}"/>
    <cellStyle name="Data   - Style2 3 4 2 3 2 2" xfId="21483" xr:uid="{F5E54630-5B9E-4A82-83B6-456361C04F6D}"/>
    <cellStyle name="Data   - Style2 3 4 2 3 2 2 2" xfId="21484" xr:uid="{D3689D4D-7E3E-464F-A9FD-C3BB3A9C9CAB}"/>
    <cellStyle name="Data   - Style2 3 4 2 3 2 3" xfId="21485" xr:uid="{D749635E-34CE-4383-9731-035AC7BE8A1A}"/>
    <cellStyle name="Data   - Style2 3 4 2 3 3" xfId="21486" xr:uid="{D9FCA15E-A9CC-4A6C-914D-892B47ECA1B0}"/>
    <cellStyle name="Data   - Style2 3 4 2 3 3 2" xfId="21487" xr:uid="{6AD9FCB5-4C22-4816-B7F1-3129BD4F4FE2}"/>
    <cellStyle name="Data   - Style2 3 4 2 3 4" xfId="21488" xr:uid="{EE8FFD3E-F3EE-45F4-B3BA-9A25310DCCE2}"/>
    <cellStyle name="Data   - Style2 3 4 2 4" xfId="4485" xr:uid="{9AB00ECA-2980-400C-9CB1-8BAFEDFAB8D2}"/>
    <cellStyle name="Data   - Style2 3 4 2 4 2" xfId="21489" xr:uid="{A05C5A6B-F651-4B49-8189-5A8ED4272E8A}"/>
    <cellStyle name="Data   - Style2 3 4 2 4 2 2" xfId="21490" xr:uid="{FB8254F4-CA9E-423F-9474-6D0287C1456A}"/>
    <cellStyle name="Data   - Style2 3 4 2 4 3" xfId="21491" xr:uid="{8E4FF1C7-8440-47A9-A7B0-37876A31D33C}"/>
    <cellStyle name="Data   - Style2 3 4 2 5" xfId="21492" xr:uid="{99B92283-2E67-4909-A321-25AA9AF3496A}"/>
    <cellStyle name="Data   - Style2 3 4 2 5 2" xfId="21493" xr:uid="{B34A49C7-5204-4115-8955-E8B4D21D7400}"/>
    <cellStyle name="Data   - Style2 3 4 2 6" xfId="21494" xr:uid="{B7755830-5241-4DE9-911A-D51AFA2FC7AB}"/>
    <cellStyle name="Data   - Style2 3 4 3" xfId="3625" xr:uid="{2B6CFD0E-DF7F-48C0-8F4A-92C7494D494B}"/>
    <cellStyle name="Data   - Style2 3 4 3 2" xfId="3646" xr:uid="{33F294C1-E01E-4125-AB17-DD92497B875C}"/>
    <cellStyle name="Data   - Style2 3 4 3 2 2" xfId="7903" xr:uid="{CD50D797-EC59-40F0-B1D5-5DCDF7306F30}"/>
    <cellStyle name="Data   - Style2 3 4 3 2 2 2" xfId="4487" xr:uid="{27A43CC2-35C8-4B05-ADDE-798294823F71}"/>
    <cellStyle name="Data   - Style2 3 4 3 2 2 2 2" xfId="21495" xr:uid="{B6965905-39D7-4150-9C07-B3F162C83A41}"/>
    <cellStyle name="Data   - Style2 3 4 3 2 2 2 2 2" xfId="21496" xr:uid="{5B870555-57C1-4402-A1E9-330356160693}"/>
    <cellStyle name="Data   - Style2 3 4 3 2 2 2 3" xfId="21497" xr:uid="{69BE1143-8084-4388-9FB5-C5BC8D5BE08D}"/>
    <cellStyle name="Data   - Style2 3 4 3 2 2 3" xfId="21498" xr:uid="{5979DC19-4816-4637-B6D4-F661E13D1D43}"/>
    <cellStyle name="Data   - Style2 3 4 3 2 2 3 2" xfId="21499" xr:uid="{2A7C7D90-E89D-4F08-A33D-94C75EF8A1B4}"/>
    <cellStyle name="Data   - Style2 3 4 3 2 2 4" xfId="21500" xr:uid="{380172CC-66E2-4399-B771-E2D60195180E}"/>
    <cellStyle name="Data   - Style2 3 4 3 2 3" xfId="21501" xr:uid="{3688AC20-DAAE-4CD8-8600-4EA718467E4B}"/>
    <cellStyle name="Data   - Style2 3 4 3 2 3 2" xfId="21502" xr:uid="{E5D84291-F6CD-4F78-850D-838EF0ACC9B4}"/>
    <cellStyle name="Data   - Style2 3 4 3 2 4" xfId="21503" xr:uid="{A91305DD-33A0-43AB-A499-DF95BCFE8C26}"/>
    <cellStyle name="Data   - Style2 3 4 3 3" xfId="5306" xr:uid="{DBF1A369-02F9-4B6A-8FC2-036B11D4DA40}"/>
    <cellStyle name="Data   - Style2 3 4 3 3 2" xfId="21504" xr:uid="{1F1D0C57-BE7A-4FBB-AA8D-7DCCBEFAA2A1}"/>
    <cellStyle name="Data   - Style2 3 4 3 3 2 2" xfId="21505" xr:uid="{43A4C3DC-57F4-49FD-BB4C-E0A3258929FB}"/>
    <cellStyle name="Data   - Style2 3 4 3 3 3" xfId="21506" xr:uid="{40757672-5ED3-46DF-9E0F-0F47731880EF}"/>
    <cellStyle name="Data   - Style2 3 4 3 4" xfId="21507" xr:uid="{C951F6CB-EC2E-4AD5-99F9-B50139DBA826}"/>
    <cellStyle name="Data   - Style2 3 4 3 4 2" xfId="21508" xr:uid="{2136CC5C-F402-4A55-B229-AA52D7EE328A}"/>
    <cellStyle name="Data   - Style2 3 4 3 5" xfId="21509" xr:uid="{FBA0701F-99D9-4333-8BC2-EB42BE4CA4ED}"/>
    <cellStyle name="Data   - Style2 3 4 4" xfId="7865" xr:uid="{C0942FB0-5295-4A51-9AB2-5D00ABEE687F}"/>
    <cellStyle name="Data   - Style2 3 4 4 2" xfId="4605" xr:uid="{A01B7466-9277-41DF-8DBF-EAC9EB3EA991}"/>
    <cellStyle name="Data   - Style2 3 4 4 2 2" xfId="4486" xr:uid="{4151E8C5-A119-46AF-B6EE-5648CD7469ED}"/>
    <cellStyle name="Data   - Style2 3 4 4 2 2 2" xfId="3624" xr:uid="{E7C1A117-A79D-449B-A09C-BB75FAA17CA7}"/>
    <cellStyle name="Data   - Style2 3 4 4 2 2 2 2" xfId="21510" xr:uid="{645D43CF-DBC7-4490-8C08-D33002FE2D0C}"/>
    <cellStyle name="Data   - Style2 3 4 4 2 2 2 2 2" xfId="21511" xr:uid="{90F38CA9-DD6E-4CD6-BB8D-865B03FD9E53}"/>
    <cellStyle name="Data   - Style2 3 4 4 2 2 2 3" xfId="21512" xr:uid="{D61B7F27-E1EC-4A2D-B6CB-E619CCB8ED67}"/>
    <cellStyle name="Data   - Style2 3 4 4 2 2 3" xfId="21513" xr:uid="{C90C1577-35F7-4251-9EB6-5340F35B0A04}"/>
    <cellStyle name="Data   - Style2 3 4 4 2 2 3 2" xfId="21514" xr:uid="{9BCA6054-FEB6-4347-84DD-2F0A84CFEF93}"/>
    <cellStyle name="Data   - Style2 3 4 4 2 2 4" xfId="21515" xr:uid="{D8BB8793-F9D3-4A95-B59F-CD523F4748FB}"/>
    <cellStyle name="Data   - Style2 3 4 4 2 3" xfId="21516" xr:uid="{546B09BC-6987-455C-B3F1-BC2A9EAB902A}"/>
    <cellStyle name="Data   - Style2 3 4 4 2 3 2" xfId="21517" xr:uid="{30A9D4D7-08C1-4E5F-AA2C-99B39E835D39}"/>
    <cellStyle name="Data   - Style2 3 4 4 2 4" xfId="21518" xr:uid="{50F6AC23-EA12-4F41-B0C5-7BBCAD355401}"/>
    <cellStyle name="Data   - Style2 3 4 4 3" xfId="7602" xr:uid="{057B3E49-DD62-4F44-9815-E0D69992E58D}"/>
    <cellStyle name="Data   - Style2 3 4 4 3 2" xfId="7358" xr:uid="{66FFB187-2784-432E-B27E-C4B53E2ACD4C}"/>
    <cellStyle name="Data   - Style2 3 4 4 3 2 2" xfId="21519" xr:uid="{DDA29F6A-0A81-454C-A87E-D0D29E110A44}"/>
    <cellStyle name="Data   - Style2 3 4 4 3 2 2 2" xfId="21520" xr:uid="{36D2B4C9-EAB7-4BD5-8AD5-9879D7F0B4A7}"/>
    <cellStyle name="Data   - Style2 3 4 4 3 2 3" xfId="21521" xr:uid="{1BAE9B18-2D20-4E36-B875-6A7CB0D59F2D}"/>
    <cellStyle name="Data   - Style2 3 4 4 3 3" xfId="21522" xr:uid="{34504032-8BF0-45EB-BDB0-E00939EBABBA}"/>
    <cellStyle name="Data   - Style2 3 4 4 3 3 2" xfId="21523" xr:uid="{E2ECEF4C-3ABA-43CA-8A71-5E731549D228}"/>
    <cellStyle name="Data   - Style2 3 4 4 3 4" xfId="21524" xr:uid="{D3288548-52A3-4168-9749-78E8777FC406}"/>
    <cellStyle name="Data   - Style2 3 4 4 4" xfId="3533" xr:uid="{8D214CA7-6BD8-49A9-A207-CAAA0E97F07F}"/>
    <cellStyle name="Data   - Style2 3 4 4 4 2" xfId="21525" xr:uid="{999BFF14-5FE6-456F-93FF-D352BE33B6DA}"/>
    <cellStyle name="Data   - Style2 3 4 4 4 2 2" xfId="21526" xr:uid="{6BCBD6A3-CD49-4F54-82AD-4308D9000018}"/>
    <cellStyle name="Data   - Style2 3 4 4 4 3" xfId="21527" xr:uid="{814D064B-AC34-424E-AF16-D26E26D9CC85}"/>
    <cellStyle name="Data   - Style2 3 4 4 5" xfId="21528" xr:uid="{98CDCDD4-58AF-4539-A16D-D60F532BFAE3}"/>
    <cellStyle name="Data   - Style2 3 4 4 5 2" xfId="21529" xr:uid="{3A5584C4-C3CD-40AA-99E7-F27EE7CCBC1D}"/>
    <cellStyle name="Data   - Style2 3 4 4 6" xfId="21530" xr:uid="{59229C20-DA19-471A-8F25-C259B19AB3B3}"/>
    <cellStyle name="Data   - Style2 3 4 5" xfId="5305" xr:uid="{7CFD548C-864C-48C8-A961-1750FA2BBBD5}"/>
    <cellStyle name="Data   - Style2 3 4 5 2" xfId="3508" xr:uid="{9C1D61D1-C692-4ED2-8C2B-725701587A2B}"/>
    <cellStyle name="Data   - Style2 3 4 5 2 2" xfId="7366" xr:uid="{3176A050-40CC-4DCE-9EB7-B8B048CF6989}"/>
    <cellStyle name="Data   - Style2 3 4 5 2 2 2" xfId="8060" xr:uid="{F24084B6-5A5E-485C-835F-CE61BA8BE919}"/>
    <cellStyle name="Data   - Style2 3 4 5 2 2 2 2" xfId="21531" xr:uid="{4EACC7B8-CB84-4671-A1E0-8826BD1749E7}"/>
    <cellStyle name="Data   - Style2 3 4 5 2 2 2 2 2" xfId="21532" xr:uid="{3F258779-098D-469F-B2A1-6749E820DAE8}"/>
    <cellStyle name="Data   - Style2 3 4 5 2 2 2 3" xfId="21533" xr:uid="{A7F77552-ECFF-485B-B5D2-DF8317C357D5}"/>
    <cellStyle name="Data   - Style2 3 4 5 2 2 3" xfId="21534" xr:uid="{F3E94DD1-D348-4C0F-9111-7FE71D9CDC90}"/>
    <cellStyle name="Data   - Style2 3 4 5 2 2 3 2" xfId="21535" xr:uid="{F82EE5F4-8DE3-46BD-B6AA-88BBC9D28249}"/>
    <cellStyle name="Data   - Style2 3 4 5 2 2 4" xfId="21536" xr:uid="{1590FC2D-49EE-4480-A69F-01F115807125}"/>
    <cellStyle name="Data   - Style2 3 4 5 2 3" xfId="21537" xr:uid="{DF3F4F30-5D31-4CAB-9594-5A356EF8A0B8}"/>
    <cellStyle name="Data   - Style2 3 4 5 2 3 2" xfId="21538" xr:uid="{7038FA8E-3CED-44FF-8963-F85EAA1FF9AA}"/>
    <cellStyle name="Data   - Style2 3 4 5 2 4" xfId="21539" xr:uid="{E27EF6D4-9170-40F2-AB5D-E85DDFD0A675}"/>
    <cellStyle name="Data   - Style2 3 4 5 3" xfId="4482" xr:uid="{110F3CA6-F88C-4FCD-A2D9-3226120E64F3}"/>
    <cellStyle name="Data   - Style2 3 4 5 3 2" xfId="4770" xr:uid="{0CC672E5-C5B5-4118-8BC0-1162B98FD51E}"/>
    <cellStyle name="Data   - Style2 3 4 5 3 2 2" xfId="21540" xr:uid="{19390F66-C211-41E4-808B-BCBF84429C79}"/>
    <cellStyle name="Data   - Style2 3 4 5 3 2 2 2" xfId="21541" xr:uid="{D20F3B09-AB47-4ABD-A9A4-4E2E86B0861E}"/>
    <cellStyle name="Data   - Style2 3 4 5 3 2 3" xfId="21542" xr:uid="{038D56D9-006F-48B8-A17A-EA0DE14DEE0F}"/>
    <cellStyle name="Data   - Style2 3 4 5 3 3" xfId="21543" xr:uid="{BC2E2A72-2F12-4539-BB85-278AC7CDF4A7}"/>
    <cellStyle name="Data   - Style2 3 4 5 3 3 2" xfId="21544" xr:uid="{D1DD4D26-66C7-42E9-A910-7DC1EE97F6B3}"/>
    <cellStyle name="Data   - Style2 3 4 5 3 4" xfId="21545" xr:uid="{D8234385-8E31-4046-9683-04B544F77128}"/>
    <cellStyle name="Data   - Style2 3 4 5 4" xfId="21546" xr:uid="{3085F19C-4732-4537-85D0-45B70FD3BAA1}"/>
    <cellStyle name="Data   - Style2 3 4 5 4 2" xfId="21547" xr:uid="{1A66C090-E045-430C-B916-E8B05A5F1CA7}"/>
    <cellStyle name="Data   - Style2 3 4 5 5" xfId="21548" xr:uid="{BEE8F928-EEDA-4420-BE9F-DC997092E9CF}"/>
    <cellStyle name="Data   - Style2 3 4 6" xfId="5304" xr:uid="{1905D987-69CD-4ED5-B999-641B69B723A4}"/>
    <cellStyle name="Data   - Style2 3 4 6 2" xfId="5398" xr:uid="{33156E78-2550-4781-AB5C-E1200078D36F}"/>
    <cellStyle name="Data   - Style2 3 4 6 2 2" xfId="3532" xr:uid="{F394DF7E-7529-4D48-99BF-B5F1D387AF7B}"/>
    <cellStyle name="Data   - Style2 3 4 6 2 2 2" xfId="21549" xr:uid="{E2DCC5FC-EE02-498F-BE3B-DD4019EE3139}"/>
    <cellStyle name="Data   - Style2 3 4 6 2 2 2 2" xfId="21550" xr:uid="{BD247608-1B83-454F-9D95-B692BEE62DFA}"/>
    <cellStyle name="Data   - Style2 3 4 6 2 2 3" xfId="21551" xr:uid="{9128D49C-06D6-42ED-9481-8FC8EA2E6157}"/>
    <cellStyle name="Data   - Style2 3 4 6 2 3" xfId="21552" xr:uid="{7B8A1E87-B13E-4D94-B8C3-CFECBF511FF1}"/>
    <cellStyle name="Data   - Style2 3 4 6 2 3 2" xfId="21553" xr:uid="{338A62FE-7D7E-4444-8391-ACAC36D8953E}"/>
    <cellStyle name="Data   - Style2 3 4 6 2 4" xfId="21554" xr:uid="{BE221C1C-DDEB-4267-BCCC-3F25BA25A44C}"/>
    <cellStyle name="Data   - Style2 3 4 6 3" xfId="21555" xr:uid="{8A43CEF3-A031-4BA7-AA27-675B3E8D8203}"/>
    <cellStyle name="Data   - Style2 3 4 6 3 2" xfId="21556" xr:uid="{A39C2F20-03F4-4B6F-96B1-FF9215FA3193}"/>
    <cellStyle name="Data   - Style2 3 4 6 4" xfId="21557" xr:uid="{8C58F459-191B-4674-A2A2-EAF57D95CEC0}"/>
    <cellStyle name="Data   - Style2 3 4 7" xfId="5303" xr:uid="{AC1D7CB8-3585-4F76-9A68-92D3A695A1B8}"/>
    <cellStyle name="Data   - Style2 3 4 7 2" xfId="7866" xr:uid="{4B0B6368-42C4-418E-A804-F69AC595B4C3}"/>
    <cellStyle name="Data   - Style2 3 4 7 2 2" xfId="21558" xr:uid="{B7885C05-82ED-4659-9E99-D80997DDDAE0}"/>
    <cellStyle name="Data   - Style2 3 4 7 2 2 2" xfId="21559" xr:uid="{485B5FC3-CFC1-43C1-80F0-6B421ADD6816}"/>
    <cellStyle name="Data   - Style2 3 4 7 2 3" xfId="21560" xr:uid="{647AE149-6D46-4250-9009-673C1A55116F}"/>
    <cellStyle name="Data   - Style2 3 4 7 3" xfId="21561" xr:uid="{E5E91D89-27F3-482F-A04A-773444C3D28A}"/>
    <cellStyle name="Data   - Style2 3 4 7 3 2" xfId="21562" xr:uid="{5DF4C079-6FB5-4CAD-BF20-1E05E7E9D0E5}"/>
    <cellStyle name="Data   - Style2 3 4 7 4" xfId="21563" xr:uid="{7CC0B98E-BB4A-41E3-A705-19F6746DBB81}"/>
    <cellStyle name="Data   - Style2 3 4 8" xfId="8023" xr:uid="{8EF0505F-704E-4E5E-894C-B63BB01CEF7A}"/>
    <cellStyle name="Data   - Style2 3 4 8 2" xfId="21564" xr:uid="{469A8454-2E71-46B0-AE8F-A866D0CB4CD8}"/>
    <cellStyle name="Data   - Style2 3 4 8 2 2" xfId="21565" xr:uid="{593B06AF-064C-4DBF-8F6F-E6010A854AC7}"/>
    <cellStyle name="Data   - Style2 3 4 8 3" xfId="21566" xr:uid="{0D3F0BEE-CC0C-49A8-896D-2F742D11AD34}"/>
    <cellStyle name="Data   - Style2 3 4 9" xfId="21567" xr:uid="{2EC2ADB6-2FEC-4896-8A91-2A85D86296C4}"/>
    <cellStyle name="Data   - Style2 3 4 9 2" xfId="21568" xr:uid="{573F04EA-2164-4ABB-9DCC-BAB81942012D}"/>
    <cellStyle name="Data   - Style2 3 5" xfId="3531" xr:uid="{5AC75424-472D-47FA-8E24-05953A4096E5}"/>
    <cellStyle name="Data   - Style2 3 5 10" xfId="21569" xr:uid="{9A421FBA-65BD-43BC-B1E6-95528070BD2C}"/>
    <cellStyle name="Data   - Style2 3 5 2" xfId="5302" xr:uid="{4745C3FF-3F9D-447F-8B92-053F87E3B324}"/>
    <cellStyle name="Data   - Style2 3 5 2 2" xfId="7603" xr:uid="{C1A016AE-7A35-47A8-8F54-699BD0FF0F52}"/>
    <cellStyle name="Data   - Style2 3 5 2 2 2" xfId="7361" xr:uid="{B80C8C60-4C1F-4404-BE04-4C30D4B5B74A}"/>
    <cellStyle name="Data   - Style2 3 5 2 2 2 2" xfId="3530" xr:uid="{B21D415C-1E83-42A4-9288-6D81B1517D32}"/>
    <cellStyle name="Data   - Style2 3 5 2 2 2 2 2" xfId="21570" xr:uid="{A3806738-A57F-4D19-AFD4-4740DBDEBB75}"/>
    <cellStyle name="Data   - Style2 3 5 2 2 2 2 2 2" xfId="21571" xr:uid="{3EAB1E50-6255-4C5D-A32E-BBEC0F2FF0F7}"/>
    <cellStyle name="Data   - Style2 3 5 2 2 2 2 3" xfId="21572" xr:uid="{62E1FD8E-60D4-4CC0-9FF4-184111903392}"/>
    <cellStyle name="Data   - Style2 3 5 2 2 2 3" xfId="21573" xr:uid="{C39F0AF5-A153-4668-8253-BE53A5BB3777}"/>
    <cellStyle name="Data   - Style2 3 5 2 2 2 3 2" xfId="21574" xr:uid="{772656F4-AB5A-417D-8D43-BB4440D520CD}"/>
    <cellStyle name="Data   - Style2 3 5 2 2 2 4" xfId="21575" xr:uid="{1EEE4746-2DF9-4376-A70E-117750F205CA}"/>
    <cellStyle name="Data   - Style2 3 5 2 2 3" xfId="21576" xr:uid="{F4C4DD95-C115-4912-876F-A5F784F7FC88}"/>
    <cellStyle name="Data   - Style2 3 5 2 2 3 2" xfId="21577" xr:uid="{19B01758-01D1-463D-A677-44DE95A5A751}"/>
    <cellStyle name="Data   - Style2 3 5 2 2 4" xfId="21578" xr:uid="{AB79EF8F-50D9-472C-9D44-1C3EC69AB279}"/>
    <cellStyle name="Data   - Style2 3 5 2 3" xfId="5301" xr:uid="{54380BFA-BD35-4316-AB51-1A13A52EF44E}"/>
    <cellStyle name="Data   - Style2 3 5 2 3 2" xfId="3645" xr:uid="{320C40FD-882B-465A-9BC8-E29465A4B2DF}"/>
    <cellStyle name="Data   - Style2 3 5 2 3 2 2" xfId="21579" xr:uid="{C829DBC2-04D5-4FAF-A0C2-FFE619193BDD}"/>
    <cellStyle name="Data   - Style2 3 5 2 3 2 2 2" xfId="21580" xr:uid="{B81E2DFC-E155-4AA8-A021-47CC6A211106}"/>
    <cellStyle name="Data   - Style2 3 5 2 3 2 3" xfId="21581" xr:uid="{A020A26F-AB09-4DB7-98B1-014BDA871449}"/>
    <cellStyle name="Data   - Style2 3 5 2 3 3" xfId="21582" xr:uid="{F9558A8E-7076-4EDD-98B8-9A51DC8259DF}"/>
    <cellStyle name="Data   - Style2 3 5 2 3 3 2" xfId="21583" xr:uid="{A06043C6-5D33-492A-84B9-435FA58DCC4A}"/>
    <cellStyle name="Data   - Style2 3 5 2 3 4" xfId="21584" xr:uid="{B662D362-0196-40C7-92E5-E7F2A1F744A8}"/>
    <cellStyle name="Data   - Style2 3 5 2 4" xfId="8056" xr:uid="{A16C4EE7-CC3C-4513-93CA-5E21DB307386}"/>
    <cellStyle name="Data   - Style2 3 5 2 4 2" xfId="21585" xr:uid="{BE789EA4-CFD7-4B87-B88B-731302503F2F}"/>
    <cellStyle name="Data   - Style2 3 5 2 4 2 2" xfId="21586" xr:uid="{1D6FC6AC-0F8D-405E-9288-63F90AA29468}"/>
    <cellStyle name="Data   - Style2 3 5 2 4 3" xfId="21587" xr:uid="{B3497289-32A8-4368-AB98-AFA6CC5C18B3}"/>
    <cellStyle name="Data   - Style2 3 5 2 5" xfId="21588" xr:uid="{09EE3A61-754B-4F5E-8CAE-3DA69FE5F2A9}"/>
    <cellStyle name="Data   - Style2 3 5 2 5 2" xfId="21589" xr:uid="{DBB43D42-4000-4B24-A24B-E5F421D10D53}"/>
    <cellStyle name="Data   - Style2 3 5 2 6" xfId="21590" xr:uid="{1F9F0718-37B4-4785-A424-C50F8CE1F0F0}"/>
    <cellStyle name="Data   - Style2 3 5 3" xfId="4483" xr:uid="{3116541E-3612-4A46-811C-10D142AB7EF2}"/>
    <cellStyle name="Data   - Style2 3 5 3 2" xfId="5300" xr:uid="{34487AB7-371C-43FB-BE5A-CBC4CD09908B}"/>
    <cellStyle name="Data   - Style2 3 5 3 2 2" xfId="7867" xr:uid="{B3BA3468-ED14-414D-A80D-3745EC337DF6}"/>
    <cellStyle name="Data   - Style2 3 5 3 2 2 2" xfId="7896" xr:uid="{66EBCC30-99CD-4586-9169-F8BA0E7A8DB5}"/>
    <cellStyle name="Data   - Style2 3 5 3 2 2 2 2" xfId="21591" xr:uid="{F4220A68-1E0D-4096-A48F-7E8B2ACD193B}"/>
    <cellStyle name="Data   - Style2 3 5 3 2 2 2 2 2" xfId="21592" xr:uid="{9044BD09-9099-491A-A20E-F16D471D98B1}"/>
    <cellStyle name="Data   - Style2 3 5 3 2 2 2 3" xfId="21593" xr:uid="{CADC5ADB-A064-423B-8BAD-CB03AD20FFAA}"/>
    <cellStyle name="Data   - Style2 3 5 3 2 2 3" xfId="21594" xr:uid="{64D00827-8521-4605-ABF4-A7545D94188B}"/>
    <cellStyle name="Data   - Style2 3 5 3 2 2 3 2" xfId="21595" xr:uid="{A6B16F85-5760-4328-A114-F35933D4775E}"/>
    <cellStyle name="Data   - Style2 3 5 3 2 2 4" xfId="21596" xr:uid="{D02F37BE-E553-4EA7-8E54-F10BFBCF2090}"/>
    <cellStyle name="Data   - Style2 3 5 3 2 3" xfId="21597" xr:uid="{87F2D0D4-2ED4-4145-BF28-C011DBE517DA}"/>
    <cellStyle name="Data   - Style2 3 5 3 2 3 2" xfId="21598" xr:uid="{A881F5B2-A445-4040-8B1D-E7A3CB47AC9A}"/>
    <cellStyle name="Data   - Style2 3 5 3 2 4" xfId="21599" xr:uid="{9086E19D-8D41-47E1-851A-70A269131D15}"/>
    <cellStyle name="Data   - Style2 3 5 3 3" xfId="7093" xr:uid="{7EE9FA96-E1FC-4C49-97C3-15CCB29E9AB5}"/>
    <cellStyle name="Data   - Style2 3 5 3 3 2" xfId="21600" xr:uid="{E81D7BBF-64EF-49A4-AF6F-1C2102C51C42}"/>
    <cellStyle name="Data   - Style2 3 5 3 3 2 2" xfId="21601" xr:uid="{C3EFCD21-4E9E-45C2-920F-A1E80B9DA422}"/>
    <cellStyle name="Data   - Style2 3 5 3 3 3" xfId="21602" xr:uid="{E35FA4D8-B12B-4CCA-A301-4E310E244B41}"/>
    <cellStyle name="Data   - Style2 3 5 3 4" xfId="21603" xr:uid="{21BA4698-F50E-4EC0-8DE2-21E1F374493B}"/>
    <cellStyle name="Data   - Style2 3 5 3 4 2" xfId="21604" xr:uid="{7283176E-A7C3-429C-8FA8-CD4EE8115C5E}"/>
    <cellStyle name="Data   - Style2 3 5 3 5" xfId="21605" xr:uid="{4CA0E0B0-407A-4AE6-8673-7419F02F9BDE}"/>
    <cellStyle name="Data   - Style2 3 5 4" xfId="4477" xr:uid="{E6DD63A9-E870-49F4-95D5-8A673C3681C9}"/>
    <cellStyle name="Data   - Style2 3 5 4 2" xfId="4769" xr:uid="{699A8735-8439-415A-9D00-3D6EE789F56D}"/>
    <cellStyle name="Data   - Style2 3 5 4 2 2" xfId="3623" xr:uid="{C88791AA-7498-47FF-ADB7-F349FB9C700C}"/>
    <cellStyle name="Data   - Style2 3 5 4 2 2 2" xfId="7007" xr:uid="{B2FECDC5-A2E1-4B2F-A503-DB470A8A42C3}"/>
    <cellStyle name="Data   - Style2 3 5 4 2 2 2 2" xfId="21606" xr:uid="{3CCDA54A-7DCB-4FFF-8513-FE0FDF132322}"/>
    <cellStyle name="Data   - Style2 3 5 4 2 2 2 2 2" xfId="21607" xr:uid="{7E7E4B9E-744A-4E29-9DF3-C60F5C50B19E}"/>
    <cellStyle name="Data   - Style2 3 5 4 2 2 2 3" xfId="21608" xr:uid="{2358ED8C-573C-43C0-999C-32BB9C88D4F6}"/>
    <cellStyle name="Data   - Style2 3 5 4 2 2 3" xfId="21609" xr:uid="{159866A1-328F-47B1-9826-3A7CBC2A4212}"/>
    <cellStyle name="Data   - Style2 3 5 4 2 2 3 2" xfId="21610" xr:uid="{BB26DB89-0852-498E-BABD-04673A26849D}"/>
    <cellStyle name="Data   - Style2 3 5 4 2 2 4" xfId="21611" xr:uid="{C08CCAA5-0F58-4BF7-8A43-086A0177CA6A}"/>
    <cellStyle name="Data   - Style2 3 5 4 2 3" xfId="21612" xr:uid="{679D6765-F3E3-4046-9261-2874CADEEA48}"/>
    <cellStyle name="Data   - Style2 3 5 4 2 3 2" xfId="21613" xr:uid="{23AF171B-14AC-4ADF-8B5B-521084D02621}"/>
    <cellStyle name="Data   - Style2 3 5 4 2 4" xfId="21614" xr:uid="{28E2F9EC-520B-4D28-A522-575AD493B125}"/>
    <cellStyle name="Data   - Style2 3 5 4 3" xfId="4481" xr:uid="{7884476E-4892-448D-A924-4BE7BC68AFA1}"/>
    <cellStyle name="Data   - Style2 3 5 4 3 2" xfId="5299" xr:uid="{DC6A100A-6193-4707-B821-B03568019339}"/>
    <cellStyle name="Data   - Style2 3 5 4 3 2 2" xfId="21615" xr:uid="{37273DF5-28BC-4392-90BA-128AB300E566}"/>
    <cellStyle name="Data   - Style2 3 5 4 3 2 2 2" xfId="21616" xr:uid="{B9DE773D-67B5-43CD-99F9-B09BBB3EE4D8}"/>
    <cellStyle name="Data   - Style2 3 5 4 3 2 3" xfId="21617" xr:uid="{3C499D3A-BF2D-4304-9BB3-83F10EB1A83C}"/>
    <cellStyle name="Data   - Style2 3 5 4 3 3" xfId="21618" xr:uid="{4677F5FC-FF7B-490A-B397-2635FF05089A}"/>
    <cellStyle name="Data   - Style2 3 5 4 3 3 2" xfId="21619" xr:uid="{08733CC3-A673-4CE3-97C1-C2CA3B88816B}"/>
    <cellStyle name="Data   - Style2 3 5 4 3 4" xfId="21620" xr:uid="{045F7340-D286-45B0-88A5-85239EDBFE31}"/>
    <cellStyle name="Data   - Style2 3 5 4 4" xfId="7599" xr:uid="{8DB18368-62F6-4F70-A5EC-FFC88D7C357A}"/>
    <cellStyle name="Data   - Style2 3 5 4 4 2" xfId="21621" xr:uid="{4724C795-9618-4F4D-91DF-A62339116E19}"/>
    <cellStyle name="Data   - Style2 3 5 4 4 2 2" xfId="21622" xr:uid="{EC16B9DC-7DE9-496F-9FF3-7F538BA49A67}"/>
    <cellStyle name="Data   - Style2 3 5 4 4 3" xfId="21623" xr:uid="{CCDC4080-122D-4E0B-9096-F236AF499312}"/>
    <cellStyle name="Data   - Style2 3 5 4 5" xfId="21624" xr:uid="{082CE62F-8AA3-4208-A65E-11E775A6ED3C}"/>
    <cellStyle name="Data   - Style2 3 5 4 5 2" xfId="21625" xr:uid="{5C71D132-457F-4BA1-8B06-E73E94BEFFD6}"/>
    <cellStyle name="Data   - Style2 3 5 4 6" xfId="21626" xr:uid="{FC52997A-7AA9-4A7D-BAE0-83F7C389D841}"/>
    <cellStyle name="Data   - Style2 3 5 5" xfId="7094" xr:uid="{F6F2CF5A-69E2-4E3B-97A9-F130BCF62C96}"/>
    <cellStyle name="Data   - Style2 3 5 5 2" xfId="4480" xr:uid="{8271F1A4-F2A4-4C6D-8490-21A44478DA7D}"/>
    <cellStyle name="Data   - Style2 3 5 5 2 2" xfId="3622" xr:uid="{C4FF18F5-2AE3-46DF-A936-7595E488C617}"/>
    <cellStyle name="Data   - Style2 3 5 5 2 2 2" xfId="5598" xr:uid="{B05D4414-2F40-4E56-8A39-5E0D32342EE7}"/>
    <cellStyle name="Data   - Style2 3 5 5 2 2 2 2" xfId="21627" xr:uid="{94C48B44-3912-42C0-9E09-55079E60B3AC}"/>
    <cellStyle name="Data   - Style2 3 5 5 2 2 2 2 2" xfId="21628" xr:uid="{6D7BD18C-9E5B-437C-8E47-4ED9BFC35EE2}"/>
    <cellStyle name="Data   - Style2 3 5 5 2 2 2 3" xfId="21629" xr:uid="{3B090104-15CC-463F-A234-58B5F92C4559}"/>
    <cellStyle name="Data   - Style2 3 5 5 2 2 3" xfId="21630" xr:uid="{FEB586C0-B822-4A3D-B2A9-45188E5A468B}"/>
    <cellStyle name="Data   - Style2 3 5 5 2 2 3 2" xfId="21631" xr:uid="{53C7FC88-6BDE-44D4-97CE-F01E87A4F8E2}"/>
    <cellStyle name="Data   - Style2 3 5 5 2 2 4" xfId="21632" xr:uid="{6D7CC6AD-ED9C-45CA-9526-4F80E76991DB}"/>
    <cellStyle name="Data   - Style2 3 5 5 2 3" xfId="21633" xr:uid="{C31D8F3E-DEFB-4EFB-86A5-77AFBE2E9EE3}"/>
    <cellStyle name="Data   - Style2 3 5 5 2 3 2" xfId="21634" xr:uid="{9688D44E-9FB8-4168-AEC9-8FDACC188E89}"/>
    <cellStyle name="Data   - Style2 3 5 5 2 4" xfId="21635" xr:uid="{33E9232D-33CE-4E2D-8314-93EB58E0B706}"/>
    <cellStyle name="Data   - Style2 3 5 5 3" xfId="7095" xr:uid="{FB6B9DBF-C4B4-45DC-9571-1DBE39DA51BD}"/>
    <cellStyle name="Data   - Style2 3 5 5 3 2" xfId="4479" xr:uid="{B23CF95C-F944-4469-9FE2-58C0FB1C371C}"/>
    <cellStyle name="Data   - Style2 3 5 5 3 2 2" xfId="21636" xr:uid="{BCC7782B-A7C0-45F8-9E37-5DEEE737D4F2}"/>
    <cellStyle name="Data   - Style2 3 5 5 3 2 2 2" xfId="21637" xr:uid="{645B47F0-0A5A-41B6-8456-69D43FC12C1D}"/>
    <cellStyle name="Data   - Style2 3 5 5 3 2 3" xfId="21638" xr:uid="{E9F4C993-300B-404E-8724-164971729D9F}"/>
    <cellStyle name="Data   - Style2 3 5 5 3 3" xfId="21639" xr:uid="{4FF38890-0C2F-4DFD-AE65-F65A70B613D0}"/>
    <cellStyle name="Data   - Style2 3 5 5 3 3 2" xfId="21640" xr:uid="{2C243544-6CF5-4DF5-A193-D72F11B685C9}"/>
    <cellStyle name="Data   - Style2 3 5 5 3 4" xfId="21641" xr:uid="{5E23DEF1-0B7B-464A-9662-1580D09C5427}"/>
    <cellStyle name="Data   - Style2 3 5 5 4" xfId="21642" xr:uid="{91A026DB-7C4B-4D6D-AC8A-C59FBAA8625A}"/>
    <cellStyle name="Data   - Style2 3 5 5 4 2" xfId="21643" xr:uid="{64B72A2E-A705-4D35-AD47-1EECDC786446}"/>
    <cellStyle name="Data   - Style2 3 5 5 5" xfId="21644" xr:uid="{49F9E356-00A8-4E11-ADD9-8892B799767C}"/>
    <cellStyle name="Data   - Style2 3 5 6" xfId="5298" xr:uid="{379643EC-F67E-4470-B128-954C59823F42}"/>
    <cellStyle name="Data   - Style2 3 5 6 2" xfId="5601" xr:uid="{47D546E5-DD3F-4B4A-B552-B89B45B71F36}"/>
    <cellStyle name="Data   - Style2 3 5 6 2 2" xfId="5991" xr:uid="{1869C5D4-AE22-4DB8-A20C-8628E8ABC51A}"/>
    <cellStyle name="Data   - Style2 3 5 6 2 2 2" xfId="21645" xr:uid="{754EADDB-FFA6-4E6D-BAAA-CE40BBC7102B}"/>
    <cellStyle name="Data   - Style2 3 5 6 2 2 2 2" xfId="21646" xr:uid="{588AC689-27AF-4362-BDA3-8088D26E06A4}"/>
    <cellStyle name="Data   - Style2 3 5 6 2 2 3" xfId="21647" xr:uid="{0DB6D259-8D17-4F54-8F9D-48DC9B507650}"/>
    <cellStyle name="Data   - Style2 3 5 6 2 3" xfId="21648" xr:uid="{6ABA1017-7DD2-4E31-9B8B-C2F2AB686665}"/>
    <cellStyle name="Data   - Style2 3 5 6 2 3 2" xfId="21649" xr:uid="{F4F67508-9FCE-4F15-8574-EC2B879E533A}"/>
    <cellStyle name="Data   - Style2 3 5 6 2 4" xfId="21650" xr:uid="{F140A361-CC16-47DC-BC03-8C766F2D574D}"/>
    <cellStyle name="Data   - Style2 3 5 6 3" xfId="21651" xr:uid="{E36B688B-A53B-4127-A772-981461EE2642}"/>
    <cellStyle name="Data   - Style2 3 5 6 3 2" xfId="21652" xr:uid="{AC633CB3-558A-4597-B863-7BBF74791E5E}"/>
    <cellStyle name="Data   - Style2 3 5 6 4" xfId="21653" xr:uid="{760D35AB-E6DB-4A9E-80D5-DED8CE8B4F3E}"/>
    <cellStyle name="Data   - Style2 3 5 7" xfId="4478" xr:uid="{3BDADBC7-8C15-465C-8201-CBD4AF50E72C}"/>
    <cellStyle name="Data   - Style2 3 5 7 2" xfId="3621" xr:uid="{A242C119-2D18-4C4F-AC85-3A963BFE9075}"/>
    <cellStyle name="Data   - Style2 3 5 7 2 2" xfId="21654" xr:uid="{12519B38-83AF-4B74-8A15-0E37B24B2CB5}"/>
    <cellStyle name="Data   - Style2 3 5 7 2 2 2" xfId="21655" xr:uid="{85EADD65-4479-43CC-9DCC-6E531BE1E01C}"/>
    <cellStyle name="Data   - Style2 3 5 7 2 3" xfId="21656" xr:uid="{CE7C8C5C-0423-4007-AFF2-E4BCA94D4028}"/>
    <cellStyle name="Data   - Style2 3 5 7 3" xfId="21657" xr:uid="{2FB15931-7D3B-4E9B-AB0C-53B5841EDB23}"/>
    <cellStyle name="Data   - Style2 3 5 7 3 2" xfId="21658" xr:uid="{C5D0D31D-48B3-4A12-9A6E-0128E21D82E2}"/>
    <cellStyle name="Data   - Style2 3 5 7 4" xfId="21659" xr:uid="{B870DCD2-76C4-4D6E-8773-3134643183F4}"/>
    <cellStyle name="Data   - Style2 3 5 8" xfId="4624" xr:uid="{20DC230C-43E1-41AF-A69B-9C06B1423874}"/>
    <cellStyle name="Data   - Style2 3 5 8 2" xfId="21660" xr:uid="{27B28AD6-EF54-42AD-A384-4810055DD5D4}"/>
    <cellStyle name="Data   - Style2 3 5 8 2 2" xfId="21661" xr:uid="{C709221A-283D-4C0A-A22F-66038CDAC9F3}"/>
    <cellStyle name="Data   - Style2 3 5 8 3" xfId="21662" xr:uid="{02E0E1EF-7CE7-4309-AFBB-1EBEA8DCF505}"/>
    <cellStyle name="Data   - Style2 3 5 9" xfId="21663" xr:uid="{2571F7AA-8D46-486A-B2E8-2BFCE545F0C7}"/>
    <cellStyle name="Data   - Style2 3 5 9 2" xfId="21664" xr:uid="{C94C3984-E0E5-4E86-A7B7-281E3BFBD0E9}"/>
    <cellStyle name="Data   - Style2 3 6" xfId="7096" xr:uid="{D626BDEE-6773-499E-B2BD-C1C2B1A08F96}"/>
    <cellStyle name="Data   - Style2 3 6 2" xfId="7097" xr:uid="{82AD2C5B-9584-481F-B515-28C42314D867}"/>
    <cellStyle name="Data   - Style2 3 6 2 2" xfId="4473" xr:uid="{723CB7BC-2472-4F07-BB9F-F14E595C9732}"/>
    <cellStyle name="Data   - Style2 3 6 2 2 2" xfId="4768" xr:uid="{8E86BCC4-BBD0-4CAB-AA93-85063CAD7F4D}"/>
    <cellStyle name="Data   - Style2 3 6 2 2 2 2" xfId="21665" xr:uid="{DE5163FB-322A-450B-B4DA-C2A5B043901C}"/>
    <cellStyle name="Data   - Style2 3 6 2 2 2 2 2" xfId="21666" xr:uid="{D52C1D77-69E1-40DA-AF28-102BAC00E933}"/>
    <cellStyle name="Data   - Style2 3 6 2 2 2 3" xfId="21667" xr:uid="{BB74EEB0-DECE-4B31-A598-7F5A2C0F67C2}"/>
    <cellStyle name="Data   - Style2 3 6 2 2 3" xfId="21668" xr:uid="{89CC8153-9717-4215-B4BA-A945DF805F3A}"/>
    <cellStyle name="Data   - Style2 3 6 2 2 3 2" xfId="21669" xr:uid="{4B52FA7A-875B-4D9B-94A2-5456C634C902}"/>
    <cellStyle name="Data   - Style2 3 6 2 2 4" xfId="21670" xr:uid="{6B2FB03A-E383-413C-B8DF-285573802CA1}"/>
    <cellStyle name="Data   - Style2 3 6 2 3" xfId="21671" xr:uid="{0E528C61-488F-4995-B947-41D37B79A7BC}"/>
    <cellStyle name="Data   - Style2 3 6 2 3 2" xfId="21672" xr:uid="{8DBB9401-7394-404A-A6AE-755523AB44E6}"/>
    <cellStyle name="Data   - Style2 3 6 2 4" xfId="21673" xr:uid="{F110DD8E-93B6-4039-B9C0-CD8C479382FB}"/>
    <cellStyle name="Data   - Style2 3 6 3" xfId="5297" xr:uid="{9E17A0FD-3318-4879-A4D4-ADC80F0DB5D1}"/>
    <cellStyle name="Data   - Style2 3 6 3 2" xfId="7868" xr:uid="{D7A994B7-FDAB-4C6B-A44D-EADF3522A48E}"/>
    <cellStyle name="Data   - Style2 3 6 3 2 2" xfId="21674" xr:uid="{507D52F2-B98B-4AB1-B1B2-D1A8A5472924}"/>
    <cellStyle name="Data   - Style2 3 6 3 2 2 2" xfId="21675" xr:uid="{D025FDC8-7DFF-4D93-8092-4F456754FFEC}"/>
    <cellStyle name="Data   - Style2 3 6 3 2 3" xfId="21676" xr:uid="{A36EA1AD-4187-420A-BF33-06943940180E}"/>
    <cellStyle name="Data   - Style2 3 6 3 3" xfId="21677" xr:uid="{BC04E058-441B-4499-AF57-834F80DC48B1}"/>
    <cellStyle name="Data   - Style2 3 6 3 3 2" xfId="21678" xr:uid="{8CC7B073-43B2-4047-8734-C0CCA88161FB}"/>
    <cellStyle name="Data   - Style2 3 6 3 4" xfId="21679" xr:uid="{A487EF7E-1EBB-4D0C-AC3D-00D82E181AB6}"/>
    <cellStyle name="Data   - Style2 3 6 4" xfId="4474" xr:uid="{C9652459-A83D-4272-A55B-1986E04FFB05}"/>
    <cellStyle name="Data   - Style2 3 6 4 2" xfId="21680" xr:uid="{4C3721B6-F1EC-400C-AE3C-4607CD941B55}"/>
    <cellStyle name="Data   - Style2 3 6 4 2 2" xfId="21681" xr:uid="{79DFDA9D-344E-4EC6-BD52-D7ACD176628C}"/>
    <cellStyle name="Data   - Style2 3 6 4 3" xfId="21682" xr:uid="{3B7C8FFF-0E50-4E54-8C86-88EF5EAF12A6}"/>
    <cellStyle name="Data   - Style2 3 6 5" xfId="21683" xr:uid="{F9DAD14E-25B2-47B7-A1F2-F25668E5023E}"/>
    <cellStyle name="Data   - Style2 3 6 5 2" xfId="21684" xr:uid="{95E60DF2-7402-4585-B7CB-707083D52548}"/>
    <cellStyle name="Data   - Style2 3 6 6" xfId="21685" xr:uid="{44F2FB97-C0D2-4FF3-8001-7ECD4285C333}"/>
    <cellStyle name="Data   - Style2 3 7" xfId="3620" xr:uid="{01C9F69A-559B-4055-A10A-A532F499BF13}"/>
    <cellStyle name="Data   - Style2 3 7 2" xfId="7605" xr:uid="{C46C5A56-E8CF-4875-8648-858A7A55D3DB}"/>
    <cellStyle name="Data   - Style2 3 7 2 2" xfId="7098" xr:uid="{BDD67078-BCC6-4806-8025-41F642EF89D1}"/>
    <cellStyle name="Data   - Style2 3 7 2 2 2" xfId="4476" xr:uid="{368F067E-19A9-4A70-8BA4-06433F419AE9}"/>
    <cellStyle name="Data   - Style2 3 7 2 2 2 2" xfId="21686" xr:uid="{96CAEC52-320F-44B7-915E-CB36AA53FBC9}"/>
    <cellStyle name="Data   - Style2 3 7 2 2 2 2 2" xfId="21687" xr:uid="{F08D96D2-72C7-4706-81B1-EDCAB542B41A}"/>
    <cellStyle name="Data   - Style2 3 7 2 2 2 3" xfId="21688" xr:uid="{DFE5C0E6-32FC-4F89-BC47-70593DD99885}"/>
    <cellStyle name="Data   - Style2 3 7 2 2 3" xfId="21689" xr:uid="{E7F15ED0-B7E8-42C5-B975-0B1D9931F786}"/>
    <cellStyle name="Data   - Style2 3 7 2 2 3 2" xfId="21690" xr:uid="{CC2A38AF-AEA2-4C56-A367-F31516C3E0F1}"/>
    <cellStyle name="Data   - Style2 3 7 2 2 4" xfId="21691" xr:uid="{6A942D8E-A20A-47C4-8AA9-DAE71A8E3B50}"/>
    <cellStyle name="Data   - Style2 3 7 2 3" xfId="21692" xr:uid="{976D8079-AB2A-4BD7-B446-8638A8005966}"/>
    <cellStyle name="Data   - Style2 3 7 2 3 2" xfId="21693" xr:uid="{B9FAB9F4-3DAB-4624-9B0F-90F3A908E298}"/>
    <cellStyle name="Data   - Style2 3 7 2 4" xfId="21694" xr:uid="{9F3CB447-4077-401B-8BDB-026E45CCE4EF}"/>
    <cellStyle name="Data   - Style2 3 7 3" xfId="5289" xr:uid="{95BA389E-FAB2-4FA5-B73D-88E91FF05D01}"/>
    <cellStyle name="Data   - Style2 3 7 3 2" xfId="5599" xr:uid="{56204A9C-A29D-420B-92CB-1901AC65398C}"/>
    <cellStyle name="Data   - Style2 3 7 3 2 2" xfId="21695" xr:uid="{6E05CCFA-51D5-4D9E-BA01-59AE794DAD75}"/>
    <cellStyle name="Data   - Style2 3 7 3 2 2 2" xfId="21696" xr:uid="{4C57B275-7E6C-44A8-B64C-E54160C8E14F}"/>
    <cellStyle name="Data   - Style2 3 7 3 2 3" xfId="21697" xr:uid="{823490D6-DB8C-47ED-B73E-4AA9D53070F8}"/>
    <cellStyle name="Data   - Style2 3 7 3 3" xfId="21698" xr:uid="{AD6575B8-909F-4AEC-8925-617E397046D9}"/>
    <cellStyle name="Data   - Style2 3 7 3 3 2" xfId="21699" xr:uid="{BB4D6062-2D0A-40F2-BDB6-F9F48B8378FC}"/>
    <cellStyle name="Data   - Style2 3 7 3 4" xfId="21700" xr:uid="{E68BB852-7392-4866-9E16-B0ACF035E512}"/>
    <cellStyle name="Data   - Style2 3 7 4" xfId="7099" xr:uid="{CC15AC3E-CF11-4AED-ABE1-816F347C9BC7}"/>
    <cellStyle name="Data   - Style2 3 7 4 2" xfId="21701" xr:uid="{6846D2F6-563B-4156-9D67-BD7D59B4D125}"/>
    <cellStyle name="Data   - Style2 3 7 4 2 2" xfId="21702" xr:uid="{7F386CDC-C9AB-4317-98E7-488411AF1D0F}"/>
    <cellStyle name="Data   - Style2 3 7 4 3" xfId="21703" xr:uid="{89CD1970-6A10-43EA-BB5A-1A769923D304}"/>
    <cellStyle name="Data   - Style2 3 7 5" xfId="21704" xr:uid="{62C861E1-E441-4C2B-84AA-5A09FB51294A}"/>
    <cellStyle name="Data   - Style2 3 7 5 2" xfId="21705" xr:uid="{068DAB50-CD63-4A72-969F-308C103EDDF2}"/>
    <cellStyle name="Data   - Style2 3 7 6" xfId="21706" xr:uid="{B97B3718-6746-4A07-833B-FB8E6546E40C}"/>
    <cellStyle name="Data   - Style2 3 8" xfId="4475" xr:uid="{7B7FE785-EA57-4C20-B2D4-E02FB0C5BAA4}"/>
    <cellStyle name="Data   - Style2 3 8 2" xfId="5295" xr:uid="{C60493BA-6AEA-4D5A-8317-44F31AB55639}"/>
    <cellStyle name="Data   - Style2 3 8 2 2" xfId="4623" xr:uid="{F0A84B8C-436F-4A76-A38B-310319F56B07}"/>
    <cellStyle name="Data   - Style2 3 8 2 2 2" xfId="5981" xr:uid="{8A700938-9CDF-4563-B46E-173D1850C29F}"/>
    <cellStyle name="Data   - Style2 3 8 2 2 2 2" xfId="21707" xr:uid="{4DBCC5E5-F838-43F1-8E3A-310D2E52DF7F}"/>
    <cellStyle name="Data   - Style2 3 8 2 2 2 2 2" xfId="21708" xr:uid="{3B8119F5-10FA-4B17-B3E4-CBCF6D52CC1E}"/>
    <cellStyle name="Data   - Style2 3 8 2 2 2 3" xfId="21709" xr:uid="{F77F12CE-E295-4066-A374-ADA527D883FE}"/>
    <cellStyle name="Data   - Style2 3 8 2 2 3" xfId="21710" xr:uid="{AAEF1046-89C8-422D-B728-C4CD5204C465}"/>
    <cellStyle name="Data   - Style2 3 8 2 2 3 2" xfId="21711" xr:uid="{3FF4741D-3E7A-4072-9890-FCC062C1E37E}"/>
    <cellStyle name="Data   - Style2 3 8 2 2 4" xfId="21712" xr:uid="{BD52241C-41B5-4BE7-A72A-E288BD8088EA}"/>
    <cellStyle name="Data   - Style2 3 8 2 3" xfId="21713" xr:uid="{725F217B-E0F5-444B-9C4A-3B8474D86D6D}"/>
    <cellStyle name="Data   - Style2 3 8 2 3 2" xfId="21714" xr:uid="{94CA892B-8109-4430-96CE-856C9E3CB53D}"/>
    <cellStyle name="Data   - Style2 3 8 2 4" xfId="21715" xr:uid="{69D28CC7-0137-4268-AC76-678C02AEE39D}"/>
    <cellStyle name="Data   - Style2 3 8 3" xfId="3529" xr:uid="{8C95D190-8C2F-44D2-9A68-CFFE2BE7DE24}"/>
    <cellStyle name="Data   - Style2 3 8 3 2" xfId="5294" xr:uid="{A890B2A6-0D45-440D-B260-83C75B84974C}"/>
    <cellStyle name="Data   - Style2 3 8 3 2 2" xfId="21716" xr:uid="{1C37CFE2-3A73-411E-92FA-9D76A70B1B70}"/>
    <cellStyle name="Data   - Style2 3 8 3 2 2 2" xfId="21717" xr:uid="{6BBCE28A-0C98-4AF6-8EB4-062DE9955FBA}"/>
    <cellStyle name="Data   - Style2 3 8 3 2 3" xfId="21718" xr:uid="{EB09A2B5-C42B-40A6-94C6-0DFBDB2CE633}"/>
    <cellStyle name="Data   - Style2 3 8 3 3" xfId="21719" xr:uid="{92F56869-5840-496A-A749-B601CB73877E}"/>
    <cellStyle name="Data   - Style2 3 8 3 3 2" xfId="21720" xr:uid="{E664770E-B2CE-487A-A9F9-13CC13AB5840}"/>
    <cellStyle name="Data   - Style2 3 8 3 4" xfId="21721" xr:uid="{BD6195B6-4048-4549-B22A-E90AA9C0FD3A}"/>
    <cellStyle name="Data   - Style2 3 8 4" xfId="7869" xr:uid="{2D6A8DA6-2174-4A26-B35C-E23C22C31A0C}"/>
    <cellStyle name="Data   - Style2 3 8 4 2" xfId="21722" xr:uid="{99F49AA1-3B80-4339-B721-F8DB612629CE}"/>
    <cellStyle name="Data   - Style2 3 8 4 2 2" xfId="21723" xr:uid="{7E5C2302-C92A-4A49-AF25-CA2463D07374}"/>
    <cellStyle name="Data   - Style2 3 8 4 3" xfId="21724" xr:uid="{2D12B68A-E17F-428E-8E03-1722534CA69C}"/>
    <cellStyle name="Data   - Style2 3 8 5" xfId="21725" xr:uid="{3CE103A7-B1BB-49DE-9726-A445816C31AA}"/>
    <cellStyle name="Data   - Style2 3 8 5 2" xfId="21726" xr:uid="{9FACD9E7-7794-4886-996C-41C11A795AB9}"/>
    <cellStyle name="Data   - Style2 3 8 6" xfId="21727" xr:uid="{BE36C0D1-265D-42A3-B0B6-324C524808A3}"/>
    <cellStyle name="Data   - Style2 3 9" xfId="7101" xr:uid="{311C7CDC-69EC-4E57-AE43-D9A261481CC3}"/>
    <cellStyle name="Data   - Style2 3 9 2" xfId="7100" xr:uid="{D3513013-DB3F-4788-A020-619E9234CB52}"/>
    <cellStyle name="Data   - Style2 3 9 2 2" xfId="5939" xr:uid="{30AD554C-5F1E-4E8E-9D26-5B3645D4CC64}"/>
    <cellStyle name="Data   - Style2 3 9 2 2 2" xfId="21728" xr:uid="{F0EC1005-D96C-42CA-A724-BC07A0A56DFE}"/>
    <cellStyle name="Data   - Style2 3 9 2 2 2 2" xfId="21729" xr:uid="{271532A5-D560-4F46-9796-AE5239A41D9F}"/>
    <cellStyle name="Data   - Style2 3 9 2 2 3" xfId="21730" xr:uid="{1BE98601-E4DD-490F-9E43-C4050F87788D}"/>
    <cellStyle name="Data   - Style2 3 9 2 3" xfId="21731" xr:uid="{BF2FC15B-DA0D-4031-AA19-0866EB3BD64B}"/>
    <cellStyle name="Data   - Style2 3 9 2 3 2" xfId="21732" xr:uid="{E5D2E37D-15E9-4467-BDDF-C665243F3D9D}"/>
    <cellStyle name="Data   - Style2 3 9 2 4" xfId="21733" xr:uid="{11E27F91-995B-4F58-B837-88F8B7630E59}"/>
    <cellStyle name="Data   - Style2 3 9 3" xfId="21734" xr:uid="{0C9853C2-4D46-496F-8CF7-8345FD3579D1}"/>
    <cellStyle name="Data   - Style2 3 9 3 2" xfId="21735" xr:uid="{26FB8C44-9448-440B-A2C5-1A9A1B86CF70}"/>
    <cellStyle name="Data   - Style2 3 9 4" xfId="21736" xr:uid="{F34DC057-7F38-4455-AFBA-215D3A655A2E}"/>
    <cellStyle name="Data   - Style2 4" xfId="4767" xr:uid="{09A49363-BD08-438E-A193-703DA8317C66}"/>
    <cellStyle name="Data   - Style2 4 10" xfId="5293" xr:uid="{22293D6D-A406-497B-A7A0-A73F0E151C96}"/>
    <cellStyle name="Data   - Style2 4 10 2" xfId="21737" xr:uid="{3C8CACC1-C873-44E6-9DCB-589431296ABD}"/>
    <cellStyle name="Data   - Style2 4 10 2 2" xfId="21738" xr:uid="{C56B5170-D88E-4472-BBE3-D41787BD58D7}"/>
    <cellStyle name="Data   - Style2 4 10 3" xfId="21739" xr:uid="{AA50B2F2-36F3-4ABE-AAB5-25530C15AB58}"/>
    <cellStyle name="Data   - Style2 4 11" xfId="21740" xr:uid="{642FF854-0036-408A-B11A-DF681F17E633}"/>
    <cellStyle name="Data   - Style2 4 11 2" xfId="21741" xr:uid="{ABD0833B-AB1B-4FE3-BAE0-AFA8A70CA7D6}"/>
    <cellStyle name="Data   - Style2 4 12" xfId="21742" xr:uid="{E3F0DE52-241C-4123-9D15-9E66E2059AFD}"/>
    <cellStyle name="Data   - Style2 4 2" xfId="7606" xr:uid="{34B788C8-C37A-43D7-B8BE-335092181ACD}"/>
    <cellStyle name="Data   - Style2 4 2 10" xfId="21743" xr:uid="{53EC2929-70D8-4348-9D8F-F0D9762CF869}"/>
    <cellStyle name="Data   - Style2 4 2 10 2" xfId="21744" xr:uid="{62A441AD-0EE4-49F3-BA37-54F97943638A}"/>
    <cellStyle name="Data   - Style2 4 2 11" xfId="21745" xr:uid="{B6D1EB77-0A0B-4892-9EE5-D8D7F12D6B91}"/>
    <cellStyle name="Data   - Style2 4 2 2" xfId="3528" xr:uid="{FDB2105B-B769-4166-AB42-2E44B42D904F}"/>
    <cellStyle name="Data   - Style2 4 2 2 10" xfId="21746" xr:uid="{92236232-A660-4C51-ADDB-AE277A7CCA86}"/>
    <cellStyle name="Data   - Style2 4 2 2 2" xfId="5292" xr:uid="{9EDD4966-DF41-4CE2-A152-2690E55731A3}"/>
    <cellStyle name="Data   - Style2 4 2 2 2 2" xfId="3810" xr:uid="{AB72254A-915B-4625-9AA6-BCA75C4FE592}"/>
    <cellStyle name="Data   - Style2 4 2 2 2 2 2" xfId="3504" xr:uid="{983E6863-3169-4EA2-9EEA-A91FCB53929F}"/>
    <cellStyle name="Data   - Style2 4 2 2 2 2 2 2" xfId="3527" xr:uid="{71FC374F-4C2E-4E8A-B463-E0A75C9DF304}"/>
    <cellStyle name="Data   - Style2 4 2 2 2 2 2 2 2" xfId="21747" xr:uid="{2A258D8F-FB73-42B0-BC48-B168CFC5010D}"/>
    <cellStyle name="Data   - Style2 4 2 2 2 2 2 2 2 2" xfId="21748" xr:uid="{C6289D64-A620-4CED-A937-32BE0DBB83D5}"/>
    <cellStyle name="Data   - Style2 4 2 2 2 2 2 2 3" xfId="21749" xr:uid="{373FA04D-14C1-400F-BFDD-E834E48D2912}"/>
    <cellStyle name="Data   - Style2 4 2 2 2 2 2 3" xfId="21750" xr:uid="{B2664AF0-C6CB-43C7-B682-BC1A773E638D}"/>
    <cellStyle name="Data   - Style2 4 2 2 2 2 2 3 2" xfId="21751" xr:uid="{E753B1F7-66D6-49E7-9117-E6E9FE0D0CAE}"/>
    <cellStyle name="Data   - Style2 4 2 2 2 2 2 4" xfId="21752" xr:uid="{33CA6112-92F2-4876-A611-9C389F50F01D}"/>
    <cellStyle name="Data   - Style2 4 2 2 2 2 3" xfId="21753" xr:uid="{BB4EF698-7597-4FF1-B86D-970E273AA04F}"/>
    <cellStyle name="Data   - Style2 4 2 2 2 2 3 2" xfId="21754" xr:uid="{BDD2B404-2C87-4F1D-A329-66A14AAE547A}"/>
    <cellStyle name="Data   - Style2 4 2 2 2 2 4" xfId="21755" xr:uid="{B3B94FFA-61D9-4175-9E0C-4DD1F9628B42}"/>
    <cellStyle name="Data   - Style2 4 2 2 2 3" xfId="5291" xr:uid="{D8F566AC-9946-4FD4-8510-621C76A43C5B}"/>
    <cellStyle name="Data   - Style2 4 2 2 2 3 2" xfId="4622" xr:uid="{695EA50F-AEDE-4DCD-84F9-5B684B0361DD}"/>
    <cellStyle name="Data   - Style2 4 2 2 2 3 2 2" xfId="21756" xr:uid="{CFD3CA9E-2E69-4377-98A4-537469C85D2F}"/>
    <cellStyle name="Data   - Style2 4 2 2 2 3 2 2 2" xfId="21757" xr:uid="{427A06F8-450A-4287-9B92-5EBE758F8CAD}"/>
    <cellStyle name="Data   - Style2 4 2 2 2 3 2 3" xfId="21758" xr:uid="{1AD9E12B-447C-41F9-BAB1-3A31EA19DD42}"/>
    <cellStyle name="Data   - Style2 4 2 2 2 3 3" xfId="21759" xr:uid="{C60F5431-6AEE-4435-A79E-CC6F2E81D733}"/>
    <cellStyle name="Data   - Style2 4 2 2 2 3 3 2" xfId="21760" xr:uid="{A0C5545C-D2F2-4E2A-B4F8-35966FCA46A3}"/>
    <cellStyle name="Data   - Style2 4 2 2 2 3 4" xfId="21761" xr:uid="{E88D4C9F-728E-4836-BE27-A6E18CC46749}"/>
    <cellStyle name="Data   - Style2 4 2 2 2 4" xfId="7102" xr:uid="{35D0372A-D6E5-49E1-8A4F-95E55358907A}"/>
    <cellStyle name="Data   - Style2 4 2 2 2 4 2" xfId="21762" xr:uid="{F86D6497-C464-49AC-88EE-06A7DAED71B5}"/>
    <cellStyle name="Data   - Style2 4 2 2 2 4 2 2" xfId="21763" xr:uid="{0DC92AE6-4C01-4684-AB1B-8D4655D9AC65}"/>
    <cellStyle name="Data   - Style2 4 2 2 2 4 3" xfId="21764" xr:uid="{073361AB-20ED-4BF8-B296-3ED7F3262FB1}"/>
    <cellStyle name="Data   - Style2 4 2 2 2 5" xfId="21765" xr:uid="{C8681B4D-8644-438F-987D-59CF581736D6}"/>
    <cellStyle name="Data   - Style2 4 2 2 2 5 2" xfId="21766" xr:uid="{D56AA3A6-8BA7-4955-B089-8E2A87A82B35}"/>
    <cellStyle name="Data   - Style2 4 2 2 2 6" xfId="21767" xr:uid="{CD0EE76D-4BC9-48D7-851C-01080F7CC4BC}"/>
    <cellStyle name="Data   - Style2 4 2 2 3" xfId="3526" xr:uid="{EBE046A6-ABF2-4734-B217-B689A54F8780}"/>
    <cellStyle name="Data   - Style2 4 2 2 3 2" xfId="5290" xr:uid="{34D13CB1-9956-40A3-AC05-EA9D0178BB0B}"/>
    <cellStyle name="Data   - Style2 4 2 2 3 2 2" xfId="7870" xr:uid="{C99DF938-5DF7-48CB-95CF-3E73D2D0DA8D}"/>
    <cellStyle name="Data   - Style2 4 2 2 3 2 2 2" xfId="7103" xr:uid="{6A11DFE9-C0D0-4D8B-90AB-A1EB2A5F3850}"/>
    <cellStyle name="Data   - Style2 4 2 2 3 2 2 2 2" xfId="21768" xr:uid="{ECC9E86F-ADE0-4F70-AD78-1B0C44468BB8}"/>
    <cellStyle name="Data   - Style2 4 2 2 3 2 2 2 2 2" xfId="21769" xr:uid="{C56D5D46-6DCB-4EA1-A79A-1E349E5FF7C6}"/>
    <cellStyle name="Data   - Style2 4 2 2 3 2 2 2 3" xfId="21770" xr:uid="{68671CEF-1628-408A-B80E-B23FC4F4E7C7}"/>
    <cellStyle name="Data   - Style2 4 2 2 3 2 2 3" xfId="21771" xr:uid="{3A4AAEB8-C1B1-401E-B51B-49597012CB89}"/>
    <cellStyle name="Data   - Style2 4 2 2 3 2 2 3 2" xfId="21772" xr:uid="{CD4FB5CE-FBD0-4D02-A8C0-704ADA7F9BCF}"/>
    <cellStyle name="Data   - Style2 4 2 2 3 2 2 4" xfId="21773" xr:uid="{6DBBA4AF-50D1-4AC2-8CF3-E614BC48FDA3}"/>
    <cellStyle name="Data   - Style2 4 2 2 3 2 3" xfId="21774" xr:uid="{0EE9D4A1-2075-4DEA-AF59-155C978A3B9E}"/>
    <cellStyle name="Data   - Style2 4 2 2 3 2 3 2" xfId="21775" xr:uid="{FE4D63F9-FDEF-409A-90AF-BEBDBC385DD4}"/>
    <cellStyle name="Data   - Style2 4 2 2 3 2 4" xfId="21776" xr:uid="{167E4EE1-6C43-4177-AC23-F4EDFB45E219}"/>
    <cellStyle name="Data   - Style2 4 2 2 3 3" xfId="4472" xr:uid="{74BB0C36-7A8E-48C9-9060-28842D8A907F}"/>
    <cellStyle name="Data   - Style2 4 2 2 3 3 2" xfId="21777" xr:uid="{68C9BA70-8217-42B0-915C-B539E3C4BB4D}"/>
    <cellStyle name="Data   - Style2 4 2 2 3 3 2 2" xfId="21778" xr:uid="{975D2C1C-A11F-4873-B004-29ED6727AACD}"/>
    <cellStyle name="Data   - Style2 4 2 2 3 3 3" xfId="21779" xr:uid="{F35FC646-5775-4660-844B-4B6A13C81AF4}"/>
    <cellStyle name="Data   - Style2 4 2 2 3 4" xfId="21780" xr:uid="{3B484FF8-8FFB-4555-A83C-6CB6B12723CF}"/>
    <cellStyle name="Data   - Style2 4 2 2 3 4 2" xfId="21781" xr:uid="{E5C9EEFA-642E-4D5A-B20C-120CF85B1813}"/>
    <cellStyle name="Data   - Style2 4 2 2 3 5" xfId="21782" xr:uid="{BD027B6C-CBB5-41E1-9404-EACE64858D30}"/>
    <cellStyle name="Data   - Style2 4 2 2 4" xfId="3619" xr:uid="{27AC0ADC-FC87-4C7F-988B-A976853D8EDD}"/>
    <cellStyle name="Data   - Style2 4 2 2 4 2" xfId="7607" xr:uid="{BCD119CB-7FF3-490F-A66B-0E2CB7741FFE}"/>
    <cellStyle name="Data   - Style2 4 2 2 4 2 2" xfId="7104" xr:uid="{3F8573FE-DFF5-4615-A1E8-1F79C3AC9BAD}"/>
    <cellStyle name="Data   - Style2 4 2 2 4 2 2 2" xfId="8013" xr:uid="{36718D6E-96EB-4515-AF2C-A766E22075CE}"/>
    <cellStyle name="Data   - Style2 4 2 2 4 2 2 2 2" xfId="21783" xr:uid="{05DE1A00-7B39-45A5-94EB-8964F09181A8}"/>
    <cellStyle name="Data   - Style2 4 2 2 4 2 2 2 2 2" xfId="21784" xr:uid="{5D0F0D3C-D4D7-4CD3-8F03-71C2187034A0}"/>
    <cellStyle name="Data   - Style2 4 2 2 4 2 2 2 3" xfId="21785" xr:uid="{D4CACD92-7FD9-4C9A-A053-78CDB7409F2D}"/>
    <cellStyle name="Data   - Style2 4 2 2 4 2 2 3" xfId="21786" xr:uid="{B88F9047-BC2A-42AD-ADE4-27D366DA19B7}"/>
    <cellStyle name="Data   - Style2 4 2 2 4 2 2 3 2" xfId="21787" xr:uid="{9D246FA3-B40F-4D27-B6D3-E1C7A0C1552F}"/>
    <cellStyle name="Data   - Style2 4 2 2 4 2 2 4" xfId="21788" xr:uid="{9400C187-1037-4CAF-8757-E7214BA4FBB1}"/>
    <cellStyle name="Data   - Style2 4 2 2 4 2 3" xfId="21789" xr:uid="{BF97DA88-8703-4C3E-84E9-FD9F726DD0E4}"/>
    <cellStyle name="Data   - Style2 4 2 2 4 2 3 2" xfId="21790" xr:uid="{9F52F005-D626-451E-B615-2FDF3B9AB23E}"/>
    <cellStyle name="Data   - Style2 4 2 2 4 2 4" xfId="21791" xr:uid="{59BC4644-6A39-4C1C-9155-4329596F17C9}"/>
    <cellStyle name="Data   - Style2 4 2 2 4 3" xfId="4470" xr:uid="{B302F19D-6585-4BF5-8CFE-E2FDBD8CCD52}"/>
    <cellStyle name="Data   - Style2 4 2 2 4 3 2" xfId="5288" xr:uid="{841889D0-71A4-42F5-948D-820D4A9E430E}"/>
    <cellStyle name="Data   - Style2 4 2 2 4 3 2 2" xfId="21792" xr:uid="{13F5586E-A346-4BED-BF3C-65D82ADC3E36}"/>
    <cellStyle name="Data   - Style2 4 2 2 4 3 2 2 2" xfId="21793" xr:uid="{B93A7F07-D64C-4BC6-8B8E-1B22816ED2BF}"/>
    <cellStyle name="Data   - Style2 4 2 2 4 3 2 3" xfId="21794" xr:uid="{7CC833DD-F0A3-4062-8859-EA632A15DAE9}"/>
    <cellStyle name="Data   - Style2 4 2 2 4 3 3" xfId="21795" xr:uid="{EBCD3A87-8650-4C2C-9F19-580540C78CDF}"/>
    <cellStyle name="Data   - Style2 4 2 2 4 3 3 2" xfId="21796" xr:uid="{F3636502-EF2F-46F2-A1E5-7A12A54661D6}"/>
    <cellStyle name="Data   - Style2 4 2 2 4 3 4" xfId="21797" xr:uid="{74737B65-42D9-4C3F-8356-FB6B23AC1167}"/>
    <cellStyle name="Data   - Style2 4 2 2 4 4" xfId="5597" xr:uid="{723D4421-CA74-45D7-9E01-3AA1DAA47939}"/>
    <cellStyle name="Data   - Style2 4 2 2 4 4 2" xfId="21798" xr:uid="{2980E916-5B0D-4525-80A3-7D0517BA0637}"/>
    <cellStyle name="Data   - Style2 4 2 2 4 4 2 2" xfId="21799" xr:uid="{E073B4BE-0E6D-4F26-B4C2-593A1ECDC027}"/>
    <cellStyle name="Data   - Style2 4 2 2 4 4 3" xfId="21800" xr:uid="{2F18F4E1-8846-430B-8F86-2CD5E73BB66D}"/>
    <cellStyle name="Data   - Style2 4 2 2 4 5" xfId="21801" xr:uid="{B6DDDCA4-5645-4FE9-B5D4-EEBDF6A6B2C2}"/>
    <cellStyle name="Data   - Style2 4 2 2 4 5 2" xfId="21802" xr:uid="{7BF59192-C934-44C0-A510-A610B9EFDBA4}"/>
    <cellStyle name="Data   - Style2 4 2 2 4 6" xfId="21803" xr:uid="{2CB2484E-5D5F-4032-B762-9C917D2EF85C}"/>
    <cellStyle name="Data   - Style2 4 2 2 5" xfId="4471" xr:uid="{7BC5BE07-E9EF-493C-AAC5-C9263948A415}"/>
    <cellStyle name="Data   - Style2 4 2 2 5 2" xfId="4538" xr:uid="{DE8F6CB7-C02A-480B-97A3-B72FA53A8063}"/>
    <cellStyle name="Data   - Style2 4 2 2 5 2 2" xfId="4621" xr:uid="{E8D7C3FB-0661-4B97-9C6D-6CB439781931}"/>
    <cellStyle name="Data   - Style2 4 2 2 5 2 2 2" xfId="7105" xr:uid="{7D3BF7FA-6296-4470-A363-8BF6FE2A7792}"/>
    <cellStyle name="Data   - Style2 4 2 2 5 2 2 2 2" xfId="21804" xr:uid="{8FACC7B6-8097-46DE-B62C-04D20E635E36}"/>
    <cellStyle name="Data   - Style2 4 2 2 5 2 2 2 2 2" xfId="21805" xr:uid="{155B689B-A0F3-45DD-85EF-C79E3BC55D23}"/>
    <cellStyle name="Data   - Style2 4 2 2 5 2 2 2 3" xfId="21806" xr:uid="{D6534085-E627-4C1B-8D8D-DBA0A39DFC99}"/>
    <cellStyle name="Data   - Style2 4 2 2 5 2 2 3" xfId="21807" xr:uid="{1DC36005-A338-4E8F-9F0A-5B322C96DD30}"/>
    <cellStyle name="Data   - Style2 4 2 2 5 2 2 3 2" xfId="21808" xr:uid="{6EC06CEC-9A1A-45B6-AC19-420D38C40381}"/>
    <cellStyle name="Data   - Style2 4 2 2 5 2 2 4" xfId="21809" xr:uid="{E8B94FA7-8282-47A5-8746-8AD4BD0BD605}"/>
    <cellStyle name="Data   - Style2 4 2 2 5 2 3" xfId="21810" xr:uid="{C06C2C8F-E361-4665-A5BB-7023B5B762C2}"/>
    <cellStyle name="Data   - Style2 4 2 2 5 2 3 2" xfId="21811" xr:uid="{6E41A48D-1CDB-4FAF-A126-0AB35C781E65}"/>
    <cellStyle name="Data   - Style2 4 2 2 5 2 4" xfId="21812" xr:uid="{1757ABCB-CA89-4EDE-9997-E2F8460C039A}"/>
    <cellStyle name="Data   - Style2 4 2 2 5 3" xfId="7106" xr:uid="{9A8DF55F-4521-462D-89C4-AFD720EFE403}"/>
    <cellStyle name="Data   - Style2 4 2 2 5 3 2" xfId="7107" xr:uid="{D2626931-1653-48A9-8BF0-38ED4FF41714}"/>
    <cellStyle name="Data   - Style2 4 2 2 5 3 2 2" xfId="21813" xr:uid="{84CEC962-D706-447F-B63E-BD733259C778}"/>
    <cellStyle name="Data   - Style2 4 2 2 5 3 2 2 2" xfId="21814" xr:uid="{4ED42145-2607-4CF8-A8DE-A08E17E7A202}"/>
    <cellStyle name="Data   - Style2 4 2 2 5 3 2 3" xfId="21815" xr:uid="{9A3A9F69-3E65-4A13-8CA4-6F8FF983B377}"/>
    <cellStyle name="Data   - Style2 4 2 2 5 3 3" xfId="21816" xr:uid="{D2E96AEE-332F-4741-B26F-BE9011800F81}"/>
    <cellStyle name="Data   - Style2 4 2 2 5 3 3 2" xfId="21817" xr:uid="{92E2CB85-B937-49DE-B8F8-3B6D6D84D2C3}"/>
    <cellStyle name="Data   - Style2 4 2 2 5 3 4" xfId="21818" xr:uid="{3531778C-D64A-4132-A94F-AD7987C87E12}"/>
    <cellStyle name="Data   - Style2 4 2 2 5 4" xfId="21819" xr:uid="{B0DE3F86-D378-445A-9A52-B69A7C807C1D}"/>
    <cellStyle name="Data   - Style2 4 2 2 5 4 2" xfId="21820" xr:uid="{722E2888-C69A-49BC-B409-ED2A7F6935F9}"/>
    <cellStyle name="Data   - Style2 4 2 2 5 5" xfId="21821" xr:uid="{235F808A-C08E-43AF-8361-EF7959FF55A4}"/>
    <cellStyle name="Data   - Style2 4 2 2 6" xfId="7108" xr:uid="{F71E4CD8-F154-4DF2-A623-AE37FCE09E6C}"/>
    <cellStyle name="Data   - Style2 4 2 2 6 2" xfId="4766" xr:uid="{9C4E84FB-16A5-4563-9997-D912FA5BD800}"/>
    <cellStyle name="Data   - Style2 4 2 2 6 2 2" xfId="4765" xr:uid="{EECEA4CA-BABB-49FB-A952-5F360DDA8D52}"/>
    <cellStyle name="Data   - Style2 4 2 2 6 2 2 2" xfId="21822" xr:uid="{A3F1AA94-9EF8-4091-B419-B70B12957812}"/>
    <cellStyle name="Data   - Style2 4 2 2 6 2 2 2 2" xfId="21823" xr:uid="{0FB4281E-B10F-42E6-89F0-8F0DA7296791}"/>
    <cellStyle name="Data   - Style2 4 2 2 6 2 2 3" xfId="21824" xr:uid="{43E3E8D1-F1D7-4C51-9D0D-37947FF28479}"/>
    <cellStyle name="Data   - Style2 4 2 2 6 2 3" xfId="21825" xr:uid="{E114C5F3-480C-400C-A6FE-E9DB5B779BE7}"/>
    <cellStyle name="Data   - Style2 4 2 2 6 2 3 2" xfId="21826" xr:uid="{AABD7839-D9FF-41FB-A0ED-26456EA6DC42}"/>
    <cellStyle name="Data   - Style2 4 2 2 6 2 4" xfId="21827" xr:uid="{CE2A6B23-B008-433A-9991-84B5E2F11EA3}"/>
    <cellStyle name="Data   - Style2 4 2 2 6 3" xfId="21828" xr:uid="{BA334A75-3B00-4AEB-902B-76A8DAADCA0A}"/>
    <cellStyle name="Data   - Style2 4 2 2 6 3 2" xfId="21829" xr:uid="{94112E7B-28EF-4D28-8E53-8AAC054CF9D0}"/>
    <cellStyle name="Data   - Style2 4 2 2 6 4" xfId="21830" xr:uid="{38C9559B-0BB6-4DA2-AAB3-9B313A649ECC}"/>
    <cellStyle name="Data   - Style2 4 2 2 7" xfId="4764" xr:uid="{A1A18C43-456D-47B7-BFB0-16658F288425}"/>
    <cellStyle name="Data   - Style2 4 2 2 7 2" xfId="4763" xr:uid="{A02135EE-37B0-48ED-A166-620416DF2185}"/>
    <cellStyle name="Data   - Style2 4 2 2 7 2 2" xfId="21831" xr:uid="{983FD405-887F-4FB8-A108-E7A74565E2C0}"/>
    <cellStyle name="Data   - Style2 4 2 2 7 2 2 2" xfId="21832" xr:uid="{882C3D72-F37F-4584-90B4-CB08B7D48233}"/>
    <cellStyle name="Data   - Style2 4 2 2 7 2 3" xfId="21833" xr:uid="{436313E4-3E24-4F96-8D09-42068BF059F1}"/>
    <cellStyle name="Data   - Style2 4 2 2 7 3" xfId="21834" xr:uid="{38DC30DE-CFC0-48F7-A4B3-062A40193417}"/>
    <cellStyle name="Data   - Style2 4 2 2 7 3 2" xfId="21835" xr:uid="{CD18F9EA-C6D3-41C7-987B-3D7FD973E7CD}"/>
    <cellStyle name="Data   - Style2 4 2 2 7 4" xfId="21836" xr:uid="{AF75FDCF-C49F-450C-A6D1-E25C55E60D34}"/>
    <cellStyle name="Data   - Style2 4 2 2 8" xfId="4762" xr:uid="{18FF2DD6-373B-47D7-9B72-F691736073FB}"/>
    <cellStyle name="Data   - Style2 4 2 2 8 2" xfId="21837" xr:uid="{884A6F39-A279-4DC2-B66E-FEDD7BF9E8D7}"/>
    <cellStyle name="Data   - Style2 4 2 2 8 2 2" xfId="21838" xr:uid="{27C62088-6E1A-47B0-AEC1-19F657059F09}"/>
    <cellStyle name="Data   - Style2 4 2 2 8 3" xfId="21839" xr:uid="{8F874A34-D09E-48A2-AE52-B76F788416A2}"/>
    <cellStyle name="Data   - Style2 4 2 2 9" xfId="21840" xr:uid="{B0BF157E-E892-4A5E-8EB6-7F888F77D18E}"/>
    <cellStyle name="Data   - Style2 4 2 2 9 2" xfId="21841" xr:uid="{288EB116-E13B-4AC9-9BD2-054D061DDA67}"/>
    <cellStyle name="Data   - Style2 4 2 3" xfId="4761" xr:uid="{5CCE02D9-78BC-4089-88CA-2762D7A8A4F5}"/>
    <cellStyle name="Data   - Style2 4 2 3 10" xfId="21842" xr:uid="{59E97708-C042-4D6B-92C9-6CF5AF205FA1}"/>
    <cellStyle name="Data   - Style2 4 2 3 2" xfId="4760" xr:uid="{4705BF86-E0A1-428C-9B4C-FD0C2FA94845}"/>
    <cellStyle name="Data   - Style2 4 2 3 2 2" xfId="4759" xr:uid="{B79F2D65-7C5C-48AE-A2EC-CB4E63BE545A}"/>
    <cellStyle name="Data   - Style2 4 2 3 2 2 2" xfId="4758" xr:uid="{2CDDDC77-AC9D-427D-B666-64C9275CEEC8}"/>
    <cellStyle name="Data   - Style2 4 2 3 2 2 2 2" xfId="5864" xr:uid="{41EF8644-4457-4F1F-80E0-A5DEECE5F150}"/>
    <cellStyle name="Data   - Style2 4 2 3 2 2 2 2 2" xfId="21843" xr:uid="{CC8BB192-B6B8-46A3-8A83-03DE0C7DDE2B}"/>
    <cellStyle name="Data   - Style2 4 2 3 2 2 2 2 2 2" xfId="21844" xr:uid="{5C97C364-C2DC-4A27-B633-969A178046CE}"/>
    <cellStyle name="Data   - Style2 4 2 3 2 2 2 2 3" xfId="21845" xr:uid="{782D5796-5623-4B28-BE43-1955ED82A469}"/>
    <cellStyle name="Data   - Style2 4 2 3 2 2 2 3" xfId="21846" xr:uid="{0015DEEA-8260-47F8-922A-CEBB598BFF81}"/>
    <cellStyle name="Data   - Style2 4 2 3 2 2 2 3 2" xfId="21847" xr:uid="{53C9CD62-CDF9-4BD1-BAF6-3EF223005C2C}"/>
    <cellStyle name="Data   - Style2 4 2 3 2 2 2 4" xfId="21848" xr:uid="{C4DE10F0-C5B7-49B2-BE25-B811D46D35DF}"/>
    <cellStyle name="Data   - Style2 4 2 3 2 2 3" xfId="21849" xr:uid="{5AB5496E-1147-469A-B68E-FF3732BA15C0}"/>
    <cellStyle name="Data   - Style2 4 2 3 2 2 3 2" xfId="21850" xr:uid="{4BDE16DA-6CA1-4280-B952-38E2471B672D}"/>
    <cellStyle name="Data   - Style2 4 2 3 2 2 4" xfId="21851" xr:uid="{C1FE60AD-BCF1-41AB-9032-ABC4E3A276BE}"/>
    <cellStyle name="Data   - Style2 4 2 3 2 3" xfId="6938" xr:uid="{0253F3A2-6E99-438F-BA38-26604505F8F9}"/>
    <cellStyle name="Data   - Style2 4 2 3 2 3 2" xfId="4586" xr:uid="{14E2D30A-975B-4577-946B-A26F22DDA933}"/>
    <cellStyle name="Data   - Style2 4 2 3 2 3 2 2" xfId="21852" xr:uid="{E8E0F95C-AA76-4DCF-93C0-24CEA6D247B4}"/>
    <cellStyle name="Data   - Style2 4 2 3 2 3 2 2 2" xfId="21853" xr:uid="{26239C03-6854-4D3F-A59E-486316CCAD28}"/>
    <cellStyle name="Data   - Style2 4 2 3 2 3 2 3" xfId="21854" xr:uid="{E825BC3B-BABB-4CD0-8A1C-2683BF29A2BA}"/>
    <cellStyle name="Data   - Style2 4 2 3 2 3 3" xfId="21855" xr:uid="{080E8985-62D4-46CB-B70C-411F3D48C200}"/>
    <cellStyle name="Data   - Style2 4 2 3 2 3 3 2" xfId="21856" xr:uid="{4F911284-5BD7-47DE-915C-EFEAF293CD43}"/>
    <cellStyle name="Data   - Style2 4 2 3 2 3 4" xfId="21857" xr:uid="{E3C2D222-F84C-4F1C-8F52-6FB76AC45B33}"/>
    <cellStyle name="Data   - Style2 4 2 3 2 4" xfId="4677" xr:uid="{5A1C1F0E-D035-438C-81B3-BA27CA6B806E}"/>
    <cellStyle name="Data   - Style2 4 2 3 2 4 2" xfId="21858" xr:uid="{6D9985DC-2C30-4CF6-B4A3-10AE2DB10A7E}"/>
    <cellStyle name="Data   - Style2 4 2 3 2 4 2 2" xfId="21859" xr:uid="{6654C46F-16EC-4366-836B-D1CAF4FE5F91}"/>
    <cellStyle name="Data   - Style2 4 2 3 2 4 3" xfId="21860" xr:uid="{EB4F9828-D0AF-4CE9-B148-BC8390E91DD0}"/>
    <cellStyle name="Data   - Style2 4 2 3 2 5" xfId="21861" xr:uid="{8730584E-37A6-4FF2-9867-EBC8977C5EC8}"/>
    <cellStyle name="Data   - Style2 4 2 3 2 5 2" xfId="21862" xr:uid="{900FFDAA-3D0F-4C74-8FA3-B5B4A0BF4AF2}"/>
    <cellStyle name="Data   - Style2 4 2 3 2 6" xfId="21863" xr:uid="{5ECC9C1C-A421-460E-B5D0-9C9923C0A038}"/>
    <cellStyle name="Data   - Style2 4 2 3 3" xfId="6698" xr:uid="{6C152BDE-6CCA-4581-B244-C0E3D11D2902}"/>
    <cellStyle name="Data   - Style2 4 2 3 3 2" xfId="4757" xr:uid="{247FC849-B453-4597-83BD-25A149C497F2}"/>
    <cellStyle name="Data   - Style2 4 2 3 3 2 2" xfId="4756" xr:uid="{05B848D3-2881-4211-BFBF-6B6FA46B3A4C}"/>
    <cellStyle name="Data   - Style2 4 2 3 3 2 2 2" xfId="4755" xr:uid="{507BB64D-EBDE-49B7-909D-223DFA59DEC0}"/>
    <cellStyle name="Data   - Style2 4 2 3 3 2 2 2 2" xfId="21864" xr:uid="{87E88131-B4DA-4B3B-8D34-6DFD99CA31F9}"/>
    <cellStyle name="Data   - Style2 4 2 3 3 2 2 2 2 2" xfId="21865" xr:uid="{1BC0CC49-BFF8-4454-8AC6-CA9AC5C60590}"/>
    <cellStyle name="Data   - Style2 4 2 3 3 2 2 2 3" xfId="21866" xr:uid="{E9EF580B-03FE-494C-B700-0DCD0A221D57}"/>
    <cellStyle name="Data   - Style2 4 2 3 3 2 2 3" xfId="21867" xr:uid="{D00BCFFD-90AD-48B9-A575-D718440043EC}"/>
    <cellStyle name="Data   - Style2 4 2 3 3 2 2 3 2" xfId="21868" xr:uid="{0EBAA1AC-4356-46E9-A693-CE7CC8882BDA}"/>
    <cellStyle name="Data   - Style2 4 2 3 3 2 2 4" xfId="21869" xr:uid="{2D72E467-8720-4E10-B185-E1471672B6C5}"/>
    <cellStyle name="Data   - Style2 4 2 3 3 2 3" xfId="21870" xr:uid="{D079408C-B702-4EC5-AFF0-9E6DE3CF9850}"/>
    <cellStyle name="Data   - Style2 4 2 3 3 2 3 2" xfId="21871" xr:uid="{031A596D-55DD-4911-A644-B07C95C94176}"/>
    <cellStyle name="Data   - Style2 4 2 3 3 2 4" xfId="21872" xr:uid="{586D4572-ADA6-4940-A523-C288EBC94D75}"/>
    <cellStyle name="Data   - Style2 4 2 3 3 3" xfId="4469" xr:uid="{6501CAC1-48DC-4836-8D0B-2012236EC6E0}"/>
    <cellStyle name="Data   - Style2 4 2 3 3 3 2" xfId="21873" xr:uid="{8A0960C1-32EF-49E1-A00D-C61899AABA8D}"/>
    <cellStyle name="Data   - Style2 4 2 3 3 3 2 2" xfId="21874" xr:uid="{DFFFDC80-335F-4CF4-ACEC-4FD208CCC65B}"/>
    <cellStyle name="Data   - Style2 4 2 3 3 3 3" xfId="21875" xr:uid="{FD66F294-B07E-4C77-9BBC-11889247A981}"/>
    <cellStyle name="Data   - Style2 4 2 3 3 4" xfId="21876" xr:uid="{AD1D0E95-FEE2-40F0-A07E-3503B399227B}"/>
    <cellStyle name="Data   - Style2 4 2 3 3 4 2" xfId="21877" xr:uid="{18AE524E-BEE6-4EF8-AEA4-3B2310DD4BB7}"/>
    <cellStyle name="Data   - Style2 4 2 3 3 5" xfId="21878" xr:uid="{7E208A36-24DD-4B5A-83B2-E8CDB57C1488}"/>
    <cellStyle name="Data   - Style2 4 2 3 4" xfId="3642" xr:uid="{BE7BE773-DE7D-4CF9-A6F5-08049B26F904}"/>
    <cellStyle name="Data   - Style2 4 2 3 4 2" xfId="5287" xr:uid="{5B46DE3F-36DD-418A-8219-034B62D3FCC7}"/>
    <cellStyle name="Data   - Style2 4 2 3 4 2 2" xfId="7871" xr:uid="{8970F573-60C6-4964-866D-310AFE6EDFEA}"/>
    <cellStyle name="Data   - Style2 4 2 3 4 2 2 2" xfId="4518" xr:uid="{FDF824F3-7492-4F1C-B2E3-76890E0BB8BD}"/>
    <cellStyle name="Data   - Style2 4 2 3 4 2 2 2 2" xfId="21879" xr:uid="{80EBBC7D-A51E-4EEB-97E2-BDB24E5F676F}"/>
    <cellStyle name="Data   - Style2 4 2 3 4 2 2 2 2 2" xfId="21880" xr:uid="{FB14AF6B-792E-4A92-992B-C49C4A0FD310}"/>
    <cellStyle name="Data   - Style2 4 2 3 4 2 2 2 3" xfId="21881" xr:uid="{DCD1479D-488F-4C64-AA44-3BA08BCEA58C}"/>
    <cellStyle name="Data   - Style2 4 2 3 4 2 2 3" xfId="21882" xr:uid="{AA1691E2-DEEE-4F48-B702-727DEAB94876}"/>
    <cellStyle name="Data   - Style2 4 2 3 4 2 2 3 2" xfId="21883" xr:uid="{FC74109F-4DEA-41BF-8B3F-9836A87B683F}"/>
    <cellStyle name="Data   - Style2 4 2 3 4 2 2 4" xfId="21884" xr:uid="{106EFBBB-EA40-4156-B630-8345B9DE8D94}"/>
    <cellStyle name="Data   - Style2 4 2 3 4 2 3" xfId="21885" xr:uid="{D0A1E51B-CE4D-4464-B3A3-5A1A180A9EAF}"/>
    <cellStyle name="Data   - Style2 4 2 3 4 2 3 2" xfId="21886" xr:uid="{69E95FFF-891B-47DE-9D06-ADE7FFAC51A2}"/>
    <cellStyle name="Data   - Style2 4 2 3 4 2 4" xfId="21887" xr:uid="{D3B28E3C-C878-448D-B625-2028967D8C2E}"/>
    <cellStyle name="Data   - Style2 4 2 3 4 3" xfId="4753" xr:uid="{A9777EF0-45AF-4870-A2F4-B34E36626345}"/>
    <cellStyle name="Data   - Style2 4 2 3 4 3 2" xfId="4521" xr:uid="{05BE5B72-6D7B-442B-8465-671D25457881}"/>
    <cellStyle name="Data   - Style2 4 2 3 4 3 2 2" xfId="21888" xr:uid="{BF63563F-CD18-4338-87FE-3F2A2BF2EDA0}"/>
    <cellStyle name="Data   - Style2 4 2 3 4 3 2 2 2" xfId="21889" xr:uid="{285D377A-FDF9-4969-9E5C-243BDC07B086}"/>
    <cellStyle name="Data   - Style2 4 2 3 4 3 2 3" xfId="21890" xr:uid="{D4BC29A8-C378-4A17-847C-A7F6CAA67654}"/>
    <cellStyle name="Data   - Style2 4 2 3 4 3 3" xfId="21891" xr:uid="{1B1613AD-9FAB-4B4B-BECC-3E146442E560}"/>
    <cellStyle name="Data   - Style2 4 2 3 4 3 3 2" xfId="21892" xr:uid="{1A9F246F-A186-4001-A747-94B149B6AF2C}"/>
    <cellStyle name="Data   - Style2 4 2 3 4 3 4" xfId="21893" xr:uid="{90F627E1-7376-464D-AE2A-E340DE6EE3E2}"/>
    <cellStyle name="Data   - Style2 4 2 3 4 4" xfId="4754" xr:uid="{305F19C5-6CA7-43B9-ADCF-5AAC5EE6FF3D}"/>
    <cellStyle name="Data   - Style2 4 2 3 4 4 2" xfId="21894" xr:uid="{D9F52579-87B4-47D8-A21F-6F4B5DD024D5}"/>
    <cellStyle name="Data   - Style2 4 2 3 4 4 2 2" xfId="21895" xr:uid="{06E4DBC6-46C4-49C8-A280-335EE08B4E97}"/>
    <cellStyle name="Data   - Style2 4 2 3 4 4 3" xfId="21896" xr:uid="{0B1FD6AF-673A-43CD-9CF1-B74856C22E3D}"/>
    <cellStyle name="Data   - Style2 4 2 3 4 5" xfId="21897" xr:uid="{54C6C2AD-19BD-4F85-846C-342150DB20A5}"/>
    <cellStyle name="Data   - Style2 4 2 3 4 5 2" xfId="21898" xr:uid="{A25AF86C-D3C2-4C68-999A-4EB63B518EDF}"/>
    <cellStyle name="Data   - Style2 4 2 3 4 6" xfId="21899" xr:uid="{90158379-0857-471C-BB3A-327DC1DCA8A0}"/>
    <cellStyle name="Data   - Style2 4 2 3 5" xfId="7109" xr:uid="{3C369653-C27A-4F11-9606-7D3E10EBAA51}"/>
    <cellStyle name="Data   - Style2 4 2 3 5 2" xfId="7110" xr:uid="{A82EE33F-723A-4C2C-AAF4-961F973FBEFA}"/>
    <cellStyle name="Data   - Style2 4 2 3 5 2 2" xfId="7325" xr:uid="{4D29E22D-216F-499E-8F28-7B74658F0403}"/>
    <cellStyle name="Data   - Style2 4 2 3 5 2 2 2" xfId="5176" xr:uid="{2ECF3DF5-91B6-4A46-811D-6518632B6313}"/>
    <cellStyle name="Data   - Style2 4 2 3 5 2 2 2 2" xfId="21900" xr:uid="{93CE4BE2-A838-4487-873A-6F882627CB9A}"/>
    <cellStyle name="Data   - Style2 4 2 3 5 2 2 2 2 2" xfId="21901" xr:uid="{AACBF49F-4D52-476F-9728-0ED4895D9F36}"/>
    <cellStyle name="Data   - Style2 4 2 3 5 2 2 2 3" xfId="21902" xr:uid="{3F6F8AA7-FD95-459B-8D78-784B280C0183}"/>
    <cellStyle name="Data   - Style2 4 2 3 5 2 2 3" xfId="21903" xr:uid="{4FF8C131-97DA-424C-9DEF-9643E45207AE}"/>
    <cellStyle name="Data   - Style2 4 2 3 5 2 2 3 2" xfId="21904" xr:uid="{46BA08CE-E975-460D-BB39-999D1E74AE47}"/>
    <cellStyle name="Data   - Style2 4 2 3 5 2 2 4" xfId="21905" xr:uid="{59311EDA-D9A9-44E8-9880-A03E06129536}"/>
    <cellStyle name="Data   - Style2 4 2 3 5 2 3" xfId="21906" xr:uid="{34E4C697-30D3-4880-82DF-AB160DA07101}"/>
    <cellStyle name="Data   - Style2 4 2 3 5 2 3 2" xfId="21907" xr:uid="{37A464F6-0095-4799-8C0A-C73AA44950D1}"/>
    <cellStyle name="Data   - Style2 4 2 3 5 2 4" xfId="21908" xr:uid="{A03BF19E-88B2-4FEB-BD28-06F8542E568F}"/>
    <cellStyle name="Data   - Style2 4 2 3 5 3" xfId="5175" xr:uid="{2548E1BA-FE98-4A0E-B295-243B14F5075E}"/>
    <cellStyle name="Data   - Style2 4 2 3 5 3 2" xfId="5174" xr:uid="{61765602-119C-4542-BFD2-4E7032BB6158}"/>
    <cellStyle name="Data   - Style2 4 2 3 5 3 2 2" xfId="21909" xr:uid="{7E1CE186-DCAD-4F65-89FC-A2BE31BFB09B}"/>
    <cellStyle name="Data   - Style2 4 2 3 5 3 2 2 2" xfId="21910" xr:uid="{E4B8D10C-4278-46A1-87A3-D19087087B60}"/>
    <cellStyle name="Data   - Style2 4 2 3 5 3 2 3" xfId="21911" xr:uid="{49C07781-6CC0-4FC8-B5DA-F9DE576F3857}"/>
    <cellStyle name="Data   - Style2 4 2 3 5 3 3" xfId="21912" xr:uid="{480A10B9-BE25-45C7-BB50-92EFF9CB7071}"/>
    <cellStyle name="Data   - Style2 4 2 3 5 3 3 2" xfId="21913" xr:uid="{FA49A980-0FAF-4738-AB70-18CA8EE1D407}"/>
    <cellStyle name="Data   - Style2 4 2 3 5 3 4" xfId="21914" xr:uid="{83CD5AA1-441F-41DA-8B2B-DF5E8B272988}"/>
    <cellStyle name="Data   - Style2 4 2 3 5 4" xfId="21915" xr:uid="{91EE4776-80E1-40A9-A821-99105701054F}"/>
    <cellStyle name="Data   - Style2 4 2 3 5 4 2" xfId="21916" xr:uid="{84130903-2634-48CA-8509-0C203576F08C}"/>
    <cellStyle name="Data   - Style2 4 2 3 5 5" xfId="21917" xr:uid="{EF8835A8-7B7D-4C90-9A36-4F2014076C02}"/>
    <cellStyle name="Data   - Style2 4 2 3 6" xfId="5173" xr:uid="{8062309C-BE3B-4F60-8831-4BA5E097237A}"/>
    <cellStyle name="Data   - Style2 4 2 3 6 2" xfId="3606" xr:uid="{DC93DC91-A06D-43D3-B145-BBCBE89E65F8}"/>
    <cellStyle name="Data   - Style2 4 2 3 6 2 2" xfId="6696" xr:uid="{C1B6E0FC-FDF3-4B07-AAFD-A4A759F09671}"/>
    <cellStyle name="Data   - Style2 4 2 3 6 2 2 2" xfId="21918" xr:uid="{A91EA0A8-DA6F-4771-A425-E0074DF4EC58}"/>
    <cellStyle name="Data   - Style2 4 2 3 6 2 2 2 2" xfId="21919" xr:uid="{A4BB3D8E-3489-485B-AF1F-10CE6E9B4E82}"/>
    <cellStyle name="Data   - Style2 4 2 3 6 2 2 3" xfId="21920" xr:uid="{FF76C4BB-EAD5-4335-9944-00459A155898}"/>
    <cellStyle name="Data   - Style2 4 2 3 6 2 3" xfId="21921" xr:uid="{2E99D3A8-CB42-485F-A596-5224C6AC931C}"/>
    <cellStyle name="Data   - Style2 4 2 3 6 2 3 2" xfId="21922" xr:uid="{8C4E015D-7BC9-4962-9D3F-30D6C6829DD5}"/>
    <cellStyle name="Data   - Style2 4 2 3 6 2 4" xfId="21923" xr:uid="{3AE253A3-6BBC-41AE-9A9B-ECC9E93ADDA8}"/>
    <cellStyle name="Data   - Style2 4 2 3 6 3" xfId="21924" xr:uid="{B6FA52D3-B1BE-4B4A-A89B-88E9CEF2F2CB}"/>
    <cellStyle name="Data   - Style2 4 2 3 6 3 2" xfId="21925" xr:uid="{BD20BF7F-B34F-4257-9462-54C9A88F5C80}"/>
    <cellStyle name="Data   - Style2 4 2 3 6 4" xfId="21926" xr:uid="{B58EFCC5-B37E-4640-A610-EB17B7E882EC}"/>
    <cellStyle name="Data   - Style2 4 2 3 7" xfId="4468" xr:uid="{5837750D-5A3D-4B78-8991-69FF39ADFFC8}"/>
    <cellStyle name="Data   - Style2 4 2 3 7 2" xfId="5172" xr:uid="{6D95C1F8-2583-4298-847A-2F454C867F28}"/>
    <cellStyle name="Data   - Style2 4 2 3 7 2 2" xfId="21927" xr:uid="{67825492-16DF-4EFF-8540-BBAFD5FE3C5D}"/>
    <cellStyle name="Data   - Style2 4 2 3 7 2 2 2" xfId="21928" xr:uid="{4B3B0161-F86A-4585-B648-8546F2ABE8B5}"/>
    <cellStyle name="Data   - Style2 4 2 3 7 2 3" xfId="21929" xr:uid="{FAC840FD-3941-4425-8899-53D33F684D05}"/>
    <cellStyle name="Data   - Style2 4 2 3 7 3" xfId="21930" xr:uid="{7908D5C4-FAB2-4C3E-88E9-209263A03BC3}"/>
    <cellStyle name="Data   - Style2 4 2 3 7 3 2" xfId="21931" xr:uid="{E65F56E7-D681-4A7E-907C-6BD5F194A7ED}"/>
    <cellStyle name="Data   - Style2 4 2 3 7 4" xfId="21932" xr:uid="{E3A004AD-C566-44A0-A9F8-265F9D60B6DE}"/>
    <cellStyle name="Data   - Style2 4 2 3 8" xfId="5286" xr:uid="{70DD9AF0-E8AA-43C1-A4AE-ECE685C6C586}"/>
    <cellStyle name="Data   - Style2 4 2 3 8 2" xfId="21933" xr:uid="{66F06304-138C-4BCD-9A16-704950BE967C}"/>
    <cellStyle name="Data   - Style2 4 2 3 8 2 2" xfId="21934" xr:uid="{85E9D0B0-D04F-4BA6-865F-5C4E4CD02E7A}"/>
    <cellStyle name="Data   - Style2 4 2 3 8 3" xfId="21935" xr:uid="{BA206F7D-F20E-4C59-8571-7F5B49AB630F}"/>
    <cellStyle name="Data   - Style2 4 2 3 9" xfId="21936" xr:uid="{C9E0FB78-5DD2-4C3C-ADC6-978930F622A4}"/>
    <cellStyle name="Data   - Style2 4 2 3 9 2" xfId="21937" xr:uid="{712B99BA-4BB1-415A-8148-8DF2E8027DF3}"/>
    <cellStyle name="Data   - Style2 4 2 4" xfId="7608" xr:uid="{3E1761FD-06DE-459C-9611-0AB0884BCD8E}"/>
    <cellStyle name="Data   - Style2 4 2 4 2" xfId="7111" xr:uid="{90EDF5B5-DD0C-4429-A799-CC9F86212B4E}"/>
    <cellStyle name="Data   - Style2 4 2 4 2 2" xfId="4463" xr:uid="{BF5830E6-42FC-49EC-A276-FC0132BC3A4A}"/>
    <cellStyle name="Data   - Style2 4 2 4 2 2 2" xfId="5171" xr:uid="{AB7239DF-A56F-47C6-AE3F-FB2055F717F8}"/>
    <cellStyle name="Data   - Style2 4 2 4 2 2 2 2" xfId="21938" xr:uid="{C3B4117B-57DF-4E28-8831-7C71A017493E}"/>
    <cellStyle name="Data   - Style2 4 2 4 2 2 2 2 2" xfId="21939" xr:uid="{E814700F-F4CC-4B87-9E9E-9AE285290E1E}"/>
    <cellStyle name="Data   - Style2 4 2 4 2 2 2 3" xfId="21940" xr:uid="{046857C0-18BA-446A-B85A-B974DAA99692}"/>
    <cellStyle name="Data   - Style2 4 2 4 2 2 3" xfId="21941" xr:uid="{50F4FA12-CBAA-40A5-AE71-CCFE01AA3FFB}"/>
    <cellStyle name="Data   - Style2 4 2 4 2 2 3 2" xfId="21942" xr:uid="{20B1941F-EF58-49BD-AC8A-3FC7CA6B9723}"/>
    <cellStyle name="Data   - Style2 4 2 4 2 2 4" xfId="21943" xr:uid="{7F63356F-B444-41A0-88B3-57DCA3C18C4C}"/>
    <cellStyle name="Data   - Style2 4 2 4 2 3" xfId="21944" xr:uid="{9CF26427-F681-4088-B722-6187752258F4}"/>
    <cellStyle name="Data   - Style2 4 2 4 2 3 2" xfId="21945" xr:uid="{EFE6F93B-55AC-4202-ABB2-3FD7C60F2317}"/>
    <cellStyle name="Data   - Style2 4 2 4 2 4" xfId="21946" xr:uid="{730FEFDD-BB2B-4DC0-ABBB-056805B1F607}"/>
    <cellStyle name="Data   - Style2 4 2 4 3" xfId="5285" xr:uid="{5C1B612C-E8F3-4163-927C-243A537C9F2E}"/>
    <cellStyle name="Data   - Style2 4 2 4 3 2" xfId="4620" xr:uid="{6732C58D-8939-4A4F-BC51-A51A1B0606FE}"/>
    <cellStyle name="Data   - Style2 4 2 4 3 2 2" xfId="21947" xr:uid="{7C9099E7-5EA3-4D56-AF0A-F8A6AC07DE5B}"/>
    <cellStyle name="Data   - Style2 4 2 4 3 2 2 2" xfId="21948" xr:uid="{A1D2B0FF-74EE-4BCB-9FB7-5D81930852AD}"/>
    <cellStyle name="Data   - Style2 4 2 4 3 2 3" xfId="21949" xr:uid="{BEDBA991-0183-4C34-BADA-E367BF89DBD5}"/>
    <cellStyle name="Data   - Style2 4 2 4 3 3" xfId="21950" xr:uid="{F623200D-EE64-4279-BECC-27404E4B247E}"/>
    <cellStyle name="Data   - Style2 4 2 4 3 3 2" xfId="21951" xr:uid="{09F31FEF-F152-440C-BA9F-142C14173192}"/>
    <cellStyle name="Data   - Style2 4 2 4 3 4" xfId="21952" xr:uid="{F2599F3C-E74F-45AD-91EC-E453D402A5EA}"/>
    <cellStyle name="Data   - Style2 4 2 4 4" xfId="4466" xr:uid="{D15A2ACB-AE5A-4EB9-BF6D-8E15B6528BB6}"/>
    <cellStyle name="Data   - Style2 4 2 4 4 2" xfId="21953" xr:uid="{16EAFAD6-A9A3-4D19-AC30-DE31D518D210}"/>
    <cellStyle name="Data   - Style2 4 2 4 4 2 2" xfId="21954" xr:uid="{2F1544AD-1A7C-4BF5-99AF-F73C0402D7A8}"/>
    <cellStyle name="Data   - Style2 4 2 4 4 3" xfId="21955" xr:uid="{2080820A-B7B4-4920-A128-3B9727C89711}"/>
    <cellStyle name="Data   - Style2 4 2 4 5" xfId="21956" xr:uid="{5D78CDDD-B990-4F58-9AF4-687348352313}"/>
    <cellStyle name="Data   - Style2 4 2 4 5 2" xfId="21957" xr:uid="{22CCFF66-9FA9-4088-A68E-FC9E2117E24F}"/>
    <cellStyle name="Data   - Style2 4 2 4 6" xfId="21958" xr:uid="{7D3FD919-CCF0-4372-9FB7-94FAE67A906B}"/>
    <cellStyle name="Data   - Style2 4 2 5" xfId="5284" xr:uid="{399DA0EC-643A-4C88-94D7-8D5C72B77B1D}"/>
    <cellStyle name="Data   - Style2 4 2 5 2" xfId="7872" xr:uid="{B755DC88-4FE5-4D43-A86F-D337B86F15F5}"/>
    <cellStyle name="Data   - Style2 4 2 5 2 2" xfId="4467" xr:uid="{AD695E0D-8547-4787-8DF5-C8C93FC723BD}"/>
    <cellStyle name="Data   - Style2 4 2 5 2 2 2" xfId="5283" xr:uid="{A685F77B-37B9-4D4B-A422-AEA56C762D1C}"/>
    <cellStyle name="Data   - Style2 4 2 5 2 2 2 2" xfId="21959" xr:uid="{27469B7F-F44D-4BD8-B54A-C86DE83C587C}"/>
    <cellStyle name="Data   - Style2 4 2 5 2 2 2 2 2" xfId="21960" xr:uid="{55330EFF-0398-48E9-936B-852E41D668A7}"/>
    <cellStyle name="Data   - Style2 4 2 5 2 2 2 3" xfId="21961" xr:uid="{00DC52CE-01F0-4615-9298-F438CA7E6559}"/>
    <cellStyle name="Data   - Style2 4 2 5 2 2 3" xfId="21962" xr:uid="{9A9DA7AC-D0C2-4942-8387-79105C018544}"/>
    <cellStyle name="Data   - Style2 4 2 5 2 2 3 2" xfId="21963" xr:uid="{9C712864-497B-4A1E-AACD-E971F68A4B03}"/>
    <cellStyle name="Data   - Style2 4 2 5 2 2 4" xfId="21964" xr:uid="{F161378F-9134-460D-B786-8E8247DFA768}"/>
    <cellStyle name="Data   - Style2 4 2 5 2 3" xfId="21965" xr:uid="{D483BA56-6AF6-4E8B-93DF-C6E0B70B0516}"/>
    <cellStyle name="Data   - Style2 4 2 5 2 3 2" xfId="21966" xr:uid="{5C48D959-7F94-412D-AF87-D4930420AA8A}"/>
    <cellStyle name="Data   - Style2 4 2 5 2 4" xfId="21967" xr:uid="{117D3126-1012-4DFD-9DDB-9C79A0706D74}"/>
    <cellStyle name="Data   - Style2 4 2 5 3" xfId="7008" xr:uid="{0FC97B9F-BF16-443B-A573-4909CED19A72}"/>
    <cellStyle name="Data   - Style2 4 2 5 3 2" xfId="7112" xr:uid="{7DF42FC7-951C-42A1-9132-639DA3FA4606}"/>
    <cellStyle name="Data   - Style2 4 2 5 3 2 2" xfId="21968" xr:uid="{51B7EF3B-FCD2-446F-91DE-37FBF4985E6D}"/>
    <cellStyle name="Data   - Style2 4 2 5 3 2 2 2" xfId="21969" xr:uid="{58CBC2FF-50DD-4638-B971-CAC1EAD38D60}"/>
    <cellStyle name="Data   - Style2 4 2 5 3 2 3" xfId="21970" xr:uid="{37171ED2-7624-4E4A-8704-A20C5B107CE9}"/>
    <cellStyle name="Data   - Style2 4 2 5 3 3" xfId="21971" xr:uid="{6666FB5C-D318-4172-8895-240BEA5068FF}"/>
    <cellStyle name="Data   - Style2 4 2 5 3 3 2" xfId="21972" xr:uid="{D23BE032-7BE2-430B-83C0-8E6A8C632C41}"/>
    <cellStyle name="Data   - Style2 4 2 5 3 4" xfId="21973" xr:uid="{3B04FE20-6BEA-4DCF-90A3-4CD8C4E4E4C6}"/>
    <cellStyle name="Data   - Style2 4 2 5 4" xfId="7113" xr:uid="{76CD8DC3-3259-426A-8670-FA9819D1F612}"/>
    <cellStyle name="Data   - Style2 4 2 5 4 2" xfId="21974" xr:uid="{297DCB10-99CE-4892-9DCE-7BD8E1765777}"/>
    <cellStyle name="Data   - Style2 4 2 5 4 2 2" xfId="21975" xr:uid="{4BBAD54F-8213-49B2-83B0-35C8CA81B1F2}"/>
    <cellStyle name="Data   - Style2 4 2 5 4 3" xfId="21976" xr:uid="{1A448455-B4C5-412D-A46F-7A736B6801BE}"/>
    <cellStyle name="Data   - Style2 4 2 5 5" xfId="21977" xr:uid="{78A9FD0E-029D-42E8-B072-2A6AD969309B}"/>
    <cellStyle name="Data   - Style2 4 2 5 5 2" xfId="21978" xr:uid="{90288E76-67B2-43AC-987D-571904197B02}"/>
    <cellStyle name="Data   - Style2 4 2 5 6" xfId="21979" xr:uid="{3D7EC96E-5B24-48EF-9335-E2FE7F127420}"/>
    <cellStyle name="Data   - Style2 4 2 6" xfId="7114" xr:uid="{F864CF6D-2496-4036-AD43-BFE005E39DE2}"/>
    <cellStyle name="Data   - Style2 4 2 6 2" xfId="5205" xr:uid="{B4D0329D-E9D6-4F03-9615-A1A4CFDDC5DB}"/>
    <cellStyle name="Data   - Style2 4 2 6 2 2" xfId="5170" xr:uid="{E339F5F5-7EE3-499E-BF98-8618D73C5D34}"/>
    <cellStyle name="Data   - Style2 4 2 6 2 2 2" xfId="3618" xr:uid="{39F8C7E8-2C9C-4EB1-B255-1D0AE283A50D}"/>
    <cellStyle name="Data   - Style2 4 2 6 2 2 2 2" xfId="21980" xr:uid="{0D86E1B8-4F41-4F9E-A6D5-E5681ADD0118}"/>
    <cellStyle name="Data   - Style2 4 2 6 2 2 2 2 2" xfId="21981" xr:uid="{15329E1E-0376-47D7-BEA7-323F548973AF}"/>
    <cellStyle name="Data   - Style2 4 2 6 2 2 2 3" xfId="21982" xr:uid="{EAF396AC-9EB0-4B34-9E0C-869710487498}"/>
    <cellStyle name="Data   - Style2 4 2 6 2 2 3" xfId="21983" xr:uid="{183A049C-DAAE-4256-81E8-92DB3033B973}"/>
    <cellStyle name="Data   - Style2 4 2 6 2 2 3 2" xfId="21984" xr:uid="{56CB2C58-2947-4714-A0E1-C4BCB7F5F96B}"/>
    <cellStyle name="Data   - Style2 4 2 6 2 2 4" xfId="21985" xr:uid="{113EF041-B05E-4A99-B6B5-73ABFADEC5C2}"/>
    <cellStyle name="Data   - Style2 4 2 6 2 3" xfId="21986" xr:uid="{8847E71A-F3A5-40CD-AC09-39F18938AE01}"/>
    <cellStyle name="Data   - Style2 4 2 6 2 3 2" xfId="21987" xr:uid="{4C2495A4-0625-4FD4-BEBB-8F87B34AFB2E}"/>
    <cellStyle name="Data   - Style2 4 2 6 2 4" xfId="21988" xr:uid="{47AB5E94-6364-452E-9A52-308F0DBEAC13}"/>
    <cellStyle name="Data   - Style2 4 2 6 3" xfId="7604" xr:uid="{4D78ABD5-2A2B-412A-9D64-41ABAF5C37B9}"/>
    <cellStyle name="Data   - Style2 4 2 6 3 2" xfId="7115" xr:uid="{96C10D7B-0AA9-417D-9790-D487E76443C9}"/>
    <cellStyle name="Data   - Style2 4 2 6 3 2 2" xfId="21989" xr:uid="{D819BEAB-A6B4-469E-B192-C8F2268DBEB1}"/>
    <cellStyle name="Data   - Style2 4 2 6 3 2 2 2" xfId="21990" xr:uid="{5B2BFA72-5835-424E-8563-EA255AE606CD}"/>
    <cellStyle name="Data   - Style2 4 2 6 3 2 3" xfId="21991" xr:uid="{FDA0C729-BFB0-4E3E-9774-6EF18B73A8D7}"/>
    <cellStyle name="Data   - Style2 4 2 6 3 3" xfId="21992" xr:uid="{6C6B41E8-6A45-4FEE-ADEF-BBE88C65FE82}"/>
    <cellStyle name="Data   - Style2 4 2 6 3 3 2" xfId="21993" xr:uid="{06305BB1-318E-4699-BE82-2E9F67749929}"/>
    <cellStyle name="Data   - Style2 4 2 6 3 4" xfId="21994" xr:uid="{292F7F86-49A4-4E8E-9CEE-9737E16C4095}"/>
    <cellStyle name="Data   - Style2 4 2 6 4" xfId="5938" xr:uid="{DE4313A7-5E3B-441A-8552-DB142DCD6973}"/>
    <cellStyle name="Data   - Style2 4 2 6 4 2" xfId="21995" xr:uid="{A89E8EA0-A13C-4951-9C20-C2C73D3CCBD4}"/>
    <cellStyle name="Data   - Style2 4 2 6 4 2 2" xfId="21996" xr:uid="{FCD204FC-ADB6-4ABB-AB7A-FDF2CD4BC88D}"/>
    <cellStyle name="Data   - Style2 4 2 6 4 3" xfId="21997" xr:uid="{51D85E76-9E00-4722-8943-C9D556C47E13}"/>
    <cellStyle name="Data   - Style2 4 2 6 5" xfId="21998" xr:uid="{8C040743-E199-4BC4-88CF-5AE837A145FE}"/>
    <cellStyle name="Data   - Style2 4 2 6 5 2" xfId="21999" xr:uid="{BC22824C-0742-49E9-B204-242B9E16BEF2}"/>
    <cellStyle name="Data   - Style2 4 2 6 6" xfId="22000" xr:uid="{662ADA7E-4F2E-4D02-B9F1-F7A588216301}"/>
    <cellStyle name="Data   - Style2 4 2 7" xfId="5169" xr:uid="{CC7E0E4A-6CFC-4D2B-A11D-59DD2906FE44}"/>
    <cellStyle name="Data   - Style2 4 2 7 2" xfId="5282" xr:uid="{A9D3029B-45CB-4B95-B03B-91B4E99A19EF}"/>
    <cellStyle name="Data   - Style2 4 2 7 2 2" xfId="3487" xr:uid="{6DAF1697-E78A-4153-A139-B7E9EDEFBDCF}"/>
    <cellStyle name="Data   - Style2 4 2 7 2 2 2" xfId="22001" xr:uid="{A75D4631-8902-40C9-8539-8650997CA867}"/>
    <cellStyle name="Data   - Style2 4 2 7 2 2 2 2" xfId="22002" xr:uid="{191F78D5-0C1D-476F-9EF8-D65E4ED99093}"/>
    <cellStyle name="Data   - Style2 4 2 7 2 2 3" xfId="22003" xr:uid="{82C7405A-C750-40BC-9CD6-D6AE3AB18E75}"/>
    <cellStyle name="Data   - Style2 4 2 7 2 3" xfId="22004" xr:uid="{D00A254E-663E-472A-9B76-CE9267DB3DD6}"/>
    <cellStyle name="Data   - Style2 4 2 7 2 3 2" xfId="22005" xr:uid="{DB44B6EA-5F68-459E-9AEE-2E28B396E1A7}"/>
    <cellStyle name="Data   - Style2 4 2 7 2 4" xfId="22006" xr:uid="{C0DBB41F-E635-4E12-B427-A3609A51E7EE}"/>
    <cellStyle name="Data   - Style2 4 2 7 3" xfId="22007" xr:uid="{37A02E19-5EEF-4814-BCA7-17767B6BEB7D}"/>
    <cellStyle name="Data   - Style2 4 2 7 3 2" xfId="22008" xr:uid="{7E04A8B1-52BF-40E1-8BA3-81961BD0768D}"/>
    <cellStyle name="Data   - Style2 4 2 7 4" xfId="22009" xr:uid="{5CF30452-3D47-45BC-8696-30FAA7A0678A}"/>
    <cellStyle name="Data   - Style2 4 2 8" xfId="7116" xr:uid="{B63EAB11-EDF6-46E5-AD0F-C6916B7065B7}"/>
    <cellStyle name="Data   - Style2 4 2 8 2" xfId="6699" xr:uid="{5C42F62E-F9A7-4860-B9F0-8A18FCDB9A87}"/>
    <cellStyle name="Data   - Style2 4 2 8 2 2" xfId="22010" xr:uid="{54F150D4-C3F4-428B-873F-CF161E6D721E}"/>
    <cellStyle name="Data   - Style2 4 2 8 2 2 2" xfId="22011" xr:uid="{6F2C0DF0-1193-4F51-AB5D-1529C696BDAA}"/>
    <cellStyle name="Data   - Style2 4 2 8 2 3" xfId="22012" xr:uid="{58F26D60-0B90-4DCE-A1EB-EAE562B4BD9D}"/>
    <cellStyle name="Data   - Style2 4 2 8 3" xfId="22013" xr:uid="{7AE97444-66DC-4869-BB90-611146DEC115}"/>
    <cellStyle name="Data   - Style2 4 2 8 3 2" xfId="22014" xr:uid="{DCA5B418-BFA8-482B-9D8B-718B072C3828}"/>
    <cellStyle name="Data   - Style2 4 2 8 4" xfId="22015" xr:uid="{371C208A-CF95-4A0F-A4B8-2506F34C3543}"/>
    <cellStyle name="Data   - Style2 4 2 9" xfId="4535" xr:uid="{EDC66A8A-E271-465A-A89C-01F140ABDF18}"/>
    <cellStyle name="Data   - Style2 4 2 9 2" xfId="22016" xr:uid="{33751ADD-867D-4F4C-8310-CB378922707E}"/>
    <cellStyle name="Data   - Style2 4 2 9 2 2" xfId="22017" xr:uid="{31908B69-C8AA-43AC-BB17-9D5BEF568041}"/>
    <cellStyle name="Data   - Style2 4 2 9 3" xfId="22018" xr:uid="{23BB4EAE-CD37-48E2-8649-4EC824039BED}"/>
    <cellStyle name="Data   - Style2 4 3" xfId="5168" xr:uid="{43DDFF7E-AF47-4FBA-83C1-3A2DDEE32616}"/>
    <cellStyle name="Data   - Style2 4 3 10" xfId="22019" xr:uid="{4B710072-4F13-4DA5-B323-F278C420FF5E}"/>
    <cellStyle name="Data   - Style2 4 3 2" xfId="5281" xr:uid="{E6F2F40C-5547-48A3-BBEB-BDF8C8CD47F3}"/>
    <cellStyle name="Data   - Style2 4 3 2 2" xfId="4649" xr:uid="{C955E53D-DA05-4A34-902F-719FFE5D6BE3}"/>
    <cellStyle name="Data   - Style2 4 3 2 2 2" xfId="5203" xr:uid="{0F10BAF7-5303-47FA-AD92-415FF4CDAE8A}"/>
    <cellStyle name="Data   - Style2 4 3 2 2 2 2" xfId="5280" xr:uid="{373277EC-5CB8-42F3-BC34-B7E81DDC0901}"/>
    <cellStyle name="Data   - Style2 4 3 2 2 2 2 2" xfId="22020" xr:uid="{3354579D-5164-40BA-9316-74192CFB5382}"/>
    <cellStyle name="Data   - Style2 4 3 2 2 2 2 2 2" xfId="22021" xr:uid="{E6D5787C-9A1E-462A-AB80-66165FB4DDF2}"/>
    <cellStyle name="Data   - Style2 4 3 2 2 2 2 3" xfId="22022" xr:uid="{A2E0CA3D-65ED-4D96-A68D-94CBD990CCEB}"/>
    <cellStyle name="Data   - Style2 4 3 2 2 2 3" xfId="22023" xr:uid="{AEE345A8-0DF6-40AF-9C14-6601C4621EC3}"/>
    <cellStyle name="Data   - Style2 4 3 2 2 2 3 2" xfId="22024" xr:uid="{B8AF4D83-FB8A-413C-A157-ADC15C5D5C7F}"/>
    <cellStyle name="Data   - Style2 4 3 2 2 2 4" xfId="22025" xr:uid="{7CEB78F2-BE77-420E-B44B-A9A5E9FC3F00}"/>
    <cellStyle name="Data   - Style2 4 3 2 2 3" xfId="22026" xr:uid="{6AA8E779-104D-4036-B1B0-4F36F9A4120F}"/>
    <cellStyle name="Data   - Style2 4 3 2 2 3 2" xfId="22027" xr:uid="{E753ED9C-54AE-4892-93FA-EF8B2516968E}"/>
    <cellStyle name="Data   - Style2 4 3 2 2 4" xfId="22028" xr:uid="{5E5CF5FC-9669-4F54-A6A3-DB6C0953C9AA}"/>
    <cellStyle name="Data   - Style2 4 3 2 3" xfId="4619" xr:uid="{14B76EF0-0DCF-4910-8F3B-D056B9910EDE}"/>
    <cellStyle name="Data   - Style2 4 3 2 3 2" xfId="7117" xr:uid="{EE7C411A-8842-4620-953E-A055038FBFFB}"/>
    <cellStyle name="Data   - Style2 4 3 2 3 2 2" xfId="22029" xr:uid="{AF496216-645D-4200-9A3D-37D9CA9F33A7}"/>
    <cellStyle name="Data   - Style2 4 3 2 3 2 2 2" xfId="22030" xr:uid="{EB41372A-C074-42F1-BC9D-3EF09562A9E6}"/>
    <cellStyle name="Data   - Style2 4 3 2 3 2 3" xfId="22031" xr:uid="{9D919262-3D90-4D61-854B-B583E71A9C74}"/>
    <cellStyle name="Data   - Style2 4 3 2 3 3" xfId="22032" xr:uid="{344363BC-8718-42AD-8042-32757415DC4C}"/>
    <cellStyle name="Data   - Style2 4 3 2 3 3 2" xfId="22033" xr:uid="{356E791B-60F0-4EEA-8535-126A70933FEE}"/>
    <cellStyle name="Data   - Style2 4 3 2 3 4" xfId="22034" xr:uid="{CF8CBDDB-3112-4450-8789-31A87A7C480C}"/>
    <cellStyle name="Data   - Style2 4 3 2 4" xfId="5202" xr:uid="{F79841DA-8912-4F03-8783-68D3011A9D76}"/>
    <cellStyle name="Data   - Style2 4 3 2 4 2" xfId="22035" xr:uid="{73AC1802-DDF2-44AE-8CFE-11B6903C492A}"/>
    <cellStyle name="Data   - Style2 4 3 2 4 2 2" xfId="22036" xr:uid="{3236A8ED-B6B5-4151-96AF-9D5A04D36FE1}"/>
    <cellStyle name="Data   - Style2 4 3 2 4 3" xfId="22037" xr:uid="{26C90065-C7F1-4864-8FF4-A61CD11F6348}"/>
    <cellStyle name="Data   - Style2 4 3 2 5" xfId="22038" xr:uid="{B4F8AD50-32BE-4C5E-90AC-0D25F985BEAF}"/>
    <cellStyle name="Data   - Style2 4 3 2 5 2" xfId="22039" xr:uid="{260C45F9-4B54-4CF5-A266-211EB2BF7E94}"/>
    <cellStyle name="Data   - Style2 4 3 2 6" xfId="22040" xr:uid="{D2F18E7A-10D6-4CD5-B551-AED5D9B22FD6}"/>
    <cellStyle name="Data   - Style2 4 3 3" xfId="5279" xr:uid="{38F3A8F7-83AA-42E5-B371-07DE10F66098}"/>
    <cellStyle name="Data   - Style2 4 3 3 2" xfId="7873" xr:uid="{4B927878-0636-499F-AFD5-94131D52C198}"/>
    <cellStyle name="Data   - Style2 4 3 3 2 2" xfId="7118" xr:uid="{9A147683-CF58-44BC-8D0A-860B4B6A3200}"/>
    <cellStyle name="Data   - Style2 4 3 3 2 2 2" xfId="5204" xr:uid="{A3732BFF-A5B0-4E1A-95E9-CB93BBECCB66}"/>
    <cellStyle name="Data   - Style2 4 3 3 2 2 2 2" xfId="22041" xr:uid="{7583F5F5-06B1-4586-B1FE-967D1363140E}"/>
    <cellStyle name="Data   - Style2 4 3 3 2 2 2 2 2" xfId="22042" xr:uid="{68EA9D46-13EA-452D-8636-99C22DBBAAEA}"/>
    <cellStyle name="Data   - Style2 4 3 3 2 2 2 3" xfId="22043" xr:uid="{0E6A85D0-0CF6-4719-97EA-967CC6CBE47C}"/>
    <cellStyle name="Data   - Style2 4 3 3 2 2 3" xfId="22044" xr:uid="{8032231E-83BC-434E-AB1F-CEA9210A9A9E}"/>
    <cellStyle name="Data   - Style2 4 3 3 2 2 3 2" xfId="22045" xr:uid="{D826482C-BB54-49BE-8E2A-14011F0FA178}"/>
    <cellStyle name="Data   - Style2 4 3 3 2 2 4" xfId="22046" xr:uid="{C19630EB-DECF-4A33-BE57-EC7113B66706}"/>
    <cellStyle name="Data   - Style2 4 3 3 2 3" xfId="22047" xr:uid="{CEE42C3F-67D8-4FF7-8663-FBCFB03787F3}"/>
    <cellStyle name="Data   - Style2 4 3 3 2 3 2" xfId="22048" xr:uid="{78C7AD5D-A1EC-4677-966A-45178B914D5D}"/>
    <cellStyle name="Data   - Style2 4 3 3 2 4" xfId="22049" xr:uid="{AA021E65-A758-40F1-8760-1DA4564D5F09}"/>
    <cellStyle name="Data   - Style2 4 3 3 3" xfId="5278" xr:uid="{4510E003-9CFF-420B-AA27-94620E880562}"/>
    <cellStyle name="Data   - Style2 4 3 3 3 2" xfId="22050" xr:uid="{A2591858-5FFD-45DC-A2DA-4D9A31210DDC}"/>
    <cellStyle name="Data   - Style2 4 3 3 3 2 2" xfId="22051" xr:uid="{F19A7BDA-76ED-41A5-A1AB-B73E1ABDBF7F}"/>
    <cellStyle name="Data   - Style2 4 3 3 3 3" xfId="22052" xr:uid="{8284C9D4-B4BA-43FD-B290-2C8D5E1A8DFC}"/>
    <cellStyle name="Data   - Style2 4 3 3 4" xfId="22053" xr:uid="{9A7DAFD2-B815-4D93-B902-EE8273CAA7FF}"/>
    <cellStyle name="Data   - Style2 4 3 3 4 2" xfId="22054" xr:uid="{68820EBC-C53D-48F9-A22D-7F7BDA3770C0}"/>
    <cellStyle name="Data   - Style2 4 3 3 5" xfId="22055" xr:uid="{CF7DFE83-7AA9-440F-BC4B-33580979370D}"/>
    <cellStyle name="Data   - Style2 4 3 4" xfId="7610" xr:uid="{B1650575-03B6-4065-98CB-9259D2EBE995}"/>
    <cellStyle name="Data   - Style2 4 3 4 2" xfId="7119" xr:uid="{A06F2DA4-378A-40D8-9BDA-F5B9F4FD29BA}"/>
    <cellStyle name="Data   - Style2 4 3 4 2 2" xfId="3614" xr:uid="{15E9CFA2-00EE-4EE0-A581-17A647A9368B}"/>
    <cellStyle name="Data   - Style2 4 3 4 2 2 2" xfId="5277" xr:uid="{3D87A977-EAE8-414B-8546-0330C5FAD439}"/>
    <cellStyle name="Data   - Style2 4 3 4 2 2 2 2" xfId="22056" xr:uid="{3BED2861-AE37-4376-963D-E60BF3F4F200}"/>
    <cellStyle name="Data   - Style2 4 3 4 2 2 2 2 2" xfId="22057" xr:uid="{BD115FDD-1089-48D9-8CB6-92D08F63CD61}"/>
    <cellStyle name="Data   - Style2 4 3 4 2 2 2 3" xfId="22058" xr:uid="{D37893B9-5C18-498F-94EF-C7A7783F6100}"/>
    <cellStyle name="Data   - Style2 4 3 4 2 2 3" xfId="22059" xr:uid="{3CA5A56E-3A5C-4E9F-AF40-701BD5E41423}"/>
    <cellStyle name="Data   - Style2 4 3 4 2 2 3 2" xfId="22060" xr:uid="{4B6D4957-7CEB-4B3B-BE80-7FE6ABC28678}"/>
    <cellStyle name="Data   - Style2 4 3 4 2 2 4" xfId="22061" xr:uid="{814C23FE-D60F-4DFF-82A0-28B5AD424122}"/>
    <cellStyle name="Data   - Style2 4 3 4 2 3" xfId="22062" xr:uid="{8F950F9B-45CC-4856-9F7B-1E93EC2C36D6}"/>
    <cellStyle name="Data   - Style2 4 3 4 2 3 2" xfId="22063" xr:uid="{955C73BA-2935-4AC1-A2A0-FEC3A7DCBACB}"/>
    <cellStyle name="Data   - Style2 4 3 4 2 4" xfId="22064" xr:uid="{DFDAEAED-DFD4-4E9E-8073-A30EC34EB53D}"/>
    <cellStyle name="Data   - Style2 4 3 4 3" xfId="3807" xr:uid="{A6807E39-040F-4767-9B96-48FF233F1610}"/>
    <cellStyle name="Data   - Style2 4 3 4 3 2" xfId="7120" xr:uid="{570F37B8-4DF0-4C55-A8FD-5B0436FD3D0F}"/>
    <cellStyle name="Data   - Style2 4 3 4 3 2 2" xfId="22065" xr:uid="{11CEB3AB-92BD-48B7-A06A-E7AE9FB808EC}"/>
    <cellStyle name="Data   - Style2 4 3 4 3 2 2 2" xfId="22066" xr:uid="{C5B7A94D-0AE1-4735-88D4-DA5C345E44EF}"/>
    <cellStyle name="Data   - Style2 4 3 4 3 2 3" xfId="22067" xr:uid="{E3A23E92-F6CF-44FC-9BE3-D3207F130B4F}"/>
    <cellStyle name="Data   - Style2 4 3 4 3 3" xfId="22068" xr:uid="{A1E34013-540C-4C44-AC13-AB0DE6E5B907}"/>
    <cellStyle name="Data   - Style2 4 3 4 3 3 2" xfId="22069" xr:uid="{610EC343-64B1-489A-9C6A-A646994ABBA5}"/>
    <cellStyle name="Data   - Style2 4 3 4 3 4" xfId="22070" xr:uid="{810B0A0F-479A-4E40-9023-5D847BA3AC19}"/>
    <cellStyle name="Data   - Style2 4 3 4 4" xfId="7121" xr:uid="{6A4D1A43-9D25-48E1-9D46-E48730A181D5}"/>
    <cellStyle name="Data   - Style2 4 3 4 4 2" xfId="22071" xr:uid="{6DB1C618-AB3A-4ED6-96C0-142DC0DE86C3}"/>
    <cellStyle name="Data   - Style2 4 3 4 4 2 2" xfId="22072" xr:uid="{E5D82539-CFDC-4E8A-A09E-6E97D710ED2E}"/>
    <cellStyle name="Data   - Style2 4 3 4 4 3" xfId="22073" xr:uid="{30257087-5DF5-4A7A-9E65-596199E8D0E3}"/>
    <cellStyle name="Data   - Style2 4 3 4 5" xfId="22074" xr:uid="{F2CE6644-5580-4CA4-BED7-C71DF9BF65F2}"/>
    <cellStyle name="Data   - Style2 4 3 4 5 2" xfId="22075" xr:uid="{6942D3D6-DAEA-4D73-8587-B968C8587569}"/>
    <cellStyle name="Data   - Style2 4 3 4 6" xfId="22076" xr:uid="{74D8EF70-4AB8-4687-9ABA-60DB7BB1BDF6}"/>
    <cellStyle name="Data   - Style2 4 3 5" xfId="5196" xr:uid="{255ECDCA-0325-4FB4-9B4B-E1B2DB2E3C04}"/>
    <cellStyle name="Data   - Style2 4 3 5 2" xfId="4752" xr:uid="{199A5181-2C60-4070-9C2D-DE959A0EFDE0}"/>
    <cellStyle name="Data   - Style2 4 3 5 2 2" xfId="6706" xr:uid="{230CFDDB-B2AE-4ECC-A51B-C6423006BB6F}"/>
    <cellStyle name="Data   - Style2 4 3 5 2 2 2" xfId="4618" xr:uid="{AFFA56D0-60CB-4C67-87A1-B2BF16721EE0}"/>
    <cellStyle name="Data   - Style2 4 3 5 2 2 2 2" xfId="22077" xr:uid="{60606BC3-A90C-421C-B74C-8027F22A0C4E}"/>
    <cellStyle name="Data   - Style2 4 3 5 2 2 2 2 2" xfId="22078" xr:uid="{B5653662-2BF9-4DA0-BF82-F339ACC96775}"/>
    <cellStyle name="Data   - Style2 4 3 5 2 2 2 3" xfId="22079" xr:uid="{DB75E8AE-7990-4060-95C2-60C5B128D4A6}"/>
    <cellStyle name="Data   - Style2 4 3 5 2 2 3" xfId="22080" xr:uid="{14767C47-4024-42BC-98D1-BDF9B0536666}"/>
    <cellStyle name="Data   - Style2 4 3 5 2 2 3 2" xfId="22081" xr:uid="{6F6FD30D-189D-4C95-B55E-E4530E0266A1}"/>
    <cellStyle name="Data   - Style2 4 3 5 2 2 4" xfId="22082" xr:uid="{2D624E70-0E23-4917-8A94-4F4E86A1F086}"/>
    <cellStyle name="Data   - Style2 4 3 5 2 3" xfId="22083" xr:uid="{69E051B8-B931-40A0-9385-B64789058360}"/>
    <cellStyle name="Data   - Style2 4 3 5 2 3 2" xfId="22084" xr:uid="{BDF55FF4-C164-4405-9326-DF4541DBAF2B}"/>
    <cellStyle name="Data   - Style2 4 3 5 2 4" xfId="22085" xr:uid="{528E57CE-76AB-4C0B-808C-6ED83F39AED9}"/>
    <cellStyle name="Data   - Style2 4 3 5 3" xfId="5200" xr:uid="{4692359C-DD73-46BD-9B34-310524AA7472}"/>
    <cellStyle name="Data   - Style2 4 3 5 3 2" xfId="5276" xr:uid="{F5382650-46CF-4F0C-B99E-11D81BEA8D88}"/>
    <cellStyle name="Data   - Style2 4 3 5 3 2 2" xfId="22086" xr:uid="{FA1F8319-0C9C-4ACB-8EC9-7F13092AE760}"/>
    <cellStyle name="Data   - Style2 4 3 5 3 2 2 2" xfId="22087" xr:uid="{65A4986F-02C5-4F63-8DD6-E2DD9F93E574}"/>
    <cellStyle name="Data   - Style2 4 3 5 3 2 3" xfId="22088" xr:uid="{FB0D5D21-9526-4871-B560-3091FDD9C4B4}"/>
    <cellStyle name="Data   - Style2 4 3 5 3 3" xfId="22089" xr:uid="{8E992049-B978-45FB-BB91-0BBB5EDB42E4}"/>
    <cellStyle name="Data   - Style2 4 3 5 3 3 2" xfId="22090" xr:uid="{41313AEA-EED8-4F05-9C67-4AB0DEE82F13}"/>
    <cellStyle name="Data   - Style2 4 3 5 3 4" xfId="22091" xr:uid="{DB5E948D-094A-489C-99E8-CCE4A0059FD7}"/>
    <cellStyle name="Data   - Style2 4 3 5 4" xfId="22092" xr:uid="{0FE3BFA3-0153-453B-8B13-E627B884A719}"/>
    <cellStyle name="Data   - Style2 4 3 5 4 2" xfId="22093" xr:uid="{1E94F3CF-55D4-47DE-B915-2E0A85DA4E9D}"/>
    <cellStyle name="Data   - Style2 4 3 5 5" xfId="22094" xr:uid="{47F679BB-4219-457D-B2F0-BA293C8DDD2A}"/>
    <cellStyle name="Data   - Style2 4 3 6" xfId="7874" xr:uid="{B29D3B53-88CF-45F0-8AB5-C9F61EABCE46}"/>
    <cellStyle name="Data   - Style2 4 3 6 2" xfId="7122" xr:uid="{51CD31B1-E543-42ED-BBBD-A269025E78DF}"/>
    <cellStyle name="Data   - Style2 4 3 6 2 2" xfId="5199" xr:uid="{1E373781-9557-474F-B90E-E0CE995BE178}"/>
    <cellStyle name="Data   - Style2 4 3 6 2 2 2" xfId="22095" xr:uid="{3EF6C7F2-479B-4985-B355-BA2271AC82F7}"/>
    <cellStyle name="Data   - Style2 4 3 6 2 2 2 2" xfId="22096" xr:uid="{83CD10C8-1845-408F-9611-E54738DE3A26}"/>
    <cellStyle name="Data   - Style2 4 3 6 2 2 3" xfId="22097" xr:uid="{07A982F7-5A60-4D29-AEDA-AFCBE4356894}"/>
    <cellStyle name="Data   - Style2 4 3 6 2 3" xfId="22098" xr:uid="{EE695FAE-4DAD-45E6-92F9-8D96E6DFAAFE}"/>
    <cellStyle name="Data   - Style2 4 3 6 2 3 2" xfId="22099" xr:uid="{D72C959F-31DF-4FD9-8E30-2782ABA8FF1A}"/>
    <cellStyle name="Data   - Style2 4 3 6 2 4" xfId="22100" xr:uid="{F3911822-792B-4CDF-B588-7D3008260495}"/>
    <cellStyle name="Data   - Style2 4 3 6 3" xfId="22101" xr:uid="{F72DABE9-9580-430F-BA0B-0EC38EA38D8F}"/>
    <cellStyle name="Data   - Style2 4 3 6 3 2" xfId="22102" xr:uid="{5834F334-6829-4BA3-A09E-8144D5A506BA}"/>
    <cellStyle name="Data   - Style2 4 3 6 4" xfId="22103" xr:uid="{6BC692F6-4710-421D-B782-FE3F4E050AD0}"/>
    <cellStyle name="Data   - Style2 4 3 7" xfId="5275" xr:uid="{115629D3-73AA-4D3A-B8CE-0452105B7B69}"/>
    <cellStyle name="Data   - Style2 4 3 7 2" xfId="7611" xr:uid="{50EB3D6A-8C04-416B-A3A0-AC166A12BF57}"/>
    <cellStyle name="Data   - Style2 4 3 7 2 2" xfId="22104" xr:uid="{79C74DC6-FC91-4109-9482-A862C5033F3E}"/>
    <cellStyle name="Data   - Style2 4 3 7 2 2 2" xfId="22105" xr:uid="{E1B8CD75-C8FF-4637-9A9D-AC8BD541338E}"/>
    <cellStyle name="Data   - Style2 4 3 7 2 3" xfId="22106" xr:uid="{D60AC143-80FC-4A6E-9B8C-7BD646D47DAC}"/>
    <cellStyle name="Data   - Style2 4 3 7 3" xfId="22107" xr:uid="{665F6D43-3255-4D04-82B7-2964DB27339D}"/>
    <cellStyle name="Data   - Style2 4 3 7 3 2" xfId="22108" xr:uid="{6EECDD45-0735-40F0-9D38-6FF82D893158}"/>
    <cellStyle name="Data   - Style2 4 3 7 4" xfId="22109" xr:uid="{22B29A5F-C65A-4E58-B3F8-1A400B6C74E5}"/>
    <cellStyle name="Data   - Style2 4 3 8" xfId="7123" xr:uid="{ECFF26C1-DBAF-42CD-84EA-AA38295A1659}"/>
    <cellStyle name="Data   - Style2 4 3 8 2" xfId="22110" xr:uid="{3155FD3D-4B95-41A9-9CB3-C3CC80AA6099}"/>
    <cellStyle name="Data   - Style2 4 3 8 2 2" xfId="22111" xr:uid="{12684F4C-0D4A-40B4-B727-6A7F8B2E8367}"/>
    <cellStyle name="Data   - Style2 4 3 8 3" xfId="22112" xr:uid="{31588530-B041-45A5-918C-C61D10FF5493}"/>
    <cellStyle name="Data   - Style2 4 3 9" xfId="22113" xr:uid="{A91FED36-4C46-46CA-92A3-7C978ED92E48}"/>
    <cellStyle name="Data   - Style2 4 3 9 2" xfId="22114" xr:uid="{3DECAB2E-C7AE-4837-9E34-9B8B25390C46}"/>
    <cellStyle name="Data   - Style2 4 4" xfId="5198" xr:uid="{01DA5831-BAAE-4E3A-934B-68F9D3D931D0}"/>
    <cellStyle name="Data   - Style2 4 4 10" xfId="22115" xr:uid="{D08F559B-6599-40D3-88EA-A92BD6727A46}"/>
    <cellStyle name="Data   - Style2 4 4 2" xfId="5272" xr:uid="{BB8BF492-B035-4CC5-9BC4-9D3B4F1A6010}"/>
    <cellStyle name="Data   - Style2 4 4 2 2" xfId="4648" xr:uid="{61EF1768-FA4B-40E2-9CCE-52CB9AF489D3}"/>
    <cellStyle name="Data   - Style2 4 4 2 2 2" xfId="7124" xr:uid="{CAD544C2-5960-4549-9CE2-AA828A1E55DD}"/>
    <cellStyle name="Data   - Style2 4 4 2 2 2 2" xfId="5197" xr:uid="{BFC40DD5-4C4E-497D-B4E8-59112B1FD8B0}"/>
    <cellStyle name="Data   - Style2 4 4 2 2 2 2 2" xfId="22116" xr:uid="{01704181-1808-4A4D-BA56-29E0F6F1F337}"/>
    <cellStyle name="Data   - Style2 4 4 2 2 2 2 2 2" xfId="22117" xr:uid="{AE212565-9B23-4199-95E3-EB4375B305A5}"/>
    <cellStyle name="Data   - Style2 4 4 2 2 2 2 3" xfId="22118" xr:uid="{DEF51D61-83A0-422C-A9AE-B7B0EA3233A4}"/>
    <cellStyle name="Data   - Style2 4 4 2 2 2 3" xfId="22119" xr:uid="{4D28A6C1-6F69-415F-B99E-2E16B8F03FB9}"/>
    <cellStyle name="Data   - Style2 4 4 2 2 2 3 2" xfId="22120" xr:uid="{A3D5F8DB-8C61-4AFB-AD83-F173F608055D}"/>
    <cellStyle name="Data   - Style2 4 4 2 2 2 4" xfId="22121" xr:uid="{62E61070-FCFB-4F90-8130-341F30380B57}"/>
    <cellStyle name="Data   - Style2 4 4 2 2 3" xfId="22122" xr:uid="{CBE6067D-EB1D-497E-B40F-390D46E70B30}"/>
    <cellStyle name="Data   - Style2 4 4 2 2 3 2" xfId="22123" xr:uid="{F9D4741A-1E5E-4EDB-8150-F1A59C04D146}"/>
    <cellStyle name="Data   - Style2 4 4 2 2 4" xfId="22124" xr:uid="{8ED79251-0BA5-4169-A8F8-8BED31A67E36}"/>
    <cellStyle name="Data   - Style2 4 4 2 3" xfId="5274" xr:uid="{3C387D69-77DC-4EED-8EF6-A8016D0F6FEC}"/>
    <cellStyle name="Data   - Style2 4 4 2 3 2" xfId="4615" xr:uid="{8E55A2FE-019B-4A75-A546-B64A1E451B6B}"/>
    <cellStyle name="Data   - Style2 4 4 2 3 2 2" xfId="22125" xr:uid="{E7A2328E-938F-4E56-BA95-44DC7C4322B6}"/>
    <cellStyle name="Data   - Style2 4 4 2 3 2 2 2" xfId="22126" xr:uid="{F22A9D93-6A5B-417B-8AC3-F8CC6E571DE8}"/>
    <cellStyle name="Data   - Style2 4 4 2 3 2 3" xfId="22127" xr:uid="{55CC1DFE-6F8B-464D-8157-B4483DD5FAE9}"/>
    <cellStyle name="Data   - Style2 4 4 2 3 3" xfId="22128" xr:uid="{9001091B-5DBC-4DEA-A085-2A5FE5CFF813}"/>
    <cellStyle name="Data   - Style2 4 4 2 3 3 2" xfId="22129" xr:uid="{FBBC5315-3336-4341-A4D2-42D65484E9EF}"/>
    <cellStyle name="Data   - Style2 4 4 2 3 4" xfId="22130" xr:uid="{EA80F884-9642-439F-9EF2-19277CD469DC}"/>
    <cellStyle name="Data   - Style2 4 4 2 4" xfId="7125" xr:uid="{D54E8577-7B4E-4F40-987F-0123F6E8E87F}"/>
    <cellStyle name="Data   - Style2 4 4 2 4 2" xfId="22131" xr:uid="{4244F01B-1492-4901-AD67-86AC7355062D}"/>
    <cellStyle name="Data   - Style2 4 4 2 4 2 2" xfId="22132" xr:uid="{BB16D968-2BF6-4D55-A6A7-F8E953A90F41}"/>
    <cellStyle name="Data   - Style2 4 4 2 4 3" xfId="22133" xr:uid="{34E4DD93-C1D1-4408-A302-6BFB781EE74B}"/>
    <cellStyle name="Data   - Style2 4 4 2 5" xfId="22134" xr:uid="{8A76A161-8CCA-48AF-8F05-5B5F9B5806A8}"/>
    <cellStyle name="Data   - Style2 4 4 2 5 2" xfId="22135" xr:uid="{61EA3171-397F-418A-8957-7DAE821F8E1A}"/>
    <cellStyle name="Data   - Style2 4 4 2 6" xfId="22136" xr:uid="{61A4D811-A4DD-44DA-A30C-D377DE4DDF31}"/>
    <cellStyle name="Data   - Style2 4 4 3" xfId="7126" xr:uid="{601DBE0A-1AA4-4415-B771-9D7BEC4A4B27}"/>
    <cellStyle name="Data   - Style2 4 4 3 2" xfId="3524" xr:uid="{27C32838-F6AF-4786-8337-1EC6B2C75365}"/>
    <cellStyle name="Data   - Style2 4 4 3 2 2" xfId="4751" xr:uid="{0EE90B32-6F23-40C4-B0B2-9E08F92CF085}"/>
    <cellStyle name="Data   - Style2 4 4 3 2 2 2" xfId="5273" xr:uid="{1B044E51-BBE3-4F30-A646-4F5BD655214B}"/>
    <cellStyle name="Data   - Style2 4 4 3 2 2 2 2" xfId="22137" xr:uid="{D1D0D5BC-8D9B-457E-B0CD-0192C748035D}"/>
    <cellStyle name="Data   - Style2 4 4 3 2 2 2 2 2" xfId="22138" xr:uid="{D66AE36C-A5BA-4FFB-8601-36098D6A8CC9}"/>
    <cellStyle name="Data   - Style2 4 4 3 2 2 2 3" xfId="22139" xr:uid="{2B26A796-9EFA-4979-AF78-79452A145B17}"/>
    <cellStyle name="Data   - Style2 4 4 3 2 2 3" xfId="22140" xr:uid="{A2CD2365-5CA3-4B5B-9C95-B3F1DD1B0B28}"/>
    <cellStyle name="Data   - Style2 4 4 3 2 2 3 2" xfId="22141" xr:uid="{1E2E6D7F-DF70-479D-8BD9-572670ADC9C4}"/>
    <cellStyle name="Data   - Style2 4 4 3 2 2 4" xfId="22142" xr:uid="{8340539C-7953-4265-967D-3A7933E904AD}"/>
    <cellStyle name="Data   - Style2 4 4 3 2 3" xfId="22143" xr:uid="{93A8ABE8-2037-426C-B937-339F8891BCEA}"/>
    <cellStyle name="Data   - Style2 4 4 3 2 3 2" xfId="22144" xr:uid="{2F88AF39-E4C8-4625-A6B8-51771CFF0A93}"/>
    <cellStyle name="Data   - Style2 4 4 3 2 4" xfId="22145" xr:uid="{046EF7BC-5D72-4FAF-A05E-911555F76A3B}"/>
    <cellStyle name="Data   - Style2 4 4 3 3" xfId="7875" xr:uid="{9CC41E4B-AAAA-4BA0-8EDB-814B15545192}"/>
    <cellStyle name="Data   - Style2 4 4 3 3 2" xfId="22146" xr:uid="{3E3FC26D-90B1-4B06-91B9-CE96C893FCE4}"/>
    <cellStyle name="Data   - Style2 4 4 3 3 2 2" xfId="22147" xr:uid="{6EDB9379-D18E-4E7B-B512-A150A75BCE41}"/>
    <cellStyle name="Data   - Style2 4 4 3 3 3" xfId="22148" xr:uid="{7C1FB415-D92A-4336-97D2-1849D8F6FAF8}"/>
    <cellStyle name="Data   - Style2 4 4 3 4" xfId="22149" xr:uid="{BCD9DA1F-5C6C-420A-BC09-604FB57516BB}"/>
    <cellStyle name="Data   - Style2 4 4 3 4 2" xfId="22150" xr:uid="{09A652BF-0FB5-46BC-9261-722A43AED6E2}"/>
    <cellStyle name="Data   - Style2 4 4 3 5" xfId="22151" xr:uid="{7E0A418D-3082-49F8-92F7-EEB6F7831207}"/>
    <cellStyle name="Data   - Style2 4 4 4" xfId="4465" xr:uid="{0874EDE0-A6E9-4CB1-95B8-DC0DFD634597}"/>
    <cellStyle name="Data   - Style2 4 4 4 2" xfId="4967" xr:uid="{44061D01-637A-4BE4-9313-A05BDB17C05F}"/>
    <cellStyle name="Data   - Style2 4 4 4 2 2" xfId="7612" xr:uid="{7278C568-953C-41CE-840B-31661DCE2C67}"/>
    <cellStyle name="Data   - Style2 4 4 4 2 2 2" xfId="7127" xr:uid="{62E47447-2A98-4AEF-935F-66C59556E0C9}"/>
    <cellStyle name="Data   - Style2 4 4 4 2 2 2 2" xfId="22152" xr:uid="{ECF7506E-4EC9-49D1-9536-F4085BDC764D}"/>
    <cellStyle name="Data   - Style2 4 4 4 2 2 2 2 2" xfId="22153" xr:uid="{734A6465-6755-427C-90F9-5A10773F0246}"/>
    <cellStyle name="Data   - Style2 4 4 4 2 2 2 3" xfId="22154" xr:uid="{4F4024AC-7E7E-4402-BD83-753B9E19B954}"/>
    <cellStyle name="Data   - Style2 4 4 4 2 2 3" xfId="22155" xr:uid="{3E9F9A90-D8C9-45D9-A584-E5278F8818DA}"/>
    <cellStyle name="Data   - Style2 4 4 4 2 2 3 2" xfId="22156" xr:uid="{F148A9FA-BDDF-4477-9027-AB0288706672}"/>
    <cellStyle name="Data   - Style2 4 4 4 2 2 4" xfId="22157" xr:uid="{A1ABCDE0-B049-42CD-91C6-A01F88F88C79}"/>
    <cellStyle name="Data   - Style2 4 4 4 2 3" xfId="22158" xr:uid="{1B373800-D704-4F03-9E33-B603B37859FC}"/>
    <cellStyle name="Data   - Style2 4 4 4 2 3 2" xfId="22159" xr:uid="{6A94BE68-FC18-40AF-8346-3F18E2F75432}"/>
    <cellStyle name="Data   - Style2 4 4 4 2 4" xfId="22160" xr:uid="{5692382A-FE75-4D66-84DB-8FA8C59FDF47}"/>
    <cellStyle name="Data   - Style2 4 4 4 3" xfId="4464" xr:uid="{CD075AE9-B466-46D8-ACDC-C75DF42A589B}"/>
    <cellStyle name="Data   - Style2 4 4 4 3 2" xfId="4966" xr:uid="{F67DCAC1-95CE-4657-A429-06A8D2995505}"/>
    <cellStyle name="Data   - Style2 4 4 4 3 2 2" xfId="22161" xr:uid="{00E40BA0-81ED-4B27-82D8-7DF34DD7D942}"/>
    <cellStyle name="Data   - Style2 4 4 4 3 2 2 2" xfId="22162" xr:uid="{1BE16E53-6DE6-42AE-A964-A07EB121EDAA}"/>
    <cellStyle name="Data   - Style2 4 4 4 3 2 3" xfId="22163" xr:uid="{77288893-92B6-4D7D-9AD9-E8C71754FB0D}"/>
    <cellStyle name="Data   - Style2 4 4 4 3 3" xfId="22164" xr:uid="{9850EC82-9E34-431B-BD09-028BB8913866}"/>
    <cellStyle name="Data   - Style2 4 4 4 3 3 2" xfId="22165" xr:uid="{81AA8764-C002-46ED-9DCA-C64AF55A36BA}"/>
    <cellStyle name="Data   - Style2 4 4 4 3 4" xfId="22166" xr:uid="{B1EA88E2-A5CC-4696-A1E0-6EFB6FC84C90}"/>
    <cellStyle name="Data   - Style2 4 4 4 4" xfId="4121" xr:uid="{D0B14E06-5D52-4DD2-8B72-7B8E888562D2}"/>
    <cellStyle name="Data   - Style2 4 4 4 4 2" xfId="22167" xr:uid="{A1C5B804-A945-4189-95D2-AC69D1052EB8}"/>
    <cellStyle name="Data   - Style2 4 4 4 4 2 2" xfId="22168" xr:uid="{91FEEEFA-C25E-4321-8314-62E39E051AD7}"/>
    <cellStyle name="Data   - Style2 4 4 4 4 3" xfId="22169" xr:uid="{3B880CA6-6F68-48CF-B99E-BDCE1E20DDA6}"/>
    <cellStyle name="Data   - Style2 4 4 4 5" xfId="22170" xr:uid="{3A02CA80-B35F-4217-BE09-C102A5A6E7A8}"/>
    <cellStyle name="Data   - Style2 4 4 4 5 2" xfId="22171" xr:uid="{6A023B94-160A-4C68-B8B4-2E69854ABA3A}"/>
    <cellStyle name="Data   - Style2 4 4 4 6" xfId="22172" xr:uid="{0FA0DBE2-72B6-4D86-BF44-CFB41F4902AD}"/>
    <cellStyle name="Data   - Style2 4 4 5" xfId="7128" xr:uid="{3184F72E-5342-40DB-8E3D-C45F40ECC7AB}"/>
    <cellStyle name="Data   - Style2 4 4 5 2" xfId="3525" xr:uid="{720F1A07-2312-4A24-BD1E-0D98D273D8D6}"/>
    <cellStyle name="Data   - Style2 4 4 5 2 2" xfId="4965" xr:uid="{63705E5B-C32E-46CA-B2CB-EF73755DED6B}"/>
    <cellStyle name="Data   - Style2 4 4 5 2 2 2" xfId="4617" xr:uid="{FF85DA06-B9B7-4C00-AEE5-377B9CC85054}"/>
    <cellStyle name="Data   - Style2 4 4 5 2 2 2 2" xfId="22173" xr:uid="{A3936756-CB6F-4297-AFDC-E7CB08CD9336}"/>
    <cellStyle name="Data   - Style2 4 4 5 2 2 2 2 2" xfId="22174" xr:uid="{A76F02EF-0C47-4268-9423-E6D3B808400A}"/>
    <cellStyle name="Data   - Style2 4 4 5 2 2 2 3" xfId="22175" xr:uid="{8B5933DD-9AD4-4A0D-AAC4-36B76C75565E}"/>
    <cellStyle name="Data   - Style2 4 4 5 2 2 3" xfId="22176" xr:uid="{592FB3D2-9A30-4F4C-9B83-71172823CCD0}"/>
    <cellStyle name="Data   - Style2 4 4 5 2 2 3 2" xfId="22177" xr:uid="{706F7928-B5CA-4037-90D4-733CAB9CC495}"/>
    <cellStyle name="Data   - Style2 4 4 5 2 2 4" xfId="22178" xr:uid="{5FACBD8F-1DD2-422E-AE91-3F5E0A8D8A66}"/>
    <cellStyle name="Data   - Style2 4 4 5 2 3" xfId="22179" xr:uid="{75FC0BF1-0488-4409-BA5B-8A0E5E6DDC9E}"/>
    <cellStyle name="Data   - Style2 4 4 5 2 3 2" xfId="22180" xr:uid="{B19E731F-9D76-4533-B0C3-9B2704C3105E}"/>
    <cellStyle name="Data   - Style2 4 4 5 2 4" xfId="22181" xr:uid="{561B69EF-5B97-4189-9DD8-BF61A01C6C27}"/>
    <cellStyle name="Data   - Style2 4 4 5 3" xfId="7129" xr:uid="{92E36741-10A6-4A7F-85FC-0383029E517C}"/>
    <cellStyle name="Data   - Style2 4 4 5 3 2" xfId="4462" xr:uid="{9EC50A24-B0C3-4DC5-991F-09C833B48F5F}"/>
    <cellStyle name="Data   - Style2 4 4 5 3 2 2" xfId="22182" xr:uid="{2ED03A2F-5B97-4647-9594-B07F29CBCCAA}"/>
    <cellStyle name="Data   - Style2 4 4 5 3 2 2 2" xfId="22183" xr:uid="{CC1C10EA-BAC5-4FDA-AAED-6721F8C7F72C}"/>
    <cellStyle name="Data   - Style2 4 4 5 3 2 3" xfId="22184" xr:uid="{70C5330E-D94B-4FEB-B6DC-D47159AA998A}"/>
    <cellStyle name="Data   - Style2 4 4 5 3 3" xfId="22185" xr:uid="{EECF42B0-B906-4E44-8708-9E3341FAD15E}"/>
    <cellStyle name="Data   - Style2 4 4 5 3 3 2" xfId="22186" xr:uid="{4C73B96E-59A6-4816-9158-1BB50569C3D4}"/>
    <cellStyle name="Data   - Style2 4 4 5 3 4" xfId="22187" xr:uid="{BB12BAB4-FB24-4A00-84CD-595054AF2E23}"/>
    <cellStyle name="Data   - Style2 4 4 5 4" xfId="22188" xr:uid="{29BFC5CF-0461-41A5-B488-BF6ABA39B289}"/>
    <cellStyle name="Data   - Style2 4 4 5 4 2" xfId="22189" xr:uid="{002047A6-D0DF-4196-A820-90683D08BDF4}"/>
    <cellStyle name="Data   - Style2 4 4 5 5" xfId="22190" xr:uid="{BFBB06D3-640F-4BB6-AEFA-294940E4D9E0}"/>
    <cellStyle name="Data   - Style2 4 4 6" xfId="4964" xr:uid="{6B0F147C-C98E-4D29-98AE-805DD6B600E7}"/>
    <cellStyle name="Data   - Style2 4 4 6 2" xfId="7876" xr:uid="{48FB62A8-9B61-4F72-8E46-A958FE609912}"/>
    <cellStyle name="Data   - Style2 4 4 6 2 2" xfId="7130" xr:uid="{9579D17B-8E02-4C70-991B-C72E84842ADB}"/>
    <cellStyle name="Data   - Style2 4 4 6 2 2 2" xfId="22191" xr:uid="{011F3056-21B0-4E13-BF0F-F50E13EE7C3D}"/>
    <cellStyle name="Data   - Style2 4 4 6 2 2 2 2" xfId="22192" xr:uid="{17CBA0CD-3791-4F65-910D-078074224B5B}"/>
    <cellStyle name="Data   - Style2 4 4 6 2 2 3" xfId="22193" xr:uid="{C85BC33D-A53B-495C-896D-9D6FB5569B7F}"/>
    <cellStyle name="Data   - Style2 4 4 6 2 3" xfId="22194" xr:uid="{1AF80757-4FEA-4946-88CD-321A46115DC0}"/>
    <cellStyle name="Data   - Style2 4 4 6 2 3 2" xfId="22195" xr:uid="{8EFAF0E7-CC75-4F1A-BC28-19E1760BFB70}"/>
    <cellStyle name="Data   - Style2 4 4 6 2 4" xfId="22196" xr:uid="{FEF5B2B2-6913-4767-A79E-5524C3744374}"/>
    <cellStyle name="Data   - Style2 4 4 6 3" xfId="22197" xr:uid="{96751B58-3767-4AFA-887E-07831CF719B0}"/>
    <cellStyle name="Data   - Style2 4 4 6 3 2" xfId="22198" xr:uid="{76234E15-B1AC-4B98-B413-F031C48861E0}"/>
    <cellStyle name="Data   - Style2 4 4 6 4" xfId="22199" xr:uid="{F940F7D2-AD90-4659-8FE0-74A426BC15B2}"/>
    <cellStyle name="Data   - Style2 4 4 7" xfId="7131" xr:uid="{99F659A5-380A-4D04-BD4A-7E479C6CEF53}"/>
    <cellStyle name="Data   - Style2 4 4 7 2" xfId="3613" xr:uid="{607F8AAA-E0FD-4469-949B-9D75ECCCEE2B}"/>
    <cellStyle name="Data   - Style2 4 4 7 2 2" xfId="22200" xr:uid="{27CF7749-39B3-4B95-B8B6-1A52FC904AC1}"/>
    <cellStyle name="Data   - Style2 4 4 7 2 2 2" xfId="22201" xr:uid="{162E7F67-5341-4321-8FAE-74216671C0B4}"/>
    <cellStyle name="Data   - Style2 4 4 7 2 3" xfId="22202" xr:uid="{1FCB0545-D54F-4D96-838C-CD1DD90E0957}"/>
    <cellStyle name="Data   - Style2 4 4 7 3" xfId="22203" xr:uid="{1191156E-37F4-492C-891E-6820566EC9F9}"/>
    <cellStyle name="Data   - Style2 4 4 7 3 2" xfId="22204" xr:uid="{3B2FCD9F-D061-47F0-8899-BF65DC952F03}"/>
    <cellStyle name="Data   - Style2 4 4 7 4" xfId="22205" xr:uid="{FD66C106-3C45-44B5-91D6-7AAF2B9C784C}"/>
    <cellStyle name="Data   - Style2 4 4 8" xfId="4520" xr:uid="{E8C0FF40-D9E8-4D6D-A7E2-FFAAC4CC1A89}"/>
    <cellStyle name="Data   - Style2 4 4 8 2" xfId="22206" xr:uid="{648DC106-BF6A-46B3-B067-2765BAA5DAF9}"/>
    <cellStyle name="Data   - Style2 4 4 8 2 2" xfId="22207" xr:uid="{5FAB48A5-54C7-406A-8824-8BBD2493325F}"/>
    <cellStyle name="Data   - Style2 4 4 8 3" xfId="22208" xr:uid="{C70FAD05-ECE8-4275-9438-68ADB6ABD869}"/>
    <cellStyle name="Data   - Style2 4 4 9" xfId="22209" xr:uid="{C5C8C47D-1DBE-45DA-B197-2F4863BC4DBB}"/>
    <cellStyle name="Data   - Style2 4 4 9 2" xfId="22210" xr:uid="{0249C851-F3A1-4BCD-A776-5033E7A3A10F}"/>
    <cellStyle name="Data   - Style2 4 5" xfId="4750" xr:uid="{00B384EF-52F1-45AF-9EA3-840125A9DE18}"/>
    <cellStyle name="Data   - Style2 4 5 10" xfId="22211" xr:uid="{F4AE6ED2-440B-46A5-91D2-F48ADE440B90}"/>
    <cellStyle name="Data   - Style2 4 5 2" xfId="4963" xr:uid="{7B5055CF-9C1B-477B-880E-C1F2C7421AB0}"/>
    <cellStyle name="Data   - Style2 4 5 2 2" xfId="7613" xr:uid="{E901DB1D-A1D3-4F10-A5FF-A96EFEDC1E66}"/>
    <cellStyle name="Data   - Style2 4 5 2 2 2" xfId="5195" xr:uid="{FE0D9040-05CE-42B3-A533-A27F5694047B}"/>
    <cellStyle name="Data   - Style2 4 5 2 2 2 2" xfId="4962" xr:uid="{0D7B0746-D086-460F-B843-84D3C7E2152E}"/>
    <cellStyle name="Data   - Style2 4 5 2 2 2 2 2" xfId="22212" xr:uid="{6747192C-C974-4619-9F38-109F13215672}"/>
    <cellStyle name="Data   - Style2 4 5 2 2 2 2 2 2" xfId="22213" xr:uid="{A6F01485-201E-4049-B79A-8F1B8A375153}"/>
    <cellStyle name="Data   - Style2 4 5 2 2 2 2 3" xfId="22214" xr:uid="{2F409926-05BC-4520-9938-FCA6E19B742B}"/>
    <cellStyle name="Data   - Style2 4 5 2 2 2 3" xfId="22215" xr:uid="{3B569693-1D53-4DBF-A5F2-6E20625977C4}"/>
    <cellStyle name="Data   - Style2 4 5 2 2 2 3 2" xfId="22216" xr:uid="{20279CFF-89C8-4061-8D33-3B7070874C06}"/>
    <cellStyle name="Data   - Style2 4 5 2 2 2 4" xfId="22217" xr:uid="{89F6C915-149F-4852-893C-43F426F582F0}"/>
    <cellStyle name="Data   - Style2 4 5 2 2 3" xfId="22218" xr:uid="{BB2997BB-D851-4B5E-A8C5-A9AEF96D0B39}"/>
    <cellStyle name="Data   - Style2 4 5 2 2 3 2" xfId="22219" xr:uid="{34543F1C-89FC-4F14-B04C-E61A9856E6DD}"/>
    <cellStyle name="Data   - Style2 4 5 2 2 4" xfId="22220" xr:uid="{8AC408FD-3529-4C30-8502-287BDF06E712}"/>
    <cellStyle name="Data   - Style2 4 5 2 3" xfId="4616" xr:uid="{CD8DC083-FF1B-4DA4-85B1-6A52DF7C07BC}"/>
    <cellStyle name="Data   - Style2 4 5 2 3 2" xfId="7132" xr:uid="{A2D3C2C1-787C-4337-9293-8CEDBE96CC49}"/>
    <cellStyle name="Data   - Style2 4 5 2 3 2 2" xfId="22221" xr:uid="{506251F5-74C8-4521-A66F-5228B48F5DCC}"/>
    <cellStyle name="Data   - Style2 4 5 2 3 2 2 2" xfId="22222" xr:uid="{7AD0FD55-1B91-41CF-BA1E-ECCCF218F9D8}"/>
    <cellStyle name="Data   - Style2 4 5 2 3 2 3" xfId="22223" xr:uid="{BA992A53-4A0C-4C24-8424-8E8FC6AF3E8C}"/>
    <cellStyle name="Data   - Style2 4 5 2 3 3" xfId="22224" xr:uid="{F61DF1D8-4BE1-4B38-9F6C-F460B8470EB8}"/>
    <cellStyle name="Data   - Style2 4 5 2 3 3 2" xfId="22225" xr:uid="{20929B1C-7E2E-49DE-9D57-E3BA889B3995}"/>
    <cellStyle name="Data   - Style2 4 5 2 3 4" xfId="22226" xr:uid="{1E5CE627-22D0-492E-93B1-A5D74FE6D02E}"/>
    <cellStyle name="Data   - Style2 4 5 2 4" xfId="5937" xr:uid="{0EA7C049-886D-4722-9267-3FFBF87D6DE0}"/>
    <cellStyle name="Data   - Style2 4 5 2 4 2" xfId="22227" xr:uid="{2FE21B0A-216B-4051-AC7A-DD2C580DC315}"/>
    <cellStyle name="Data   - Style2 4 5 2 4 2 2" xfId="22228" xr:uid="{C6DAD0C3-0ACA-4DF6-BE07-A8C97E784D3E}"/>
    <cellStyle name="Data   - Style2 4 5 2 4 3" xfId="22229" xr:uid="{CDC5C8B7-1C19-43E2-8520-6064EB23CAEA}"/>
    <cellStyle name="Data   - Style2 4 5 2 5" xfId="22230" xr:uid="{71757BC8-034C-4570-B087-8E1821EDFBB8}"/>
    <cellStyle name="Data   - Style2 4 5 2 5 2" xfId="22231" xr:uid="{6DC39AC3-DAA1-4A2B-B88D-CF924D402F7B}"/>
    <cellStyle name="Data   - Style2 4 5 2 6" xfId="22232" xr:uid="{F56319B9-3048-429E-A636-BB7EEDE55542}"/>
    <cellStyle name="Data   - Style2 4 5 3" xfId="4961" xr:uid="{B02611FF-FE2A-4051-8D8C-67A1035C4B70}"/>
    <cellStyle name="Data   - Style2 4 5 3 2" xfId="7877" xr:uid="{44F7A4B1-0203-48D2-B677-C30787B0555F}"/>
    <cellStyle name="Data   - Style2 4 5 3 2 2" xfId="7133" xr:uid="{0045D854-B94D-4332-AC7F-424CD6E1F68E}"/>
    <cellStyle name="Data   - Style2 4 5 3 2 2 2" xfId="5194" xr:uid="{AFDF5B7D-6DC1-4C96-8A42-D042F8D7DBF2}"/>
    <cellStyle name="Data   - Style2 4 5 3 2 2 2 2" xfId="22233" xr:uid="{E8D5B866-441D-4250-B5CA-390C31D6518D}"/>
    <cellStyle name="Data   - Style2 4 5 3 2 2 2 2 2" xfId="22234" xr:uid="{209F30D8-C90D-4FFB-87EC-CDD53B7A848A}"/>
    <cellStyle name="Data   - Style2 4 5 3 2 2 2 3" xfId="22235" xr:uid="{06AC89BE-7101-4432-B635-5590471E8697}"/>
    <cellStyle name="Data   - Style2 4 5 3 2 2 3" xfId="22236" xr:uid="{3BC64C4D-1FA9-4B5A-A9B8-31513CEDF0C5}"/>
    <cellStyle name="Data   - Style2 4 5 3 2 2 3 2" xfId="22237" xr:uid="{446C1E73-11DE-4F6A-87CB-8C0E645B960F}"/>
    <cellStyle name="Data   - Style2 4 5 3 2 2 4" xfId="22238" xr:uid="{66AA7011-8A80-47E3-9EAA-B4710ADB0D99}"/>
    <cellStyle name="Data   - Style2 4 5 3 2 3" xfId="22239" xr:uid="{849BA856-9D6D-4E41-A71C-614DC4240285}"/>
    <cellStyle name="Data   - Style2 4 5 3 2 3 2" xfId="22240" xr:uid="{295A3221-6215-4110-B601-4B454AD27C05}"/>
    <cellStyle name="Data   - Style2 4 5 3 2 4" xfId="22241" xr:uid="{A670A093-62EA-4888-AA37-60F30A64C844}"/>
    <cellStyle name="Data   - Style2 4 5 3 3" xfId="4960" xr:uid="{A5201823-8A1B-48FA-ADD1-5CF412DBCD0A}"/>
    <cellStyle name="Data   - Style2 4 5 3 3 2" xfId="22242" xr:uid="{7DB1AC28-5C2F-4CBF-8535-CE68E4A1A4BC}"/>
    <cellStyle name="Data   - Style2 4 5 3 3 2 2" xfId="22243" xr:uid="{8A17D207-D04E-4389-852E-F6E2B4BD3ED9}"/>
    <cellStyle name="Data   - Style2 4 5 3 3 3" xfId="22244" xr:uid="{116417D4-C658-440C-A29F-6287FAE182EC}"/>
    <cellStyle name="Data   - Style2 4 5 3 4" xfId="22245" xr:uid="{1CE522F6-269E-48AA-966E-40876A77A889}"/>
    <cellStyle name="Data   - Style2 4 5 3 4 2" xfId="22246" xr:uid="{47AEE98D-CDFE-4B69-A942-6C7FDE2E380F}"/>
    <cellStyle name="Data   - Style2 4 5 3 5" xfId="22247" xr:uid="{0C71F358-38A5-4FF1-956E-E5DA55308F3D}"/>
    <cellStyle name="Data   - Style2 4 5 4" xfId="7609" xr:uid="{71C467CA-DE37-44C8-B524-0A7D5431F03C}"/>
    <cellStyle name="Data   - Style2 4 5 4 2" xfId="5584" xr:uid="{3B64A8A2-082D-4E43-9ED5-816647C7E166}"/>
    <cellStyle name="Data   - Style2 4 5 4 2 2" xfId="5193" xr:uid="{B1B3ACFA-A6A5-46D3-A1F2-6205707D7A5A}"/>
    <cellStyle name="Data   - Style2 4 5 4 2 2 2" xfId="4959" xr:uid="{560CD383-A79A-4264-8ABA-547406A7A5D6}"/>
    <cellStyle name="Data   - Style2 4 5 4 2 2 2 2" xfId="22248" xr:uid="{923EC1AC-F496-403E-898F-38CEA4A68809}"/>
    <cellStyle name="Data   - Style2 4 5 4 2 2 2 2 2" xfId="22249" xr:uid="{5EE632A7-FF0C-4CEB-BB4F-E6575918870A}"/>
    <cellStyle name="Data   - Style2 4 5 4 2 2 2 3" xfId="22250" xr:uid="{D5B4DD5D-BA2C-493A-96AC-F9E81C229CAD}"/>
    <cellStyle name="Data   - Style2 4 5 4 2 2 3" xfId="22251" xr:uid="{BFC036BF-F118-4EE5-9A9D-02CE4B5ECC55}"/>
    <cellStyle name="Data   - Style2 4 5 4 2 2 3 2" xfId="22252" xr:uid="{E8274205-4397-4D95-A17E-3D382843B161}"/>
    <cellStyle name="Data   - Style2 4 5 4 2 2 4" xfId="22253" xr:uid="{69700242-3815-4E6F-9321-489D9EAA702C}"/>
    <cellStyle name="Data   - Style2 4 5 4 2 3" xfId="22254" xr:uid="{D5F111E0-8877-4A3D-8D99-53BA3CC7CBC8}"/>
    <cellStyle name="Data   - Style2 4 5 4 2 3 2" xfId="22255" xr:uid="{2F918812-952D-46C8-93A1-802C309DF7D5}"/>
    <cellStyle name="Data   - Style2 4 5 4 2 4" xfId="22256" xr:uid="{0631891B-04AB-464B-B6AA-407E78C45F48}"/>
    <cellStyle name="Data   - Style2 4 5 4 3" xfId="3994" xr:uid="{BC4FA9F9-303A-42D6-A7D4-FFFD679E031A}"/>
    <cellStyle name="Data   - Style2 4 5 4 3 2" xfId="7134" xr:uid="{58449E80-2829-4B1C-B014-F049B8AED9D5}"/>
    <cellStyle name="Data   - Style2 4 5 4 3 2 2" xfId="22257" xr:uid="{BE42026D-CACD-4991-9401-1F5D1D94EC1A}"/>
    <cellStyle name="Data   - Style2 4 5 4 3 2 2 2" xfId="22258" xr:uid="{EFF366F2-FE06-4F69-929C-09ED61244154}"/>
    <cellStyle name="Data   - Style2 4 5 4 3 2 3" xfId="22259" xr:uid="{5CEDAEFB-4888-47A8-9857-707CA14DDABB}"/>
    <cellStyle name="Data   - Style2 4 5 4 3 3" xfId="22260" xr:uid="{DD2D7DCA-6B47-4599-985B-11E888C97789}"/>
    <cellStyle name="Data   - Style2 4 5 4 3 3 2" xfId="22261" xr:uid="{71488A2F-C880-425D-BC33-3CEACA2002B5}"/>
    <cellStyle name="Data   - Style2 4 5 4 3 4" xfId="22262" xr:uid="{46BF4D97-D44C-47B7-A56B-6359F25F7491}"/>
    <cellStyle name="Data   - Style2 4 5 4 4" xfId="5583" xr:uid="{CE192065-E2CE-4EB6-83EF-175034F8FC49}"/>
    <cellStyle name="Data   - Style2 4 5 4 4 2" xfId="22263" xr:uid="{7BDF6994-4E92-4DE0-BD06-F60968462E65}"/>
    <cellStyle name="Data   - Style2 4 5 4 4 2 2" xfId="22264" xr:uid="{2BC4E9EC-7EA3-4BB1-9F70-BA6F51040E25}"/>
    <cellStyle name="Data   - Style2 4 5 4 4 3" xfId="22265" xr:uid="{8C1F3710-0CC5-435E-9E46-34EB96EB89E6}"/>
    <cellStyle name="Data   - Style2 4 5 4 5" xfId="22266" xr:uid="{806C35C1-B050-4D7A-97C6-0C51987A93C0}"/>
    <cellStyle name="Data   - Style2 4 5 4 5 2" xfId="22267" xr:uid="{3246A67F-8C65-4ECC-8C7F-2F8D1FC6A3A5}"/>
    <cellStyle name="Data   - Style2 4 5 4 6" xfId="22268" xr:uid="{048A41FD-C036-4A6D-858E-FE263FA5B672}"/>
    <cellStyle name="Data   - Style2 4 5 5" xfId="3610" xr:uid="{CDE9C38F-D7C4-49B7-A765-211BB0B1DC72}"/>
    <cellStyle name="Data   - Style2 4 5 5 2" xfId="4534" xr:uid="{DEA9C63A-A2E0-4991-B3DC-E9AEB4236863}"/>
    <cellStyle name="Data   - Style2 4 5 5 2 2" xfId="4749" xr:uid="{09B0CCC2-074F-49AE-B57D-9D7BA4521926}"/>
    <cellStyle name="Data   - Style2 4 5 5 2 2 2" xfId="4958" xr:uid="{CDA033EC-7B79-4F28-8719-2CFED00BB947}"/>
    <cellStyle name="Data   - Style2 4 5 5 2 2 2 2" xfId="22269" xr:uid="{574A5AFB-86DE-48D4-9F48-4BD063D8C4CF}"/>
    <cellStyle name="Data   - Style2 4 5 5 2 2 2 2 2" xfId="22270" xr:uid="{5B7AC063-5B8F-4545-843E-367B8EB3E654}"/>
    <cellStyle name="Data   - Style2 4 5 5 2 2 2 3" xfId="22271" xr:uid="{68E8394C-F9BE-4049-826B-CB2B42D45000}"/>
    <cellStyle name="Data   - Style2 4 5 5 2 2 3" xfId="22272" xr:uid="{3BFA623E-0034-4103-AF61-559D21854A45}"/>
    <cellStyle name="Data   - Style2 4 5 5 2 2 3 2" xfId="22273" xr:uid="{0B1CA51D-4759-4CEE-AD7D-544966761897}"/>
    <cellStyle name="Data   - Style2 4 5 5 2 2 4" xfId="22274" xr:uid="{8559AA56-9919-4899-BE7F-172E6A33E593}"/>
    <cellStyle name="Data   - Style2 4 5 5 2 3" xfId="22275" xr:uid="{CD659A6C-4F3C-4428-B5F2-F0A06501B35D}"/>
    <cellStyle name="Data   - Style2 4 5 5 2 3 2" xfId="22276" xr:uid="{3AADAEC3-908E-4C20-AE80-B3A5915599E2}"/>
    <cellStyle name="Data   - Style2 4 5 5 2 4" xfId="22277" xr:uid="{F8DE8B6F-1958-43D3-AB18-FF808578FAA1}"/>
    <cellStyle name="Data   - Style2 4 5 5 3" xfId="4748" xr:uid="{C2A3F99A-CA73-4C15-8E42-9E26CF527042}"/>
    <cellStyle name="Data   - Style2 4 5 5 3 2" xfId="3644" xr:uid="{8361F444-802A-4794-B5E0-A60A3BB83F22}"/>
    <cellStyle name="Data   - Style2 4 5 5 3 2 2" xfId="22278" xr:uid="{99D33218-D4BA-4DA3-835F-770B0E49094D}"/>
    <cellStyle name="Data   - Style2 4 5 5 3 2 2 2" xfId="22279" xr:uid="{EC22F9CA-1018-4DFD-AC2A-E87A1C98446A}"/>
    <cellStyle name="Data   - Style2 4 5 5 3 2 3" xfId="22280" xr:uid="{F71A8ED9-1E49-466B-88B0-094D2E6CBBE2}"/>
    <cellStyle name="Data   - Style2 4 5 5 3 3" xfId="22281" xr:uid="{E72E3AFA-74E5-443A-8024-A5CB04158B79}"/>
    <cellStyle name="Data   - Style2 4 5 5 3 3 2" xfId="22282" xr:uid="{AF66C035-5207-4672-B820-FEBFA2D9DC9F}"/>
    <cellStyle name="Data   - Style2 4 5 5 3 4" xfId="22283" xr:uid="{2CF88D02-46E4-405C-A4BF-2A17975DAC4C}"/>
    <cellStyle name="Data   - Style2 4 5 5 4" xfId="22284" xr:uid="{50586487-893E-442B-BC54-8C079E543323}"/>
    <cellStyle name="Data   - Style2 4 5 5 4 2" xfId="22285" xr:uid="{7E96EF30-F81D-4B8D-BF86-D37896EE343A}"/>
    <cellStyle name="Data   - Style2 4 5 5 5" xfId="22286" xr:uid="{5618E45D-8B7E-4D30-8D21-06C45A242932}"/>
    <cellStyle name="Data   - Style2 4 5 6" xfId="3612" xr:uid="{E51E2C65-59DF-4B97-8523-A98386884E3A}"/>
    <cellStyle name="Data   - Style2 4 5 6 2" xfId="4747" xr:uid="{4641045D-C9EF-4ED9-95D0-0B602AC47CFC}"/>
    <cellStyle name="Data   - Style2 4 5 6 2 2" xfId="4957" xr:uid="{DF34CA06-58CC-410D-92C6-ED07295B9D96}"/>
    <cellStyle name="Data   - Style2 4 5 6 2 2 2" xfId="22287" xr:uid="{CF6CD81E-2F4E-4768-AEAB-C266F94678DB}"/>
    <cellStyle name="Data   - Style2 4 5 6 2 2 2 2" xfId="22288" xr:uid="{F6063990-A3F0-4AE7-9D8B-6941D0268E13}"/>
    <cellStyle name="Data   - Style2 4 5 6 2 2 3" xfId="22289" xr:uid="{6A746120-F8AB-4A47-84EA-F6C1691E089E}"/>
    <cellStyle name="Data   - Style2 4 5 6 2 3" xfId="22290" xr:uid="{1C80FC33-299B-4152-A128-DC7E7D7543AE}"/>
    <cellStyle name="Data   - Style2 4 5 6 2 3 2" xfId="22291" xr:uid="{77C984E5-5031-4DE0-9E37-B7B569A355B8}"/>
    <cellStyle name="Data   - Style2 4 5 6 2 4" xfId="22292" xr:uid="{BA537455-8AC1-4F26-A3CB-02ADEA657596}"/>
    <cellStyle name="Data   - Style2 4 5 6 3" xfId="22293" xr:uid="{FC98E3BD-2108-48A4-8DA2-170D603B6FA3}"/>
    <cellStyle name="Data   - Style2 4 5 6 3 2" xfId="22294" xr:uid="{A7539817-4FC8-456E-9564-EABAC5D1FCC0}"/>
    <cellStyle name="Data   - Style2 4 5 6 4" xfId="22295" xr:uid="{D4323D0D-E519-496E-BC2A-A57DCD195CDE}"/>
    <cellStyle name="Data   - Style2 4 5 7" xfId="7878" xr:uid="{2F4A81D6-0196-4DC7-A90E-BF07E6713907}"/>
    <cellStyle name="Data   - Style2 4 5 7 2" xfId="5055" xr:uid="{03B96C5A-7F39-4E81-834D-2004AB4B4CA5}"/>
    <cellStyle name="Data   - Style2 4 5 7 2 2" xfId="22296" xr:uid="{6376F109-1F98-4063-A443-FF80E8FFDB4A}"/>
    <cellStyle name="Data   - Style2 4 5 7 2 2 2" xfId="22297" xr:uid="{04340B5A-E242-43F8-B45B-BDF51CCA2476}"/>
    <cellStyle name="Data   - Style2 4 5 7 2 3" xfId="22298" xr:uid="{84A83CC0-B22B-4AAB-BD59-D8B22DAA2DB4}"/>
    <cellStyle name="Data   - Style2 4 5 7 3" xfId="22299" xr:uid="{5AD04A2F-5FA2-430E-A837-85316B48DC9A}"/>
    <cellStyle name="Data   - Style2 4 5 7 3 2" xfId="22300" xr:uid="{7A43083A-3BAB-42D3-B2C9-4704AA10AE73}"/>
    <cellStyle name="Data   - Style2 4 5 7 4" xfId="22301" xr:uid="{D1C07C72-B902-4601-837B-48CB1364EF86}"/>
    <cellStyle name="Data   - Style2 4 5 8" xfId="5192" xr:uid="{5745DBF2-A222-4F22-8934-A1F28E8FC1E4}"/>
    <cellStyle name="Data   - Style2 4 5 8 2" xfId="22302" xr:uid="{60A634C9-78B4-4B60-8942-3D15096B3863}"/>
    <cellStyle name="Data   - Style2 4 5 8 2 2" xfId="22303" xr:uid="{8638D717-6375-436C-8F3E-0AA9B44F21AB}"/>
    <cellStyle name="Data   - Style2 4 5 8 3" xfId="22304" xr:uid="{4AC173F6-02F1-4317-9452-AD891DCA7D2D}"/>
    <cellStyle name="Data   - Style2 4 5 9" xfId="22305" xr:uid="{25C90DFF-198B-49B4-8386-DF5EFC567367}"/>
    <cellStyle name="Data   - Style2 4 5 9 2" xfId="22306" xr:uid="{DAEA894B-E5F5-4792-859B-7C323E42DCAC}"/>
    <cellStyle name="Data   - Style2 4 6" xfId="4746" xr:uid="{F1FC3333-4923-49D3-88D6-32ED6016EA50}"/>
    <cellStyle name="Data   - Style2 4 6 2" xfId="4955" xr:uid="{F579CACD-A27F-42E2-871B-51CBE45D2803}"/>
    <cellStyle name="Data   - Style2 4 6 2 2" xfId="7614" xr:uid="{CAACCB9D-6BCB-49F6-A901-7EC3C5D0ED8B}"/>
    <cellStyle name="Data   - Style2 4 6 2 2 2" xfId="7135" xr:uid="{CC03FCB0-1557-447B-AA9A-EC340A835D1F}"/>
    <cellStyle name="Data   - Style2 4 6 2 2 2 2" xfId="22307" xr:uid="{429B3469-11C6-40F3-9177-7F65C05E57A3}"/>
    <cellStyle name="Data   - Style2 4 6 2 2 2 2 2" xfId="22308" xr:uid="{86783848-3285-4C95-A14C-EC56099A2556}"/>
    <cellStyle name="Data   - Style2 4 6 2 2 2 3" xfId="22309" xr:uid="{15DD542E-E595-43D7-B65A-E388BBDCCB7F}"/>
    <cellStyle name="Data   - Style2 4 6 2 2 3" xfId="22310" xr:uid="{737F575C-9CC1-406C-B180-54F34937BCB2}"/>
    <cellStyle name="Data   - Style2 4 6 2 2 3 2" xfId="22311" xr:uid="{910A8C97-DDB3-40D4-8839-08F705F27358}"/>
    <cellStyle name="Data   - Style2 4 6 2 2 4" xfId="22312" xr:uid="{95140271-845C-47F0-9CE8-95F42195A4EC}"/>
    <cellStyle name="Data   - Style2 4 6 2 3" xfId="22313" xr:uid="{F5490422-0AB2-4C2B-B608-D1A2BA1AA0E1}"/>
    <cellStyle name="Data   - Style2 4 6 2 3 2" xfId="22314" xr:uid="{7EB3DC3A-E4C8-4E81-97ED-45657C33BCEB}"/>
    <cellStyle name="Data   - Style2 4 6 2 4" xfId="22315" xr:uid="{B9201373-E84E-4E57-9164-5283D6850E00}"/>
    <cellStyle name="Data   - Style2 4 6 3" xfId="3611" xr:uid="{EBB3B4C6-017F-47ED-A8C5-170A98DDF630}"/>
    <cellStyle name="Data   - Style2 4 6 3 2" xfId="4745" xr:uid="{E49971D2-571E-4A3D-B89C-707FC0EBB512}"/>
    <cellStyle name="Data   - Style2 4 6 3 2 2" xfId="22316" xr:uid="{91415675-1D89-4500-B352-D5CF77F69A8F}"/>
    <cellStyle name="Data   - Style2 4 6 3 2 2 2" xfId="22317" xr:uid="{CC36528B-138F-4F8D-9053-B7220AE5E70C}"/>
    <cellStyle name="Data   - Style2 4 6 3 2 3" xfId="22318" xr:uid="{1ED05729-0CD6-4DC9-8F80-C2E9DBF38461}"/>
    <cellStyle name="Data   - Style2 4 6 3 3" xfId="22319" xr:uid="{75C8710E-827B-4BFE-A644-3D53F3DCBB44}"/>
    <cellStyle name="Data   - Style2 4 6 3 3 2" xfId="22320" xr:uid="{E1A118F1-124A-49A9-A160-51CF73C71B26}"/>
    <cellStyle name="Data   - Style2 4 6 3 4" xfId="22321" xr:uid="{BBF718E6-8A24-4030-9D66-548732B02D0E}"/>
    <cellStyle name="Data   - Style2 4 6 4" xfId="4954" xr:uid="{E5A0DBAB-ADC4-4FBB-B6DC-6F133A9B6B35}"/>
    <cellStyle name="Data   - Style2 4 6 4 2" xfId="22322" xr:uid="{9C0B13D9-1BCC-4F9D-BF9B-88377C02C676}"/>
    <cellStyle name="Data   - Style2 4 6 4 2 2" xfId="22323" xr:uid="{288FB1AD-CCA6-418E-866D-1753D1D47A37}"/>
    <cellStyle name="Data   - Style2 4 6 4 3" xfId="22324" xr:uid="{216030C9-2CEA-4B00-8DF4-0EA1D2675D3C}"/>
    <cellStyle name="Data   - Style2 4 6 5" xfId="22325" xr:uid="{18703595-4FA0-4533-8666-4263F8D14FAB}"/>
    <cellStyle name="Data   - Style2 4 6 5 2" xfId="22326" xr:uid="{24CC4FCE-9E9C-4629-838A-1B91162FD7E6}"/>
    <cellStyle name="Data   - Style2 4 6 6" xfId="22327" xr:uid="{DE3D6CB4-6647-418F-B9BE-DD1F61EA502A}"/>
    <cellStyle name="Data   - Style2 4 7" xfId="7009" xr:uid="{200A573E-9AEA-4951-9F1C-3E7A87D4A0F9}"/>
    <cellStyle name="Data   - Style2 4 7 2" xfId="7136" xr:uid="{C9C370E7-A047-4B50-B31B-F7C8B96712B5}"/>
    <cellStyle name="Data   - Style2 4 7 2 2" xfId="5191" xr:uid="{72E50782-6133-4F4E-BBF8-89B4F0985C2E}"/>
    <cellStyle name="Data   - Style2 4 7 2 2 2" xfId="5166" xr:uid="{16617B73-06ED-444C-99DC-5E56ACD60FE4}"/>
    <cellStyle name="Data   - Style2 4 7 2 2 2 2" xfId="22328" xr:uid="{37099B0B-4A12-4788-9D22-0A71AE705977}"/>
    <cellStyle name="Data   - Style2 4 7 2 2 2 2 2" xfId="22329" xr:uid="{05FEFE12-FCA5-4615-9584-A3ED95561ECE}"/>
    <cellStyle name="Data   - Style2 4 7 2 2 2 3" xfId="22330" xr:uid="{9D2716C5-73CC-4ADA-B2C0-3CB9E7E7F4BE}"/>
    <cellStyle name="Data   - Style2 4 7 2 2 3" xfId="22331" xr:uid="{F15BD3BC-B1C4-4823-9A31-DE4433CE865A}"/>
    <cellStyle name="Data   - Style2 4 7 2 2 3 2" xfId="22332" xr:uid="{D9C2712A-6BDF-4243-836E-D9F5CB242E3E}"/>
    <cellStyle name="Data   - Style2 4 7 2 2 4" xfId="22333" xr:uid="{C4450B57-3306-476B-8934-09900F9108DB}"/>
    <cellStyle name="Data   - Style2 4 7 2 3" xfId="22334" xr:uid="{ACAD1B0D-256D-4314-A7B5-0731C957AA7B}"/>
    <cellStyle name="Data   - Style2 4 7 2 3 2" xfId="22335" xr:uid="{30B0BFF1-7020-45F4-8FAD-BCA33C053B2D}"/>
    <cellStyle name="Data   - Style2 4 7 2 4" xfId="22336" xr:uid="{A5B4BE91-3214-4AD8-B115-BB5C36E00EF2}"/>
    <cellStyle name="Data   - Style2 4 7 3" xfId="5863" xr:uid="{926F6D46-8AEB-46AF-BC5A-98601D77B694}"/>
    <cellStyle name="Data   - Style2 4 7 3 2" xfId="4744" xr:uid="{9374A715-EB0E-4170-93D4-846C13546851}"/>
    <cellStyle name="Data   - Style2 4 7 3 2 2" xfId="22337" xr:uid="{4286B7D9-B78F-4B16-8004-F52B59287F3B}"/>
    <cellStyle name="Data   - Style2 4 7 3 2 2 2" xfId="22338" xr:uid="{7A532B36-3E3F-4B15-949E-55EAE8C656DD}"/>
    <cellStyle name="Data   - Style2 4 7 3 2 3" xfId="22339" xr:uid="{4429A8E4-E9CD-44F4-A87A-ADBE530C4E40}"/>
    <cellStyle name="Data   - Style2 4 7 3 3" xfId="22340" xr:uid="{C5B76AAF-5591-458D-B2AE-903425373C2B}"/>
    <cellStyle name="Data   - Style2 4 7 3 3 2" xfId="22341" xr:uid="{7DDB9880-23C4-461B-8ED1-0DAD3457C3D9}"/>
    <cellStyle name="Data   - Style2 4 7 3 4" xfId="22342" xr:uid="{2BFFE087-C08A-4004-9CB1-AF665AE16270}"/>
    <cellStyle name="Data   - Style2 4 7 4" xfId="4743" xr:uid="{E8F90EF2-333C-49D9-A4C2-8F6734202C5B}"/>
    <cellStyle name="Data   - Style2 4 7 4 2" xfId="22343" xr:uid="{82AB8C9B-D355-46BC-9D58-8BE4C97137DC}"/>
    <cellStyle name="Data   - Style2 4 7 4 2 2" xfId="22344" xr:uid="{50624247-F28A-48DB-8F12-E9ECA44E0A39}"/>
    <cellStyle name="Data   - Style2 4 7 4 3" xfId="22345" xr:uid="{38586D9A-3287-4BFD-B9B1-683963558533}"/>
    <cellStyle name="Data   - Style2 4 7 5" xfId="22346" xr:uid="{D1BDCF44-BB1A-4ED7-83BF-164FF88D2873}"/>
    <cellStyle name="Data   - Style2 4 7 5 2" xfId="22347" xr:uid="{B2191319-26B0-43CC-BBA2-6302AFFB1D68}"/>
    <cellStyle name="Data   - Style2 4 7 6" xfId="22348" xr:uid="{CAB1176D-9058-4AA3-9AC4-421AFA9E6CCA}"/>
    <cellStyle name="Data   - Style2 4 8" xfId="3605" xr:uid="{80D6ED4E-2D61-470B-8400-4C877FBE4290}"/>
    <cellStyle name="Data   - Style2 4 8 2" xfId="5862" xr:uid="{DA140D7F-F1B3-4A40-938F-0365E4FC82C8}"/>
    <cellStyle name="Data   - Style2 4 8 2 2" xfId="6578" xr:uid="{D6AD09E7-E7B4-4814-828E-414EEBE3BB0C}"/>
    <cellStyle name="Data   - Style2 4 8 2 2 2" xfId="5167" xr:uid="{BD73E438-B575-46A1-8C16-B5FF2F5E5FB4}"/>
    <cellStyle name="Data   - Style2 4 8 2 2 2 2" xfId="22349" xr:uid="{4BC292A4-45F9-4BFF-A4F1-A5CB3850F8D0}"/>
    <cellStyle name="Data   - Style2 4 8 2 2 2 2 2" xfId="22350" xr:uid="{DA10E6F3-E347-45FE-AD74-9D008C427CA6}"/>
    <cellStyle name="Data   - Style2 4 8 2 2 2 3" xfId="22351" xr:uid="{D2CBB02E-7202-42C7-82F0-EF8FA042C81D}"/>
    <cellStyle name="Data   - Style2 4 8 2 2 3" xfId="22352" xr:uid="{5BA7C182-B28E-4D06-B83B-3DAFDD7C6EDD}"/>
    <cellStyle name="Data   - Style2 4 8 2 2 3 2" xfId="22353" xr:uid="{51EA332E-EB85-4629-85BA-50571F0862E3}"/>
    <cellStyle name="Data   - Style2 4 8 2 2 4" xfId="22354" xr:uid="{897D60C2-29DD-40EC-8051-5B0225902554}"/>
    <cellStyle name="Data   - Style2 4 8 2 3" xfId="22355" xr:uid="{E6FC0A77-FEF6-40EA-8E37-7D2557AAF618}"/>
    <cellStyle name="Data   - Style2 4 8 2 3 2" xfId="22356" xr:uid="{85F0B64F-9A1A-4D56-8448-A6046AD68C00}"/>
    <cellStyle name="Data   - Style2 4 8 2 4" xfId="22357" xr:uid="{908EC395-499B-48FC-B18A-C7B6AB7C2A81}"/>
    <cellStyle name="Data   - Style2 4 8 3" xfId="7010" xr:uid="{0FF0DB4D-DFFE-4D2F-82BC-0DF7EF088645}"/>
    <cellStyle name="Data   - Style2 4 8 3 2" xfId="7137" xr:uid="{9C23D875-125E-4B12-894E-4210616A55D1}"/>
    <cellStyle name="Data   - Style2 4 8 3 2 2" xfId="22358" xr:uid="{5BBE81E2-0940-4733-9C3B-12B79394E702}"/>
    <cellStyle name="Data   - Style2 4 8 3 2 2 2" xfId="22359" xr:uid="{5BA3BC23-3C6D-4C29-941E-18ED020DF243}"/>
    <cellStyle name="Data   - Style2 4 8 3 2 3" xfId="22360" xr:uid="{2A0A814E-58A5-4495-9B26-42AAEF112009}"/>
    <cellStyle name="Data   - Style2 4 8 3 3" xfId="22361" xr:uid="{2CE7C20D-9FB7-4714-9007-D045BAF38002}"/>
    <cellStyle name="Data   - Style2 4 8 3 3 2" xfId="22362" xr:uid="{BF7A2757-5428-4132-9797-972424C3AE38}"/>
    <cellStyle name="Data   - Style2 4 8 3 4" xfId="22363" xr:uid="{B42DCFC5-D959-496C-8A34-DF70591F31E8}"/>
    <cellStyle name="Data   - Style2 4 8 4" xfId="7138" xr:uid="{B5B1D386-EA06-4C6E-9D9D-215952CF6584}"/>
    <cellStyle name="Data   - Style2 4 8 4 2" xfId="22364" xr:uid="{9B7250EA-5F8F-4341-90AB-F452D5F7A354}"/>
    <cellStyle name="Data   - Style2 4 8 4 2 2" xfId="22365" xr:uid="{B34AEFE4-A5B8-4E41-8D90-A414BA434CD9}"/>
    <cellStyle name="Data   - Style2 4 8 4 3" xfId="22366" xr:uid="{0232D962-6EC3-42BC-882C-1D88E2CE968F}"/>
    <cellStyle name="Data   - Style2 4 8 5" xfId="22367" xr:uid="{ACBCAC08-9B32-43E2-86DE-767B7B397126}"/>
    <cellStyle name="Data   - Style2 4 8 5 2" xfId="22368" xr:uid="{2A515BBA-EB7E-4132-8E82-9AFFDE9FB02C}"/>
    <cellStyle name="Data   - Style2 4 8 6" xfId="22369" xr:uid="{ABBD8E39-63A2-46B9-9BA6-D9211CCFCD78}"/>
    <cellStyle name="Data   - Style2 4 9" xfId="4461" xr:uid="{437FFBE2-DFE6-44CF-A35F-622CCE9C4EEC}"/>
    <cellStyle name="Data   - Style2 4 9 2" xfId="5165" xr:uid="{371B8503-8496-49F1-931C-AFB1B1FEAD1B}"/>
    <cellStyle name="Data   - Style2 4 9 2 2" xfId="4953" xr:uid="{95F1A6ED-6D63-4D9B-A6A8-7E5EE18C243A}"/>
    <cellStyle name="Data   - Style2 4 9 2 2 2" xfId="22370" xr:uid="{6C9F31FB-9020-4FB3-9196-BA6AC11DEFF0}"/>
    <cellStyle name="Data   - Style2 4 9 2 2 2 2" xfId="22371" xr:uid="{9D693B71-001E-4AEC-AE54-CBF00C15EA6D}"/>
    <cellStyle name="Data   - Style2 4 9 2 2 3" xfId="22372" xr:uid="{F2E31A8C-F454-4B76-B5C6-1B513096E347}"/>
    <cellStyle name="Data   - Style2 4 9 2 3" xfId="22373" xr:uid="{BEF3CE4B-EABD-4BD9-BBD7-BE39F4E16059}"/>
    <cellStyle name="Data   - Style2 4 9 2 3 2" xfId="22374" xr:uid="{BF1D9521-212D-425E-B296-5DBD560BD1E4}"/>
    <cellStyle name="Data   - Style2 4 9 2 4" xfId="22375" xr:uid="{EFA15438-077F-49DA-8824-8CC657CF86D9}"/>
    <cellStyle name="Data   - Style2 4 9 3" xfId="22376" xr:uid="{0546A933-658D-4220-91AC-2652F47F5833}"/>
    <cellStyle name="Data   - Style2 4 9 3 2" xfId="22377" xr:uid="{2A38BC64-9F8D-4E56-874D-F8C14E41D8F2}"/>
    <cellStyle name="Data   - Style2 4 9 4" xfId="22378" xr:uid="{94C9140D-EB0A-44FC-B0F7-C76514044658}"/>
    <cellStyle name="Data   - Style2 5" xfId="7972" xr:uid="{CA08524E-E505-4167-B9E7-EAF0F7DA443C}"/>
    <cellStyle name="Data   - Style2 5 10" xfId="5189" xr:uid="{9E5CDC0F-51B5-4332-8D03-F60E80D97038}"/>
    <cellStyle name="Data   - Style2 5 10 2" xfId="22379" xr:uid="{1C6D9AC9-0F96-464D-8739-3C844638A15D}"/>
    <cellStyle name="Data   - Style2 5 10 2 2" xfId="22380" xr:uid="{5B92FF8D-68B2-4BC6-805D-CE0CBF527027}"/>
    <cellStyle name="Data   - Style2 5 10 3" xfId="22381" xr:uid="{291C0916-2722-48EE-A68E-F67431140689}"/>
    <cellStyle name="Data   - Style2 5 11" xfId="22382" xr:uid="{55317CB5-8072-4C4C-AA57-CFF94BFAE6A4}"/>
    <cellStyle name="Data   - Style2 5 11 2" xfId="22383" xr:uid="{3491B17A-B9C1-4213-ACFD-94984E47D323}"/>
    <cellStyle name="Data   - Style2 5 12" xfId="22384" xr:uid="{4279607D-2B02-44E3-A700-F78B500D3C8E}"/>
    <cellStyle name="Data   - Style2 5 2" xfId="4952" xr:uid="{B116A5DC-A026-495C-9341-7E0350ACF9F5}"/>
    <cellStyle name="Data   - Style2 5 2 10" xfId="22385" xr:uid="{6B8A3E3B-1514-4EAF-BE0C-5CA524CD933A}"/>
    <cellStyle name="Data   - Style2 5 2 10 2" xfId="22386" xr:uid="{BFC30153-3D92-4A52-B86F-C2F35820F481}"/>
    <cellStyle name="Data   - Style2 5 2 11" xfId="22387" xr:uid="{D2DF61FF-F272-4B53-8327-B57E4601CF30}"/>
    <cellStyle name="Data   - Style2 5 2 2" xfId="5384" xr:uid="{14414274-A447-41E6-912E-6D006185D8A8}"/>
    <cellStyle name="Data   - Style2 5 2 2 10" xfId="22388" xr:uid="{F9B67579-7F9F-4D8D-89C3-4763966D1B07}"/>
    <cellStyle name="Data   - Style2 5 2 2 2" xfId="7139" xr:uid="{A03BD6BB-1D80-4909-BFB3-54F9D8F68BE3}"/>
    <cellStyle name="Data   - Style2 5 2 2 2 2" xfId="5190" xr:uid="{43AD4AB5-B692-42B6-99B9-B32FF325A344}"/>
    <cellStyle name="Data   - Style2 5 2 2 2 2 2" xfId="4951" xr:uid="{29D0B663-4D78-4109-BB82-342E37C69C96}"/>
    <cellStyle name="Data   - Style2 5 2 2 2 2 2 2" xfId="5390" xr:uid="{55619222-1BAD-4B21-8C6C-E992521533D4}"/>
    <cellStyle name="Data   - Style2 5 2 2 2 2 2 2 2" xfId="22389" xr:uid="{D9645E7B-1BB0-4AE7-A12E-A178EB800899}"/>
    <cellStyle name="Data   - Style2 5 2 2 2 2 2 2 2 2" xfId="22390" xr:uid="{504EDB47-2913-4858-B9FA-3D82A98FF93D}"/>
    <cellStyle name="Data   - Style2 5 2 2 2 2 2 2 3" xfId="22391" xr:uid="{2EF487BA-E49E-42B2-9A65-C05B06988264}"/>
    <cellStyle name="Data   - Style2 5 2 2 2 2 2 3" xfId="22392" xr:uid="{400D56CD-781B-4662-A0D0-BBAE40AAF5A6}"/>
    <cellStyle name="Data   - Style2 5 2 2 2 2 2 3 2" xfId="22393" xr:uid="{BD59E6F7-7D62-459B-B084-E00E159A7E8B}"/>
    <cellStyle name="Data   - Style2 5 2 2 2 2 2 4" xfId="22394" xr:uid="{75AA4B36-4234-4983-ABD2-C0368E3AA2EF}"/>
    <cellStyle name="Data   - Style2 5 2 2 2 2 3" xfId="22395" xr:uid="{9B4391CB-E8BF-4B2C-B335-F25E55F8AB00}"/>
    <cellStyle name="Data   - Style2 5 2 2 2 2 3 2" xfId="22396" xr:uid="{F6221727-47B9-47E1-AA11-FAE3FEDDE520}"/>
    <cellStyle name="Data   - Style2 5 2 2 2 2 4" xfId="22397" xr:uid="{C573D980-AB86-4042-931A-E9FFBDC47B04}"/>
    <cellStyle name="Data   - Style2 5 2 2 2 3" xfId="7140" xr:uid="{C1CA38DD-89A1-409A-85D1-BD45A6550529}"/>
    <cellStyle name="Data   - Style2 5 2 2 2 3 2" xfId="3522" xr:uid="{0395FF6A-CC09-415E-BACD-05939B8189D2}"/>
    <cellStyle name="Data   - Style2 5 2 2 2 3 2 2" xfId="22398" xr:uid="{D5BF1CBC-4660-4B11-864C-C10A583E613D}"/>
    <cellStyle name="Data   - Style2 5 2 2 2 3 2 2 2" xfId="22399" xr:uid="{6B76885E-2173-4BB1-9A53-C4A16B411351}"/>
    <cellStyle name="Data   - Style2 5 2 2 2 3 2 3" xfId="22400" xr:uid="{2DB4CE2E-C26C-4F1C-AABF-606C83F0B730}"/>
    <cellStyle name="Data   - Style2 5 2 2 2 3 3" xfId="22401" xr:uid="{A27022BC-77CE-46B8-B601-C7008A212041}"/>
    <cellStyle name="Data   - Style2 5 2 2 2 3 3 2" xfId="22402" xr:uid="{19D5D969-1B01-4369-9B17-38354ED8458F}"/>
    <cellStyle name="Data   - Style2 5 2 2 2 3 4" xfId="22403" xr:uid="{ED2BF892-EFF8-4829-A8DC-0A27B5AE10EE}"/>
    <cellStyle name="Data   - Style2 5 2 2 2 4" xfId="4950" xr:uid="{0C72395B-F61F-45C8-AABA-992938CA5012}"/>
    <cellStyle name="Data   - Style2 5 2 2 2 4 2" xfId="22404" xr:uid="{0F6E1C28-A82C-4686-8697-AFB965DDBC77}"/>
    <cellStyle name="Data   - Style2 5 2 2 2 4 2 2" xfId="22405" xr:uid="{A661ED1A-2713-4F62-A1A4-90ACC23BAB6D}"/>
    <cellStyle name="Data   - Style2 5 2 2 2 4 3" xfId="22406" xr:uid="{3394071E-FCC1-4A94-ABDC-E993BB4A4020}"/>
    <cellStyle name="Data   - Style2 5 2 2 2 5" xfId="22407" xr:uid="{842F24D9-B487-44DB-9CD0-F5ACAAE99C01}"/>
    <cellStyle name="Data   - Style2 5 2 2 2 5 2" xfId="22408" xr:uid="{71B4CB4B-E17E-43CC-9113-58DA0145E8EE}"/>
    <cellStyle name="Data   - Style2 5 2 2 2 6" xfId="22409" xr:uid="{B3A35951-6BE5-49A5-B3BA-B16A5596A5F7}"/>
    <cellStyle name="Data   - Style2 5 2 2 3" xfId="7897" xr:uid="{45C693AA-8302-4839-964A-D546B9AEC38B}"/>
    <cellStyle name="Data   - Style2 5 2 2 3 2" xfId="5582" xr:uid="{C18676D1-71CF-4284-87DA-B0C5552D1E3E}"/>
    <cellStyle name="Data   - Style2 5 2 2 3 2 2" xfId="6001" xr:uid="{C74FD3A1-DAB8-4F50-8E5E-4B3455D0E137}"/>
    <cellStyle name="Data   - Style2 5 2 2 3 2 2 2" xfId="3540" xr:uid="{FE4642B2-36CB-46D5-8482-D9DEF2C6DB00}"/>
    <cellStyle name="Data   - Style2 5 2 2 3 2 2 2 2" xfId="22410" xr:uid="{AEF01E2E-71F1-436D-91BB-04A625EAE243}"/>
    <cellStyle name="Data   - Style2 5 2 2 3 2 2 2 2 2" xfId="22411" xr:uid="{385AD904-0A50-4994-AA43-6DB0236BE93C}"/>
    <cellStyle name="Data   - Style2 5 2 2 3 2 2 2 3" xfId="22412" xr:uid="{704AC2BB-5192-41F6-BECF-3AC33AD73A34}"/>
    <cellStyle name="Data   - Style2 5 2 2 3 2 2 3" xfId="22413" xr:uid="{AA51C028-80A4-43C1-9A87-304BF5A30C54}"/>
    <cellStyle name="Data   - Style2 5 2 2 3 2 2 3 2" xfId="22414" xr:uid="{FE6D17ED-CF16-4D2E-A197-67C2919BBCCC}"/>
    <cellStyle name="Data   - Style2 5 2 2 3 2 2 4" xfId="22415" xr:uid="{6F71ED50-24FD-4612-9B79-B3111B44639E}"/>
    <cellStyle name="Data   - Style2 5 2 2 3 2 3" xfId="22416" xr:uid="{0B25B982-4EE8-4562-855C-3AEC3A17CEE5}"/>
    <cellStyle name="Data   - Style2 5 2 2 3 2 3 2" xfId="22417" xr:uid="{DAA33F81-90CE-4573-A9DD-9E1040326082}"/>
    <cellStyle name="Data   - Style2 5 2 2 3 2 4" xfId="22418" xr:uid="{B779DA69-61CA-459D-8F47-9423B930D316}"/>
    <cellStyle name="Data   - Style2 5 2 2 3 3" xfId="7011" xr:uid="{3F41092F-3519-4141-A1E5-AE8C1A0AD3DF}"/>
    <cellStyle name="Data   - Style2 5 2 2 3 3 2" xfId="22419" xr:uid="{5AA34296-0261-4987-8F75-BBF3F81670B8}"/>
    <cellStyle name="Data   - Style2 5 2 2 3 3 2 2" xfId="22420" xr:uid="{828D02D6-A291-4ED5-B077-8EAF56E8CCAD}"/>
    <cellStyle name="Data   - Style2 5 2 2 3 3 3" xfId="22421" xr:uid="{12D85AB2-11DB-4547-AFFC-B8CF559E9FD9}"/>
    <cellStyle name="Data   - Style2 5 2 2 3 4" xfId="22422" xr:uid="{F7D0748E-F5C3-4A80-89BD-E13C7DACAE03}"/>
    <cellStyle name="Data   - Style2 5 2 2 3 4 2" xfId="22423" xr:uid="{8DC40A1F-92E3-40AC-89AB-847414FFB79E}"/>
    <cellStyle name="Data   - Style2 5 2 2 3 5" xfId="22424" xr:uid="{A304C260-E06B-4314-AD5B-69522879DEA1}"/>
    <cellStyle name="Data   - Style2 5 2 2 4" xfId="7141" xr:uid="{716B4C58-9E1C-41EB-AADB-A9A05339E689}"/>
    <cellStyle name="Data   - Style2 5 2 2 4 2" xfId="7142" xr:uid="{48EF75E1-44B3-4C16-9A76-DCD8F1B395DC}"/>
    <cellStyle name="Data   - Style2 5 2 2 4 2 2" xfId="7143" xr:uid="{28EA4692-C17B-4C9F-9CC3-2C84D3BE7218}"/>
    <cellStyle name="Data   - Style2 5 2 2 4 2 2 2" xfId="4460" xr:uid="{F903E51F-1B55-4504-87FD-E97B49E909FB}"/>
    <cellStyle name="Data   - Style2 5 2 2 4 2 2 2 2" xfId="22425" xr:uid="{521D603C-C0F2-4FB2-99A9-9613CD337F0D}"/>
    <cellStyle name="Data   - Style2 5 2 2 4 2 2 2 2 2" xfId="22426" xr:uid="{55E68A47-E324-4D7E-86E8-8CD8CE23421F}"/>
    <cellStyle name="Data   - Style2 5 2 2 4 2 2 2 3" xfId="22427" xr:uid="{DBED1A54-73AA-4241-AB87-302BE9A5066B}"/>
    <cellStyle name="Data   - Style2 5 2 2 4 2 2 3" xfId="22428" xr:uid="{B30F5470-8C1B-4C87-BAB6-842B80C0B0B1}"/>
    <cellStyle name="Data   - Style2 5 2 2 4 2 2 3 2" xfId="22429" xr:uid="{EF39BB02-709F-4A4C-8DB9-62C92B31ED05}"/>
    <cellStyle name="Data   - Style2 5 2 2 4 2 2 4" xfId="22430" xr:uid="{B5BF5B76-DDF4-47C7-88AC-EBC1020E246E}"/>
    <cellStyle name="Data   - Style2 5 2 2 4 2 3" xfId="22431" xr:uid="{F16BCA91-9CB1-453E-82E4-9217FAB99989}"/>
    <cellStyle name="Data   - Style2 5 2 2 4 2 3 2" xfId="22432" xr:uid="{CD745F56-711B-4268-A0DA-5DE7359B4FED}"/>
    <cellStyle name="Data   - Style2 5 2 2 4 2 4" xfId="22433" xr:uid="{3CBBC959-4779-4C09-9907-29CA873FC209}"/>
    <cellStyle name="Data   - Style2 5 2 2 4 3" xfId="5164" xr:uid="{CA7E1DA9-9E34-4AC4-AE77-BA49E6F07113}"/>
    <cellStyle name="Data   - Style2 5 2 2 4 3 2" xfId="3539" xr:uid="{CCFCB042-FCE8-4DAC-B390-2583E207C6EF}"/>
    <cellStyle name="Data   - Style2 5 2 2 4 3 2 2" xfId="22434" xr:uid="{ED78E57D-4DFD-480A-8537-781527B9CABF}"/>
    <cellStyle name="Data   - Style2 5 2 2 4 3 2 2 2" xfId="22435" xr:uid="{34486515-8E9C-48CE-BD27-B7FA2E1DBBB4}"/>
    <cellStyle name="Data   - Style2 5 2 2 4 3 2 3" xfId="22436" xr:uid="{DC16FE76-A9BD-4493-B954-E412237CDF11}"/>
    <cellStyle name="Data   - Style2 5 2 2 4 3 3" xfId="22437" xr:uid="{7990345D-E028-4603-A140-99716299EC8B}"/>
    <cellStyle name="Data   - Style2 5 2 2 4 3 3 2" xfId="22438" xr:uid="{847064E5-ED62-4D9B-90FD-ABFDB4AC2C7B}"/>
    <cellStyle name="Data   - Style2 5 2 2 4 3 4" xfId="22439" xr:uid="{C63AAC26-A63D-4E4A-AE90-54153AE97907}"/>
    <cellStyle name="Data   - Style2 5 2 2 4 4" xfId="7973" xr:uid="{E402A403-B04E-4D62-BBB3-4A1CCB73419E}"/>
    <cellStyle name="Data   - Style2 5 2 2 4 4 2" xfId="22440" xr:uid="{F8126F9C-410A-4669-8C24-96550F6B66A6}"/>
    <cellStyle name="Data   - Style2 5 2 2 4 4 2 2" xfId="22441" xr:uid="{F1AA9F98-6FF4-4D7E-B5E8-F43A0F7D528D}"/>
    <cellStyle name="Data   - Style2 5 2 2 4 4 3" xfId="22442" xr:uid="{4B9F1E4D-3E41-47D4-B5AA-C829D91E6B72}"/>
    <cellStyle name="Data   - Style2 5 2 2 4 5" xfId="22443" xr:uid="{194B6B63-7FF3-451C-B3A8-B59CCC6FEC82}"/>
    <cellStyle name="Data   - Style2 5 2 2 4 5 2" xfId="22444" xr:uid="{E4DBEA22-2FA0-4410-9D7D-842F6CC8A626}"/>
    <cellStyle name="Data   - Style2 5 2 2 4 6" xfId="22445" xr:uid="{167CD561-4436-4BB9-A977-17A00E7F3434}"/>
    <cellStyle name="Data   - Style2 5 2 2 5" xfId="7144" xr:uid="{C9C07792-8384-48EF-A83B-3E58E17DB04F}"/>
    <cellStyle name="Data   - Style2 5 2 2 5 2" xfId="7145" xr:uid="{635FA552-AB43-4FFC-A1ED-1A1C20795FE1}"/>
    <cellStyle name="Data   - Style2 5 2 2 5 2 2" xfId="7146" xr:uid="{6BDE026E-6335-4F05-9E08-9E8160402878}"/>
    <cellStyle name="Data   - Style2 5 2 2 5 2 2 2" xfId="7147" xr:uid="{36149048-37DE-4CAB-BDBE-78711C472031}"/>
    <cellStyle name="Data   - Style2 5 2 2 5 2 2 2 2" xfId="22446" xr:uid="{2727A068-F459-456E-933E-DB843DD59EBA}"/>
    <cellStyle name="Data   - Style2 5 2 2 5 2 2 2 2 2" xfId="22447" xr:uid="{989CFC26-545E-44D8-A9D4-5E7EA9C2BED9}"/>
    <cellStyle name="Data   - Style2 5 2 2 5 2 2 2 3" xfId="22448" xr:uid="{4F1E2091-B970-4664-B75B-890C91AFAB32}"/>
    <cellStyle name="Data   - Style2 5 2 2 5 2 2 3" xfId="22449" xr:uid="{91A4A5A6-23EB-4228-8411-BCCF740E8E79}"/>
    <cellStyle name="Data   - Style2 5 2 2 5 2 2 3 2" xfId="22450" xr:uid="{7FD69580-AA24-46EA-AC69-55612B3415AF}"/>
    <cellStyle name="Data   - Style2 5 2 2 5 2 2 4" xfId="22451" xr:uid="{F2E9C412-3039-432E-B90B-FD8E0AE9F863}"/>
    <cellStyle name="Data   - Style2 5 2 2 5 2 3" xfId="22452" xr:uid="{E6AF00FF-182A-4722-AD86-C077A4D728D0}"/>
    <cellStyle name="Data   - Style2 5 2 2 5 2 3 2" xfId="22453" xr:uid="{A81F0E94-3ADB-44D9-8648-5250889BBFB0}"/>
    <cellStyle name="Data   - Style2 5 2 2 5 2 4" xfId="22454" xr:uid="{C285DAB5-54E9-4AE1-930A-93194D850AEB}"/>
    <cellStyle name="Data   - Style2 5 2 2 5 3" xfId="7148" xr:uid="{BDD81F37-779D-4B86-9C6D-8AD53D93F2CD}"/>
    <cellStyle name="Data   - Style2 5 2 2 5 3 2" xfId="7149" xr:uid="{A89355F3-F395-431D-9DDE-A1FDA6DA09DA}"/>
    <cellStyle name="Data   - Style2 5 2 2 5 3 2 2" xfId="22455" xr:uid="{ED805CF7-E9DA-48BD-8A34-C82DE5417E9C}"/>
    <cellStyle name="Data   - Style2 5 2 2 5 3 2 2 2" xfId="22456" xr:uid="{AA4CF298-CEDD-4DDA-85D9-993193966EB3}"/>
    <cellStyle name="Data   - Style2 5 2 2 5 3 2 3" xfId="22457" xr:uid="{13F13414-D863-4082-B359-11E0445B69F2}"/>
    <cellStyle name="Data   - Style2 5 2 2 5 3 3" xfId="22458" xr:uid="{2E68BF66-BADB-4E7F-9285-035D8C50019A}"/>
    <cellStyle name="Data   - Style2 5 2 2 5 3 3 2" xfId="22459" xr:uid="{3F29B173-97AA-406A-BE17-1B353C2D31F4}"/>
    <cellStyle name="Data   - Style2 5 2 2 5 3 4" xfId="22460" xr:uid="{88EA695D-5611-4717-A879-75F2B9431518}"/>
    <cellStyle name="Data   - Style2 5 2 2 5 4" xfId="22461" xr:uid="{B1853F1E-6434-4866-9507-0EA2C2F7A37C}"/>
    <cellStyle name="Data   - Style2 5 2 2 5 4 2" xfId="22462" xr:uid="{CD15C3AE-0AF7-4D59-9D97-104ABFBDF563}"/>
    <cellStyle name="Data   - Style2 5 2 2 5 5" xfId="22463" xr:uid="{EE7AFC32-F129-4395-BF03-8EAB53FA065B}"/>
    <cellStyle name="Data   - Style2 5 2 2 6" xfId="7150" xr:uid="{B5F98590-182C-4A23-8347-5ACAB9C99CA2}"/>
    <cellStyle name="Data   - Style2 5 2 2 6 2" xfId="3520" xr:uid="{72B1708C-75CC-4A67-991E-E16AC7CCB85E}"/>
    <cellStyle name="Data   - Style2 5 2 2 6 2 2" xfId="5634" xr:uid="{C97BF203-3015-498D-B097-102AE7D6DE12}"/>
    <cellStyle name="Data   - Style2 5 2 2 6 2 2 2" xfId="22464" xr:uid="{71A21023-7A93-45F4-AFA6-21F4EB04B6EE}"/>
    <cellStyle name="Data   - Style2 5 2 2 6 2 2 2 2" xfId="22465" xr:uid="{C9ADFC62-A8CE-4607-A298-BB14A0EC16C8}"/>
    <cellStyle name="Data   - Style2 5 2 2 6 2 2 3" xfId="22466" xr:uid="{058EE1FE-B761-4151-BE40-43B485316D50}"/>
    <cellStyle name="Data   - Style2 5 2 2 6 2 3" xfId="22467" xr:uid="{9F64120B-B15C-405A-BE9E-2BA35E9ED451}"/>
    <cellStyle name="Data   - Style2 5 2 2 6 2 3 2" xfId="22468" xr:uid="{12D1ADD5-5F65-4838-9B35-07DBB277626B}"/>
    <cellStyle name="Data   - Style2 5 2 2 6 2 4" xfId="22469" xr:uid="{753351D7-EB34-4E02-A19E-1FF6FF2DA143}"/>
    <cellStyle name="Data   - Style2 5 2 2 6 3" xfId="22470" xr:uid="{FE2888E9-052B-4C0E-8754-893C17F2A2ED}"/>
    <cellStyle name="Data   - Style2 5 2 2 6 3 2" xfId="22471" xr:uid="{85444DAB-EFDD-4656-A54D-A69ECECDE945}"/>
    <cellStyle name="Data   - Style2 5 2 2 6 4" xfId="22472" xr:uid="{5AB2E85D-B721-46D7-8538-F58E890CFF58}"/>
    <cellStyle name="Data   - Style2 5 2 2 7" xfId="3538" xr:uid="{13DD190E-FECC-4092-BA2F-5E7A9FB8BE50}"/>
    <cellStyle name="Data   - Style2 5 2 2 7 2" xfId="7012" xr:uid="{11B39661-8969-4F00-B2DC-78B0D35377EC}"/>
    <cellStyle name="Data   - Style2 5 2 2 7 2 2" xfId="22473" xr:uid="{B3A83B0F-06BA-423C-9089-1D20F91376CD}"/>
    <cellStyle name="Data   - Style2 5 2 2 7 2 2 2" xfId="22474" xr:uid="{9AB3680C-C3FA-4B2C-9D25-F9755359E774}"/>
    <cellStyle name="Data   - Style2 5 2 2 7 2 3" xfId="22475" xr:uid="{9DBDCA25-5302-4224-B5CC-50099EC3D5B9}"/>
    <cellStyle name="Data   - Style2 5 2 2 7 3" xfId="22476" xr:uid="{2C2E58EF-C3A9-48DB-A2F8-16DE7C3C4D2B}"/>
    <cellStyle name="Data   - Style2 5 2 2 7 3 2" xfId="22477" xr:uid="{DA15B89F-B797-462C-B9F6-EBB384600EA3}"/>
    <cellStyle name="Data   - Style2 5 2 2 7 4" xfId="22478" xr:uid="{8CF0F36B-09F0-49B4-90A5-2C09F7E68BCF}"/>
    <cellStyle name="Data   - Style2 5 2 2 8" xfId="7151" xr:uid="{AC45220B-7D20-423F-A75E-F42A5BBE05AD}"/>
    <cellStyle name="Data   - Style2 5 2 2 8 2" xfId="22479" xr:uid="{E17853A2-5553-4BCE-BF0C-3B10AA78828C}"/>
    <cellStyle name="Data   - Style2 5 2 2 8 2 2" xfId="22480" xr:uid="{977CDFBE-D7AE-4630-8097-14E6D65CDD35}"/>
    <cellStyle name="Data   - Style2 5 2 2 8 3" xfId="22481" xr:uid="{1095224F-14B6-4128-8A48-96D9DAAC0A95}"/>
    <cellStyle name="Data   - Style2 5 2 2 9" xfId="22482" xr:uid="{B0878464-0DA0-42F7-8947-5C677F0ABFF0}"/>
    <cellStyle name="Data   - Style2 5 2 2 9 2" xfId="22483" xr:uid="{204D7DBD-9C89-48CE-AD79-1BF1EE2D8DB6}"/>
    <cellStyle name="Data   - Style2 5 2 3" xfId="5581" xr:uid="{6425C384-2044-46DB-8F9A-6E5678118336}"/>
    <cellStyle name="Data   - Style2 5 2 3 10" xfId="22484" xr:uid="{A33ADA4B-FB9F-4497-B475-CE3D95223BE3}"/>
    <cellStyle name="Data   - Style2 5 2 3 2" xfId="5163" xr:uid="{BB3E271D-DD9A-4313-B5FE-0C67BEA4DE27}"/>
    <cellStyle name="Data   - Style2 5 2 3 2 2" xfId="7152" xr:uid="{E9AD4CD4-0758-4605-B97B-AD555AA30693}"/>
    <cellStyle name="Data   - Style2 5 2 3 2 2 2" xfId="5162" xr:uid="{23D09DB5-88B0-4AF7-8D11-BF41563C76B9}"/>
    <cellStyle name="Data   - Style2 5 2 3 2 2 2 2" xfId="7153" xr:uid="{331BF801-6902-4A78-85C1-F0A6A901D5C7}"/>
    <cellStyle name="Data   - Style2 5 2 3 2 2 2 2 2" xfId="22485" xr:uid="{1BE26345-F886-4CDB-9632-FF87B2078E0E}"/>
    <cellStyle name="Data   - Style2 5 2 3 2 2 2 2 2 2" xfId="22486" xr:uid="{05A08454-7FC0-478B-885C-E110C91FA798}"/>
    <cellStyle name="Data   - Style2 5 2 3 2 2 2 2 3" xfId="22487" xr:uid="{7507856A-AEF5-478C-93F2-A865F83229EF}"/>
    <cellStyle name="Data   - Style2 5 2 3 2 2 2 3" xfId="22488" xr:uid="{9AE30D6D-E215-4511-98B6-816FCED7FD85}"/>
    <cellStyle name="Data   - Style2 5 2 3 2 2 2 3 2" xfId="22489" xr:uid="{1AA69BF3-5D9D-4629-A7A0-18B85E3A6B24}"/>
    <cellStyle name="Data   - Style2 5 2 3 2 2 2 4" xfId="22490" xr:uid="{4D219667-F777-49E3-ACE4-499A6A2F3A55}"/>
    <cellStyle name="Data   - Style2 5 2 3 2 2 3" xfId="22491" xr:uid="{BA83582C-5982-4EC4-9CF8-93E98E548804}"/>
    <cellStyle name="Data   - Style2 5 2 3 2 2 3 2" xfId="22492" xr:uid="{96D2E8C4-6307-40DF-9FC2-FD280F6E4269}"/>
    <cellStyle name="Data   - Style2 5 2 3 2 2 4" xfId="22493" xr:uid="{B8054F8E-E48B-49E7-8070-5D7FB4E39EE9}"/>
    <cellStyle name="Data   - Style2 5 2 3 2 3" xfId="3501" xr:uid="{9D57F160-5554-4B66-BC33-3D15308D74DD}"/>
    <cellStyle name="Data   - Style2 5 2 3 2 3 2" xfId="7154" xr:uid="{4E70A69F-D43C-4C2E-A648-63303BD2EB35}"/>
    <cellStyle name="Data   - Style2 5 2 3 2 3 2 2" xfId="22494" xr:uid="{BB4DAC64-92FA-45CA-8435-33DAD9272183}"/>
    <cellStyle name="Data   - Style2 5 2 3 2 3 2 2 2" xfId="22495" xr:uid="{B49D0867-8973-4C15-AF19-3BC8DF366709}"/>
    <cellStyle name="Data   - Style2 5 2 3 2 3 2 3" xfId="22496" xr:uid="{8347315D-E340-4A1F-9134-433DD5DA6820}"/>
    <cellStyle name="Data   - Style2 5 2 3 2 3 3" xfId="22497" xr:uid="{96142B02-FB0E-4C73-9C02-7B2AEA1B0DC7}"/>
    <cellStyle name="Data   - Style2 5 2 3 2 3 3 2" xfId="22498" xr:uid="{E70CDE32-C323-4917-A672-273477E29D16}"/>
    <cellStyle name="Data   - Style2 5 2 3 2 3 4" xfId="22499" xr:uid="{3D199DCA-66F2-4B7F-9407-0FF487B16AE3}"/>
    <cellStyle name="Data   - Style2 5 2 3 2 4" xfId="3495" xr:uid="{2A66C6B9-0AEF-4A5F-A53A-D9856DCBDAD5}"/>
    <cellStyle name="Data   - Style2 5 2 3 2 4 2" xfId="22500" xr:uid="{07A927AA-ADC5-4812-A73B-D9A1202EC73F}"/>
    <cellStyle name="Data   - Style2 5 2 3 2 4 2 2" xfId="22501" xr:uid="{3D44A446-C8A4-4556-90E8-7C26BB9D2E05}"/>
    <cellStyle name="Data   - Style2 5 2 3 2 4 3" xfId="22502" xr:uid="{A175A98A-44C0-4B44-A5B8-F1FEDFBB1F7C}"/>
    <cellStyle name="Data   - Style2 5 2 3 2 5" xfId="22503" xr:uid="{0B536BD9-DA8A-4EE1-BF75-762891E67B62}"/>
    <cellStyle name="Data   - Style2 5 2 3 2 5 2" xfId="22504" xr:uid="{40D0E50A-D44F-4FA8-9AC2-2652DE018A13}"/>
    <cellStyle name="Data   - Style2 5 2 3 2 6" xfId="22505" xr:uid="{65770FF7-D3A0-4348-AB50-E483E886387A}"/>
    <cellStyle name="Data   - Style2 5 2 3 3" xfId="7155" xr:uid="{066CD127-717A-41D7-ABE4-1AE8D673EA93}"/>
    <cellStyle name="Data   - Style2 5 2 3 3 2" xfId="6020" xr:uid="{723B4CC7-46E6-45C4-A5C2-D779B88F7FB8}"/>
    <cellStyle name="Data   - Style2 5 2 3 3 2 2" xfId="7156" xr:uid="{00026067-FF84-4F27-B7C8-DD339C525A4A}"/>
    <cellStyle name="Data   - Style2 5 2 3 3 2 2 2" xfId="4742" xr:uid="{733BAE62-67F0-4165-B773-AEFEF496FAE2}"/>
    <cellStyle name="Data   - Style2 5 2 3 3 2 2 2 2" xfId="22506" xr:uid="{3F13400B-2392-48D9-8141-B721E4C91A9F}"/>
    <cellStyle name="Data   - Style2 5 2 3 3 2 2 2 2 2" xfId="22507" xr:uid="{7807919B-0540-4E4C-838E-2D6AC0027C9B}"/>
    <cellStyle name="Data   - Style2 5 2 3 3 2 2 2 3" xfId="22508" xr:uid="{9A76CD22-A5C5-4ACD-8A29-AD001C83AC79}"/>
    <cellStyle name="Data   - Style2 5 2 3 3 2 2 3" xfId="22509" xr:uid="{382096B5-AC7B-41C4-BF01-56822FACC08B}"/>
    <cellStyle name="Data   - Style2 5 2 3 3 2 2 3 2" xfId="22510" xr:uid="{338FA6A8-7A5F-4334-AC05-8C6F9615F33C}"/>
    <cellStyle name="Data   - Style2 5 2 3 3 2 2 4" xfId="22511" xr:uid="{C06B9FA2-E4A8-4EA3-90E7-357CF15D36C4}"/>
    <cellStyle name="Data   - Style2 5 2 3 3 2 3" xfId="22512" xr:uid="{0EBCF9F3-59E1-4705-80BB-0C7CD69782F9}"/>
    <cellStyle name="Data   - Style2 5 2 3 3 2 3 2" xfId="22513" xr:uid="{D21950B9-981F-4824-9D16-9A904DF4216A}"/>
    <cellStyle name="Data   - Style2 5 2 3 3 2 4" xfId="22514" xr:uid="{0756BD2F-1F19-4930-9996-AF59F50ADCB9}"/>
    <cellStyle name="Data   - Style2 5 2 3 3 3" xfId="5861" xr:uid="{DD648419-7804-43C6-90C3-4C424E696BFE}"/>
    <cellStyle name="Data   - Style2 5 2 3 3 3 2" xfId="22515" xr:uid="{897CFA2D-B7B6-4B71-A9E1-EE4D508D274E}"/>
    <cellStyle name="Data   - Style2 5 2 3 3 3 2 2" xfId="22516" xr:uid="{24AB041A-DD99-4E28-99D1-649C2EE8DE34}"/>
    <cellStyle name="Data   - Style2 5 2 3 3 3 3" xfId="22517" xr:uid="{4B5AE5C0-B313-4683-9631-BD682638368A}"/>
    <cellStyle name="Data   - Style2 5 2 3 3 4" xfId="22518" xr:uid="{210918D8-56E6-4437-915F-5A154A9226D0}"/>
    <cellStyle name="Data   - Style2 5 2 3 3 4 2" xfId="22519" xr:uid="{23A19B64-E028-4CB6-98D4-D59D3C15F9F1}"/>
    <cellStyle name="Data   - Style2 5 2 3 3 5" xfId="22520" xr:uid="{0E6C07B2-B65E-41BA-BCE5-786E22F970D8}"/>
    <cellStyle name="Data   - Style2 5 2 3 4" xfId="4741" xr:uid="{DF3107F0-E2C9-492B-9193-8B10512AAB93}"/>
    <cellStyle name="Data   - Style2 5 2 3 4 2" xfId="4740" xr:uid="{9A7F3BD4-69E8-4DC1-B591-7152A9A18E8F}"/>
    <cellStyle name="Data   - Style2 5 2 3 4 2 2" xfId="4738" xr:uid="{CB7388DF-5CAB-40EA-9801-4FCB004FD779}"/>
    <cellStyle name="Data   - Style2 5 2 3 4 2 2 2" xfId="4737" xr:uid="{EB49B7F6-A668-4597-832A-72918C43F9F4}"/>
    <cellStyle name="Data   - Style2 5 2 3 4 2 2 2 2" xfId="22521" xr:uid="{67EDC725-E00A-4242-8021-E269A3957E24}"/>
    <cellStyle name="Data   - Style2 5 2 3 4 2 2 2 2 2" xfId="22522" xr:uid="{4D26C9D9-AA79-4C67-B5B9-372A6F229061}"/>
    <cellStyle name="Data   - Style2 5 2 3 4 2 2 2 3" xfId="22523" xr:uid="{95936CC3-5A59-4B65-A4C9-7CAB1C7825AC}"/>
    <cellStyle name="Data   - Style2 5 2 3 4 2 2 3" xfId="22524" xr:uid="{C972D2ED-20D8-4757-9803-E8D2D3FB9340}"/>
    <cellStyle name="Data   - Style2 5 2 3 4 2 2 3 2" xfId="22525" xr:uid="{B92CBCE0-A051-4FEB-B272-0018813AB1DA}"/>
    <cellStyle name="Data   - Style2 5 2 3 4 2 2 4" xfId="22526" xr:uid="{6606525C-56E8-4CCF-8F4A-2B13654ABF43}"/>
    <cellStyle name="Data   - Style2 5 2 3 4 2 3" xfId="22527" xr:uid="{273054AF-4DF1-49AF-A58E-2CB56837E743}"/>
    <cellStyle name="Data   - Style2 5 2 3 4 2 3 2" xfId="22528" xr:uid="{E81DEE1D-24A1-4EBD-A3FA-138023A5498D}"/>
    <cellStyle name="Data   - Style2 5 2 3 4 2 4" xfId="22529" xr:uid="{6CF8C941-F743-4F57-97C3-73294B8DBEDF}"/>
    <cellStyle name="Data   - Style2 5 2 3 4 3" xfId="4949" xr:uid="{9D4AA0EA-E392-4970-B1B2-57329CE1FEF8}"/>
    <cellStyle name="Data   - Style2 5 2 3 4 3 2" xfId="4736" xr:uid="{22837018-1276-4E97-8825-22EBFADDD028}"/>
    <cellStyle name="Data   - Style2 5 2 3 4 3 2 2" xfId="22530" xr:uid="{A178FA00-8ABA-41F1-9F91-0CD00870F9C0}"/>
    <cellStyle name="Data   - Style2 5 2 3 4 3 2 2 2" xfId="22531" xr:uid="{8EF5402D-69C9-4DBF-A188-955B76262291}"/>
    <cellStyle name="Data   - Style2 5 2 3 4 3 2 3" xfId="22532" xr:uid="{809D8C52-02E6-489B-B7C0-34F0D8F05AF8}"/>
    <cellStyle name="Data   - Style2 5 2 3 4 3 3" xfId="22533" xr:uid="{25C37431-5636-4580-B84B-7E2D34F71301}"/>
    <cellStyle name="Data   - Style2 5 2 3 4 3 3 2" xfId="22534" xr:uid="{497DA782-42DC-4DC6-9028-9881E4C07D20}"/>
    <cellStyle name="Data   - Style2 5 2 3 4 3 4" xfId="22535" xr:uid="{5D08A513-37EA-40F7-AE46-9C2456B3A2A1}"/>
    <cellStyle name="Data   - Style2 5 2 3 4 4" xfId="7974" xr:uid="{E909EDF5-B239-4A82-B2D3-46FA41166FC6}"/>
    <cellStyle name="Data   - Style2 5 2 3 4 4 2" xfId="22536" xr:uid="{B669B064-828F-417B-9392-900D30822947}"/>
    <cellStyle name="Data   - Style2 5 2 3 4 4 2 2" xfId="22537" xr:uid="{2818E577-F732-4B3B-B8A0-0364AB2CB71E}"/>
    <cellStyle name="Data   - Style2 5 2 3 4 4 3" xfId="22538" xr:uid="{2F527D8D-6DD9-4D89-8772-626DD39773FE}"/>
    <cellStyle name="Data   - Style2 5 2 3 4 5" xfId="22539" xr:uid="{69D186F5-71C7-4545-8F07-308CDFBA0822}"/>
    <cellStyle name="Data   - Style2 5 2 3 4 5 2" xfId="22540" xr:uid="{A56BD5A1-AB4A-4C8B-8E2A-232F8AB01135}"/>
    <cellStyle name="Data   - Style2 5 2 3 4 6" xfId="22541" xr:uid="{41278017-2959-4B22-BE1B-5A4B3634652E}"/>
    <cellStyle name="Data   - Style2 5 2 3 5" xfId="6017" xr:uid="{9973AC37-8168-4615-A4BC-A0C3D6F02B05}"/>
    <cellStyle name="Data   - Style2 5 2 3 5 2" xfId="4735" xr:uid="{33F3CD9B-3459-4178-AACB-2DC5AB338301}"/>
    <cellStyle name="Data   - Style2 5 2 3 5 2 2" xfId="5860" xr:uid="{99E2D696-923D-4632-B800-2AE4E048F4C2}"/>
    <cellStyle name="Data   - Style2 5 2 3 5 2 2 2" xfId="5859" xr:uid="{B25BA996-F68C-4DAB-AB78-D070172A9968}"/>
    <cellStyle name="Data   - Style2 5 2 3 5 2 2 2 2" xfId="22542" xr:uid="{52629FE9-A163-4B68-A1EF-6D05810510D9}"/>
    <cellStyle name="Data   - Style2 5 2 3 5 2 2 2 2 2" xfId="22543" xr:uid="{AEA0704D-26E6-4413-9855-BCA5B8A188D2}"/>
    <cellStyle name="Data   - Style2 5 2 3 5 2 2 2 3" xfId="22544" xr:uid="{CB967F27-D63E-4D87-863C-56D9552EAE2B}"/>
    <cellStyle name="Data   - Style2 5 2 3 5 2 2 3" xfId="22545" xr:uid="{8093A890-305A-4B0F-8637-F1B8C7E9A6A2}"/>
    <cellStyle name="Data   - Style2 5 2 3 5 2 2 3 2" xfId="22546" xr:uid="{9D03FF8D-FFFD-42FE-9C69-84475A44BB56}"/>
    <cellStyle name="Data   - Style2 5 2 3 5 2 2 4" xfId="22547" xr:uid="{A1B90B83-7E10-47C3-801D-3E56B573E0F5}"/>
    <cellStyle name="Data   - Style2 5 2 3 5 2 3" xfId="22548" xr:uid="{EB8DF030-5C6F-49CF-A8C9-5EDA1902BCC4}"/>
    <cellStyle name="Data   - Style2 5 2 3 5 2 3 2" xfId="22549" xr:uid="{322AB1C6-1B6B-4CEC-B242-2CEEF259735E}"/>
    <cellStyle name="Data   - Style2 5 2 3 5 2 4" xfId="22550" xr:uid="{19178C60-D178-47B5-86BD-85CC834E5726}"/>
    <cellStyle name="Data   - Style2 5 2 3 5 3" xfId="4734" xr:uid="{6A301272-0D8B-4CDB-9B4D-B32A26871233}"/>
    <cellStyle name="Data   - Style2 5 2 3 5 3 2" xfId="4294" xr:uid="{2712C82A-8963-443F-A749-DE014A6E16F8}"/>
    <cellStyle name="Data   - Style2 5 2 3 5 3 2 2" xfId="22551" xr:uid="{4CCE3D79-3E0C-451E-A897-DD8F8D7BAA63}"/>
    <cellStyle name="Data   - Style2 5 2 3 5 3 2 2 2" xfId="22552" xr:uid="{76170EE2-E87D-45F7-B573-CBB7055C8419}"/>
    <cellStyle name="Data   - Style2 5 2 3 5 3 2 3" xfId="22553" xr:uid="{7474E67F-2C5D-4A22-B4EA-CCCA8EA82D72}"/>
    <cellStyle name="Data   - Style2 5 2 3 5 3 3" xfId="22554" xr:uid="{B0CD490D-8738-497F-83FB-CA33ADFC578E}"/>
    <cellStyle name="Data   - Style2 5 2 3 5 3 3 2" xfId="22555" xr:uid="{9602D3F0-B340-444A-A182-BEEB889FD78A}"/>
    <cellStyle name="Data   - Style2 5 2 3 5 3 4" xfId="22556" xr:uid="{F3E9EB13-5A00-4A9C-A7DD-F582A5274D73}"/>
    <cellStyle name="Data   - Style2 5 2 3 5 4" xfId="22557" xr:uid="{EF5DC868-4B5A-4B97-9CBE-FB0DB795AFCD}"/>
    <cellStyle name="Data   - Style2 5 2 3 5 4 2" xfId="22558" xr:uid="{21DC06FC-55D6-4D83-A133-05D6E4B08BBB}"/>
    <cellStyle name="Data   - Style2 5 2 3 5 5" xfId="22559" xr:uid="{1324038E-355B-43EE-BEC9-9B28D17F1BF1}"/>
    <cellStyle name="Data   - Style2 5 2 3 6" xfId="4459" xr:uid="{A5EFC1B9-E729-43A4-9C80-A5924C01043B}"/>
    <cellStyle name="Data   - Style2 5 2 3 6 2" xfId="6691" xr:uid="{C75FB4DD-ABFA-4FE5-BC3F-D0AB54906031}"/>
    <cellStyle name="Data   - Style2 5 2 3 6 2 2" xfId="7158" xr:uid="{5010141D-9075-44F9-88C1-E774538F4668}"/>
    <cellStyle name="Data   - Style2 5 2 3 6 2 2 2" xfId="22560" xr:uid="{B7B66EBF-C3B1-4E9D-8C13-A4F12335D684}"/>
    <cellStyle name="Data   - Style2 5 2 3 6 2 2 2 2" xfId="22561" xr:uid="{E4838F7B-AACF-460B-A971-2D81CEE4D57F}"/>
    <cellStyle name="Data   - Style2 5 2 3 6 2 2 3" xfId="22562" xr:uid="{FB8E1022-7BEB-48E1-8D1D-36CD3CCBB060}"/>
    <cellStyle name="Data   - Style2 5 2 3 6 2 3" xfId="22563" xr:uid="{E27EB32A-E973-461C-9CC0-BEA17D78D6DF}"/>
    <cellStyle name="Data   - Style2 5 2 3 6 2 3 2" xfId="22564" xr:uid="{9013F46C-3718-459A-8C48-81D00D0A76D3}"/>
    <cellStyle name="Data   - Style2 5 2 3 6 2 4" xfId="22565" xr:uid="{B172EFAE-0DE5-4EED-8D0A-AF62E15E0437}"/>
    <cellStyle name="Data   - Style2 5 2 3 6 3" xfId="22566" xr:uid="{B6F0B781-A190-4ED0-8D08-B3D7141F4D6D}"/>
    <cellStyle name="Data   - Style2 5 2 3 6 3 2" xfId="22567" xr:uid="{CF8EADC8-12B5-48D2-8F60-7F99938A57EC}"/>
    <cellStyle name="Data   - Style2 5 2 3 6 4" xfId="22568" xr:uid="{592B3C0E-9F39-4FF8-BEB4-9670D97797F6}"/>
    <cellStyle name="Data   - Style2 5 2 3 7" xfId="4679" xr:uid="{3B148373-1F64-40E0-80FC-B234E6B9C67C}"/>
    <cellStyle name="Data   - Style2 5 2 3 7 2" xfId="5160" xr:uid="{FA368E79-3093-4771-A76A-61A9F649D995}"/>
    <cellStyle name="Data   - Style2 5 2 3 7 2 2" xfId="22569" xr:uid="{7C33F973-9964-4BDC-AFC1-07BB53BCBFB1}"/>
    <cellStyle name="Data   - Style2 5 2 3 7 2 2 2" xfId="22570" xr:uid="{9DBEEE5D-B85C-48D2-A8A5-3A77D7FD1D94}"/>
    <cellStyle name="Data   - Style2 5 2 3 7 2 3" xfId="22571" xr:uid="{40208065-63C7-4E23-A7B5-E6B25978E57C}"/>
    <cellStyle name="Data   - Style2 5 2 3 7 3" xfId="22572" xr:uid="{46E2AC7D-6066-4013-94DC-4B735F68B332}"/>
    <cellStyle name="Data   - Style2 5 2 3 7 3 2" xfId="22573" xr:uid="{35E92150-8066-4F40-8FC0-B6BEEA5182C0}"/>
    <cellStyle name="Data   - Style2 5 2 3 7 4" xfId="22574" xr:uid="{927745BA-12DB-4A8D-BCBA-05DF7B911CD6}"/>
    <cellStyle name="Data   - Style2 5 2 3 8" xfId="7157" xr:uid="{ADB83B5A-4B9A-41CE-B185-3709A58C4997}"/>
    <cellStyle name="Data   - Style2 5 2 3 8 2" xfId="22575" xr:uid="{FACB09D6-E3CE-4E34-A9B5-9B3949873EE7}"/>
    <cellStyle name="Data   - Style2 5 2 3 8 2 2" xfId="22576" xr:uid="{EC1284C9-61D7-4255-8FD4-BD8F22205821}"/>
    <cellStyle name="Data   - Style2 5 2 3 8 3" xfId="22577" xr:uid="{818101F9-CBF8-42D6-AC20-2C706B793649}"/>
    <cellStyle name="Data   - Style2 5 2 3 9" xfId="22578" xr:uid="{53D93D2D-D3B2-48FD-940B-9BF043AF6742}"/>
    <cellStyle name="Data   - Style2 5 2 3 9 2" xfId="22579" xr:uid="{F728D3FE-3B20-492E-A882-EB35F4DE2BF1}"/>
    <cellStyle name="Data   - Style2 5 2 4" xfId="4458" xr:uid="{9A3C4AE9-7337-486A-B52C-089902DF54DB}"/>
    <cellStyle name="Data   - Style2 5 2 4 2" xfId="4948" xr:uid="{D8914872-61A6-424C-8139-04ABEB8EAC54}"/>
    <cellStyle name="Data   - Style2 5 2 4 2 2" xfId="5977" xr:uid="{7758DA71-BD2E-4B15-A79E-BF2E14176915}"/>
    <cellStyle name="Data   - Style2 5 2 4 2 2 2" xfId="7159" xr:uid="{78439630-B6BC-4451-AD67-F12BC214F904}"/>
    <cellStyle name="Data   - Style2 5 2 4 2 2 2 2" xfId="22580" xr:uid="{406FC356-D0BA-499E-B032-07D11600D6C9}"/>
    <cellStyle name="Data   - Style2 5 2 4 2 2 2 2 2" xfId="22581" xr:uid="{E8BE25EA-A7E6-4471-B2F0-A084DBB019DA}"/>
    <cellStyle name="Data   - Style2 5 2 4 2 2 2 3" xfId="22582" xr:uid="{A237EE05-EEA1-4A62-8704-BEEB5A7567B4}"/>
    <cellStyle name="Data   - Style2 5 2 4 2 2 3" xfId="22583" xr:uid="{4D74FD5C-8CEC-4C53-B669-131E542D9368}"/>
    <cellStyle name="Data   - Style2 5 2 4 2 2 3 2" xfId="22584" xr:uid="{6EF2EB30-80D2-488D-8B7C-1E7F91ED8B9F}"/>
    <cellStyle name="Data   - Style2 5 2 4 2 2 4" xfId="22585" xr:uid="{3B568525-4586-48DB-9B92-3406E21751D4}"/>
    <cellStyle name="Data   - Style2 5 2 4 2 3" xfId="22586" xr:uid="{E78DFD88-23CD-473D-9BEC-5082A5628A11}"/>
    <cellStyle name="Data   - Style2 5 2 4 2 3 2" xfId="22587" xr:uid="{8F49343C-4476-4F6A-BA90-87E2B69A3B41}"/>
    <cellStyle name="Data   - Style2 5 2 4 2 4" xfId="22588" xr:uid="{7F3E7605-FDC9-4703-B112-32698FB1153C}"/>
    <cellStyle name="Data   - Style2 5 2 4 3" xfId="4457" xr:uid="{34F11B60-BDBD-4138-BB28-850892F5BDA1}"/>
    <cellStyle name="Data   - Style2 5 2 4 3 2" xfId="3537" xr:uid="{5BA6AB71-A126-4565-9A4F-00A12A2E1322}"/>
    <cellStyle name="Data   - Style2 5 2 4 3 2 2" xfId="22589" xr:uid="{0FCC37C7-DA7A-4DFC-B3D7-74E6823B4405}"/>
    <cellStyle name="Data   - Style2 5 2 4 3 2 2 2" xfId="22590" xr:uid="{06A1175F-3A71-48FB-807D-E66849BAC671}"/>
    <cellStyle name="Data   - Style2 5 2 4 3 2 3" xfId="22591" xr:uid="{5AAD0998-82AB-4FB2-8C79-D99D90B6CAC3}"/>
    <cellStyle name="Data   - Style2 5 2 4 3 3" xfId="22592" xr:uid="{7A33CA77-3A06-4409-B608-F9CD5B8B3A30}"/>
    <cellStyle name="Data   - Style2 5 2 4 3 3 2" xfId="22593" xr:uid="{27689578-212A-4DD7-A3CB-C26935B6A9B4}"/>
    <cellStyle name="Data   - Style2 5 2 4 3 4" xfId="22594" xr:uid="{9D1EEEA0-6ABB-4F02-9637-8EC409BCC50F}"/>
    <cellStyle name="Data   - Style2 5 2 4 4" xfId="5990" xr:uid="{E3D16786-5C6E-4C10-9CB4-3E178486D0EA}"/>
    <cellStyle name="Data   - Style2 5 2 4 4 2" xfId="22595" xr:uid="{B4197DAB-BC5E-4A93-867D-489B51B16C21}"/>
    <cellStyle name="Data   - Style2 5 2 4 4 2 2" xfId="22596" xr:uid="{2FDD2C68-32AF-4CAC-B3B1-5D6514674451}"/>
    <cellStyle name="Data   - Style2 5 2 4 4 3" xfId="22597" xr:uid="{4A4E8B82-7510-460D-8390-0511E443776E}"/>
    <cellStyle name="Data   - Style2 5 2 4 5" xfId="22598" xr:uid="{0188EC65-989C-49A5-9F97-B8F2D2F0EE56}"/>
    <cellStyle name="Data   - Style2 5 2 4 5 2" xfId="22599" xr:uid="{E09B15D6-0AC2-4D8F-B013-437EAC13B3EC}"/>
    <cellStyle name="Data   - Style2 5 2 4 6" xfId="22600" xr:uid="{43FE7AA4-9827-44E1-BBBD-3700B57C42EF}"/>
    <cellStyle name="Data   - Style2 5 2 5" xfId="7160" xr:uid="{151DBFFB-EE93-411B-A8E9-D73870811BCB}"/>
    <cellStyle name="Data   - Style2 5 2 5 2" xfId="4456" xr:uid="{8C53518F-BB34-4E22-BA9B-DB9AA93B770F}"/>
    <cellStyle name="Data   - Style2 5 2 5 2 2" xfId="3536" xr:uid="{9A2B7589-4370-48EA-B88D-2DA5FFE280C9}"/>
    <cellStyle name="Data   - Style2 5 2 5 2 2 2" xfId="7013" xr:uid="{290D8DD8-5355-436F-B746-A41900867671}"/>
    <cellStyle name="Data   - Style2 5 2 5 2 2 2 2" xfId="22601" xr:uid="{6A579EC9-8030-42DC-A9EA-C57ED3D5B1C7}"/>
    <cellStyle name="Data   - Style2 5 2 5 2 2 2 2 2" xfId="22602" xr:uid="{2823074D-01E7-4428-BBDA-E42267169931}"/>
    <cellStyle name="Data   - Style2 5 2 5 2 2 2 3" xfId="22603" xr:uid="{FA666D32-43CD-417C-A88A-549AD4792CC9}"/>
    <cellStyle name="Data   - Style2 5 2 5 2 2 3" xfId="22604" xr:uid="{C4EED9E9-7F00-4132-8951-9C747927E268}"/>
    <cellStyle name="Data   - Style2 5 2 5 2 2 3 2" xfId="22605" xr:uid="{BF54B0DC-FF10-4117-99CF-8F9905F0757D}"/>
    <cellStyle name="Data   - Style2 5 2 5 2 2 4" xfId="22606" xr:uid="{9FE09AD4-F394-49C7-9CC0-B1108C175F28}"/>
    <cellStyle name="Data   - Style2 5 2 5 2 3" xfId="22607" xr:uid="{DA618E3B-BEB8-48E5-B945-7B0E757F83BC}"/>
    <cellStyle name="Data   - Style2 5 2 5 2 3 2" xfId="22608" xr:uid="{77983EFC-255E-4172-A450-225FD2034B97}"/>
    <cellStyle name="Data   - Style2 5 2 5 2 4" xfId="22609" xr:uid="{40ABD17E-ADC5-4743-9A01-E3960EBCCE1D}"/>
    <cellStyle name="Data   - Style2 5 2 5 3" xfId="7161" xr:uid="{D59ADE41-7BB1-41FE-BD82-F9EB142B62B9}"/>
    <cellStyle name="Data   - Style2 5 2 5 3 2" xfId="4453" xr:uid="{BCDEDDD0-054B-436C-B1D5-17C39C636685}"/>
    <cellStyle name="Data   - Style2 5 2 5 3 2 2" xfId="22610" xr:uid="{58616A77-C083-424C-B50A-71BB0A52B1DE}"/>
    <cellStyle name="Data   - Style2 5 2 5 3 2 2 2" xfId="22611" xr:uid="{F05F69AE-CBDD-47F7-8D9F-78B7184D6DC8}"/>
    <cellStyle name="Data   - Style2 5 2 5 3 2 3" xfId="22612" xr:uid="{5A8FDDC7-C71A-4E95-8F93-3B5350B2C861}"/>
    <cellStyle name="Data   - Style2 5 2 5 3 3" xfId="22613" xr:uid="{A884AA6C-AC64-45BD-92A0-D598B5EEAFED}"/>
    <cellStyle name="Data   - Style2 5 2 5 3 3 2" xfId="22614" xr:uid="{6AFBC2DE-8EE1-4172-A4E1-834731D8BEEE}"/>
    <cellStyle name="Data   - Style2 5 2 5 3 4" xfId="22615" xr:uid="{30E59005-AFA0-4F05-B217-588220AD0164}"/>
    <cellStyle name="Data   - Style2 5 2 5 4" xfId="5971" xr:uid="{D5EB544D-E25D-4999-8673-5B8E949FCBD5}"/>
    <cellStyle name="Data   - Style2 5 2 5 4 2" xfId="22616" xr:uid="{15FB4CE4-F8DC-4272-AD4E-5AF904A09B58}"/>
    <cellStyle name="Data   - Style2 5 2 5 4 2 2" xfId="22617" xr:uid="{C9D5106E-5758-4656-B031-BE17DA6D4244}"/>
    <cellStyle name="Data   - Style2 5 2 5 4 3" xfId="22618" xr:uid="{EDCA8BE4-73A5-4BD2-AE90-A753BEA5A69C}"/>
    <cellStyle name="Data   - Style2 5 2 5 5" xfId="22619" xr:uid="{7AEDAF6D-151E-438D-91FF-708A1B41EA0C}"/>
    <cellStyle name="Data   - Style2 5 2 5 5 2" xfId="22620" xr:uid="{F73A2A3C-78E2-4BDE-9F05-233BB488CB97}"/>
    <cellStyle name="Data   - Style2 5 2 5 6" xfId="22621" xr:uid="{94372686-9554-4DD7-8331-56D33ED235FA}"/>
    <cellStyle name="Data   - Style2 5 2 6" xfId="7975" xr:uid="{C0D2625D-44A0-4ABE-9647-FB777E9FD72F}"/>
    <cellStyle name="Data   - Style2 5 2 6 2" xfId="7162" xr:uid="{2C487F69-35D4-470F-AA9B-2863830371CA}"/>
    <cellStyle name="Data   - Style2 5 2 6 2 2" xfId="4455" xr:uid="{17396DCE-82B1-4A84-8D07-9DF7E9B5BDD3}"/>
    <cellStyle name="Data   - Style2 5 2 6 2 2 2" xfId="5970" xr:uid="{38DDC389-2F14-4138-B48D-36DF184D4650}"/>
    <cellStyle name="Data   - Style2 5 2 6 2 2 2 2" xfId="22622" xr:uid="{F604C88F-55C1-4456-A87F-67D86AC7DC78}"/>
    <cellStyle name="Data   - Style2 5 2 6 2 2 2 2 2" xfId="22623" xr:uid="{3C74AFB6-9F20-433A-87EC-E11627305504}"/>
    <cellStyle name="Data   - Style2 5 2 6 2 2 2 3" xfId="22624" xr:uid="{A7947CE6-78A3-497F-BD45-66620F00625E}"/>
    <cellStyle name="Data   - Style2 5 2 6 2 2 3" xfId="22625" xr:uid="{61D9E8D7-BDE9-4247-856F-0CA4A5ADEB9E}"/>
    <cellStyle name="Data   - Style2 5 2 6 2 2 3 2" xfId="22626" xr:uid="{C1EE6E89-43DC-4CE5-BE20-DA05744E9034}"/>
    <cellStyle name="Data   - Style2 5 2 6 2 2 4" xfId="22627" xr:uid="{931FCFA4-2048-4F00-AC50-812396FFDFFA}"/>
    <cellStyle name="Data   - Style2 5 2 6 2 3" xfId="22628" xr:uid="{7DAE79AA-1FFF-40CE-AE7B-26B376400972}"/>
    <cellStyle name="Data   - Style2 5 2 6 2 3 2" xfId="22629" xr:uid="{CE8A9893-E8BC-4A31-B9C7-E94E1A3CC43C}"/>
    <cellStyle name="Data   - Style2 5 2 6 2 4" xfId="22630" xr:uid="{056A1EF2-8166-457A-8DB8-B85A6719B9D0}"/>
    <cellStyle name="Data   - Style2 5 2 6 3" xfId="7014" xr:uid="{E978A6A6-EA8B-41F2-AC79-87F6A079AD2A}"/>
    <cellStyle name="Data   - Style2 5 2 6 3 2" xfId="7163" xr:uid="{818CD07E-A521-437E-9E18-C0BD300B777D}"/>
    <cellStyle name="Data   - Style2 5 2 6 3 2 2" xfId="22631" xr:uid="{E71B00FE-49FF-42D2-94CF-6AE1B2586875}"/>
    <cellStyle name="Data   - Style2 5 2 6 3 2 2 2" xfId="22632" xr:uid="{04F95BFC-DC30-4605-AC97-505A5AC88F12}"/>
    <cellStyle name="Data   - Style2 5 2 6 3 2 3" xfId="22633" xr:uid="{BD814AD2-A311-4D1C-B880-FA3E0311AB11}"/>
    <cellStyle name="Data   - Style2 5 2 6 3 3" xfId="22634" xr:uid="{75CC9762-9C36-4947-8115-2E679C20E1C6}"/>
    <cellStyle name="Data   - Style2 5 2 6 3 3 2" xfId="22635" xr:uid="{A0535658-9230-4AD5-AFAB-48B7E57C3337}"/>
    <cellStyle name="Data   - Style2 5 2 6 3 4" xfId="22636" xr:uid="{D7488693-2896-4A55-922F-2B3B016FAF9D}"/>
    <cellStyle name="Data   - Style2 5 2 6 4" xfId="4454" xr:uid="{9D05C42D-1DFE-4A82-B9DF-8AAB69DD8802}"/>
    <cellStyle name="Data   - Style2 5 2 6 4 2" xfId="22637" xr:uid="{4408AF94-B1E7-46E1-A11B-E704DC768B36}"/>
    <cellStyle name="Data   - Style2 5 2 6 4 2 2" xfId="22638" xr:uid="{C080758F-7044-4A4B-B5D3-55B9B0C8A7EF}"/>
    <cellStyle name="Data   - Style2 5 2 6 4 3" xfId="22639" xr:uid="{8E1F987E-442D-4811-8183-509396FC473D}"/>
    <cellStyle name="Data   - Style2 5 2 6 5" xfId="22640" xr:uid="{99B26BFC-E417-41FF-98AC-22A83CF76CC0}"/>
    <cellStyle name="Data   - Style2 5 2 6 5 2" xfId="22641" xr:uid="{22CBD079-24A3-4748-9776-0EB2BF15B18E}"/>
    <cellStyle name="Data   - Style2 5 2 6 6" xfId="22642" xr:uid="{14DEC1EB-EA87-4E6A-869C-A3203C5B475A}"/>
    <cellStyle name="Data   - Style2 5 2 7" xfId="5157" xr:uid="{5030A8E0-7AEC-4B47-8F44-ACAB67F496C2}"/>
    <cellStyle name="Data   - Style2 5 2 7 2" xfId="5969" xr:uid="{C17748E2-C954-4EB8-8A47-61A5BD26EDDC}"/>
    <cellStyle name="Data   - Style2 5 2 7 2 2" xfId="7976" xr:uid="{575D4250-49E9-4164-B9E7-CAC18E64EE1C}"/>
    <cellStyle name="Data   - Style2 5 2 7 2 2 2" xfId="22643" xr:uid="{6BD53549-BFB0-4CF5-AC22-DE31A45AB86D}"/>
    <cellStyle name="Data   - Style2 5 2 7 2 2 2 2" xfId="22644" xr:uid="{432AF2AF-813F-45F4-A90E-A7357A6EC1BC}"/>
    <cellStyle name="Data   - Style2 5 2 7 2 2 3" xfId="22645" xr:uid="{DBF0A99C-11F7-4B29-8E0F-79E45B5D25F1}"/>
    <cellStyle name="Data   - Style2 5 2 7 2 3" xfId="22646" xr:uid="{F115AC49-118F-405F-A08D-4811426F6CE4}"/>
    <cellStyle name="Data   - Style2 5 2 7 2 3 2" xfId="22647" xr:uid="{98634E42-D504-4B00-A382-8D5036744339}"/>
    <cellStyle name="Data   - Style2 5 2 7 2 4" xfId="22648" xr:uid="{D92EA91F-01AE-461A-A41A-561CCC4BC493}"/>
    <cellStyle name="Data   - Style2 5 2 7 3" xfId="22649" xr:uid="{7AF7F543-CDB1-47C8-9BED-4B6633D4D924}"/>
    <cellStyle name="Data   - Style2 5 2 7 3 2" xfId="22650" xr:uid="{F4EC04E8-2E2D-47B7-A32C-69B1AAAED4FC}"/>
    <cellStyle name="Data   - Style2 5 2 7 4" xfId="22651" xr:uid="{07273477-E69D-4CED-A671-72B06D565246}"/>
    <cellStyle name="Data   - Style2 5 2 8" xfId="7164" xr:uid="{814E003C-19CC-49BA-B889-FE8B9C360B34}"/>
    <cellStyle name="Data   - Style2 5 2 8 2" xfId="5936" xr:uid="{9F4D9BB6-C803-43D8-B9E4-94E50D08A574}"/>
    <cellStyle name="Data   - Style2 5 2 8 2 2" xfId="22652" xr:uid="{7442D2CB-2AD9-4934-974B-07088A58585C}"/>
    <cellStyle name="Data   - Style2 5 2 8 2 2 2" xfId="22653" xr:uid="{A4654345-DF03-4B97-8765-2318088A6200}"/>
    <cellStyle name="Data   - Style2 5 2 8 2 3" xfId="22654" xr:uid="{E24BB41B-4AA0-46A4-8BA1-C3DA1F24F786}"/>
    <cellStyle name="Data   - Style2 5 2 8 3" xfId="22655" xr:uid="{C269C56F-44A1-446A-8C93-FC4EBE19D9FE}"/>
    <cellStyle name="Data   - Style2 5 2 8 3 2" xfId="22656" xr:uid="{3A6CD51C-0B22-490D-A1B0-214CA94F5D0A}"/>
    <cellStyle name="Data   - Style2 5 2 8 4" xfId="22657" xr:uid="{A9DBE876-C7E7-48AA-A1E4-F611D6FBE4FF}"/>
    <cellStyle name="Data   - Style2 5 2 9" xfId="5156" xr:uid="{0878EF1F-AB20-4F55-BAF7-0AB9526CDBFC}"/>
    <cellStyle name="Data   - Style2 5 2 9 2" xfId="22658" xr:uid="{B832B555-DE68-465F-B0D1-C9C546032270}"/>
    <cellStyle name="Data   - Style2 5 2 9 2 2" xfId="22659" xr:uid="{4BD5D609-5190-4797-B2BB-E9C7CE34D5F4}"/>
    <cellStyle name="Data   - Style2 5 2 9 3" xfId="22660" xr:uid="{76E00D24-0CA2-4B3B-A0E9-7AEAF794475A}"/>
    <cellStyle name="Data   - Style2 5 3" xfId="3995" xr:uid="{86B6F68E-436A-4C38-865B-9AF32983DF9F}"/>
    <cellStyle name="Data   - Style2 5 3 10" xfId="22661" xr:uid="{B52A5B69-83CF-4BFD-908B-3E4E526A1966}"/>
    <cellStyle name="Data   - Style2 5 3 2" xfId="5980" xr:uid="{733D6815-83B9-4233-A280-4987CE1D01B1}"/>
    <cellStyle name="Data   - Style2 5 3 2 2" xfId="7165" xr:uid="{AB6BAA1F-5D0E-43DC-8624-99FD20723C82}"/>
    <cellStyle name="Data   - Style2 5 3 2 2 2" xfId="3604" xr:uid="{9D2A9F64-1730-4DD8-8EB7-7E47BB930902}"/>
    <cellStyle name="Data   - Style2 5 3 2 2 2 2" xfId="5935" xr:uid="{3AD390D6-B6E0-44D3-9FE1-DB9CEBE55EEE}"/>
    <cellStyle name="Data   - Style2 5 3 2 2 2 2 2" xfId="22662" xr:uid="{4202B503-677B-4E54-92E8-1E18352101CA}"/>
    <cellStyle name="Data   - Style2 5 3 2 2 2 2 2 2" xfId="22663" xr:uid="{1E21C066-1B11-412D-B4AC-B1D62D0FE2CD}"/>
    <cellStyle name="Data   - Style2 5 3 2 2 2 2 3" xfId="22664" xr:uid="{4C9F30F5-D6F2-4DF4-B63E-550EBB26B932}"/>
    <cellStyle name="Data   - Style2 5 3 2 2 2 3" xfId="22665" xr:uid="{DF9FE7CB-4860-44CB-9D45-D354C7B6904F}"/>
    <cellStyle name="Data   - Style2 5 3 2 2 2 3 2" xfId="22666" xr:uid="{89BF2D86-ECED-4906-9115-77CE89A09A45}"/>
    <cellStyle name="Data   - Style2 5 3 2 2 2 4" xfId="22667" xr:uid="{22585FAA-5601-47B0-BFD4-5A67224642D3}"/>
    <cellStyle name="Data   - Style2 5 3 2 2 3" xfId="22668" xr:uid="{32C52B9E-FCBC-4495-BED1-F943482F2EA4}"/>
    <cellStyle name="Data   - Style2 5 3 2 2 3 2" xfId="22669" xr:uid="{C9EAD0A8-3C9C-44A2-BE37-F6C5168B39F4}"/>
    <cellStyle name="Data   - Style2 5 3 2 2 4" xfId="22670" xr:uid="{B7E01511-1DC6-46E8-9F23-C7F96EC808E3}"/>
    <cellStyle name="Data   - Style2 5 3 2 3" xfId="5968" xr:uid="{C77D0840-3D8D-4133-9EEB-BBD5F59FCABA}"/>
    <cellStyle name="Data   - Style2 5 3 2 3 2" xfId="8039" xr:uid="{57E25B10-F3BE-4503-A9A8-1F1A2CF297E2}"/>
    <cellStyle name="Data   - Style2 5 3 2 3 2 2" xfId="22671" xr:uid="{B31162CB-1612-41EF-B667-D0EB51FBBEF1}"/>
    <cellStyle name="Data   - Style2 5 3 2 3 2 2 2" xfId="22672" xr:uid="{D6F51F7F-A6A2-4DC9-A078-5F57036EFF3A}"/>
    <cellStyle name="Data   - Style2 5 3 2 3 2 3" xfId="22673" xr:uid="{489382C6-9EB0-403D-9324-F1C6D418D8D5}"/>
    <cellStyle name="Data   - Style2 5 3 2 3 3" xfId="22674" xr:uid="{64892B94-15A4-4DE9-B5E9-CFF3F636EFA6}"/>
    <cellStyle name="Data   - Style2 5 3 2 3 3 2" xfId="22675" xr:uid="{DA603D64-20D3-4B32-8D9A-463641ECB544}"/>
    <cellStyle name="Data   - Style2 5 3 2 3 4" xfId="22676" xr:uid="{5138598C-F573-4AF5-93C9-38A8DA35BB1D}"/>
    <cellStyle name="Data   - Style2 5 3 2 4" xfId="7166" xr:uid="{80AAE23B-1C8C-46DA-A66E-0D2ED01CCCC7}"/>
    <cellStyle name="Data   - Style2 5 3 2 4 2" xfId="22677" xr:uid="{467A760B-9061-496D-9F0A-14E6B83A682B}"/>
    <cellStyle name="Data   - Style2 5 3 2 4 2 2" xfId="22678" xr:uid="{4935447F-F925-4F4E-B860-FDA085AB1FB1}"/>
    <cellStyle name="Data   - Style2 5 3 2 4 3" xfId="22679" xr:uid="{801C4A79-D309-4DFF-88B4-2190A8399F2B}"/>
    <cellStyle name="Data   - Style2 5 3 2 5" xfId="22680" xr:uid="{448B03CC-D6DB-4098-91FB-8777355E1513}"/>
    <cellStyle name="Data   - Style2 5 3 2 5 2" xfId="22681" xr:uid="{9CFC29FE-87B9-4822-BEB1-8765CB2E1EEB}"/>
    <cellStyle name="Data   - Style2 5 3 2 6" xfId="22682" xr:uid="{7D5EDD65-16D1-42B8-BC69-5E23549090B3}"/>
    <cellStyle name="Data   - Style2 5 3 3" xfId="7167" xr:uid="{D70A3554-C2AE-41A8-B2A5-6C19AB7BEA71}"/>
    <cellStyle name="Data   - Style2 5 3 3 2" xfId="4452" xr:uid="{8C27652F-8788-4638-84F5-3B321B870B2E}"/>
    <cellStyle name="Data   - Style2 5 3 3 2 2" xfId="5155" xr:uid="{26417603-C3BE-4A61-8B6F-196C673B7FAA}"/>
    <cellStyle name="Data   - Style2 5 3 3 2 2 2" xfId="5270" xr:uid="{4783CF29-FD1F-4479-8465-664F936089F2}"/>
    <cellStyle name="Data   - Style2 5 3 3 2 2 2 2" xfId="22683" xr:uid="{8EDBCA9A-2C2F-4EBE-A551-7D5643980D07}"/>
    <cellStyle name="Data   - Style2 5 3 3 2 2 2 2 2" xfId="22684" xr:uid="{8F1A6D99-3339-48FC-83FD-7EAAF1F38EE5}"/>
    <cellStyle name="Data   - Style2 5 3 3 2 2 2 3" xfId="22685" xr:uid="{F31A7A07-F7F1-4E52-8A68-328853D7139D}"/>
    <cellStyle name="Data   - Style2 5 3 3 2 2 3" xfId="22686" xr:uid="{1A864773-EE4E-4D83-A9BB-C5D61ECE30E4}"/>
    <cellStyle name="Data   - Style2 5 3 3 2 2 3 2" xfId="22687" xr:uid="{FF24C1F6-2C7D-4D0E-91DA-103938772840}"/>
    <cellStyle name="Data   - Style2 5 3 3 2 2 4" xfId="22688" xr:uid="{943CED43-4F61-4CA6-81CA-E634F473F207}"/>
    <cellStyle name="Data   - Style2 5 3 3 2 3" xfId="22689" xr:uid="{0E208557-035F-41AF-978C-32BEE47BD7B2}"/>
    <cellStyle name="Data   - Style2 5 3 3 2 3 2" xfId="22690" xr:uid="{B6267F40-D7BC-4ED9-B6E1-C091362A8C47}"/>
    <cellStyle name="Data   - Style2 5 3 3 2 4" xfId="22691" xr:uid="{C0DDEA76-5F68-4537-9488-86C7938FC553}"/>
    <cellStyle name="Data   - Style2 5 3 3 3" xfId="4647" xr:uid="{44CDA010-CAAA-4AB9-BD30-A9FAA945D29D}"/>
    <cellStyle name="Data   - Style2 5 3 3 3 2" xfId="22692" xr:uid="{533BD39A-642E-4AAD-8DC9-8ECF123AB4F3}"/>
    <cellStyle name="Data   - Style2 5 3 3 3 2 2" xfId="22693" xr:uid="{4ED1692B-46C2-4F30-BB6C-55645118F521}"/>
    <cellStyle name="Data   - Style2 5 3 3 3 3" xfId="22694" xr:uid="{5FDF0C10-E9E7-46A0-A0B4-E97EBC425321}"/>
    <cellStyle name="Data   - Style2 5 3 3 4" xfId="22695" xr:uid="{0746060B-7112-4EC7-98D4-AB0091FF006C}"/>
    <cellStyle name="Data   - Style2 5 3 3 4 2" xfId="22696" xr:uid="{73DE383F-6289-47C8-9C65-B8CEA56542FD}"/>
    <cellStyle name="Data   - Style2 5 3 3 5" xfId="22697" xr:uid="{CD51B453-C5DB-4578-83D3-5AE4EED06184}"/>
    <cellStyle name="Data   - Style2 5 3 4" xfId="7168" xr:uid="{60815003-F58A-4D9D-A357-7D30E7703795}"/>
    <cellStyle name="Data   - Style2 5 3 4 2" xfId="8034" xr:uid="{508C10BD-902E-4B47-8322-EF7A5030C57E}"/>
    <cellStyle name="Data   - Style2 5 3 4 2 2" xfId="3603" xr:uid="{6C1BF950-ECFF-4493-A873-297540B07D0C}"/>
    <cellStyle name="Data   - Style2 5 3 4 2 2 2" xfId="5269" xr:uid="{4A689258-4693-4BAB-BA3E-347AA6CAB1EA}"/>
    <cellStyle name="Data   - Style2 5 3 4 2 2 2 2" xfId="22698" xr:uid="{29C451E5-DA41-469A-81E0-96A5EBDC9496}"/>
    <cellStyle name="Data   - Style2 5 3 4 2 2 2 2 2" xfId="22699" xr:uid="{F0C29626-79B1-4199-9281-CD3B2C056C58}"/>
    <cellStyle name="Data   - Style2 5 3 4 2 2 2 3" xfId="22700" xr:uid="{E0702F5D-F5C0-4409-84C0-3545CDFD0AAB}"/>
    <cellStyle name="Data   - Style2 5 3 4 2 2 3" xfId="22701" xr:uid="{92079E4E-45CD-4D06-9B84-9041363BA98F}"/>
    <cellStyle name="Data   - Style2 5 3 4 2 2 3 2" xfId="22702" xr:uid="{B399BCF4-F977-4CFD-80F4-B8A452004082}"/>
    <cellStyle name="Data   - Style2 5 3 4 2 2 4" xfId="22703" xr:uid="{CBF9E0A7-11BD-4EB4-87B1-AD6C654A1343}"/>
    <cellStyle name="Data   - Style2 5 3 4 2 3" xfId="22704" xr:uid="{9D214AF6-EB71-4C19-B41C-E6BC3C98770E}"/>
    <cellStyle name="Data   - Style2 5 3 4 2 3 2" xfId="22705" xr:uid="{9CE63208-B237-4A28-BE4F-DE48AADD8CF9}"/>
    <cellStyle name="Data   - Style2 5 3 4 2 4" xfId="22706" xr:uid="{0366469E-B343-49B0-AD16-4BB2E020545D}"/>
    <cellStyle name="Data   - Style2 5 3 4 3" xfId="4120" xr:uid="{80743680-9FE1-417A-A93D-2463705EC50B}"/>
    <cellStyle name="Data   - Style2 5 3 4 3 2" xfId="4643" xr:uid="{AF7EAA01-3823-4279-B254-26397D80A23E}"/>
    <cellStyle name="Data   - Style2 5 3 4 3 2 2" xfId="22707" xr:uid="{3ED5B9C9-5B1F-4024-BCE4-27EC776BA2A0}"/>
    <cellStyle name="Data   - Style2 5 3 4 3 2 2 2" xfId="22708" xr:uid="{16584715-4057-4AC8-A039-A217C7A0FB50}"/>
    <cellStyle name="Data   - Style2 5 3 4 3 2 3" xfId="22709" xr:uid="{5BA90A36-01C3-4C25-8786-CD92D62EB4A0}"/>
    <cellStyle name="Data   - Style2 5 3 4 3 3" xfId="22710" xr:uid="{6F4B384A-4F61-431F-B065-7A4F17B4F81C}"/>
    <cellStyle name="Data   - Style2 5 3 4 3 3 2" xfId="22711" xr:uid="{9280D026-C209-4E45-9B69-30C366898239}"/>
    <cellStyle name="Data   - Style2 5 3 4 3 4" xfId="22712" xr:uid="{6778B878-6D63-4A34-8D33-6236ACC1F540}"/>
    <cellStyle name="Data   - Style2 5 3 4 4" xfId="7169" xr:uid="{A6C9B510-C8C3-49A5-B60E-587264F4B03B}"/>
    <cellStyle name="Data   - Style2 5 3 4 4 2" xfId="22713" xr:uid="{E0DDE3F8-F19B-4853-9CF3-E226133FCA68}"/>
    <cellStyle name="Data   - Style2 5 3 4 4 2 2" xfId="22714" xr:uid="{76E0563D-D437-4D26-B92D-752DB02E1395}"/>
    <cellStyle name="Data   - Style2 5 3 4 4 3" xfId="22715" xr:uid="{BB737BF0-E8F5-493A-A03C-4AE2280BE5ED}"/>
    <cellStyle name="Data   - Style2 5 3 4 5" xfId="22716" xr:uid="{A64FDF31-22DE-4168-BCF2-7BB5DF1ED0B3}"/>
    <cellStyle name="Data   - Style2 5 3 4 5 2" xfId="22717" xr:uid="{97E7F05A-9BDC-44F1-9989-4F6DC17812A0}"/>
    <cellStyle name="Data   - Style2 5 3 4 6" xfId="22718" xr:uid="{AB0B48F6-9CA5-481E-8BE9-D77AF4E2F312}"/>
    <cellStyle name="Data   - Style2 5 3 5" xfId="3602" xr:uid="{0D91A79F-4319-4016-B4EA-F545653754AF}"/>
    <cellStyle name="Data   - Style2 5 3 5 2" xfId="7170" xr:uid="{E53E8E0C-4B4F-4811-964C-C4204F4E1AB3}"/>
    <cellStyle name="Data   - Style2 5 3 5 2 2" xfId="5154" xr:uid="{778BBA5C-3D3D-4C2F-9120-9762AD8BF465}"/>
    <cellStyle name="Data   - Style2 5 3 5 2 2 2" xfId="7171" xr:uid="{083D0143-3E2F-4D5D-AF01-78E99B0CE040}"/>
    <cellStyle name="Data   - Style2 5 3 5 2 2 2 2" xfId="22719" xr:uid="{42B6E923-8770-41E8-AC04-A8DBDBFF8ADB}"/>
    <cellStyle name="Data   - Style2 5 3 5 2 2 2 2 2" xfId="22720" xr:uid="{06CA9057-F6FF-43D4-984D-A9553D8A3598}"/>
    <cellStyle name="Data   - Style2 5 3 5 2 2 2 3" xfId="22721" xr:uid="{DF3852AE-5D86-49C1-8BD8-8F185C6ADC0B}"/>
    <cellStyle name="Data   - Style2 5 3 5 2 2 3" xfId="22722" xr:uid="{78FFA269-B86D-45E1-B79E-0F3310E4FC2B}"/>
    <cellStyle name="Data   - Style2 5 3 5 2 2 3 2" xfId="22723" xr:uid="{2AC0C3F1-5DEF-4D33-85C0-5D6F424DB3CF}"/>
    <cellStyle name="Data   - Style2 5 3 5 2 2 4" xfId="22724" xr:uid="{8C850026-CEE6-4E40-AB7A-974B665BAF6C}"/>
    <cellStyle name="Data   - Style2 5 3 5 2 3" xfId="22725" xr:uid="{8068E643-2B23-44F0-ABA3-7CCF26811A12}"/>
    <cellStyle name="Data   - Style2 5 3 5 2 3 2" xfId="22726" xr:uid="{31C4701A-1CD3-44BC-9245-245A952D20B7}"/>
    <cellStyle name="Data   - Style2 5 3 5 2 4" xfId="22727" xr:uid="{52E58E60-10D7-4530-A722-0AD722CDF813}"/>
    <cellStyle name="Data   - Style2 5 3 5 3" xfId="5153" xr:uid="{4E488A39-EB0B-4015-A44A-A3000EB09F4C}"/>
    <cellStyle name="Data   - Style2 5 3 5 3 2" xfId="7172" xr:uid="{86EA05E9-229C-4370-B051-897CCE7DC6E3}"/>
    <cellStyle name="Data   - Style2 5 3 5 3 2 2" xfId="22728" xr:uid="{C2536D2C-D838-4348-ABF2-D52FACB0D386}"/>
    <cellStyle name="Data   - Style2 5 3 5 3 2 2 2" xfId="22729" xr:uid="{3ED92C9F-3A12-49AE-A8F3-69DFD2FF794E}"/>
    <cellStyle name="Data   - Style2 5 3 5 3 2 3" xfId="22730" xr:uid="{48674AD5-F8A6-41D3-B80F-E33A11947807}"/>
    <cellStyle name="Data   - Style2 5 3 5 3 3" xfId="22731" xr:uid="{0AC109C0-3928-47D8-BBAD-C5F5526E52F3}"/>
    <cellStyle name="Data   - Style2 5 3 5 3 3 2" xfId="22732" xr:uid="{5A3620F8-7EE3-4FF5-953D-2F72A69E7805}"/>
    <cellStyle name="Data   - Style2 5 3 5 3 4" xfId="22733" xr:uid="{566F0D9E-69B8-4356-AADE-00CBECD692B6}"/>
    <cellStyle name="Data   - Style2 5 3 5 4" xfId="22734" xr:uid="{CD992B8E-AB3D-46DC-82FE-A81CB5707186}"/>
    <cellStyle name="Data   - Style2 5 3 5 4 2" xfId="22735" xr:uid="{CC07D54C-5D83-44D0-A063-2DA6C84555F9}"/>
    <cellStyle name="Data   - Style2 5 3 5 5" xfId="22736" xr:uid="{E5857A00-62A6-4DF2-86A7-619541A0CDFB}"/>
    <cellStyle name="Data   - Style2 5 3 6" xfId="5152" xr:uid="{07975B16-78E2-4372-8985-994FF6E0B3D4}"/>
    <cellStyle name="Data   - Style2 5 3 6 2" xfId="7173" xr:uid="{0045A55A-205B-4C69-BCF0-908034D7D690}"/>
    <cellStyle name="Data   - Style2 5 3 6 2 2" xfId="3601" xr:uid="{5C8189C8-E598-48A1-A411-09B64F6F0D85}"/>
    <cellStyle name="Data   - Style2 5 3 6 2 2 2" xfId="22737" xr:uid="{64A8D050-9C27-4792-BB5F-EBA55336BE9C}"/>
    <cellStyle name="Data   - Style2 5 3 6 2 2 2 2" xfId="22738" xr:uid="{E61E3D3C-014B-461B-B5EE-F9F759A9CEBE}"/>
    <cellStyle name="Data   - Style2 5 3 6 2 2 3" xfId="22739" xr:uid="{5AAE5394-3160-40EF-A89E-824433387988}"/>
    <cellStyle name="Data   - Style2 5 3 6 2 3" xfId="22740" xr:uid="{04C72C25-44EC-4B99-92AC-D437FF68F875}"/>
    <cellStyle name="Data   - Style2 5 3 6 2 3 2" xfId="22741" xr:uid="{A0898B42-BCA0-4A48-A4DA-2EDC1BC2CEA4}"/>
    <cellStyle name="Data   - Style2 5 3 6 2 4" xfId="22742" xr:uid="{922387EB-7203-467D-B11B-97CC251DEE11}"/>
    <cellStyle name="Data   - Style2 5 3 6 3" xfId="22743" xr:uid="{D5AEBC1B-2884-4AF2-8925-22CCAB9FBDC6}"/>
    <cellStyle name="Data   - Style2 5 3 6 3 2" xfId="22744" xr:uid="{6DAF8668-C101-4428-A365-E93DF626340C}"/>
    <cellStyle name="Data   - Style2 5 3 6 4" xfId="22745" xr:uid="{DF3756D9-5D2A-4069-B6F7-115555DDF5A7}"/>
    <cellStyle name="Data   - Style2 5 3 7" xfId="7174" xr:uid="{6A51F34F-6F84-4984-9BF2-DAFE0E6AC73E}"/>
    <cellStyle name="Data   - Style2 5 3 7 2" xfId="3554" xr:uid="{FF4A8A27-6550-4EA8-8B92-49C0E0F2A2BB}"/>
    <cellStyle name="Data   - Style2 5 3 7 2 2" xfId="22746" xr:uid="{54B08379-2911-4BC6-9D92-83A57C7CC607}"/>
    <cellStyle name="Data   - Style2 5 3 7 2 2 2" xfId="22747" xr:uid="{0FB59A52-8C66-427A-A67D-9425768A88BB}"/>
    <cellStyle name="Data   - Style2 5 3 7 2 3" xfId="22748" xr:uid="{F51F00CC-8003-4230-9E78-192A9126C066}"/>
    <cellStyle name="Data   - Style2 5 3 7 3" xfId="22749" xr:uid="{BA126694-2F9A-48E6-BD5B-DC8BE9FD8CD3}"/>
    <cellStyle name="Data   - Style2 5 3 7 3 2" xfId="22750" xr:uid="{038BAF60-F1A6-4316-BEB8-A700C553D492}"/>
    <cellStyle name="Data   - Style2 5 3 7 4" xfId="22751" xr:uid="{FFCB8AF9-79F5-45AB-92AE-843A9CFB0A0C}"/>
    <cellStyle name="Data   - Style2 5 3 8" xfId="7176" xr:uid="{F52368CA-BAFF-4C21-A8DB-C691B2AEE133}"/>
    <cellStyle name="Data   - Style2 5 3 8 2" xfId="22752" xr:uid="{C7DE20DC-040A-4300-993E-C46350C3E22D}"/>
    <cellStyle name="Data   - Style2 5 3 8 2 2" xfId="22753" xr:uid="{A34C555C-FEF0-4BA0-AB47-5476ABD51BBE}"/>
    <cellStyle name="Data   - Style2 5 3 8 3" xfId="22754" xr:uid="{C30D3E7D-CD65-4348-929C-21F902561108}"/>
    <cellStyle name="Data   - Style2 5 3 9" xfId="22755" xr:uid="{77A33D46-D7B8-4D2D-94B5-280DABF44A66}"/>
    <cellStyle name="Data   - Style2 5 3 9 2" xfId="22756" xr:uid="{01C62C0A-7194-4A24-A130-42F3C731F79F}"/>
    <cellStyle name="Data   - Style2 5 4" xfId="3519" xr:uid="{F9B8CC37-03DD-4738-8E75-6F2C1BB38E4D}"/>
    <cellStyle name="Data   - Style2 5 4 10" xfId="22757" xr:uid="{76329D95-9975-405E-8A7A-76383E4B3774}"/>
    <cellStyle name="Data   - Style2 5 4 2" xfId="5150" xr:uid="{A60E6B51-732F-4DD5-994C-94D245EAA64C}"/>
    <cellStyle name="Data   - Style2 5 4 2 2" xfId="5271" xr:uid="{DD55E891-E729-4834-A872-C65E9D169E16}"/>
    <cellStyle name="Data   - Style2 5 4 2 2 2" xfId="4614" xr:uid="{AE987374-2974-46BA-8C9B-4BB7D8AFA080}"/>
    <cellStyle name="Data   - Style2 5 4 2 2 2 2" xfId="7177" xr:uid="{B0528D26-D0C0-45ED-8F2F-C407E3A9A779}"/>
    <cellStyle name="Data   - Style2 5 4 2 2 2 2 2" xfId="22758" xr:uid="{8EFA3FF9-DA10-40B6-A947-00A47410D21A}"/>
    <cellStyle name="Data   - Style2 5 4 2 2 2 2 2 2" xfId="22759" xr:uid="{F9CF5968-7A2C-46A1-AF58-0DC0CA21772D}"/>
    <cellStyle name="Data   - Style2 5 4 2 2 2 2 3" xfId="22760" xr:uid="{FDC5E00C-62CA-4E90-A45B-E6F345765585}"/>
    <cellStyle name="Data   - Style2 5 4 2 2 2 3" xfId="22761" xr:uid="{299EC3E6-1E65-4121-9529-E683A4FE5E99}"/>
    <cellStyle name="Data   - Style2 5 4 2 2 2 3 2" xfId="22762" xr:uid="{4B6BC245-2090-4BB3-B34D-188C2B1EDC3D}"/>
    <cellStyle name="Data   - Style2 5 4 2 2 2 4" xfId="22763" xr:uid="{8480B851-23FD-4134-A546-E21231B6D953}"/>
    <cellStyle name="Data   - Style2 5 4 2 2 3" xfId="22764" xr:uid="{209D0094-AD66-407A-8E5A-246178059290}"/>
    <cellStyle name="Data   - Style2 5 4 2 2 3 2" xfId="22765" xr:uid="{EFD7BC9E-8F26-4AE1-ABFD-A7070A0E51E8}"/>
    <cellStyle name="Data   - Style2 5 4 2 2 4" xfId="22766" xr:uid="{232D0C4A-A630-4041-858A-927E494AE97D}"/>
    <cellStyle name="Data   - Style2 5 4 2 3" xfId="7178" xr:uid="{A7B28531-5B4A-4555-AA07-868C9ABADDEA}"/>
    <cellStyle name="Data   - Style2 5 4 2 3 2" xfId="7327" xr:uid="{A91C865C-18A7-4BDC-A435-DC58AC555C73}"/>
    <cellStyle name="Data   - Style2 5 4 2 3 2 2" xfId="22767" xr:uid="{27EE93D4-0057-4453-BF5B-5E636F6112DD}"/>
    <cellStyle name="Data   - Style2 5 4 2 3 2 2 2" xfId="22768" xr:uid="{1643204C-FDE9-4F15-BD73-F5DDEA442F21}"/>
    <cellStyle name="Data   - Style2 5 4 2 3 2 3" xfId="22769" xr:uid="{E0A2F445-867C-4106-9EC2-2736DD2F6CCD}"/>
    <cellStyle name="Data   - Style2 5 4 2 3 3" xfId="22770" xr:uid="{C95BED6D-85FC-43E1-ACDE-06DDA70F5B72}"/>
    <cellStyle name="Data   - Style2 5 4 2 3 3 2" xfId="22771" xr:uid="{14F05848-9274-4A0C-9E11-1A6624915213}"/>
    <cellStyle name="Data   - Style2 5 4 2 3 4" xfId="22772" xr:uid="{DB752BC1-CBA7-4725-BE68-FBB759337B85}"/>
    <cellStyle name="Data   - Style2 5 4 2 4" xfId="3518" xr:uid="{D6B02D0E-A8E0-40F6-B187-CF421E6D791B}"/>
    <cellStyle name="Data   - Style2 5 4 2 4 2" xfId="22773" xr:uid="{2BCCF0B4-9589-4FED-A9F4-101B36211861}"/>
    <cellStyle name="Data   - Style2 5 4 2 4 2 2" xfId="22774" xr:uid="{6AD570BB-0119-4FD7-9923-AA0E6AF53531}"/>
    <cellStyle name="Data   - Style2 5 4 2 4 3" xfId="22775" xr:uid="{E1CF0A5D-7CFB-4786-8753-5E617FD39AA8}"/>
    <cellStyle name="Data   - Style2 5 4 2 5" xfId="22776" xr:uid="{C80F8E17-24C9-45B1-A43E-4BC8480C56F6}"/>
    <cellStyle name="Data   - Style2 5 4 2 5 2" xfId="22777" xr:uid="{88CBD9E9-8E5F-4293-8D37-2A988E0496D1}"/>
    <cellStyle name="Data   - Style2 5 4 2 6" xfId="22778" xr:uid="{EA6C0603-A69F-4E2E-AFA2-D0500BC52548}"/>
    <cellStyle name="Data   - Style2 5 4 3" xfId="5149" xr:uid="{DAD80D5C-791A-4D9C-898F-8E75903C8448}"/>
    <cellStyle name="Data   - Style2 5 4 3 2" xfId="5268" xr:uid="{6B3E933E-619B-4D1F-9AE9-5E531CFA5FE1}"/>
    <cellStyle name="Data   - Style2 5 4 3 2 2" xfId="3592" xr:uid="{ECBFB5BD-2A03-4960-95F3-9E403A154779}"/>
    <cellStyle name="Data   - Style2 5 4 3 2 2 2" xfId="7179" xr:uid="{D41FC490-15E5-4B3A-B177-248BF340ACE4}"/>
    <cellStyle name="Data   - Style2 5 4 3 2 2 2 2" xfId="22779" xr:uid="{3EC718DA-99B5-4BBD-B10E-50EB8C6A2526}"/>
    <cellStyle name="Data   - Style2 5 4 3 2 2 2 2 2" xfId="22780" xr:uid="{169527DF-7BF4-4B02-90A0-50E9DD1665F9}"/>
    <cellStyle name="Data   - Style2 5 4 3 2 2 2 3" xfId="22781" xr:uid="{7036847F-AFE2-4016-838A-B81BC6CFC086}"/>
    <cellStyle name="Data   - Style2 5 4 3 2 2 3" xfId="22782" xr:uid="{5BF62E84-43B7-45AF-B54F-294F7C5D41D0}"/>
    <cellStyle name="Data   - Style2 5 4 3 2 2 3 2" xfId="22783" xr:uid="{5EFB23B8-426B-4B8B-81C1-FEE1ED7A729C}"/>
    <cellStyle name="Data   - Style2 5 4 3 2 2 4" xfId="22784" xr:uid="{89403372-B4A9-476A-B6EF-37C87B753C34}"/>
    <cellStyle name="Data   - Style2 5 4 3 2 3" xfId="22785" xr:uid="{186D2B41-5E21-4DDB-A84F-812139E77D3C}"/>
    <cellStyle name="Data   - Style2 5 4 3 2 3 2" xfId="22786" xr:uid="{6AA99385-72AD-47C3-8616-99957CE8529A}"/>
    <cellStyle name="Data   - Style2 5 4 3 2 4" xfId="22787" xr:uid="{F2C91C93-54A7-4A1B-96A9-AD3D54A04D02}"/>
    <cellStyle name="Data   - Style2 5 4 3 3" xfId="5988" xr:uid="{247A8036-B520-42E1-B51F-DF515E52D574}"/>
    <cellStyle name="Data   - Style2 5 4 3 3 2" xfId="22788" xr:uid="{432A61BF-B40B-41DD-A2C5-56DC4CD98A63}"/>
    <cellStyle name="Data   - Style2 5 4 3 3 2 2" xfId="22789" xr:uid="{CD3E2603-05C6-4E13-8419-0804511F9BA5}"/>
    <cellStyle name="Data   - Style2 5 4 3 3 3" xfId="22790" xr:uid="{137DA58B-7B50-4B7A-AB03-D93A9584AB8B}"/>
    <cellStyle name="Data   - Style2 5 4 3 4" xfId="22791" xr:uid="{31535630-5859-44CA-A107-0BE518DFB99F}"/>
    <cellStyle name="Data   - Style2 5 4 3 4 2" xfId="22792" xr:uid="{4B20B729-8D91-4A4C-B23B-090EDF03C5DD}"/>
    <cellStyle name="Data   - Style2 5 4 3 5" xfId="22793" xr:uid="{21F36060-F04E-49DF-BB85-92E947076015}"/>
    <cellStyle name="Data   - Style2 5 4 4" xfId="5148" xr:uid="{6B23A0A4-477F-41A4-98FA-8A60003EA63B}"/>
    <cellStyle name="Data   - Style2 5 4 4 2" xfId="5267" xr:uid="{6A5C0440-648C-4F2C-A400-B1F4CF681D55}"/>
    <cellStyle name="Data   - Style2 5 4 4 2 2" xfId="7909" xr:uid="{8948F285-13D0-4E73-A49A-7A8033B6A74C}"/>
    <cellStyle name="Data   - Style2 5 4 4 2 2 2" xfId="7180" xr:uid="{8195E75C-E6AA-4284-846A-0E9279F8F4D1}"/>
    <cellStyle name="Data   - Style2 5 4 4 2 2 2 2" xfId="22794" xr:uid="{28C45F81-5817-461C-981E-95B95424AB3D}"/>
    <cellStyle name="Data   - Style2 5 4 4 2 2 2 2 2" xfId="22795" xr:uid="{F094BB60-CB5A-42B2-82D8-A115089DEC8B}"/>
    <cellStyle name="Data   - Style2 5 4 4 2 2 2 3" xfId="22796" xr:uid="{96666360-3582-4CDC-BC85-CC6339843B80}"/>
    <cellStyle name="Data   - Style2 5 4 4 2 2 3" xfId="22797" xr:uid="{F521B2FF-99EB-4F53-BAC4-B4E35B48C301}"/>
    <cellStyle name="Data   - Style2 5 4 4 2 2 3 2" xfId="22798" xr:uid="{C6A4B3B9-D4AE-467B-9540-69AA2E6964C7}"/>
    <cellStyle name="Data   - Style2 5 4 4 2 2 4" xfId="22799" xr:uid="{EC82981C-EF2C-4010-8336-E83BA688762B}"/>
    <cellStyle name="Data   - Style2 5 4 4 2 3" xfId="22800" xr:uid="{0A905C73-4433-4AE0-A908-0A2DB79C66C6}"/>
    <cellStyle name="Data   - Style2 5 4 4 2 3 2" xfId="22801" xr:uid="{AC495FFB-FB8F-4EC6-A1BF-C8DB01D7B448}"/>
    <cellStyle name="Data   - Style2 5 4 4 2 4" xfId="22802" xr:uid="{31E6891F-A470-452D-A981-EF2C913A4270}"/>
    <cellStyle name="Data   - Style2 5 4 4 3" xfId="5934" xr:uid="{301ED89E-1B52-4533-9357-3426753CCE8E}"/>
    <cellStyle name="Data   - Style2 5 4 4 3 2" xfId="5147" xr:uid="{B9B3DFF0-8E43-4822-89B2-46C8DAF92067}"/>
    <cellStyle name="Data   - Style2 5 4 4 3 2 2" xfId="22803" xr:uid="{4FE0A3FA-93A3-4040-85AC-B5A85D6CA339}"/>
    <cellStyle name="Data   - Style2 5 4 4 3 2 2 2" xfId="22804" xr:uid="{CE2AC6FF-C651-496D-B039-B2C7E1777276}"/>
    <cellStyle name="Data   - Style2 5 4 4 3 2 3" xfId="22805" xr:uid="{B64B1DAE-3F5D-435E-9B67-80484C39F98E}"/>
    <cellStyle name="Data   - Style2 5 4 4 3 3" xfId="22806" xr:uid="{6FCDB3F7-05F3-4AA6-BB2E-45F301E043EE}"/>
    <cellStyle name="Data   - Style2 5 4 4 3 3 2" xfId="22807" xr:uid="{A2DB172F-0BD0-4FC3-B04B-300761FA6129}"/>
    <cellStyle name="Data   - Style2 5 4 4 3 4" xfId="22808" xr:uid="{5912461A-266D-4DFB-8FB9-1FC765020117}"/>
    <cellStyle name="Data   - Style2 5 4 4 4" xfId="5266" xr:uid="{1C9B32AB-1351-4C6D-91DD-17B3630818F7}"/>
    <cellStyle name="Data   - Style2 5 4 4 4 2" xfId="22809" xr:uid="{0365897A-0106-498C-B929-6DCD287DF820}"/>
    <cellStyle name="Data   - Style2 5 4 4 4 2 2" xfId="22810" xr:uid="{67973105-2437-4362-82DE-18DB4E2F5D68}"/>
    <cellStyle name="Data   - Style2 5 4 4 4 3" xfId="22811" xr:uid="{117FEA4B-867F-4F31-B272-FB2D0C9BC1A7}"/>
    <cellStyle name="Data   - Style2 5 4 4 5" xfId="22812" xr:uid="{55074944-3C76-44BF-B6CF-86F425F62A07}"/>
    <cellStyle name="Data   - Style2 5 4 4 5 2" xfId="22813" xr:uid="{ABDE12F5-5BD8-4475-902F-A995CA56BEBB}"/>
    <cellStyle name="Data   - Style2 5 4 4 6" xfId="22814" xr:uid="{761412AE-2696-4A84-9612-189E661B30EF}"/>
    <cellStyle name="Data   - Style2 5 4 5" xfId="7015" xr:uid="{50368398-9863-4B72-BC0B-FAE968E291D9}"/>
    <cellStyle name="Data   - Style2 5 4 5 2" xfId="7181" xr:uid="{27A2F5E2-8077-490F-85A7-2E5A6CD18505}"/>
    <cellStyle name="Data   - Style2 5 4 5 2 2" xfId="4451" xr:uid="{66BA96AF-2CF6-4097-AD26-300E941DD2CB}"/>
    <cellStyle name="Data   - Style2 5 4 5 2 2 2" xfId="5146" xr:uid="{6E9662E0-EE87-4EC4-A27D-E0230F7B1C69}"/>
    <cellStyle name="Data   - Style2 5 4 5 2 2 2 2" xfId="22815" xr:uid="{9A51B43A-4450-42B0-AE5E-9FBBC7B8727F}"/>
    <cellStyle name="Data   - Style2 5 4 5 2 2 2 2 2" xfId="22816" xr:uid="{5EBC8944-0B6B-4A46-8FD1-16A0A749A5FF}"/>
    <cellStyle name="Data   - Style2 5 4 5 2 2 2 3" xfId="22817" xr:uid="{2987030A-9305-4119-9277-1F492807FBD4}"/>
    <cellStyle name="Data   - Style2 5 4 5 2 2 3" xfId="22818" xr:uid="{8FC2F154-3276-416E-AD7C-B79B1B963C74}"/>
    <cellStyle name="Data   - Style2 5 4 5 2 2 3 2" xfId="22819" xr:uid="{D0DBE0A2-B70D-4D59-87A8-B5AFF96C9A58}"/>
    <cellStyle name="Data   - Style2 5 4 5 2 2 4" xfId="22820" xr:uid="{4D80B5C7-5F28-4D20-ADC1-247C2B5C6AEB}"/>
    <cellStyle name="Data   - Style2 5 4 5 2 3" xfId="22821" xr:uid="{40B4A1F3-352A-4969-B9C4-51F63B7E18E6}"/>
    <cellStyle name="Data   - Style2 5 4 5 2 3 2" xfId="22822" xr:uid="{2856D155-DD38-4BAF-8849-86804182006C}"/>
    <cellStyle name="Data   - Style2 5 4 5 2 4" xfId="22823" xr:uid="{E192F68D-04D6-4C4A-8E0C-136F4F7F687B}"/>
    <cellStyle name="Data   - Style2 5 4 5 3" xfId="3617" xr:uid="{242C9C98-43B8-4049-A150-2F6817582AB5}"/>
    <cellStyle name="Data   - Style2 5 4 5 3 2" xfId="7977" xr:uid="{084D6B14-7155-4E34-8BA4-5A0DFCF31825}"/>
    <cellStyle name="Data   - Style2 5 4 5 3 2 2" xfId="22824" xr:uid="{A2D55AEB-3A23-4E6B-A23F-529ED61DDC88}"/>
    <cellStyle name="Data   - Style2 5 4 5 3 2 2 2" xfId="22825" xr:uid="{5CB84C9A-EA2D-49C4-993C-D3CE414382B7}"/>
    <cellStyle name="Data   - Style2 5 4 5 3 2 3" xfId="22826" xr:uid="{4233D4CE-BAD8-42EA-893E-A6033F831F8C}"/>
    <cellStyle name="Data   - Style2 5 4 5 3 3" xfId="22827" xr:uid="{0C6F96F9-9125-41DA-87A4-9B5C2A91ACD1}"/>
    <cellStyle name="Data   - Style2 5 4 5 3 3 2" xfId="22828" xr:uid="{7F8D4057-120E-4D54-BCA5-B1FD3EE0AE18}"/>
    <cellStyle name="Data   - Style2 5 4 5 3 4" xfId="22829" xr:uid="{56067062-EB4A-422B-93A0-6FD3302AF656}"/>
    <cellStyle name="Data   - Style2 5 4 5 4" xfId="22830" xr:uid="{20E4D7A1-FF02-4551-8C68-04E53598A9A3}"/>
    <cellStyle name="Data   - Style2 5 4 5 4 2" xfId="22831" xr:uid="{CA8C40D1-3F79-417E-B3BD-4E41C513388E}"/>
    <cellStyle name="Data   - Style2 5 4 5 5" xfId="22832" xr:uid="{34BF6A58-0DA2-41D0-A53F-189008885ECD}"/>
    <cellStyle name="Data   - Style2 5 4 6" xfId="7182" xr:uid="{1E19BF9D-85CF-4212-9E9B-F752DE054126}"/>
    <cellStyle name="Data   - Style2 5 4 6 2" xfId="8031" xr:uid="{0C63D38E-7FFE-4C3B-A4B1-8704D3904E98}"/>
    <cellStyle name="Data   - Style2 5 4 6 2 2" xfId="5145" xr:uid="{8283545D-CFE6-4907-969C-2333C64A29FE}"/>
    <cellStyle name="Data   - Style2 5 4 6 2 2 2" xfId="22833" xr:uid="{1CD20601-0E64-427C-A3C4-770144487DD3}"/>
    <cellStyle name="Data   - Style2 5 4 6 2 2 2 2" xfId="22834" xr:uid="{BC00EA11-EBD8-4DFE-AB67-AE90B976F053}"/>
    <cellStyle name="Data   - Style2 5 4 6 2 2 3" xfId="22835" xr:uid="{500356EE-3E94-4531-A992-FE473B023A31}"/>
    <cellStyle name="Data   - Style2 5 4 6 2 3" xfId="22836" xr:uid="{2140FF82-098C-4D39-9AB8-BE7DBF3A5A3A}"/>
    <cellStyle name="Data   - Style2 5 4 6 2 3 2" xfId="22837" xr:uid="{1921095A-49FF-4581-A161-3B8588E0A608}"/>
    <cellStyle name="Data   - Style2 5 4 6 2 4" xfId="22838" xr:uid="{11C190A3-5F65-49B8-9075-2D92849DA440}"/>
    <cellStyle name="Data   - Style2 5 4 6 3" xfId="22839" xr:uid="{3C547723-EE8F-475F-AD24-2F703BA74EF6}"/>
    <cellStyle name="Data   - Style2 5 4 6 3 2" xfId="22840" xr:uid="{3E4944EC-8A85-460E-8424-3FCE224E378A}"/>
    <cellStyle name="Data   - Style2 5 4 6 4" xfId="22841" xr:uid="{934B4073-D24F-4D9F-A8CE-DD25034801EC}"/>
    <cellStyle name="Data   - Style2 5 4 7" xfId="4537" xr:uid="{90EF598C-4871-4B3B-A4A3-6B0982ED3FB9}"/>
    <cellStyle name="Data   - Style2 5 4 7 2" xfId="7879" xr:uid="{5E7404D6-5372-4C40-8598-1188C1CC91E0}"/>
    <cellStyle name="Data   - Style2 5 4 7 2 2" xfId="22842" xr:uid="{793AABC9-493C-48B6-8C3F-8C7246FE0CBA}"/>
    <cellStyle name="Data   - Style2 5 4 7 2 2 2" xfId="22843" xr:uid="{4C578C7B-0EF2-4F38-BEB3-790563E59563}"/>
    <cellStyle name="Data   - Style2 5 4 7 2 3" xfId="22844" xr:uid="{964A886D-7B0E-42CF-AFF8-3C963481A62C}"/>
    <cellStyle name="Data   - Style2 5 4 7 3" xfId="22845" xr:uid="{7E85FD69-D688-4366-B3DC-DC9AD2359664}"/>
    <cellStyle name="Data   - Style2 5 4 7 3 2" xfId="22846" xr:uid="{0229385E-B46A-414B-9976-F459918B3F75}"/>
    <cellStyle name="Data   - Style2 5 4 7 4" xfId="22847" xr:uid="{EFC6BB17-B858-480A-8CA5-0CB32FED6BDA}"/>
    <cellStyle name="Data   - Style2 5 4 8" xfId="7183" xr:uid="{6540D28C-5F9E-4CF9-B62D-CC430266F871}"/>
    <cellStyle name="Data   - Style2 5 4 8 2" xfId="22848" xr:uid="{ADA4C26E-DAED-40E4-986E-EBF8F528CDA9}"/>
    <cellStyle name="Data   - Style2 5 4 8 2 2" xfId="22849" xr:uid="{D34E8AE5-F047-4DE7-B08C-1DD974C58CC5}"/>
    <cellStyle name="Data   - Style2 5 4 8 3" xfId="22850" xr:uid="{1CB54D23-7B45-4560-9619-F0813906F51B}"/>
    <cellStyle name="Data   - Style2 5 4 9" xfId="22851" xr:uid="{1974D078-B355-4DB2-903A-36ED4A1D8DB0}"/>
    <cellStyle name="Data   - Style2 5 4 9 2" xfId="22852" xr:uid="{A89743E9-8088-4052-AA80-95417515458B}"/>
    <cellStyle name="Data   - Style2 5 5" xfId="5933" xr:uid="{BB8DF012-B285-4924-90DE-68F258B128E1}"/>
    <cellStyle name="Data   - Style2 5 5 10" xfId="22853" xr:uid="{B3F067FB-3AEA-47C3-AE22-357C2F70E1B1}"/>
    <cellStyle name="Data   - Style2 5 5 2" xfId="5144" xr:uid="{1D495AA1-14E5-46E7-B903-F18FA6265EB1}"/>
    <cellStyle name="Data   - Style2 5 5 2 2" xfId="5265" xr:uid="{C5AE5063-25F6-4E4C-AAD5-7361C4027665}"/>
    <cellStyle name="Data   - Style2 5 5 2 2 2" xfId="3593" xr:uid="{41D7963C-500E-4AED-844A-76120B1F8FB6}"/>
    <cellStyle name="Data   - Style2 5 5 2 2 2 2" xfId="7184" xr:uid="{91480BFF-0AA1-4D90-9EC9-23C49CE41458}"/>
    <cellStyle name="Data   - Style2 5 5 2 2 2 2 2" xfId="22854" xr:uid="{A984E0E3-CC37-4D66-A5BF-1216065C46B0}"/>
    <cellStyle name="Data   - Style2 5 5 2 2 2 2 2 2" xfId="22855" xr:uid="{CE00A43F-7BD9-42DA-BA91-D810D7211EAC}"/>
    <cellStyle name="Data   - Style2 5 5 2 2 2 2 3" xfId="22856" xr:uid="{D0CDF8A1-460F-47A8-96B0-6CCDE221C9DF}"/>
    <cellStyle name="Data   - Style2 5 5 2 2 2 3" xfId="22857" xr:uid="{64B71C4D-FAFF-411B-9EE4-61E18307968E}"/>
    <cellStyle name="Data   - Style2 5 5 2 2 2 3 2" xfId="22858" xr:uid="{BF54C676-9516-463D-8F86-FB0CC943D162}"/>
    <cellStyle name="Data   - Style2 5 5 2 2 2 4" xfId="22859" xr:uid="{DEFCF91A-CB5C-428F-B61D-2D8A5BF126FC}"/>
    <cellStyle name="Data   - Style2 5 5 2 2 3" xfId="22860" xr:uid="{B99256E2-14AF-4F69-9173-C3BDDABC2E9C}"/>
    <cellStyle name="Data   - Style2 5 5 2 2 3 2" xfId="22861" xr:uid="{81C99B16-8666-4DE3-8095-72DEDD4F2B25}"/>
    <cellStyle name="Data   - Style2 5 5 2 2 4" xfId="22862" xr:uid="{F5B8108E-94AC-463B-92E1-D1F5BF635AFD}"/>
    <cellStyle name="Data   - Style2 5 5 2 3" xfId="3584" xr:uid="{35E199EE-59FE-4850-9129-2DBD77EB47B3}"/>
    <cellStyle name="Data   - Style2 5 5 2 3 2" xfId="4450" xr:uid="{D3BB2492-1707-4DC3-83C2-610FBD0BB94A}"/>
    <cellStyle name="Data   - Style2 5 5 2 3 2 2" xfId="22863" xr:uid="{7071BC1D-6FB6-422B-9B69-B10D0573C204}"/>
    <cellStyle name="Data   - Style2 5 5 2 3 2 2 2" xfId="22864" xr:uid="{C4108A0C-92B8-4263-9844-06A9CFE99E49}"/>
    <cellStyle name="Data   - Style2 5 5 2 3 2 3" xfId="22865" xr:uid="{7EB31D85-4686-43EB-8FE7-6334C5DFF93D}"/>
    <cellStyle name="Data   - Style2 5 5 2 3 3" xfId="22866" xr:uid="{D22E938B-274D-4624-85D2-84B69C9E7D8E}"/>
    <cellStyle name="Data   - Style2 5 5 2 3 3 2" xfId="22867" xr:uid="{17260EC7-C595-47D1-887D-CB8935DD5F54}"/>
    <cellStyle name="Data   - Style2 5 5 2 3 4" xfId="22868" xr:uid="{6A35625D-C729-47EB-95A6-03C28874731A}"/>
    <cellStyle name="Data   - Style2 5 5 2 4" xfId="8089" xr:uid="{8E95CAF7-C2E9-4D49-BFB9-00B80F2A8A57}"/>
    <cellStyle name="Data   - Style2 5 5 2 4 2" xfId="22869" xr:uid="{47DEE5A6-C08B-4806-BAFF-20E360B66297}"/>
    <cellStyle name="Data   - Style2 5 5 2 4 2 2" xfId="22870" xr:uid="{0D28FFE9-6998-4E4C-BE80-D706653AD8C2}"/>
    <cellStyle name="Data   - Style2 5 5 2 4 3" xfId="22871" xr:uid="{946D2569-1DB4-44FE-A307-1D71E447AA3B}"/>
    <cellStyle name="Data   - Style2 5 5 2 5" xfId="22872" xr:uid="{DEFF38B8-F762-43AA-BBDE-CFDF1C39D5C1}"/>
    <cellStyle name="Data   - Style2 5 5 2 5 2" xfId="22873" xr:uid="{04E37873-6536-49D8-A909-9119C7BB4718}"/>
    <cellStyle name="Data   - Style2 5 5 2 6" xfId="22874" xr:uid="{4435E3EB-EB55-4E0D-9513-E54E1F77EB50}"/>
    <cellStyle name="Data   - Style2 5 5 3" xfId="5054" xr:uid="{3A488DB9-E431-4776-A53C-93237282E5A5}"/>
    <cellStyle name="Data   - Style2 5 5 3 2" xfId="4678" xr:uid="{4D1A4BB0-C560-4494-955E-E9F47629875E}"/>
    <cellStyle name="Data   - Style2 5 5 3 2 2" xfId="5264" xr:uid="{2CA63B61-379A-45C2-AE06-984064DD717E}"/>
    <cellStyle name="Data   - Style2 5 5 3 2 2 2" xfId="5143" xr:uid="{60B08234-82D1-4E74-880A-44897CFC26AC}"/>
    <cellStyle name="Data   - Style2 5 5 3 2 2 2 2" xfId="22875" xr:uid="{A60F2E32-1146-46C3-B916-F26EEFA73589}"/>
    <cellStyle name="Data   - Style2 5 5 3 2 2 2 2 2" xfId="22876" xr:uid="{B9D62F00-A90C-4E3C-BB87-2141593668D9}"/>
    <cellStyle name="Data   - Style2 5 5 3 2 2 2 3" xfId="22877" xr:uid="{C7CDC1B1-B907-45C3-9B31-08CDBFB3C62C}"/>
    <cellStyle name="Data   - Style2 5 5 3 2 2 3" xfId="22878" xr:uid="{BF649EEA-343D-4885-9C5B-12097905304D}"/>
    <cellStyle name="Data   - Style2 5 5 3 2 2 3 2" xfId="22879" xr:uid="{210F45E4-D7B8-456B-B314-D3197EDA22B9}"/>
    <cellStyle name="Data   - Style2 5 5 3 2 2 4" xfId="22880" xr:uid="{16FD96E5-231C-4B29-AA0C-4FC2B8E77215}"/>
    <cellStyle name="Data   - Style2 5 5 3 2 3" xfId="22881" xr:uid="{D2933715-7614-44F5-8E68-5DF57235989D}"/>
    <cellStyle name="Data   - Style2 5 5 3 2 3 2" xfId="22882" xr:uid="{7E98D9B5-2DEE-4727-BEA9-54F702F545A1}"/>
    <cellStyle name="Data   - Style2 5 5 3 2 4" xfId="22883" xr:uid="{E888AAF3-9402-4BC0-83BC-699F572F4656}"/>
    <cellStyle name="Data   - Style2 5 5 3 3" xfId="7615" xr:uid="{690C1376-0E11-43B6-B271-33D4CEFA7A5C}"/>
    <cellStyle name="Data   - Style2 5 5 3 3 2" xfId="22884" xr:uid="{CC589AE7-18A0-49C2-AC4D-90550CBCFD14}"/>
    <cellStyle name="Data   - Style2 5 5 3 3 2 2" xfId="22885" xr:uid="{19053881-0679-49A6-A179-A7E08CBA35FF}"/>
    <cellStyle name="Data   - Style2 5 5 3 3 3" xfId="22886" xr:uid="{5114C566-765D-4CF0-B3EE-F52EC880ECA1}"/>
    <cellStyle name="Data   - Style2 5 5 3 4" xfId="22887" xr:uid="{BC0DD872-F0F9-411F-AE35-7073FA464ED6}"/>
    <cellStyle name="Data   - Style2 5 5 3 4 2" xfId="22888" xr:uid="{A1BB7604-8F67-457A-BA51-D4E04D846412}"/>
    <cellStyle name="Data   - Style2 5 5 3 5" xfId="22889" xr:uid="{4EBDED82-16C2-4106-8E77-11CB24E472CE}"/>
    <cellStyle name="Data   - Style2 5 5 4" xfId="7335" xr:uid="{EE3E177F-1BDC-4B0B-B33A-E0E45693E6A2}"/>
    <cellStyle name="Data   - Style2 5 5 4 2" xfId="5932" xr:uid="{FFF8794C-9D56-4DFB-97A1-B9D4ED841FE1}"/>
    <cellStyle name="Data   - Style2 5 5 4 2 2" xfId="5141" xr:uid="{96E57239-2CFA-4F2A-834D-02E261D1930F}"/>
    <cellStyle name="Data   - Style2 5 5 4 2 2 2" xfId="5967" xr:uid="{08939155-03CE-447E-A918-DD853E389377}"/>
    <cellStyle name="Data   - Style2 5 5 4 2 2 2 2" xfId="22890" xr:uid="{2457F345-6EA7-440E-A128-2F9B8E77C17F}"/>
    <cellStyle name="Data   - Style2 5 5 4 2 2 2 2 2" xfId="22891" xr:uid="{CF4D5C40-1D56-45D5-9591-E7854BE1444F}"/>
    <cellStyle name="Data   - Style2 5 5 4 2 2 2 3" xfId="22892" xr:uid="{60E74745-35ED-4ED8-A9F0-416C539D8FBA}"/>
    <cellStyle name="Data   - Style2 5 5 4 2 2 3" xfId="22893" xr:uid="{1E336C0F-A76D-4377-A18F-2AA161C59E9A}"/>
    <cellStyle name="Data   - Style2 5 5 4 2 2 3 2" xfId="22894" xr:uid="{6AE801E4-E027-4DB6-BE71-0CA0B2989903}"/>
    <cellStyle name="Data   - Style2 5 5 4 2 2 4" xfId="22895" xr:uid="{02491458-CC08-4448-A2AC-A7AE286C10E3}"/>
    <cellStyle name="Data   - Style2 5 5 4 2 3" xfId="22896" xr:uid="{FFF4C4F8-6F79-4BDF-AF8A-9B41F0D637F7}"/>
    <cellStyle name="Data   - Style2 5 5 4 2 3 2" xfId="22897" xr:uid="{6BACE801-A918-4749-8CA4-D82E838897C4}"/>
    <cellStyle name="Data   - Style2 5 5 4 2 4" xfId="22898" xr:uid="{EA837696-0AFF-4C73-967A-1ACF8596CD6E}"/>
    <cellStyle name="Data   - Style2 5 5 4 3" xfId="5142" xr:uid="{7C83C54F-B8AA-494E-8658-6DE2B3D6DB55}"/>
    <cellStyle name="Data   - Style2 5 5 4 3 2" xfId="7016" xr:uid="{D7E42121-0A00-47F1-8086-0BFDFBECA7A4}"/>
    <cellStyle name="Data   - Style2 5 5 4 3 2 2" xfId="22899" xr:uid="{4BABF760-DD95-437E-9910-3BEF207C97D2}"/>
    <cellStyle name="Data   - Style2 5 5 4 3 2 2 2" xfId="22900" xr:uid="{DAD08F43-9B05-419B-963D-ABA2F926DAAD}"/>
    <cellStyle name="Data   - Style2 5 5 4 3 2 3" xfId="22901" xr:uid="{D573644E-EBC5-4348-BF85-2926CCD5B090}"/>
    <cellStyle name="Data   - Style2 5 5 4 3 3" xfId="22902" xr:uid="{DE1B99D3-0BCC-42F3-8E0D-C8724D11C431}"/>
    <cellStyle name="Data   - Style2 5 5 4 3 3 2" xfId="22903" xr:uid="{4D28283C-C468-4A2D-A5BE-9A809346343C}"/>
    <cellStyle name="Data   - Style2 5 5 4 3 4" xfId="22904" xr:uid="{0929D146-2C2C-400E-8998-D6C7008F99B1}"/>
    <cellStyle name="Data   - Style2 5 5 4 4" xfId="3583" xr:uid="{0E9E4411-2BDC-49EC-9C15-CF1CDD34B5C0}"/>
    <cellStyle name="Data   - Style2 5 5 4 4 2" xfId="22905" xr:uid="{3E24D1D8-EFE3-4CC3-AFF4-6552270A9168}"/>
    <cellStyle name="Data   - Style2 5 5 4 4 2 2" xfId="22906" xr:uid="{F14A7326-9D09-4DBB-A50B-7A4567E86129}"/>
    <cellStyle name="Data   - Style2 5 5 4 4 3" xfId="22907" xr:uid="{77D2CEEB-6D3E-41AC-930D-BF91571A69C8}"/>
    <cellStyle name="Data   - Style2 5 5 4 5" xfId="22908" xr:uid="{8A7B39A3-6D36-4E9C-AF79-0051BFBD206D}"/>
    <cellStyle name="Data   - Style2 5 5 4 5 2" xfId="22909" xr:uid="{7C2BC508-AE47-4787-8357-68665512B820}"/>
    <cellStyle name="Data   - Style2 5 5 4 6" xfId="22910" xr:uid="{F99B317E-E1F1-4B3A-8D85-5B2B4A50EC4B}"/>
    <cellStyle name="Data   - Style2 5 5 5" xfId="4449" xr:uid="{F6F15FD0-0763-45F7-8734-8F209E90676C}"/>
    <cellStyle name="Data   - Style2 5 5 5 2" xfId="4519" xr:uid="{E1BEED05-5F24-4127-8FC4-FBD112D5BD7F}"/>
    <cellStyle name="Data   - Style2 5 5 5 2 2" xfId="5139" xr:uid="{B6B29E1C-E3BF-48C7-90F4-1DC5C26DBE28}"/>
    <cellStyle name="Data   - Style2 5 5 5 2 2 2" xfId="5966" xr:uid="{B3AAD0E9-BD76-46DD-BCDF-9EF48AB0CA7F}"/>
    <cellStyle name="Data   - Style2 5 5 5 2 2 2 2" xfId="22911" xr:uid="{ED2B1073-1BE9-4DFE-AEC9-03205B57E00C}"/>
    <cellStyle name="Data   - Style2 5 5 5 2 2 2 2 2" xfId="22912" xr:uid="{4281D8D7-24D8-4910-BAE7-6BD2A78EF365}"/>
    <cellStyle name="Data   - Style2 5 5 5 2 2 2 3" xfId="22913" xr:uid="{C341582E-F3A1-40CD-98D5-13A826B5BCF7}"/>
    <cellStyle name="Data   - Style2 5 5 5 2 2 3" xfId="22914" xr:uid="{0B368EAA-4AA0-4767-A519-6C0B804CD13B}"/>
    <cellStyle name="Data   - Style2 5 5 5 2 2 3 2" xfId="22915" xr:uid="{97EF9031-5028-43C3-8CA2-E3502CEAD77B}"/>
    <cellStyle name="Data   - Style2 5 5 5 2 2 4" xfId="22916" xr:uid="{47F332ED-739B-440B-8021-70953684FF52}"/>
    <cellStyle name="Data   - Style2 5 5 5 2 3" xfId="22917" xr:uid="{600D0800-F2BE-4529-9CF7-FC92A827AB2A}"/>
    <cellStyle name="Data   - Style2 5 5 5 2 3 2" xfId="22918" xr:uid="{4D878635-C72D-4B00-A87E-955A6318EBD8}"/>
    <cellStyle name="Data   - Style2 5 5 5 2 4" xfId="22919" xr:uid="{6CB92A03-5515-459F-960D-059A5C1B77E5}"/>
    <cellStyle name="Data   - Style2 5 5 5 3" xfId="5140" xr:uid="{1DE9DF75-81D3-4C79-AF92-30081B4B359C}"/>
    <cellStyle name="Data   - Style2 5 5 5 3 2" xfId="3993" xr:uid="{985B81BE-9BB4-46E1-AA56-237B374C5CA6}"/>
    <cellStyle name="Data   - Style2 5 5 5 3 2 2" xfId="22920" xr:uid="{BB0ECBE1-B31B-4348-9D90-FCAA83286024}"/>
    <cellStyle name="Data   - Style2 5 5 5 3 2 2 2" xfId="22921" xr:uid="{A4DFE75A-BE94-413E-8C2E-97AD3C7B2E73}"/>
    <cellStyle name="Data   - Style2 5 5 5 3 2 3" xfId="22922" xr:uid="{C4AD5538-070A-4C7D-9C46-0C8552348554}"/>
    <cellStyle name="Data   - Style2 5 5 5 3 3" xfId="22923" xr:uid="{48744D14-28AE-4F2E-94A7-6628BB43470C}"/>
    <cellStyle name="Data   - Style2 5 5 5 3 3 2" xfId="22924" xr:uid="{319178A1-D651-4A3C-B5C6-42868836B1D3}"/>
    <cellStyle name="Data   - Style2 5 5 5 3 4" xfId="22925" xr:uid="{FB1A4E71-C6BA-49EF-BA4D-1CF35C735A8D}"/>
    <cellStyle name="Data   - Style2 5 5 5 4" xfId="22926" xr:uid="{292AD398-031C-4E48-9C60-74DC781E5372}"/>
    <cellStyle name="Data   - Style2 5 5 5 4 2" xfId="22927" xr:uid="{AF47DA42-5104-41F7-8723-8A6C649C11B9}"/>
    <cellStyle name="Data   - Style2 5 5 5 5" xfId="22928" xr:uid="{76039E9C-2DF3-4D30-93B2-C2BD6556B982}"/>
    <cellStyle name="Data   - Style2 5 5 6" xfId="3582" xr:uid="{6FAB82BC-7AA9-4655-BCBE-5D2CF7A1D7D5}"/>
    <cellStyle name="Data   - Style2 5 5 6 2" xfId="5136" xr:uid="{B2B66D2B-549D-4986-A2BA-26D1EA12D4C7}"/>
    <cellStyle name="Data   - Style2 5 5 6 2 2" xfId="5138" xr:uid="{11E0C5E2-817B-4569-B11D-8EB19F2A3212}"/>
    <cellStyle name="Data   - Style2 5 5 6 2 2 2" xfId="22929" xr:uid="{0EA47231-6FB7-4546-AD91-0E68AB005354}"/>
    <cellStyle name="Data   - Style2 5 5 6 2 2 2 2" xfId="22930" xr:uid="{8D3C5508-B9A6-4F86-8835-665A0D56E7FE}"/>
    <cellStyle name="Data   - Style2 5 5 6 2 2 3" xfId="22931" xr:uid="{8FB0E084-D978-4BF8-BB87-CB87D08169AC}"/>
    <cellStyle name="Data   - Style2 5 5 6 2 3" xfId="22932" xr:uid="{DDF46C79-78B3-4878-BFE3-B73D7856F272}"/>
    <cellStyle name="Data   - Style2 5 5 6 2 3 2" xfId="22933" xr:uid="{F6A01FB6-9A94-4CB7-9E8A-354C485983A9}"/>
    <cellStyle name="Data   - Style2 5 5 6 2 4" xfId="22934" xr:uid="{9DFBD6E6-7D1B-4C88-B92E-08123E2E1438}"/>
    <cellStyle name="Data   - Style2 5 5 6 3" xfId="22935" xr:uid="{7A9B9AA0-E0E4-462B-A829-3F860D0CCE73}"/>
    <cellStyle name="Data   - Style2 5 5 6 3 2" xfId="22936" xr:uid="{1E0CC451-1959-4350-9601-1E17E9BCA5B4}"/>
    <cellStyle name="Data   - Style2 5 5 6 4" xfId="22937" xr:uid="{0EDF3B13-CB05-4797-A03C-B3C60E9BE86D}"/>
    <cellStyle name="Data   - Style2 5 5 7" xfId="3543" xr:uid="{3D86BECD-0E7B-4D49-A2D9-181A9A617719}"/>
    <cellStyle name="Data   - Style2 5 5 7 2" xfId="5137" xr:uid="{B3FA9D0B-834D-4463-A2C6-2E01AA5A2320}"/>
    <cellStyle name="Data   - Style2 5 5 7 2 2" xfId="22938" xr:uid="{9BFFBD49-6CCD-4711-9C81-D961052422AF}"/>
    <cellStyle name="Data   - Style2 5 5 7 2 2 2" xfId="22939" xr:uid="{D697B53B-588A-4AD5-B60D-1BE96BAD4871}"/>
    <cellStyle name="Data   - Style2 5 5 7 2 3" xfId="22940" xr:uid="{BC29FE15-DD5C-4DB6-895C-263ACB3AD752}"/>
    <cellStyle name="Data   - Style2 5 5 7 3" xfId="22941" xr:uid="{A96ABD36-FD95-40D1-9B7B-060AFC47A835}"/>
    <cellStyle name="Data   - Style2 5 5 7 3 2" xfId="22942" xr:uid="{675E09A4-3603-42E2-A3DC-51C7B4CB64F8}"/>
    <cellStyle name="Data   - Style2 5 5 7 4" xfId="22943" xr:uid="{7B4FBF72-DC95-4180-8303-E9E315CC0089}"/>
    <cellStyle name="Data   - Style2 5 5 8" xfId="3804" xr:uid="{2C059C02-1B9F-4C5E-B0FF-6E9312EC319E}"/>
    <cellStyle name="Data   - Style2 5 5 8 2" xfId="22944" xr:uid="{E5017DB5-AEBA-4682-80B8-B625C8E72CB0}"/>
    <cellStyle name="Data   - Style2 5 5 8 2 2" xfId="22945" xr:uid="{FC0C0F33-223D-47F4-A98C-605A21537172}"/>
    <cellStyle name="Data   - Style2 5 5 8 3" xfId="22946" xr:uid="{FA72A37B-2F5B-4085-9324-CDA965F46BDB}"/>
    <cellStyle name="Data   - Style2 5 5 9" xfId="22947" xr:uid="{10E3AB31-ACC6-4C55-874A-A851ADB5462D}"/>
    <cellStyle name="Data   - Style2 5 5 9 2" xfId="22948" xr:uid="{D127122F-2135-4B82-8E37-44D5CA0B9A19}"/>
    <cellStyle name="Data   - Style2 5 6" xfId="3581" xr:uid="{D3FCFCCE-CCFE-4024-9D8A-9C05CC3B03A0}"/>
    <cellStyle name="Data   - Style2 5 6 2" xfId="7346" xr:uid="{B4DF132F-0166-42E6-9794-C20D11ED58D4}"/>
    <cellStyle name="Data   - Style2 5 6 2 2" xfId="7017" xr:uid="{D125F4CD-7C4B-4A71-AD4A-77F3C05869A8}"/>
    <cellStyle name="Data   - Style2 5 6 2 2 2" xfId="4448" xr:uid="{CD5480A4-FCDE-4131-9FA7-1D297447AB79}"/>
    <cellStyle name="Data   - Style2 5 6 2 2 2 2" xfId="22949" xr:uid="{87EE57CD-1432-45A8-942E-995D6DB03086}"/>
    <cellStyle name="Data   - Style2 5 6 2 2 2 2 2" xfId="22950" xr:uid="{8F552E56-B46F-4AC5-86CF-5D40C218C1DF}"/>
    <cellStyle name="Data   - Style2 5 6 2 2 2 3" xfId="22951" xr:uid="{AC624790-8F15-4F97-A5A6-2B30AB9E0230}"/>
    <cellStyle name="Data   - Style2 5 6 2 2 3" xfId="22952" xr:uid="{6CFE3636-DF27-4D76-A074-A9AC519DE54B}"/>
    <cellStyle name="Data   - Style2 5 6 2 2 3 2" xfId="22953" xr:uid="{7BE13816-F6DA-49F9-B856-1DF227280A8C}"/>
    <cellStyle name="Data   - Style2 5 6 2 2 4" xfId="22954" xr:uid="{6B4EF915-F399-4401-8322-E972AB4026A9}"/>
    <cellStyle name="Data   - Style2 5 6 2 3" xfId="22955" xr:uid="{C2F2A513-B531-4FC9-AB48-C6B445240AE2}"/>
    <cellStyle name="Data   - Style2 5 6 2 3 2" xfId="22956" xr:uid="{C98AF570-FA99-4044-8D24-FC0A3DD63F23}"/>
    <cellStyle name="Data   - Style2 5 6 2 4" xfId="22957" xr:uid="{88598C10-14C1-4A38-9CA9-24D0B9A8664A}"/>
    <cellStyle name="Data   - Style2 5 6 3" xfId="5133" xr:uid="{A7B2A2D6-C0A4-4496-B8CE-D522D32EEBA6}"/>
    <cellStyle name="Data   - Style2 5 6 3 2" xfId="5965" xr:uid="{066B9539-ABC7-4DAC-AE0B-CCB1A7DB662E}"/>
    <cellStyle name="Data   - Style2 5 6 3 2 2" xfId="22958" xr:uid="{4B027202-BDA6-484D-8E78-D11130AAF365}"/>
    <cellStyle name="Data   - Style2 5 6 3 2 2 2" xfId="22959" xr:uid="{ABF37876-D92B-4553-AF69-2CD262236C9F}"/>
    <cellStyle name="Data   - Style2 5 6 3 2 3" xfId="22960" xr:uid="{B1502235-AA7D-4774-90BE-A20871DDBC2D}"/>
    <cellStyle name="Data   - Style2 5 6 3 3" xfId="22961" xr:uid="{B9DB2F4E-978C-463B-A2FA-D41F4E820312}"/>
    <cellStyle name="Data   - Style2 5 6 3 3 2" xfId="22962" xr:uid="{0110569A-A4CA-4025-9A94-0A16C00373A4}"/>
    <cellStyle name="Data   - Style2 5 6 3 4" xfId="22963" xr:uid="{2B5C0D57-1F9F-4F5F-AFC1-DE0BEF4264AD}"/>
    <cellStyle name="Data   - Style2 5 6 4" xfId="7978" xr:uid="{33772575-CF62-4BFA-807F-36F8D7778BD4}"/>
    <cellStyle name="Data   - Style2 5 6 4 2" xfId="22964" xr:uid="{AF42BE1C-A805-4E78-B819-83FE1065AB51}"/>
    <cellStyle name="Data   - Style2 5 6 4 2 2" xfId="22965" xr:uid="{42D8D10F-AECE-4191-A5D8-0D995DEC5571}"/>
    <cellStyle name="Data   - Style2 5 6 4 3" xfId="22966" xr:uid="{E314F851-E23B-4DBC-B486-9553BEE43B69}"/>
    <cellStyle name="Data   - Style2 5 6 5" xfId="22967" xr:uid="{32A887FF-B16F-4D3B-BF72-A5195A5C8D93}"/>
    <cellStyle name="Data   - Style2 5 6 5 2" xfId="22968" xr:uid="{FAEDA19A-CB6E-4573-A16A-9F38FBDE2BE4}"/>
    <cellStyle name="Data   - Style2 5 6 6" xfId="22969" xr:uid="{66149224-532B-4AA8-ABA1-709C1F219170}"/>
    <cellStyle name="Data   - Style2 5 7" xfId="3580" xr:uid="{A0A82D39-5884-4EEB-BF13-83729F87AD51}"/>
    <cellStyle name="Data   - Style2 5 7 2" xfId="7987" xr:uid="{6D1633F1-5318-4AB4-A6C9-3EC08DDA8D2C}"/>
    <cellStyle name="Data   - Style2 5 7 2 2" xfId="3796" xr:uid="{58C61FD1-33F1-47B4-A374-8E2966EF2837}"/>
    <cellStyle name="Data   - Style2 5 7 2 2 2" xfId="4646" xr:uid="{7BAAFBD2-34CC-46F5-80B6-729A1B97AF92}"/>
    <cellStyle name="Data   - Style2 5 7 2 2 2 2" xfId="22970" xr:uid="{9675E940-0767-46E9-B62C-C42B417C5B98}"/>
    <cellStyle name="Data   - Style2 5 7 2 2 2 2 2" xfId="22971" xr:uid="{DE480CBE-E176-49DE-83AE-3B2372C1DD87}"/>
    <cellStyle name="Data   - Style2 5 7 2 2 2 3" xfId="22972" xr:uid="{3DEC6A81-A679-45C4-B294-897BF92815B3}"/>
    <cellStyle name="Data   - Style2 5 7 2 2 3" xfId="22973" xr:uid="{C9C2D6AD-E028-418E-BEF1-418526A67208}"/>
    <cellStyle name="Data   - Style2 5 7 2 2 3 2" xfId="22974" xr:uid="{3FBBD146-EDDE-40D0-9F1A-81FB6FFE742F}"/>
    <cellStyle name="Data   - Style2 5 7 2 2 4" xfId="22975" xr:uid="{BA898625-0CAB-4AFE-87B3-893FFD4060D5}"/>
    <cellStyle name="Data   - Style2 5 7 2 3" xfId="22976" xr:uid="{FD00B72B-02BA-4FA2-B11C-127D4C5E5635}"/>
    <cellStyle name="Data   - Style2 5 7 2 3 2" xfId="22977" xr:uid="{B2288ACA-B3F4-4FF8-9D91-A632438EBF77}"/>
    <cellStyle name="Data   - Style2 5 7 2 4" xfId="22978" xr:uid="{1ED2C7ED-FF7C-49FF-8BA1-CB6A18904D5F}"/>
    <cellStyle name="Data   - Style2 5 7 3" xfId="3521" xr:uid="{FDB56AF8-11A9-42DD-BC7F-0B5CD4544BD8}"/>
    <cellStyle name="Data   - Style2 5 7 3 2" xfId="5135" xr:uid="{9E5293F1-3E7E-4BA0-8312-2A7E0271B8B3}"/>
    <cellStyle name="Data   - Style2 5 7 3 2 2" xfId="22979" xr:uid="{50B90EAC-7BCA-459F-82F1-773A8B90D3B0}"/>
    <cellStyle name="Data   - Style2 5 7 3 2 2 2" xfId="22980" xr:uid="{088ECBEC-84C8-460A-94D7-80F27A088234}"/>
    <cellStyle name="Data   - Style2 5 7 3 2 3" xfId="22981" xr:uid="{FE3FE33A-FAB7-4155-80CC-B709DDA23BFC}"/>
    <cellStyle name="Data   - Style2 5 7 3 3" xfId="22982" xr:uid="{3FC6F6E4-8CF1-49F6-BF05-741FD0963187}"/>
    <cellStyle name="Data   - Style2 5 7 3 3 2" xfId="22983" xr:uid="{096DF3ED-6E82-4143-8393-CC4AD4100149}"/>
    <cellStyle name="Data   - Style2 5 7 3 4" xfId="22984" xr:uid="{A5B591BD-707E-45A9-9432-64EE634B56B0}"/>
    <cellStyle name="Data   - Style2 5 7 4" xfId="5263" xr:uid="{719BBA5C-A1B0-4310-8653-C55B0F51D8F2}"/>
    <cellStyle name="Data   - Style2 5 7 4 2" xfId="22985" xr:uid="{96194540-4272-48C2-8489-E4444BA6A4AA}"/>
    <cellStyle name="Data   - Style2 5 7 4 2 2" xfId="22986" xr:uid="{455B412B-A63B-4427-A223-BE62DB66230F}"/>
    <cellStyle name="Data   - Style2 5 7 4 3" xfId="22987" xr:uid="{8FCB3B6C-AF85-4CE1-B6A6-088C20241D31}"/>
    <cellStyle name="Data   - Style2 5 7 5" xfId="22988" xr:uid="{49E5A2BB-59AF-479D-8CB9-483FA7922C59}"/>
    <cellStyle name="Data   - Style2 5 7 5 2" xfId="22989" xr:uid="{02C68780-D8BC-4833-B143-02CC0092F045}"/>
    <cellStyle name="Data   - Style2 5 7 6" xfId="22990" xr:uid="{A296A91B-81B8-40C3-B0A9-F4B47016CD2D}"/>
    <cellStyle name="Data   - Style2 5 8" xfId="7018" xr:uid="{5B5CB32F-9516-4775-A311-EE70331D51C5}"/>
    <cellStyle name="Data   - Style2 5 8 2" xfId="3579" xr:uid="{9484D7AF-F056-4A39-846E-DA0AE18752B0}"/>
    <cellStyle name="Data   - Style2 5 8 2 2" xfId="7030" xr:uid="{9D1C9B8B-1D33-4601-8FE2-A6665887D450}"/>
    <cellStyle name="Data   - Style2 5 8 2 2 2" xfId="5244" xr:uid="{815B4A51-3166-45F6-AEAB-BEB4047C4965}"/>
    <cellStyle name="Data   - Style2 5 8 2 2 2 2" xfId="22991" xr:uid="{E19821B5-A7B8-404E-B674-D5BFD687579E}"/>
    <cellStyle name="Data   - Style2 5 8 2 2 2 2 2" xfId="22992" xr:uid="{B02ADA20-AE56-47AD-920E-16253EC6CFE6}"/>
    <cellStyle name="Data   - Style2 5 8 2 2 2 3" xfId="22993" xr:uid="{83761E66-F728-498A-95F4-19C0740ECDCE}"/>
    <cellStyle name="Data   - Style2 5 8 2 2 3" xfId="22994" xr:uid="{32408CF6-7691-4418-8763-C6B845D83F74}"/>
    <cellStyle name="Data   - Style2 5 8 2 2 3 2" xfId="22995" xr:uid="{EF4F0718-ED2C-4D57-8E61-09B44043A722}"/>
    <cellStyle name="Data   - Style2 5 8 2 2 4" xfId="22996" xr:uid="{FA621498-E839-4D1D-A5E9-47A3AFA4BC94}"/>
    <cellStyle name="Data   - Style2 5 8 2 3" xfId="22997" xr:uid="{8AC70CF0-A2DC-47B6-B294-F19315B0F9E3}"/>
    <cellStyle name="Data   - Style2 5 8 2 3 2" xfId="22998" xr:uid="{8A7D1D8B-D9B7-43AD-BF45-F10214D73526}"/>
    <cellStyle name="Data   - Style2 5 8 2 4" xfId="22999" xr:uid="{DF33A425-DF6D-4804-AEEE-5CCD8F3BF919}"/>
    <cellStyle name="Data   - Style2 5 8 3" xfId="5478" xr:uid="{0846EB94-3035-4642-AABA-0B0FB1402E18}"/>
    <cellStyle name="Data   - Style2 5 8 3 2" xfId="5964" xr:uid="{33D45698-5D6C-4DC4-AD70-859F18B908DD}"/>
    <cellStyle name="Data   - Style2 5 8 3 2 2" xfId="23000" xr:uid="{D616D06C-9712-4B70-9BB6-444FB8EBAB3D}"/>
    <cellStyle name="Data   - Style2 5 8 3 2 2 2" xfId="23001" xr:uid="{EE89C18F-2D37-4F96-87CB-DB8425729013}"/>
    <cellStyle name="Data   - Style2 5 8 3 2 3" xfId="23002" xr:uid="{420E0AF3-D55B-4ADB-949A-440BC79796BD}"/>
    <cellStyle name="Data   - Style2 5 8 3 3" xfId="23003" xr:uid="{F1BE8E06-D815-41B9-AF6F-0C72301A6E6F}"/>
    <cellStyle name="Data   - Style2 5 8 3 3 2" xfId="23004" xr:uid="{110B601F-3E2D-4521-BC15-F3D7E0DFF847}"/>
    <cellStyle name="Data   - Style2 5 8 3 4" xfId="23005" xr:uid="{FAD3BF1F-BF6C-4E8C-84DC-FB792CF6680D}"/>
    <cellStyle name="Data   - Style2 5 8 4" xfId="4119" xr:uid="{255D4171-B3DB-4B10-8AE0-EBC25DC26706}"/>
    <cellStyle name="Data   - Style2 5 8 4 2" xfId="23006" xr:uid="{B16E00DD-5FE9-486A-83D1-99C9238317F4}"/>
    <cellStyle name="Data   - Style2 5 8 4 2 2" xfId="23007" xr:uid="{9FBE2D4F-7E61-4EAC-9D37-D82A63076604}"/>
    <cellStyle name="Data   - Style2 5 8 4 3" xfId="23008" xr:uid="{5E94C56A-A845-4A05-AD3F-B85B8AA4E43A}"/>
    <cellStyle name="Data   - Style2 5 8 5" xfId="23009" xr:uid="{32EA38C7-6697-4BCD-B391-F5D7662C4231}"/>
    <cellStyle name="Data   - Style2 5 8 5 2" xfId="23010" xr:uid="{D7105497-7B67-4472-9DDB-91C16F5AAC2D}"/>
    <cellStyle name="Data   - Style2 5 8 6" xfId="23011" xr:uid="{C6926EC1-D4F6-4CE6-8BCB-60A558294584}"/>
    <cellStyle name="Data   - Style2 5 9" xfId="7917" xr:uid="{CC686889-8889-4C1A-B708-D27C38CA6486}"/>
    <cellStyle name="Data   - Style2 5 9 2" xfId="3996" xr:uid="{FA3C108C-2589-4615-BFA5-D1A5BF5FAFC8}"/>
    <cellStyle name="Data   - Style2 5 9 2 2" xfId="5261" xr:uid="{737771C3-E046-4CF3-840D-84248785297E}"/>
    <cellStyle name="Data   - Style2 5 9 2 2 2" xfId="23012" xr:uid="{BAACA641-20F1-4FDA-B8BB-349C13FDFE96}"/>
    <cellStyle name="Data   - Style2 5 9 2 2 2 2" xfId="23013" xr:uid="{F78FBB43-CC3F-475A-B17B-4AAD3B23773C}"/>
    <cellStyle name="Data   - Style2 5 9 2 2 3" xfId="23014" xr:uid="{4AE5E012-A0D9-42F1-8B72-43D465F10696}"/>
    <cellStyle name="Data   - Style2 5 9 2 3" xfId="23015" xr:uid="{AD497079-25BD-4CDC-816D-32265675DFC4}"/>
    <cellStyle name="Data   - Style2 5 9 2 3 2" xfId="23016" xr:uid="{F1B54471-8E9C-4EE4-BEED-E2F00F83C951}"/>
    <cellStyle name="Data   - Style2 5 9 2 4" xfId="23017" xr:uid="{2F9CEFB3-DB16-4304-9A6B-206B2708581A}"/>
    <cellStyle name="Data   - Style2 5 9 3" xfId="23018" xr:uid="{B855537B-3F85-4E1C-A3C7-3595D626E3A4}"/>
    <cellStyle name="Data   - Style2 5 9 3 2" xfId="23019" xr:uid="{885529AF-47D8-4559-912D-16257305BC26}"/>
    <cellStyle name="Data   - Style2 5 9 4" xfId="23020" xr:uid="{ABA51A47-551D-4D9C-B056-B74F718A3C11}"/>
    <cellStyle name="Data   - Style2 6" xfId="5134" xr:uid="{8BB3E1A3-E0A7-488B-90DD-D4747421D43A}"/>
    <cellStyle name="Data   - Style2 6 10" xfId="7019" xr:uid="{FBD4D771-227E-4368-964B-FC78A9BD3BD5}"/>
    <cellStyle name="Data   - Style2 6 10 2" xfId="23021" xr:uid="{710C2006-46BC-44AB-91A0-10859E20D9F1}"/>
    <cellStyle name="Data   - Style2 6 10 2 2" xfId="23022" xr:uid="{AC1222F2-FF1E-42B6-B5D2-53282ECBACFD}"/>
    <cellStyle name="Data   - Style2 6 10 3" xfId="23023" xr:uid="{7825E2C3-4B68-47C3-BF30-692AC9B60D65}"/>
    <cellStyle name="Data   - Style2 6 11" xfId="23024" xr:uid="{098AB854-3FCF-4917-AD47-56BA709B2D8F}"/>
    <cellStyle name="Data   - Style2 6 11 2" xfId="23025" xr:uid="{C3D6A1C4-DEC9-4AA4-8863-7AE2FFBA5C6D}"/>
    <cellStyle name="Data   - Style2 6 12" xfId="23026" xr:uid="{406B1764-2603-431F-BF68-F9FE3D7A4659}"/>
    <cellStyle name="Data   - Style2 6 2" xfId="3578" xr:uid="{E2AC0ABF-B2E0-4B7A-9C42-C87C09ABCA21}"/>
    <cellStyle name="Data   - Style2 6 2 10" xfId="23027" xr:uid="{D5C35B32-EDEE-4BCF-ACF8-88D4E667DEAB}"/>
    <cellStyle name="Data   - Style2 6 2 2" xfId="5396" xr:uid="{A0B8F79C-0A50-45A2-A69A-674860A11FF9}"/>
    <cellStyle name="Data   - Style2 6 2 2 2" xfId="8026" xr:uid="{FB2B01D0-4380-4DE0-89B6-BFEA5C845723}"/>
    <cellStyle name="Data   - Style2 6 2 2 2 2" xfId="5081" xr:uid="{E6879382-B00C-44EA-B30C-67E0E8455EE4}"/>
    <cellStyle name="Data   - Style2 6 2 2 2 2 2" xfId="5260" xr:uid="{B3CE1638-AF63-43BB-85E5-1B5B0894E064}"/>
    <cellStyle name="Data   - Style2 6 2 2 2 2 2 2" xfId="23028" xr:uid="{60D7754A-9DE4-4245-9FA4-63141E7E1F57}"/>
    <cellStyle name="Data   - Style2 6 2 2 2 2 2 2 2" xfId="23029" xr:uid="{D06F6589-451F-47D1-9F08-A959C055C962}"/>
    <cellStyle name="Data   - Style2 6 2 2 2 2 2 3" xfId="23030" xr:uid="{532E2F54-AB32-4DE9-9643-44F85531D031}"/>
    <cellStyle name="Data   - Style2 6 2 2 2 2 3" xfId="23031" xr:uid="{FAB75E80-D820-4B9C-A85D-81212EE5A63F}"/>
    <cellStyle name="Data   - Style2 6 2 2 2 2 3 2" xfId="23032" xr:uid="{EE45BCD0-D888-4DE4-85AA-D39E57B5816D}"/>
    <cellStyle name="Data   - Style2 6 2 2 2 2 4" xfId="23033" xr:uid="{55F86A2D-5D79-47B7-9503-DF9E5A106264}"/>
    <cellStyle name="Data   - Style2 6 2 2 2 3" xfId="23034" xr:uid="{2BADE49D-DACD-4CD1-95B6-3F5104DF7015}"/>
    <cellStyle name="Data   - Style2 6 2 2 2 3 2" xfId="23035" xr:uid="{EC51A5C1-4456-4A0A-99AB-C2636B81A3D0}"/>
    <cellStyle name="Data   - Style2 6 2 2 2 4" xfId="23036" xr:uid="{54AEB5D6-40B5-4EFC-A848-5B0C1697ED13}"/>
    <cellStyle name="Data   - Style2 6 2 2 3" xfId="4533" xr:uid="{C46F3F31-FFE3-4D2A-98A7-64807E6EE542}"/>
    <cellStyle name="Data   - Style2 6 2 2 3 2" xfId="3992" xr:uid="{80DB5BD7-06B4-4FA2-B3D9-6B767F17B68A}"/>
    <cellStyle name="Data   - Style2 6 2 2 3 2 2" xfId="23037" xr:uid="{6EC6E46F-B396-482B-98E2-3AECCAA42163}"/>
    <cellStyle name="Data   - Style2 6 2 2 3 2 2 2" xfId="23038" xr:uid="{08474C1F-E936-46FD-BF1B-A2F52F7C20BF}"/>
    <cellStyle name="Data   - Style2 6 2 2 3 2 3" xfId="23039" xr:uid="{7F9DE80C-1DF0-4F63-A765-6A9D50C9134B}"/>
    <cellStyle name="Data   - Style2 6 2 2 3 3" xfId="23040" xr:uid="{800F987A-75D1-4F17-B3C8-4622F4D37A24}"/>
    <cellStyle name="Data   - Style2 6 2 2 3 3 2" xfId="23041" xr:uid="{54FD459C-F456-4AF0-A812-54CDD864D009}"/>
    <cellStyle name="Data   - Style2 6 2 2 3 4" xfId="23042" xr:uid="{F7F7F7A8-E96B-4237-BAEF-917C6861985A}"/>
    <cellStyle name="Data   - Style2 6 2 2 4" xfId="4447" xr:uid="{507978A6-2203-4EB5-B713-33ADF24A1126}"/>
    <cellStyle name="Data   - Style2 6 2 2 4 2" xfId="23043" xr:uid="{762FB511-2511-4A18-90E7-89969E84DDAC}"/>
    <cellStyle name="Data   - Style2 6 2 2 4 2 2" xfId="23044" xr:uid="{96A5C257-696B-4F96-8D04-D9006468C34C}"/>
    <cellStyle name="Data   - Style2 6 2 2 4 3" xfId="23045" xr:uid="{10AE91F5-F0EE-4AC7-9750-D2F96E3ACBAF}"/>
    <cellStyle name="Data   - Style2 6 2 2 5" xfId="23046" xr:uid="{7CF7A0C4-6E9A-4C13-BCF8-77AF22887D6A}"/>
    <cellStyle name="Data   - Style2 6 2 2 5 2" xfId="23047" xr:uid="{FE7E2BAA-6984-41B6-B7C5-FBF3FB297590}"/>
    <cellStyle name="Data   - Style2 6 2 2 6" xfId="23048" xr:uid="{A8A81883-F34E-4305-AAFC-6EACD2AF9703}"/>
    <cellStyle name="Data   - Style2 6 2 3" xfId="5132" xr:uid="{CFAFEABE-7368-404E-844B-50580DB9E736}"/>
    <cellStyle name="Data   - Style2 6 2 3 2" xfId="5262" xr:uid="{A95E45A7-AF81-4C71-BA50-C042B5F1AA99}"/>
    <cellStyle name="Data   - Style2 6 2 3 2 2" xfId="3806" xr:uid="{58FF7391-1B99-413F-8000-60C9CC1CA43E}"/>
    <cellStyle name="Data   - Style2 6 2 3 2 2 2" xfId="3577" xr:uid="{70F1A95F-9F1E-4F21-93E8-104E3D46B6EB}"/>
    <cellStyle name="Data   - Style2 6 2 3 2 2 2 2" xfId="23049" xr:uid="{6423E8C4-0F3B-4292-ABC7-A4A549297D55}"/>
    <cellStyle name="Data   - Style2 6 2 3 2 2 2 2 2" xfId="23050" xr:uid="{FB913608-7C00-4034-9F34-9E5893722D6D}"/>
    <cellStyle name="Data   - Style2 6 2 3 2 2 2 3" xfId="23051" xr:uid="{BBDBE015-9842-4316-9841-73EC53DA3A97}"/>
    <cellStyle name="Data   - Style2 6 2 3 2 2 3" xfId="23052" xr:uid="{BB2154B1-4069-422C-A7F7-BA8B32C6C20B}"/>
    <cellStyle name="Data   - Style2 6 2 3 2 2 3 2" xfId="23053" xr:uid="{951C372D-B478-4EAF-BB98-300EAAB1D33E}"/>
    <cellStyle name="Data   - Style2 6 2 3 2 2 4" xfId="23054" xr:uid="{9C071C4F-F70A-4655-A44C-DB90C2AA98CF}"/>
    <cellStyle name="Data   - Style2 6 2 3 2 3" xfId="23055" xr:uid="{4B8CAA0D-2E8A-4DB7-B5E6-B9C81C7687A2}"/>
    <cellStyle name="Data   - Style2 6 2 3 2 3 2" xfId="23056" xr:uid="{312AB9BD-0CAD-4F5E-BF84-FAF582A97B42}"/>
    <cellStyle name="Data   - Style2 6 2 3 2 4" xfId="23057" xr:uid="{6E74B333-32A3-435E-97BF-19330518FF93}"/>
    <cellStyle name="Data   - Style2 6 2 3 3" xfId="3576" xr:uid="{22B6E194-65AF-4685-89A8-4833A90A4E86}"/>
    <cellStyle name="Data   - Style2 6 2 3 3 2" xfId="23058" xr:uid="{0989A43A-BFC9-4F26-A879-BE067E105BB7}"/>
    <cellStyle name="Data   - Style2 6 2 3 3 2 2" xfId="23059" xr:uid="{5520F9BA-219C-46A6-88A1-85EA9CE5917F}"/>
    <cellStyle name="Data   - Style2 6 2 3 3 3" xfId="23060" xr:uid="{740CF637-204E-429B-94E7-8AFCB20CC59A}"/>
    <cellStyle name="Data   - Style2 6 2 3 4" xfId="23061" xr:uid="{BCE58D3B-98D1-49F4-884A-B632934396E7}"/>
    <cellStyle name="Data   - Style2 6 2 3 4 2" xfId="23062" xr:uid="{CAD61E99-BBFD-40F9-8E5E-FFD2F294CCC4}"/>
    <cellStyle name="Data   - Style2 6 2 3 5" xfId="23063" xr:uid="{637D566C-C5C7-408B-A673-F0A863BE2425}"/>
    <cellStyle name="Data   - Style2 6 2 4" xfId="7881" xr:uid="{42443894-85AB-4C11-AB79-9B07CADAE60F}"/>
    <cellStyle name="Data   - Style2 6 2 4 2" xfId="7617" xr:uid="{C6B0944D-69DD-487F-BBFA-7D0C32591008}"/>
    <cellStyle name="Data   - Style2 6 2 4 2 2" xfId="7348" xr:uid="{F607E6E6-77C5-49B7-B0B7-F0ABA7C53D40}"/>
    <cellStyle name="Data   - Style2 6 2 4 2 2 2" xfId="8065" xr:uid="{2B8E53A6-D7AA-42B6-921F-7E0B46CA796F}"/>
    <cellStyle name="Data   - Style2 6 2 4 2 2 2 2" xfId="23064" xr:uid="{28C18165-C3DF-4AF6-8974-18A51A865ACC}"/>
    <cellStyle name="Data   - Style2 6 2 4 2 2 2 2 2" xfId="23065" xr:uid="{FC92673F-0137-44EE-AEA9-51E7EB0B8861}"/>
    <cellStyle name="Data   - Style2 6 2 4 2 2 2 3" xfId="23066" xr:uid="{A81A25EA-06FA-4131-9001-89DFA5524404}"/>
    <cellStyle name="Data   - Style2 6 2 4 2 2 3" xfId="23067" xr:uid="{DD19A80E-29A0-4E10-91D9-0ED0FFCA3E46}"/>
    <cellStyle name="Data   - Style2 6 2 4 2 2 3 2" xfId="23068" xr:uid="{D4A9D37B-DBFF-40F2-9258-F2D10B6B025D}"/>
    <cellStyle name="Data   - Style2 6 2 4 2 2 4" xfId="23069" xr:uid="{670629BB-E57B-433E-AD6A-E5ABCF11EBAE}"/>
    <cellStyle name="Data   - Style2 6 2 4 2 3" xfId="23070" xr:uid="{2A84E050-B168-417C-8470-C8F4D4DBB23F}"/>
    <cellStyle name="Data   - Style2 6 2 4 2 3 2" xfId="23071" xr:uid="{7050A346-1785-4EAC-A2B8-F0D5A26A706B}"/>
    <cellStyle name="Data   - Style2 6 2 4 2 4" xfId="23072" xr:uid="{2DBE0705-4791-435C-8689-6E9E7EC20E7C}"/>
    <cellStyle name="Data   - Style2 6 2 4 3" xfId="8104" xr:uid="{8F87E91C-AE4D-4BBF-A1C4-D3E6E9AE3988}"/>
    <cellStyle name="Data   - Style2 6 2 4 3 2" xfId="4442" xr:uid="{788E1316-208E-43A7-B3DF-7310B3312CCA}"/>
    <cellStyle name="Data   - Style2 6 2 4 3 2 2" xfId="23073" xr:uid="{670A4ACE-67F4-4AB2-8B48-2CAB269082D4}"/>
    <cellStyle name="Data   - Style2 6 2 4 3 2 2 2" xfId="23074" xr:uid="{6F2AB943-565A-40AD-A79C-C14DA4DF3287}"/>
    <cellStyle name="Data   - Style2 6 2 4 3 2 3" xfId="23075" xr:uid="{4744C952-4324-46E7-9D49-B911E86E606B}"/>
    <cellStyle name="Data   - Style2 6 2 4 3 3" xfId="23076" xr:uid="{D37E1683-FAD4-45F1-B30C-F5BEAC3F2F8A}"/>
    <cellStyle name="Data   - Style2 6 2 4 3 3 2" xfId="23077" xr:uid="{E0779BA2-C14F-40CD-A26F-E209606D6703}"/>
    <cellStyle name="Data   - Style2 6 2 4 3 4" xfId="23078" xr:uid="{ACC8FA86-4DE3-4E67-BE9B-9A1418CB3A57}"/>
    <cellStyle name="Data   - Style2 6 2 4 4" xfId="4441" xr:uid="{087AB1AC-E7FC-45CD-8F81-FEC505C8CD9C}"/>
    <cellStyle name="Data   - Style2 6 2 4 4 2" xfId="23079" xr:uid="{228B68D0-AB3B-4A3D-8815-359B14677F9D}"/>
    <cellStyle name="Data   - Style2 6 2 4 4 2 2" xfId="23080" xr:uid="{83136A6C-01D9-4F2A-B5FE-99C41205CC51}"/>
    <cellStyle name="Data   - Style2 6 2 4 4 3" xfId="23081" xr:uid="{A66B2E05-86E3-4E1B-A2A0-EF3B5F4F27C5}"/>
    <cellStyle name="Data   - Style2 6 2 4 5" xfId="23082" xr:uid="{8425FD07-AF75-4840-81CD-B5E1F6A539EE}"/>
    <cellStyle name="Data   - Style2 6 2 4 5 2" xfId="23083" xr:uid="{C5604217-E105-4336-96A9-EE6824F37144}"/>
    <cellStyle name="Data   - Style2 6 2 4 6" xfId="23084" xr:uid="{0395D27B-695D-486A-A3A7-AF1D55A90F2F}"/>
    <cellStyle name="Data   - Style2 6 2 5" xfId="4517" xr:uid="{430FCD13-490C-4BE2-8174-F620FA36BA84}"/>
    <cellStyle name="Data   - Style2 6 2 5 2" xfId="3600" xr:uid="{45ECF11E-0841-451D-9215-0B40C606C43F}"/>
    <cellStyle name="Data   - Style2 6 2 5 2 2" xfId="7618" xr:uid="{ED4883C0-AE52-411F-9DA8-17B71BF5E986}"/>
    <cellStyle name="Data   - Style2 6 2 5 2 2 2" xfId="5003" xr:uid="{E52F5120-5C66-4C8B-A204-D00042FF362A}"/>
    <cellStyle name="Data   - Style2 6 2 5 2 2 2 2" xfId="23085" xr:uid="{9569705E-0A28-4B03-9974-A2C68FA90D49}"/>
    <cellStyle name="Data   - Style2 6 2 5 2 2 2 2 2" xfId="23086" xr:uid="{574D0A36-91F0-4A73-9FDB-26E62819C974}"/>
    <cellStyle name="Data   - Style2 6 2 5 2 2 2 3" xfId="23087" xr:uid="{967F0913-D57F-4693-AC24-94EA341B9FFB}"/>
    <cellStyle name="Data   - Style2 6 2 5 2 2 3" xfId="23088" xr:uid="{860403D2-DBDA-4771-A122-3A3B261B873D}"/>
    <cellStyle name="Data   - Style2 6 2 5 2 2 3 2" xfId="23089" xr:uid="{C00A7729-2481-4CF5-9254-476C994B42DE}"/>
    <cellStyle name="Data   - Style2 6 2 5 2 2 4" xfId="23090" xr:uid="{A3347190-775D-42B9-8B0F-3EBAEB3DA09F}"/>
    <cellStyle name="Data   - Style2 6 2 5 2 3" xfId="23091" xr:uid="{E6DD9314-80A3-41E7-A950-DB5D5110D7AE}"/>
    <cellStyle name="Data   - Style2 6 2 5 2 3 2" xfId="23092" xr:uid="{2FF1534C-F661-4CF1-AE23-7A75B76DBE09}"/>
    <cellStyle name="Data   - Style2 6 2 5 2 4" xfId="23093" xr:uid="{81F8E76C-E5B9-448E-98D1-2C8AD0D26CB7}"/>
    <cellStyle name="Data   - Style2 6 2 5 3" xfId="5130" xr:uid="{8CDC0959-20BE-434F-9604-FBF827F742B1}"/>
    <cellStyle name="Data   - Style2 6 2 5 3 2" xfId="5004" xr:uid="{B1F451A3-8E35-434B-B1FA-6AAB2E70838D}"/>
    <cellStyle name="Data   - Style2 6 2 5 3 2 2" xfId="23094" xr:uid="{40A39BDE-E8F6-4BF5-B704-AC3EC8003EEB}"/>
    <cellStyle name="Data   - Style2 6 2 5 3 2 2 2" xfId="23095" xr:uid="{16E6E865-6158-4D9E-BE90-9660494D1535}"/>
    <cellStyle name="Data   - Style2 6 2 5 3 2 3" xfId="23096" xr:uid="{19136F6B-4284-4D3B-A8D8-5550B2006EF0}"/>
    <cellStyle name="Data   - Style2 6 2 5 3 3" xfId="23097" xr:uid="{53E760C7-D5EB-46DD-8A53-B4CE9629A350}"/>
    <cellStyle name="Data   - Style2 6 2 5 3 3 2" xfId="23098" xr:uid="{38749BD3-2D4C-4759-B77F-569EC5946497}"/>
    <cellStyle name="Data   - Style2 6 2 5 3 4" xfId="23099" xr:uid="{EC952A9E-3FA5-489D-83A5-72345A32C194}"/>
    <cellStyle name="Data   - Style2 6 2 5 4" xfId="23100" xr:uid="{24AAA02A-1DC7-49CB-B828-C2E5C9A20E9D}"/>
    <cellStyle name="Data   - Style2 6 2 5 4 2" xfId="23101" xr:uid="{C9179CC8-28D8-45D5-BAB7-F32A152A4855}"/>
    <cellStyle name="Data   - Style2 6 2 5 5" xfId="23102" xr:uid="{54FF6C9B-B681-4740-B0CE-2264E6160ED5}"/>
    <cellStyle name="Data   - Style2 6 2 6" xfId="5131" xr:uid="{508EAB34-524A-49FE-9CC0-8699EB1B12B1}"/>
    <cellStyle name="Data   - Style2 6 2 6 2" xfId="3575" xr:uid="{17ED7F41-2C09-4F98-A952-EF34631CCD81}"/>
    <cellStyle name="Data   - Style2 6 2 6 2 2" xfId="7324" xr:uid="{452C8F4D-074D-4D43-8382-7F0B46036642}"/>
    <cellStyle name="Data   - Style2 6 2 6 2 2 2" xfId="23103" xr:uid="{A538B0F6-2AFB-40F8-8635-9EAEB1BAB5AC}"/>
    <cellStyle name="Data   - Style2 6 2 6 2 2 2 2" xfId="23104" xr:uid="{BCF813F8-670A-431F-B062-B604B33FEEB4}"/>
    <cellStyle name="Data   - Style2 6 2 6 2 2 3" xfId="23105" xr:uid="{E9C9C22A-EB09-44EA-A4BD-BB46476E4F2E}"/>
    <cellStyle name="Data   - Style2 6 2 6 2 3" xfId="23106" xr:uid="{98027924-D749-4E25-866B-985A664BED9B}"/>
    <cellStyle name="Data   - Style2 6 2 6 2 3 2" xfId="23107" xr:uid="{73931A22-10C8-4A94-8198-0A81B4645D59}"/>
    <cellStyle name="Data   - Style2 6 2 6 2 4" xfId="23108" xr:uid="{3B5E23D1-BF4B-4E8E-9C8E-C8A4F28817F4}"/>
    <cellStyle name="Data   - Style2 6 2 6 3" xfId="23109" xr:uid="{84AA0FDF-F2EB-4981-A5B6-9E53074D6555}"/>
    <cellStyle name="Data   - Style2 6 2 6 3 2" xfId="23110" xr:uid="{3AD40BF6-9DEA-4457-843E-7E93EB19F596}"/>
    <cellStyle name="Data   - Style2 6 2 6 4" xfId="23111" xr:uid="{377895B4-B823-421D-B6E9-260D2E0447CA}"/>
    <cellStyle name="Data   - Style2 6 2 7" xfId="5253" xr:uid="{7A47D209-6037-4DCE-A30A-61903DC87088}"/>
    <cellStyle name="Data   - Style2 6 2 7 2" xfId="5259" xr:uid="{4E421545-A942-48DA-9C6C-2D20A3B02C39}"/>
    <cellStyle name="Data   - Style2 6 2 7 2 2" xfId="23112" xr:uid="{CCEFD334-3DEE-41E4-AA86-DF3455CC6DC2}"/>
    <cellStyle name="Data   - Style2 6 2 7 2 2 2" xfId="23113" xr:uid="{60408942-4B31-470C-9DAF-38924AA1083A}"/>
    <cellStyle name="Data   - Style2 6 2 7 2 3" xfId="23114" xr:uid="{A4AE1D6B-5331-4CDD-80A1-31F22284DF9F}"/>
    <cellStyle name="Data   - Style2 6 2 7 3" xfId="23115" xr:uid="{2106762E-2885-4F56-811D-A45958CDA26B}"/>
    <cellStyle name="Data   - Style2 6 2 7 3 2" xfId="23116" xr:uid="{56B75EA7-03FD-4B28-9342-144603A2986D}"/>
    <cellStyle name="Data   - Style2 6 2 7 4" xfId="23117" xr:uid="{1C0EF6FB-C8CD-4CCC-91DC-4032334E50B0}"/>
    <cellStyle name="Data   - Style2 6 2 8" xfId="3805" xr:uid="{59AE39EB-04F1-40D1-9BB1-A1E6B2485636}"/>
    <cellStyle name="Data   - Style2 6 2 8 2" xfId="23118" xr:uid="{3996C4CF-6409-47B1-B81D-50060BB60951}"/>
    <cellStyle name="Data   - Style2 6 2 8 2 2" xfId="23119" xr:uid="{3D1A551B-0388-4E40-AA3F-FC58047C11C0}"/>
    <cellStyle name="Data   - Style2 6 2 8 3" xfId="23120" xr:uid="{08595A3B-0949-4227-B89B-6D203AFBBAAB}"/>
    <cellStyle name="Data   - Style2 6 2 9" xfId="23121" xr:uid="{DFADAB11-02FF-4384-AB12-C6AAAD2536B6}"/>
    <cellStyle name="Data   - Style2 6 2 9 2" xfId="23122" xr:uid="{7F9745F3-3EEE-48B4-90C9-AD951203F5CF}"/>
    <cellStyle name="Data   - Style2 6 3" xfId="4274" xr:uid="{F2D6071E-2EE1-459A-B49B-6568E6D87B70}"/>
    <cellStyle name="Data   - Style2 6 3 10" xfId="23123" xr:uid="{185B692F-7476-4542-B56C-D9F556CB9ADA}"/>
    <cellStyle name="Data   - Style2 6 3 2" xfId="5250" xr:uid="{9E17A6A2-D1B7-4746-8DA2-EBA61ACD53E2}"/>
    <cellStyle name="Data   - Style2 6 3 2 2" xfId="5258" xr:uid="{C2217E66-C618-4141-BC1F-5D20D70095F0}"/>
    <cellStyle name="Data   - Style2 6 3 2 2 2" xfId="4530" xr:uid="{C930B5E0-0A4C-431D-866E-0845DD232C05}"/>
    <cellStyle name="Data   - Style2 6 3 2 2 2 2" xfId="5397" xr:uid="{003EFC1D-637C-4C9E-931E-51F2BCF9EAAB}"/>
    <cellStyle name="Data   - Style2 6 3 2 2 2 2 2" xfId="23124" xr:uid="{A491DFE5-62A9-4533-970A-A1F2FACA4215}"/>
    <cellStyle name="Data   - Style2 6 3 2 2 2 2 2 2" xfId="23125" xr:uid="{20258C07-6385-4914-B7F6-29E262A2C197}"/>
    <cellStyle name="Data   - Style2 6 3 2 2 2 2 3" xfId="23126" xr:uid="{E1B98218-8938-40B8-8E5F-220788E405BC}"/>
    <cellStyle name="Data   - Style2 6 3 2 2 2 3" xfId="23127" xr:uid="{797ABB96-3FEC-452D-A8D0-3613C6D91C94}"/>
    <cellStyle name="Data   - Style2 6 3 2 2 2 3 2" xfId="23128" xr:uid="{FBBF95F7-63B6-42F1-A499-9287C8275740}"/>
    <cellStyle name="Data   - Style2 6 3 2 2 2 4" xfId="23129" xr:uid="{20FBC995-D99A-4C9A-B4F8-A18279D907D8}"/>
    <cellStyle name="Data   - Style2 6 3 2 2 3" xfId="23130" xr:uid="{261EEB2B-6BC1-4FE8-81EB-A03362655A56}"/>
    <cellStyle name="Data   - Style2 6 3 2 2 3 2" xfId="23131" xr:uid="{E8A83DC5-BF12-4DD3-9383-37C2FFFAB379}"/>
    <cellStyle name="Data   - Style2 6 3 2 2 4" xfId="23132" xr:uid="{02B3E7AC-840F-43FD-BC11-6153B544268B}"/>
    <cellStyle name="Data   - Style2 6 3 2 3" xfId="5129" xr:uid="{7644502D-4CAA-4BB7-856A-74B7432E3D66}"/>
    <cellStyle name="Data   - Style2 6 3 2 3 2" xfId="5128" xr:uid="{D620AF27-99CE-4780-92C3-8BE9525B3876}"/>
    <cellStyle name="Data   - Style2 6 3 2 3 2 2" xfId="23133" xr:uid="{4A9990DC-D944-437C-A3BE-B30D760EAA94}"/>
    <cellStyle name="Data   - Style2 6 3 2 3 2 2 2" xfId="23134" xr:uid="{B72572B8-DFE6-401A-8BF9-C62CDD9D0474}"/>
    <cellStyle name="Data   - Style2 6 3 2 3 2 3" xfId="23135" xr:uid="{BC426653-78D5-4ACE-AF01-67533ADDA39F}"/>
    <cellStyle name="Data   - Style2 6 3 2 3 3" xfId="23136" xr:uid="{40522B66-E604-4E99-B7CB-778F1A2770E9}"/>
    <cellStyle name="Data   - Style2 6 3 2 3 3 2" xfId="23137" xr:uid="{A7B2E245-4C38-4097-BD3E-B71B96CA6021}"/>
    <cellStyle name="Data   - Style2 6 3 2 3 4" xfId="23138" xr:uid="{D5CE8273-EADA-4301-9533-B06BCB752E01}"/>
    <cellStyle name="Data   - Style2 6 3 2 4" xfId="5127" xr:uid="{AD8DE516-06C6-45FC-BAB2-D539447129E1}"/>
    <cellStyle name="Data   - Style2 6 3 2 4 2" xfId="23139" xr:uid="{BECCF7DA-F1BD-489E-B0E3-572A0AA2CD2A}"/>
    <cellStyle name="Data   - Style2 6 3 2 4 2 2" xfId="23140" xr:uid="{58E901E2-458D-44AA-8F04-7FE0DBE65E92}"/>
    <cellStyle name="Data   - Style2 6 3 2 4 3" xfId="23141" xr:uid="{52A18E4A-A9EC-4A50-AE55-21E644115123}"/>
    <cellStyle name="Data   - Style2 6 3 2 5" xfId="23142" xr:uid="{BB585E83-A988-4209-99B8-6CF312C07295}"/>
    <cellStyle name="Data   - Style2 6 3 2 5 2" xfId="23143" xr:uid="{3F927AF5-8822-44DB-B4BF-310ADC1C8BC2}"/>
    <cellStyle name="Data   - Style2 6 3 2 6" xfId="23144" xr:uid="{BAEA0BEA-3525-438A-871F-7F38D2EFA034}"/>
    <cellStyle name="Data   - Style2 6 3 3" xfId="5126" xr:uid="{C577202A-79D5-4E95-B2BF-3972A823A5E5}"/>
    <cellStyle name="Data   - Style2 6 3 3 2" xfId="5125" xr:uid="{9EF781B1-D577-4B54-9D61-23165D29E01C}"/>
    <cellStyle name="Data   - Style2 6 3 3 2 2" xfId="5124" xr:uid="{BB55AF13-970D-4085-B73F-0D51E94275EF}"/>
    <cellStyle name="Data   - Style2 6 3 3 2 2 2" xfId="5858" xr:uid="{DD4B1F07-A09D-4DA4-AD8E-402E95FD7429}"/>
    <cellStyle name="Data   - Style2 6 3 3 2 2 2 2" xfId="23145" xr:uid="{DE79AAD8-6BDE-42E8-B71D-F486772A72BB}"/>
    <cellStyle name="Data   - Style2 6 3 3 2 2 2 2 2" xfId="23146" xr:uid="{64D3F56E-5C81-4A75-997E-8DAA51333904}"/>
    <cellStyle name="Data   - Style2 6 3 3 2 2 2 3" xfId="23147" xr:uid="{B4EE8BBE-E934-40E4-84C1-315FA66BD023}"/>
    <cellStyle name="Data   - Style2 6 3 3 2 2 3" xfId="23148" xr:uid="{FDCE37F5-58FC-4087-9841-3F57A07B1AB4}"/>
    <cellStyle name="Data   - Style2 6 3 3 2 2 3 2" xfId="23149" xr:uid="{BA63482B-015D-418E-89CC-0504CBB6DB52}"/>
    <cellStyle name="Data   - Style2 6 3 3 2 2 4" xfId="23150" xr:uid="{C9F049CB-031D-43AF-9CDC-84F87E732524}"/>
    <cellStyle name="Data   - Style2 6 3 3 2 3" xfId="23151" xr:uid="{1F6C150F-A536-427C-A723-2237CA429149}"/>
    <cellStyle name="Data   - Style2 6 3 3 2 3 2" xfId="23152" xr:uid="{90C48517-0035-4044-93D1-EE4C6F705F08}"/>
    <cellStyle name="Data   - Style2 6 3 3 2 4" xfId="23153" xr:uid="{82659542-D0CC-4369-A3D7-573B20C28AF1}"/>
    <cellStyle name="Data   - Style2 6 3 3 3" xfId="5569" xr:uid="{9487BB23-F548-4850-B6FF-BA93BAEEA860}"/>
    <cellStyle name="Data   - Style2 6 3 3 3 2" xfId="23154" xr:uid="{D4040463-421D-4EA2-8778-BD73E42E7EA4}"/>
    <cellStyle name="Data   - Style2 6 3 3 3 2 2" xfId="23155" xr:uid="{904D2CF8-D1AD-4087-96B8-B27AD1B7BB5F}"/>
    <cellStyle name="Data   - Style2 6 3 3 3 3" xfId="23156" xr:uid="{04D78DD8-F7D5-470E-A7A8-78A9267171D3}"/>
    <cellStyle name="Data   - Style2 6 3 3 4" xfId="23157" xr:uid="{80BFD5CF-63C1-40A2-A458-D9A1144BEF40}"/>
    <cellStyle name="Data   - Style2 6 3 3 4 2" xfId="23158" xr:uid="{F97C660D-918B-45D0-B379-73D696648715}"/>
    <cellStyle name="Data   - Style2 6 3 3 5" xfId="23159" xr:uid="{45EE267A-8F58-4EDE-A318-2969CCB85E43}"/>
    <cellStyle name="Data   - Style2 6 3 4" xfId="5931" xr:uid="{80EA006A-48A7-4524-94D3-9E7F902EDED7}"/>
    <cellStyle name="Data   - Style2 6 3 4 2" xfId="5857" xr:uid="{DCA27E14-778A-4411-993D-56AEBBA9936E}"/>
    <cellStyle name="Data   - Style2 6 3 4 2 2" xfId="5257" xr:uid="{AE36C736-8F30-4ADE-B9D6-04788091055C}"/>
    <cellStyle name="Data   - Style2 6 3 4 2 2 2" xfId="4733" xr:uid="{C8E8226D-8DBE-4BD7-BCFB-99FB7FB66398}"/>
    <cellStyle name="Data   - Style2 6 3 4 2 2 2 2" xfId="23160" xr:uid="{E739A0F4-EB25-4BE7-A651-4D8891AFB611}"/>
    <cellStyle name="Data   - Style2 6 3 4 2 2 2 2 2" xfId="23161" xr:uid="{53B2787E-32C8-401C-9274-7DE333B1EEE4}"/>
    <cellStyle name="Data   - Style2 6 3 4 2 2 2 3" xfId="23162" xr:uid="{E81C85AE-A8CD-4AB3-AD65-535455F1199B}"/>
    <cellStyle name="Data   - Style2 6 3 4 2 2 3" xfId="23163" xr:uid="{6D81A0A4-804C-4C67-ADD0-852CDCE15C25}"/>
    <cellStyle name="Data   - Style2 6 3 4 2 2 3 2" xfId="23164" xr:uid="{9E633E87-3116-4FF2-A03C-83399E20A66C}"/>
    <cellStyle name="Data   - Style2 6 3 4 2 2 4" xfId="23165" xr:uid="{4CDE4325-D25A-4034-99CD-D941EFD73FE9}"/>
    <cellStyle name="Data   - Style2 6 3 4 2 3" xfId="23166" xr:uid="{C18AB57F-7CED-4A41-8089-852C01B7893A}"/>
    <cellStyle name="Data   - Style2 6 3 4 2 3 2" xfId="23167" xr:uid="{4BFB37C6-85CC-4989-8E92-6B9B6DA6C9EF}"/>
    <cellStyle name="Data   - Style2 6 3 4 2 4" xfId="23168" xr:uid="{9035B808-356F-49E9-93DC-EDDE254D9687}"/>
    <cellStyle name="Data   - Style2 6 3 4 3" xfId="7020" xr:uid="{0C1EA49E-F67B-4B17-AA74-8C0DF4B4A3BB}"/>
    <cellStyle name="Data   - Style2 6 3 4 3 2" xfId="7185" xr:uid="{3E7365FC-8965-45A9-BC36-C5E3D93063E0}"/>
    <cellStyle name="Data   - Style2 6 3 4 3 2 2" xfId="23169" xr:uid="{7DB9BDAA-312D-4A06-BE1B-ADD13DA3422E}"/>
    <cellStyle name="Data   - Style2 6 3 4 3 2 2 2" xfId="23170" xr:uid="{41B4648B-3350-45E2-BD76-23DC2014D8FB}"/>
    <cellStyle name="Data   - Style2 6 3 4 3 2 3" xfId="23171" xr:uid="{8C0B65E9-68F6-4629-B1A2-949D7CAC629D}"/>
    <cellStyle name="Data   - Style2 6 3 4 3 3" xfId="23172" xr:uid="{D2278ECD-04F1-4A0F-96A1-A62FA8BC30C0}"/>
    <cellStyle name="Data   - Style2 6 3 4 3 3 2" xfId="23173" xr:uid="{4C775D7D-1BB3-4BCF-82D9-1FAB5B66D85E}"/>
    <cellStyle name="Data   - Style2 6 3 4 3 4" xfId="23174" xr:uid="{45AF68B1-1710-47EA-8C55-573B069B0DFB}"/>
    <cellStyle name="Data   - Style2 6 3 4 4" xfId="4732" xr:uid="{981372EA-1655-4A88-B5CD-C51C60D0122C}"/>
    <cellStyle name="Data   - Style2 6 3 4 4 2" xfId="23175" xr:uid="{250BBC1A-70DC-4FE0-9768-C770DDCD9C68}"/>
    <cellStyle name="Data   - Style2 6 3 4 4 2 2" xfId="23176" xr:uid="{E79034F5-3C08-47AC-A8AB-608CB4EF9A7F}"/>
    <cellStyle name="Data   - Style2 6 3 4 4 3" xfId="23177" xr:uid="{E01B6F69-29CD-4A88-ACDA-4F3960FFA60C}"/>
    <cellStyle name="Data   - Style2 6 3 4 5" xfId="23178" xr:uid="{FBDB6C3D-97F8-4A55-BE8D-FC9AE24D68B3}"/>
    <cellStyle name="Data   - Style2 6 3 4 5 2" xfId="23179" xr:uid="{34FDFA5C-3913-42A3-B1B8-ECA50F286A31}"/>
    <cellStyle name="Data   - Style2 6 3 4 6" xfId="23180" xr:uid="{169781E4-AA9D-4806-AEEB-7A5B2D96DA9C}"/>
    <cellStyle name="Data   - Style2 6 3 5" xfId="4730" xr:uid="{116AA5AC-5134-4C8B-9A51-537450E46547}"/>
    <cellStyle name="Data   - Style2 6 3 5 2" xfId="4729" xr:uid="{FAF49845-5927-4207-8FF4-D43EFFEBA2F1}"/>
    <cellStyle name="Data   - Style2 6 3 5 2 2" xfId="4728" xr:uid="{78D8AD5A-7417-4911-83C6-4D5FD49CE4BC}"/>
    <cellStyle name="Data   - Style2 6 3 5 2 2 2" xfId="4727" xr:uid="{3B16A61A-7C23-46AF-B9C8-C7BEB0DEE1EA}"/>
    <cellStyle name="Data   - Style2 6 3 5 2 2 2 2" xfId="23181" xr:uid="{3ADB2CF7-047B-4826-94F8-DB3614135E5E}"/>
    <cellStyle name="Data   - Style2 6 3 5 2 2 2 2 2" xfId="23182" xr:uid="{24998E3E-114D-493B-86AA-E0080E3AA9C5}"/>
    <cellStyle name="Data   - Style2 6 3 5 2 2 2 3" xfId="23183" xr:uid="{6ABCE18D-5592-4379-80CF-609CC775AB18}"/>
    <cellStyle name="Data   - Style2 6 3 5 2 2 3" xfId="23184" xr:uid="{08F79CD5-CFD3-4837-B206-70D6199F7255}"/>
    <cellStyle name="Data   - Style2 6 3 5 2 2 3 2" xfId="23185" xr:uid="{386FEF54-B131-4ED4-9E68-AB51A2717AC2}"/>
    <cellStyle name="Data   - Style2 6 3 5 2 2 4" xfId="23186" xr:uid="{2ACE0AF6-33DF-42DB-8397-7AD072CA2008}"/>
    <cellStyle name="Data   - Style2 6 3 5 2 3" xfId="23187" xr:uid="{A987E0C6-CF44-4EA3-B3DF-193D426624B1}"/>
    <cellStyle name="Data   - Style2 6 3 5 2 3 2" xfId="23188" xr:uid="{C2891838-E9FB-4BBB-B8BB-FD0E4E6A1E9A}"/>
    <cellStyle name="Data   - Style2 6 3 5 2 4" xfId="23189" xr:uid="{CBBCB27A-0EEB-479D-B2EA-ED5C680ECEA8}"/>
    <cellStyle name="Data   - Style2 6 3 5 3" xfId="4726" xr:uid="{87EB05D4-6C6D-4550-A328-62E80630705A}"/>
    <cellStyle name="Data   - Style2 6 3 5 3 2" xfId="4725" xr:uid="{C65C609F-F5BA-4D0C-A423-E818ECF90CC3}"/>
    <cellStyle name="Data   - Style2 6 3 5 3 2 2" xfId="23190" xr:uid="{3589FA6C-1F39-48DF-9955-F2A56D76826C}"/>
    <cellStyle name="Data   - Style2 6 3 5 3 2 2 2" xfId="23191" xr:uid="{04B6644D-60B2-43AA-88A6-5B1648916BE5}"/>
    <cellStyle name="Data   - Style2 6 3 5 3 2 3" xfId="23192" xr:uid="{C19ECC24-8745-45FF-A8AA-568F3A4622BE}"/>
    <cellStyle name="Data   - Style2 6 3 5 3 3" xfId="23193" xr:uid="{2D44D395-7343-464C-B29B-8C029CDCE3EF}"/>
    <cellStyle name="Data   - Style2 6 3 5 3 3 2" xfId="23194" xr:uid="{BFFEF63A-D894-408E-BACB-F1302F5804A3}"/>
    <cellStyle name="Data   - Style2 6 3 5 3 4" xfId="23195" xr:uid="{B6F945BB-2F98-4A8F-9C64-1D11532C5290}"/>
    <cellStyle name="Data   - Style2 6 3 5 4" xfId="23196" xr:uid="{25A7B2A6-77CE-495A-B812-2E1C51C23307}"/>
    <cellStyle name="Data   - Style2 6 3 5 4 2" xfId="23197" xr:uid="{F18CAA8E-4AAE-4B77-ABD2-3504D1592EF4}"/>
    <cellStyle name="Data   - Style2 6 3 5 5" xfId="23198" xr:uid="{D8E8F539-F4B6-4B53-B89E-82F105F3F5D2}"/>
    <cellStyle name="Data   - Style2 6 3 6" xfId="4724" xr:uid="{86C8F0B0-BE98-465D-8678-C6FAEADDE108}"/>
    <cellStyle name="Data   - Style2 6 3 6 2" xfId="4723" xr:uid="{FE9CC78F-8C53-4C09-B8B0-5D4ADB82075F}"/>
    <cellStyle name="Data   - Style2 6 3 6 2 2" xfId="4722" xr:uid="{671591E0-D3D9-4FD0-AD72-129B10266F02}"/>
    <cellStyle name="Data   - Style2 6 3 6 2 2 2" xfId="23199" xr:uid="{BE205E6E-2904-4D07-9FF3-1FDA09904390}"/>
    <cellStyle name="Data   - Style2 6 3 6 2 2 2 2" xfId="23200" xr:uid="{FDDE2DF7-F492-4AA9-BAB5-273E511E3D1C}"/>
    <cellStyle name="Data   - Style2 6 3 6 2 2 3" xfId="23201" xr:uid="{29DB12C4-5AE3-41FA-9F5C-1B1253F82708}"/>
    <cellStyle name="Data   - Style2 6 3 6 2 3" xfId="23202" xr:uid="{535D8B01-923E-4C04-9689-2849C1A0C686}"/>
    <cellStyle name="Data   - Style2 6 3 6 2 3 2" xfId="23203" xr:uid="{E006430D-7B6B-46EC-88A0-9FB4FFD150A5}"/>
    <cellStyle name="Data   - Style2 6 3 6 2 4" xfId="23204" xr:uid="{7DF48921-7EAE-467D-AF15-36090AF7F62B}"/>
    <cellStyle name="Data   - Style2 6 3 6 3" xfId="23205" xr:uid="{8F425158-4280-41E8-85D1-895691B3B0EF}"/>
    <cellStyle name="Data   - Style2 6 3 6 3 2" xfId="23206" xr:uid="{6DCD1B18-A2FE-4C1F-9F44-3576FD82182C}"/>
    <cellStyle name="Data   - Style2 6 3 6 4" xfId="23207" xr:uid="{CDE03F2B-6B78-48C2-A078-2CF05627B4C3}"/>
    <cellStyle name="Data   - Style2 6 3 7" xfId="7186" xr:uid="{0B5878DC-DB83-4308-BA88-1497E3A58E70}"/>
    <cellStyle name="Data   - Style2 6 3 7 2" xfId="4446" xr:uid="{D702E9F3-B640-4389-B29B-4E136E1FCB8E}"/>
    <cellStyle name="Data   - Style2 6 3 7 2 2" xfId="23208" xr:uid="{CC48802B-95C8-4B22-822D-2E80FBC091A4}"/>
    <cellStyle name="Data   - Style2 6 3 7 2 2 2" xfId="23209" xr:uid="{5B4F05C5-83F8-45DD-9ABB-D8BC44A4A156}"/>
    <cellStyle name="Data   - Style2 6 3 7 2 3" xfId="23210" xr:uid="{6420D14F-8353-40E5-82C2-4029C1AF2F65}"/>
    <cellStyle name="Data   - Style2 6 3 7 3" xfId="23211" xr:uid="{0482D45F-E205-4EA1-9453-4405E268E8C9}"/>
    <cellStyle name="Data   - Style2 6 3 7 3 2" xfId="23212" xr:uid="{1784ABE7-70B0-44B4-A59D-877707484560}"/>
    <cellStyle name="Data   - Style2 6 3 7 4" xfId="23213" xr:uid="{0165D245-E687-4E99-ADBE-6A502D9C91BB}"/>
    <cellStyle name="Data   - Style2 6 3 8" xfId="5477" xr:uid="{8887B52F-9550-4433-A722-89B2E6EDCCAD}"/>
    <cellStyle name="Data   - Style2 6 3 8 2" xfId="23214" xr:uid="{AEE2F0FF-7AE5-4022-B13E-84C2429A4550}"/>
    <cellStyle name="Data   - Style2 6 3 8 2 2" xfId="23215" xr:uid="{9DDAA707-2A42-47DF-B3E0-EAC7B48CE086}"/>
    <cellStyle name="Data   - Style2 6 3 8 3" xfId="23216" xr:uid="{8E573F94-CB2E-4395-8AB4-3A8686E4DAAE}"/>
    <cellStyle name="Data   - Style2 6 3 9" xfId="23217" xr:uid="{14066CE2-928B-4436-83CB-42B33308BF77}"/>
    <cellStyle name="Data   - Style2 6 3 9 2" xfId="23218" xr:uid="{BA7D8C3D-8341-42F7-B7C6-3636FAF847B4}"/>
    <cellStyle name="Data   - Style2 6 4" xfId="4721" xr:uid="{C9CA189E-F042-4250-A09C-78A418ECC245}"/>
    <cellStyle name="Data   - Style2 6 4 10" xfId="23219" xr:uid="{997B1F63-4180-4DAB-A71A-7A121BB9BCF6}"/>
    <cellStyle name="Data   - Style2 6 4 2" xfId="5256" xr:uid="{144DF027-A8CD-42F6-B106-FC73973711B9}"/>
    <cellStyle name="Data   - Style2 6 4 2 2" xfId="5000" xr:uid="{DFC891F9-44E1-4AAD-9A57-038F9A60E3FC}"/>
    <cellStyle name="Data   - Style2 6 4 2 2 2" xfId="4720" xr:uid="{CDA4DB3D-DE6D-4128-970E-D8C652BA8C97}"/>
    <cellStyle name="Data   - Style2 6 4 2 2 2 2" xfId="7979" xr:uid="{04F72ACA-D034-425A-8B9D-809423A49AAB}"/>
    <cellStyle name="Data   - Style2 6 4 2 2 2 2 2" xfId="23220" xr:uid="{4BBBB572-FFAE-42D8-A6AF-AB5A241DE555}"/>
    <cellStyle name="Data   - Style2 6 4 2 2 2 2 2 2" xfId="23221" xr:uid="{E589DF99-B771-408A-8A76-8637EF794C3A}"/>
    <cellStyle name="Data   - Style2 6 4 2 2 2 2 3" xfId="23222" xr:uid="{3D1E8AB9-C0B9-4D30-AE3B-D5D5DFEEA13E}"/>
    <cellStyle name="Data   - Style2 6 4 2 2 2 3" xfId="23223" xr:uid="{325365FD-E80E-4085-A963-6BE2C47C0936}"/>
    <cellStyle name="Data   - Style2 6 4 2 2 2 3 2" xfId="23224" xr:uid="{69A25F02-C0AC-4D93-B5EE-150FB2FD08EE}"/>
    <cellStyle name="Data   - Style2 6 4 2 2 2 4" xfId="23225" xr:uid="{3B051FB2-B411-4B56-A1D4-7EBC5093EC7F}"/>
    <cellStyle name="Data   - Style2 6 4 2 2 3" xfId="23226" xr:uid="{775898D1-580F-4383-AA41-5BF3C8BFB233}"/>
    <cellStyle name="Data   - Style2 6 4 2 2 3 2" xfId="23227" xr:uid="{0E27ED49-EB07-4090-AF3D-BE335C39A9B5}"/>
    <cellStyle name="Data   - Style2 6 4 2 2 4" xfId="23228" xr:uid="{92C4389F-894B-4753-8436-485360FA64C5}"/>
    <cellStyle name="Data   - Style2 6 4 2 3" xfId="5930" xr:uid="{13D12B2B-25DD-4E63-A2BA-95EF799E88E3}"/>
    <cellStyle name="Data   - Style2 6 4 2 3 2" xfId="4719" xr:uid="{697E9CEA-8FA5-46D1-8BD2-FCC16949B5A4}"/>
    <cellStyle name="Data   - Style2 6 4 2 3 2 2" xfId="23229" xr:uid="{CE32E383-9910-4733-91E0-A932BAD6C0DC}"/>
    <cellStyle name="Data   - Style2 6 4 2 3 2 2 2" xfId="23230" xr:uid="{59859BF6-9E57-4354-99EA-8429CFA31BFB}"/>
    <cellStyle name="Data   - Style2 6 4 2 3 2 3" xfId="23231" xr:uid="{245C7BC6-D2C5-4049-94E9-A2E47CB7CBA8}"/>
    <cellStyle name="Data   - Style2 6 4 2 3 3" xfId="23232" xr:uid="{E0D6033E-3DC5-4D11-85CB-A1E494065050}"/>
    <cellStyle name="Data   - Style2 6 4 2 3 3 2" xfId="23233" xr:uid="{8D9E33C2-4BBF-46F4-88B2-22EA817C0BB3}"/>
    <cellStyle name="Data   - Style2 6 4 2 3 4" xfId="23234" xr:uid="{5F0FCF97-945C-4739-84E9-A4F78CB6935D}"/>
    <cellStyle name="Data   - Style2 6 4 2 4" xfId="5255" xr:uid="{E3F3B0E8-BBA8-4B80-9D8D-AD08677B892C}"/>
    <cellStyle name="Data   - Style2 6 4 2 4 2" xfId="23235" xr:uid="{EBB9BCAE-7FC7-47B2-A7D6-D910D559F4A8}"/>
    <cellStyle name="Data   - Style2 6 4 2 4 2 2" xfId="23236" xr:uid="{7697386B-2C5C-49F8-B2E5-645910D9BECC}"/>
    <cellStyle name="Data   - Style2 6 4 2 4 3" xfId="23237" xr:uid="{D5B80F50-5043-4F4D-A013-BEF69769E418}"/>
    <cellStyle name="Data   - Style2 6 4 2 5" xfId="23238" xr:uid="{8DDC54DD-71A3-4AF0-A819-2D6D1D4660D3}"/>
    <cellStyle name="Data   - Style2 6 4 2 5 2" xfId="23239" xr:uid="{D7F81C06-93FE-4B4C-93EF-3236A74C2EF7}"/>
    <cellStyle name="Data   - Style2 6 4 2 6" xfId="23240" xr:uid="{9C59B553-CB4D-44EB-8378-48DA69E7CBF6}"/>
    <cellStyle name="Data   - Style2 6 4 3" xfId="4999" xr:uid="{66D0B65B-000E-40EB-86ED-8732547818C9}"/>
    <cellStyle name="Data   - Style2 6 4 3 2" xfId="5123" xr:uid="{C7778337-F363-4958-86ED-292C8208FCF7}"/>
    <cellStyle name="Data   - Style2 6 4 3 2 2" xfId="7021" xr:uid="{2CB5B2E4-AD30-4238-8E01-F1092C3F1460}"/>
    <cellStyle name="Data   - Style2 6 4 3 2 2 2" xfId="7187" xr:uid="{44DD1096-116B-439A-853D-4B79C2741466}"/>
    <cellStyle name="Data   - Style2 6 4 3 2 2 2 2" xfId="23241" xr:uid="{AD2FC661-1E46-4DF4-AB1D-DE02688E3D16}"/>
    <cellStyle name="Data   - Style2 6 4 3 2 2 2 2 2" xfId="23242" xr:uid="{90925827-3D1D-4EBF-A89E-94B3EA4C310E}"/>
    <cellStyle name="Data   - Style2 6 4 3 2 2 2 3" xfId="23243" xr:uid="{9D3F7700-3098-4F88-914B-535633493861}"/>
    <cellStyle name="Data   - Style2 6 4 3 2 2 3" xfId="23244" xr:uid="{76C199CC-508A-4134-BF77-9D4688154C74}"/>
    <cellStyle name="Data   - Style2 6 4 3 2 2 3 2" xfId="23245" xr:uid="{545C2DCD-6676-436E-A690-804E86BD979B}"/>
    <cellStyle name="Data   - Style2 6 4 3 2 2 4" xfId="23246" xr:uid="{A28C46A4-2006-4EF0-8963-0057032662E2}"/>
    <cellStyle name="Data   - Style2 6 4 3 2 3" xfId="23247" xr:uid="{DFD4AE5E-7CF1-495B-9B2C-775705FB4C48}"/>
    <cellStyle name="Data   - Style2 6 4 3 2 3 2" xfId="23248" xr:uid="{449CA53E-6401-4191-9E84-8B7105DF5790}"/>
    <cellStyle name="Data   - Style2 6 4 3 2 4" xfId="23249" xr:uid="{86753EBE-972C-4BF5-BC89-5C0705FD4DB3}"/>
    <cellStyle name="Data   - Style2 6 4 3 3" xfId="7188" xr:uid="{32ADCB86-68FF-47E2-A8A3-985F4A67687F}"/>
    <cellStyle name="Data   - Style2 6 4 3 3 2" xfId="23250" xr:uid="{EA0FB00B-E79F-48F9-B13F-909671B66207}"/>
    <cellStyle name="Data   - Style2 6 4 3 3 2 2" xfId="23251" xr:uid="{65325A72-F7A0-4871-B95B-157F7110A3C7}"/>
    <cellStyle name="Data   - Style2 6 4 3 3 3" xfId="23252" xr:uid="{E24AB41A-9053-4145-B436-2A69CE11E1EB}"/>
    <cellStyle name="Data   - Style2 6 4 3 4" xfId="23253" xr:uid="{93E26E6C-7686-4D10-88BB-8D8AD35CE0D6}"/>
    <cellStyle name="Data   - Style2 6 4 3 4 2" xfId="23254" xr:uid="{6BDD6545-3DCA-4009-9302-EF1AEC90B1E5}"/>
    <cellStyle name="Data   - Style2 6 4 3 5" xfId="23255" xr:uid="{B8670F0F-CE6E-4D11-9A85-D6E214C6F32B}"/>
    <cellStyle name="Data   - Style2 6 4 4" xfId="7918" xr:uid="{7716E44E-6761-43C6-B15D-98F26CB931B5}"/>
    <cellStyle name="Data   - Style2 6 4 4 2" xfId="4718" xr:uid="{CC5CD6BF-D9FB-41A1-AC4F-E6C219D35E09}"/>
    <cellStyle name="Data   - Style2 6 4 4 2 2" xfId="5254" xr:uid="{DA02B04D-5DF2-42B3-9E8A-533EE69953E1}"/>
    <cellStyle name="Data   - Style2 6 4 4 2 2 2" xfId="4717" xr:uid="{8614994D-6DE1-4617-96D8-1821EEF45120}"/>
    <cellStyle name="Data   - Style2 6 4 4 2 2 2 2" xfId="23256" xr:uid="{90301B90-AFA6-481D-A310-27460B928A73}"/>
    <cellStyle name="Data   - Style2 6 4 4 2 2 2 2 2" xfId="23257" xr:uid="{F3812D8B-89CC-4ABE-B0CD-8CA875F09DE4}"/>
    <cellStyle name="Data   - Style2 6 4 4 2 2 2 3" xfId="23258" xr:uid="{62067D53-5A4F-4F79-BEDF-EEADBB458CD5}"/>
    <cellStyle name="Data   - Style2 6 4 4 2 2 3" xfId="23259" xr:uid="{DBC4F988-802A-4477-9ECA-8693F0A22593}"/>
    <cellStyle name="Data   - Style2 6 4 4 2 2 3 2" xfId="23260" xr:uid="{ADB36DE5-B723-4A88-854E-2FB7AF5CA3B6}"/>
    <cellStyle name="Data   - Style2 6 4 4 2 2 4" xfId="23261" xr:uid="{7BC545E4-5156-4F65-BDD0-1B1888D554FD}"/>
    <cellStyle name="Data   - Style2 6 4 4 2 3" xfId="23262" xr:uid="{93E0602B-E816-4427-AF8A-4C4D08849143}"/>
    <cellStyle name="Data   - Style2 6 4 4 2 3 2" xfId="23263" xr:uid="{612DA9B6-6683-411B-842B-F823C22A36B9}"/>
    <cellStyle name="Data   - Style2 6 4 4 2 4" xfId="23264" xr:uid="{E7EADD59-086A-4BE8-84AE-4528DE5E8BB0}"/>
    <cellStyle name="Data   - Style2 6 4 4 3" xfId="7980" xr:uid="{9A4BCE32-F6F2-4FB7-92B6-562F5FE90999}"/>
    <cellStyle name="Data   - Style2 6 4 4 3 2" xfId="5246" xr:uid="{0C2B801B-C253-455E-A62C-A139F3842E36}"/>
    <cellStyle name="Data   - Style2 6 4 4 3 2 2" xfId="23265" xr:uid="{F09FF846-E032-4F01-B0CC-6C3195E3DD50}"/>
    <cellStyle name="Data   - Style2 6 4 4 3 2 2 2" xfId="23266" xr:uid="{A0E5463D-62A8-40FD-B46E-6B7127527061}"/>
    <cellStyle name="Data   - Style2 6 4 4 3 2 3" xfId="23267" xr:uid="{F185AC4D-EA2C-4EBB-9C85-6FB7F0793CFD}"/>
    <cellStyle name="Data   - Style2 6 4 4 3 3" xfId="23268" xr:uid="{C73405A5-09B1-4D0C-949A-B75812CC8824}"/>
    <cellStyle name="Data   - Style2 6 4 4 3 3 2" xfId="23269" xr:uid="{FF20E1C9-4636-4C3C-9A0F-25B001DB6AAB}"/>
    <cellStyle name="Data   - Style2 6 4 4 3 4" xfId="23270" xr:uid="{6165BE1E-390E-4F52-874B-A1F1DFEC4676}"/>
    <cellStyle name="Data   - Style2 6 4 4 4" xfId="6729" xr:uid="{4D20EC2F-1185-4DE5-A46C-4012A1BB1A56}"/>
    <cellStyle name="Data   - Style2 6 4 4 4 2" xfId="23271" xr:uid="{6C97974D-7945-4C5D-86AF-761E0CBF20CC}"/>
    <cellStyle name="Data   - Style2 6 4 4 4 2 2" xfId="23272" xr:uid="{9F06B9EA-BD14-4219-AD51-E4398E89202F}"/>
    <cellStyle name="Data   - Style2 6 4 4 4 3" xfId="23273" xr:uid="{1ED1967F-4D86-4930-8EC5-87B5BA532186}"/>
    <cellStyle name="Data   - Style2 6 4 4 5" xfId="23274" xr:uid="{1FCE01D0-4174-4F63-BB72-B68B7FAA16ED}"/>
    <cellStyle name="Data   - Style2 6 4 4 5 2" xfId="23275" xr:uid="{D3A26BB1-E5E8-41FB-B3C2-F956936E948C}"/>
    <cellStyle name="Data   - Style2 6 4 4 6" xfId="23276" xr:uid="{8DA61D0C-1650-47AF-B389-A0877E542569}"/>
    <cellStyle name="Data   - Style2 6 4 5" xfId="3616" xr:uid="{ED340815-B06B-474F-9F41-2B000A3DC364}"/>
    <cellStyle name="Data   - Style2 6 4 5 2" xfId="7367" xr:uid="{45D72C34-CFB5-4BDF-AAEA-5777D6F47671}"/>
    <cellStyle name="Data   - Style2 6 4 5 2 2" xfId="5247" xr:uid="{65C58530-5D71-42D8-9D20-DC2EAC8BFE71}"/>
    <cellStyle name="Data   - Style2 6 4 5 2 2 2" xfId="5963" xr:uid="{0821BD97-D00A-4087-BD43-8F62677901CF}"/>
    <cellStyle name="Data   - Style2 6 4 5 2 2 2 2" xfId="23277" xr:uid="{97B0CBC6-CB29-45CA-9BDE-DC589F786273}"/>
    <cellStyle name="Data   - Style2 6 4 5 2 2 2 2 2" xfId="23278" xr:uid="{56ACC1E6-2F8A-46B5-A60B-BF717841A610}"/>
    <cellStyle name="Data   - Style2 6 4 5 2 2 2 3" xfId="23279" xr:uid="{DE78D90F-F22A-4856-B13F-1E5FB41EF4BC}"/>
    <cellStyle name="Data   - Style2 6 4 5 2 2 3" xfId="23280" xr:uid="{EED3996F-63C8-4F03-B1F5-E3F86BDC7179}"/>
    <cellStyle name="Data   - Style2 6 4 5 2 2 3 2" xfId="23281" xr:uid="{A9D5CE05-6B74-4D99-BC73-2D4261E62602}"/>
    <cellStyle name="Data   - Style2 6 4 5 2 2 4" xfId="23282" xr:uid="{747821AF-D16E-4AE7-8B0A-03D9E6CF23F1}"/>
    <cellStyle name="Data   - Style2 6 4 5 2 3" xfId="23283" xr:uid="{75BEA0DB-90A2-4ACC-A761-61984B553180}"/>
    <cellStyle name="Data   - Style2 6 4 5 2 3 2" xfId="23284" xr:uid="{63382211-586C-4025-B8B5-69D636C80DC9}"/>
    <cellStyle name="Data   - Style2 6 4 5 2 4" xfId="23285" xr:uid="{7525A48D-D3DD-4A99-9324-D8C19E2DBEE7}"/>
    <cellStyle name="Data   - Style2 6 4 5 3" xfId="7022" xr:uid="{B47EB50A-4056-43A2-8EE1-634074357467}"/>
    <cellStyle name="Data   - Style2 6 4 5 3 2" xfId="7880" xr:uid="{16D675AB-78AA-43B9-99A4-1E6D416E3549}"/>
    <cellStyle name="Data   - Style2 6 4 5 3 2 2" xfId="23286" xr:uid="{07D307FB-9DA8-427B-9FE3-1A7EFA265CEC}"/>
    <cellStyle name="Data   - Style2 6 4 5 3 2 2 2" xfId="23287" xr:uid="{DF4426F6-9369-4276-9646-4554E082E99F}"/>
    <cellStyle name="Data   - Style2 6 4 5 3 2 3" xfId="23288" xr:uid="{CC9D67F2-68F7-4B96-A8BA-998E526F70FB}"/>
    <cellStyle name="Data   - Style2 6 4 5 3 3" xfId="23289" xr:uid="{28BB5E8E-3F88-4BCE-8B02-B3A00E5F098E}"/>
    <cellStyle name="Data   - Style2 6 4 5 3 3 2" xfId="23290" xr:uid="{CB1662CC-D548-48A6-B62F-C19EB88ACF37}"/>
    <cellStyle name="Data   - Style2 6 4 5 3 4" xfId="23291" xr:uid="{313BDCE2-2BE7-46D0-8A04-0F8C1B8FA2FD}"/>
    <cellStyle name="Data   - Style2 6 4 5 4" xfId="23292" xr:uid="{009CA5B2-BD3E-4798-ADF6-88CBD7EFB886}"/>
    <cellStyle name="Data   - Style2 6 4 5 4 2" xfId="23293" xr:uid="{671C3CBD-9ECB-4287-A767-46C4A8447BC1}"/>
    <cellStyle name="Data   - Style2 6 4 5 5" xfId="23294" xr:uid="{E139DD1D-1A7C-434E-989A-1613B2D5964E}"/>
    <cellStyle name="Data   - Style2 6 4 6" xfId="7029" xr:uid="{429DEAB9-3A3C-463A-A344-71E55615F7CE}"/>
    <cellStyle name="Data   - Style2 6 4 6 2" xfId="5245" xr:uid="{DF239A60-D9DE-4DE0-94D9-1D3FA46B82B5}"/>
    <cellStyle name="Data   - Style2 6 4 6 2 2" xfId="6730" xr:uid="{81DFFEB0-67E3-41CD-B34A-9E6E772103AE}"/>
    <cellStyle name="Data   - Style2 6 4 6 2 2 2" xfId="23295" xr:uid="{82774B53-8055-4D80-AD89-E5679DC8E609}"/>
    <cellStyle name="Data   - Style2 6 4 6 2 2 2 2" xfId="23296" xr:uid="{0D87D4DA-CC08-42F0-B9C9-3D2774C1304B}"/>
    <cellStyle name="Data   - Style2 6 4 6 2 2 3" xfId="23297" xr:uid="{C237A5FE-D2CF-4415-9C18-1873CC7BC04F}"/>
    <cellStyle name="Data   - Style2 6 4 6 2 3" xfId="23298" xr:uid="{DB20EE44-D2B6-473F-8F7B-CB022EB13F41}"/>
    <cellStyle name="Data   - Style2 6 4 6 2 3 2" xfId="23299" xr:uid="{B09637D3-C317-4C07-A01A-D7150B99DCFB}"/>
    <cellStyle name="Data   - Style2 6 4 6 2 4" xfId="23300" xr:uid="{779767B5-4C5A-4DAB-A276-34B9DB98BC7E}"/>
    <cellStyle name="Data   - Style2 6 4 6 3" xfId="23301" xr:uid="{F7D89EC8-99C3-441F-9A92-70E8CBB454BC}"/>
    <cellStyle name="Data   - Style2 6 4 6 3 2" xfId="23302" xr:uid="{C7D378D7-B263-4329-B759-6AEE1B2108F6}"/>
    <cellStyle name="Data   - Style2 6 4 6 4" xfId="23303" xr:uid="{FDBCF7A4-7EF1-4EBF-AC30-293E3AEAEC0A}"/>
    <cellStyle name="Data   - Style2 6 4 7" xfId="5962" xr:uid="{84439504-ED37-4428-9E2E-32EC670995E2}"/>
    <cellStyle name="Data   - Style2 6 4 7 2" xfId="7981" xr:uid="{0EFEDCD6-E6B4-40E4-8032-78058B0BF1A9}"/>
    <cellStyle name="Data   - Style2 6 4 7 2 2" xfId="23304" xr:uid="{31EC6CF4-0007-4768-8DA3-3C06E0BCB068}"/>
    <cellStyle name="Data   - Style2 6 4 7 2 2 2" xfId="23305" xr:uid="{F3494ED5-02EE-40FC-880F-2634C789D6DD}"/>
    <cellStyle name="Data   - Style2 6 4 7 2 3" xfId="23306" xr:uid="{46F77866-8B02-4ADE-ABF2-24A21350B2B2}"/>
    <cellStyle name="Data   - Style2 6 4 7 3" xfId="23307" xr:uid="{342C893F-8870-499D-A033-B6D939887365}"/>
    <cellStyle name="Data   - Style2 6 4 7 3 2" xfId="23308" xr:uid="{42C32501-8240-4CBC-B118-F52E8F2413AE}"/>
    <cellStyle name="Data   - Style2 6 4 7 4" xfId="23309" xr:uid="{5709FA11-715F-4D96-AC11-79DC37DD29B5}"/>
    <cellStyle name="Data   - Style2 6 4 8" xfId="5248" xr:uid="{B10D7C55-3CFC-4167-A0EF-715624A49C40}"/>
    <cellStyle name="Data   - Style2 6 4 8 2" xfId="23310" xr:uid="{FE6A8AF0-2ECE-4851-BC58-49874A9C091D}"/>
    <cellStyle name="Data   - Style2 6 4 8 2 2" xfId="23311" xr:uid="{721BB805-C0C6-4465-B9A3-13F90C2A64BD}"/>
    <cellStyle name="Data   - Style2 6 4 8 3" xfId="23312" xr:uid="{562818E4-10D5-4642-8EC1-B143D540628B}"/>
    <cellStyle name="Data   - Style2 6 4 9" xfId="23313" xr:uid="{87041DCD-F1AC-40B6-97C4-527B6ED13113}"/>
    <cellStyle name="Data   - Style2 6 4 9 2" xfId="23314" xr:uid="{A5B3D543-B1DA-464F-85E2-6A4ABD864B48}"/>
    <cellStyle name="Data   - Style2 6 5" xfId="5961" xr:uid="{61D6FAA5-867F-404D-8B48-FFF69A245976}"/>
    <cellStyle name="Data   - Style2 6 5 2" xfId="7023" xr:uid="{C2101B86-397C-4F75-BF4F-ED1FBF4AB80C}"/>
    <cellStyle name="Data   - Style2 6 5 2 2" xfId="7988" xr:uid="{C5577209-783B-442D-A52F-9FA515E054DC}"/>
    <cellStyle name="Data   - Style2 6 5 2 2 2" xfId="5596" xr:uid="{E8796A2E-237E-4737-B151-AB2782642F0A}"/>
    <cellStyle name="Data   - Style2 6 5 2 2 2 2" xfId="23315" xr:uid="{DD20DC8B-BFC4-418A-8951-DBDDA165B8EF}"/>
    <cellStyle name="Data   - Style2 6 5 2 2 2 2 2" xfId="23316" xr:uid="{23FD3DA6-AD4D-4BD2-85A3-AFC49C0D910B}"/>
    <cellStyle name="Data   - Style2 6 5 2 2 2 3" xfId="23317" xr:uid="{64310ECB-F228-4BFB-8D1B-9B6DE9C42BE9}"/>
    <cellStyle name="Data   - Style2 6 5 2 2 3" xfId="23318" xr:uid="{5520A1B2-040B-4067-A4D8-6103AABA45D5}"/>
    <cellStyle name="Data   - Style2 6 5 2 2 3 2" xfId="23319" xr:uid="{26279E34-B4E0-4A31-92EC-03413C512B2C}"/>
    <cellStyle name="Data   - Style2 6 5 2 2 4" xfId="23320" xr:uid="{92F2E725-3823-4786-BA0F-5C654233727B}"/>
    <cellStyle name="Data   - Style2 6 5 2 3" xfId="23321" xr:uid="{4D35CDCD-2BB6-400F-9229-D213A31E34D8}"/>
    <cellStyle name="Data   - Style2 6 5 2 3 2" xfId="23322" xr:uid="{5E7FD280-3F3A-4D32-B64B-E45B54487CD0}"/>
    <cellStyle name="Data   - Style2 6 5 2 4" xfId="23323" xr:uid="{4C00D5D5-8AC4-4196-B950-3E919C844832}"/>
    <cellStyle name="Data   - Style2 6 5 3" xfId="6731" xr:uid="{90FCF6EA-49E8-4C1E-816E-1D9E668E56A1}"/>
    <cellStyle name="Data   - Style2 6 5 3 2" xfId="7189" xr:uid="{401865FD-F169-4D8F-AEB9-0461A7109BA6}"/>
    <cellStyle name="Data   - Style2 6 5 3 2 2" xfId="23324" xr:uid="{9804C15C-1D65-434B-B803-D8F3BAB20767}"/>
    <cellStyle name="Data   - Style2 6 5 3 2 2 2" xfId="23325" xr:uid="{EEE8E992-8D74-43DE-ACC4-E06745D97CE3}"/>
    <cellStyle name="Data   - Style2 6 5 3 2 3" xfId="23326" xr:uid="{42AB12D6-FCF5-4BC2-8EF3-5F24D59BC01D}"/>
    <cellStyle name="Data   - Style2 6 5 3 3" xfId="23327" xr:uid="{508C7EDD-9B9A-410D-BE57-D2CB3A037E54}"/>
    <cellStyle name="Data   - Style2 6 5 3 3 2" xfId="23328" xr:uid="{58480BF2-6686-45B3-AC17-CA2290250BAB}"/>
    <cellStyle name="Data   - Style2 6 5 3 4" xfId="23329" xr:uid="{C0A42BA5-0E99-477B-94D4-A7615BC3875B}"/>
    <cellStyle name="Data   - Style2 6 5 4" xfId="5570" xr:uid="{55703A5A-E124-4EE5-811E-B4FCFF757F00}"/>
    <cellStyle name="Data   - Style2 6 5 4 2" xfId="23330" xr:uid="{06BC92D9-FA78-45D1-B7DC-402AFEFAEFAD}"/>
    <cellStyle name="Data   - Style2 6 5 4 2 2" xfId="23331" xr:uid="{9BD16F9D-ABA4-4355-A030-03F20EBBC6BF}"/>
    <cellStyle name="Data   - Style2 6 5 4 3" xfId="23332" xr:uid="{8A455C86-8AFD-43A0-99A8-E97A8C4BAE0D}"/>
    <cellStyle name="Data   - Style2 6 5 5" xfId="23333" xr:uid="{1BE1B762-A654-4060-B62F-F1E03B222EA3}"/>
    <cellStyle name="Data   - Style2 6 5 5 2" xfId="23334" xr:uid="{36DFCB8F-EDEF-486A-A24D-92AA7573D4C1}"/>
    <cellStyle name="Data   - Style2 6 5 6" xfId="23335" xr:uid="{FE10DA78-2056-49FD-BD6C-F2087C50B841}"/>
    <cellStyle name="Data   - Style2 6 6" xfId="5080" xr:uid="{110352B2-2434-49F7-B494-6CBDC9D3261D}"/>
    <cellStyle name="Data   - Style2 6 6 2" xfId="5122" xr:uid="{16D4AD3D-7685-437A-8D5A-23B04AD46813}"/>
    <cellStyle name="Data   - Style2 6 6 2 2" xfId="5855" xr:uid="{6CB4C2C4-875B-482B-86CB-F8124F4D1D30}"/>
    <cellStyle name="Data   - Style2 6 6 2 2 2" xfId="5120" xr:uid="{4FA2A70E-FDB7-4CF3-AF97-985AD2B82C86}"/>
    <cellStyle name="Data   - Style2 6 6 2 2 2 2" xfId="23336" xr:uid="{BAD325C6-0C74-484C-8D0E-46ECBDD023A1}"/>
    <cellStyle name="Data   - Style2 6 6 2 2 2 2 2" xfId="23337" xr:uid="{5ABB6DEF-3C34-4104-86DE-FDF0785C7B83}"/>
    <cellStyle name="Data   - Style2 6 6 2 2 2 3" xfId="23338" xr:uid="{59FC4CE0-F80E-4881-8384-C76A8182C0F8}"/>
    <cellStyle name="Data   - Style2 6 6 2 2 3" xfId="23339" xr:uid="{8C51EC87-D6B7-44AF-A2CA-99B8F082F447}"/>
    <cellStyle name="Data   - Style2 6 6 2 2 3 2" xfId="23340" xr:uid="{A1CBAF90-9FFB-4B51-830C-FBD4E24B3696}"/>
    <cellStyle name="Data   - Style2 6 6 2 2 4" xfId="23341" xr:uid="{900994DA-4E2A-4D34-ABBB-66418A03D56A}"/>
    <cellStyle name="Data   - Style2 6 6 2 3" xfId="23342" xr:uid="{59B64601-D37C-4A7E-9B9E-445974C2E471}"/>
    <cellStyle name="Data   - Style2 6 6 2 3 2" xfId="23343" xr:uid="{4312E2AF-F095-4CB3-9B6C-044B4CA36F72}"/>
    <cellStyle name="Data   - Style2 6 6 2 4" xfId="23344" xr:uid="{F3D7AC67-D386-4DB1-B49D-1E1ACB6A28B7}"/>
    <cellStyle name="Data   - Style2 6 6 3" xfId="5119" xr:uid="{04B89A0C-66CF-4BBA-9B36-70AEC979E5E3}"/>
    <cellStyle name="Data   - Style2 6 6 3 2" xfId="5121" xr:uid="{E5EE121A-FED3-4EC4-B63B-8341D5A6588B}"/>
    <cellStyle name="Data   - Style2 6 6 3 2 2" xfId="23345" xr:uid="{5CA5926D-CB90-443A-B0BE-62D6F8582FD0}"/>
    <cellStyle name="Data   - Style2 6 6 3 2 2 2" xfId="23346" xr:uid="{4BE57BA2-9050-407F-A5A9-C68CA3D3C0E9}"/>
    <cellStyle name="Data   - Style2 6 6 3 2 3" xfId="23347" xr:uid="{4CC25C74-78DB-4ABB-84DF-314FCB31E0C2}"/>
    <cellStyle name="Data   - Style2 6 6 3 3" xfId="23348" xr:uid="{065B82CA-B12D-4F47-A5F8-4A48806D8938}"/>
    <cellStyle name="Data   - Style2 6 6 3 3 2" xfId="23349" xr:uid="{BD0A0C34-0B5F-4CD6-AFA4-B83B5B104296}"/>
    <cellStyle name="Data   - Style2 6 6 3 4" xfId="23350" xr:uid="{4B4B3686-006D-4B17-9FBD-F412B2CCCEDB}"/>
    <cellStyle name="Data   - Style2 6 6 4" xfId="3574" xr:uid="{6F759AC9-3A9C-4295-8A2A-8F1E8D442C69}"/>
    <cellStyle name="Data   - Style2 6 6 4 2" xfId="23351" xr:uid="{58897DE6-4D86-4114-AAD1-526EE6830492}"/>
    <cellStyle name="Data   - Style2 6 6 4 2 2" xfId="23352" xr:uid="{7EB8C032-7A60-4808-A85D-B185D3B49548}"/>
    <cellStyle name="Data   - Style2 6 6 4 3" xfId="23353" xr:uid="{D3EEC9FF-B623-43DB-BA0B-B23AEC244B57}"/>
    <cellStyle name="Data   - Style2 6 6 5" xfId="23354" xr:uid="{F54B736E-89FD-4A73-B038-5B14202DDA7C}"/>
    <cellStyle name="Data   - Style2 6 6 5 2" xfId="23355" xr:uid="{67220D04-5AE2-4041-A116-B8F859257F0E}"/>
    <cellStyle name="Data   - Style2 6 6 6" xfId="23356" xr:uid="{A17FAC60-DF07-4725-B49C-4757CE9B6388}"/>
    <cellStyle name="Data   - Style2 6 7" xfId="3488" xr:uid="{174FD69F-8252-48EB-9AA9-A1DC4AFA0336}"/>
    <cellStyle name="Data   - Style2 6 7 2" xfId="8073" xr:uid="{A4AF74D1-A05A-40E1-AD6B-D4063EE725D9}"/>
    <cellStyle name="Data   - Style2 6 7 2 2" xfId="4579" xr:uid="{1DD15AE4-4960-4F23-8CF7-6858C445456E}"/>
    <cellStyle name="Data   - Style2 6 7 2 2 2" xfId="5633" xr:uid="{E9FAE7B1-4B4F-426C-9A22-138BBC645324}"/>
    <cellStyle name="Data   - Style2 6 7 2 2 2 2" xfId="23357" xr:uid="{6ADB5308-09DA-4174-BF0A-82A88BAAFD59}"/>
    <cellStyle name="Data   - Style2 6 7 2 2 2 2 2" xfId="23358" xr:uid="{FF129978-51D5-4347-A852-6E4187F1D554}"/>
    <cellStyle name="Data   - Style2 6 7 2 2 2 3" xfId="23359" xr:uid="{CB5F9976-9FC9-41AD-8469-FDA339F48A4F}"/>
    <cellStyle name="Data   - Style2 6 7 2 2 3" xfId="23360" xr:uid="{67A466FA-4EAF-455B-B8C6-A6892389EC45}"/>
    <cellStyle name="Data   - Style2 6 7 2 2 3 2" xfId="23361" xr:uid="{2F239CAE-CF5E-4B2C-AA95-34B70CA2351D}"/>
    <cellStyle name="Data   - Style2 6 7 2 2 4" xfId="23362" xr:uid="{ACC9A10F-C038-4D8E-B9F5-2780EC37C99E}"/>
    <cellStyle name="Data   - Style2 6 7 2 3" xfId="23363" xr:uid="{35373812-C381-4402-AD85-69B2E2E6EF17}"/>
    <cellStyle name="Data   - Style2 6 7 2 3 2" xfId="23364" xr:uid="{39D67B34-CE69-4F8B-A3E4-1F24CA441FC2}"/>
    <cellStyle name="Data   - Style2 6 7 2 4" xfId="23365" xr:uid="{0225C9E3-E2A2-4DA7-B52B-29753050B15F}"/>
    <cellStyle name="Data   - Style2 6 7 3" xfId="4515" xr:uid="{38D27432-CA74-42DE-AD3D-C40D790255E3}"/>
    <cellStyle name="Data   - Style2 6 7 3 2" xfId="5118" xr:uid="{FF5D97C3-BB63-4E24-AC99-3379C560CD46}"/>
    <cellStyle name="Data   - Style2 6 7 3 2 2" xfId="23366" xr:uid="{3B35982E-C21A-45DC-A3A4-FA2CB7389EFA}"/>
    <cellStyle name="Data   - Style2 6 7 3 2 2 2" xfId="23367" xr:uid="{F07D60A2-EA12-4D5E-AC75-0BB51CCCAE7A}"/>
    <cellStyle name="Data   - Style2 6 7 3 2 3" xfId="23368" xr:uid="{E975EFD0-E8AB-4962-BE6B-F33B508881E4}"/>
    <cellStyle name="Data   - Style2 6 7 3 3" xfId="23369" xr:uid="{DAEFA437-19CF-4394-B4AB-947210BB36B9}"/>
    <cellStyle name="Data   - Style2 6 7 3 3 2" xfId="23370" xr:uid="{4764ADE9-33DB-459B-BEE0-30038B6BACAB}"/>
    <cellStyle name="Data   - Style2 6 7 3 4" xfId="23371" xr:uid="{FEFD4B1D-0384-4436-99F6-2A02D9498810}"/>
    <cellStyle name="Data   - Style2 6 7 4" xfId="5117" xr:uid="{54334D84-8923-451F-BCA5-D440AC6653C8}"/>
    <cellStyle name="Data   - Style2 6 7 4 2" xfId="23372" xr:uid="{081B6C12-3F24-414A-98BF-5879C2A009BC}"/>
    <cellStyle name="Data   - Style2 6 7 4 2 2" xfId="23373" xr:uid="{E6596537-CE97-4F84-BF46-E9C4E1D88012}"/>
    <cellStyle name="Data   - Style2 6 7 4 3" xfId="23374" xr:uid="{17369C8E-DD17-4CE0-BCF4-84CC030F744C}"/>
    <cellStyle name="Data   - Style2 6 7 5" xfId="23375" xr:uid="{E902AD1D-DA62-41F4-90E3-257B2AD42CFE}"/>
    <cellStyle name="Data   - Style2 6 7 5 2" xfId="23376" xr:uid="{5A0F1ECA-937B-4786-86D1-2179A787557B}"/>
    <cellStyle name="Data   - Style2 6 7 6" xfId="23377" xr:uid="{2B016F32-1F6B-4B83-80BE-3DAA1B74BAB7}"/>
    <cellStyle name="Data   - Style2 6 8" xfId="7835" xr:uid="{FB9C1395-44A1-48A1-9726-72611F75DC2B}"/>
    <cellStyle name="Data   - Style2 6 8 2" xfId="3572" xr:uid="{72035DE8-F59E-4089-9AAA-59DF645CA920}"/>
    <cellStyle name="Data   - Style2 6 8 2 2" xfId="3571" xr:uid="{C42DC4E0-50F2-44BE-BCED-BFC096D8685A}"/>
    <cellStyle name="Data   - Style2 6 8 2 2 2" xfId="23378" xr:uid="{A42CA72F-1950-4ADE-BF6E-F3F10E4C38A4}"/>
    <cellStyle name="Data   - Style2 6 8 2 2 2 2" xfId="23379" xr:uid="{5775811A-83CC-4870-8D7B-507A3DE019DE}"/>
    <cellStyle name="Data   - Style2 6 8 2 2 3" xfId="23380" xr:uid="{3BFB6FE9-3012-4403-ADD0-58DDC5820EC6}"/>
    <cellStyle name="Data   - Style2 6 8 2 3" xfId="23381" xr:uid="{73EF4BC5-0E8E-4F7A-8B59-F3755D389753}"/>
    <cellStyle name="Data   - Style2 6 8 2 3 2" xfId="23382" xr:uid="{04341395-3649-4218-B6A0-C50E18F93947}"/>
    <cellStyle name="Data   - Style2 6 8 2 4" xfId="23383" xr:uid="{AFF12CEF-3FD9-4EA0-8E3D-959405BBC6EF}"/>
    <cellStyle name="Data   - Style2 6 8 3" xfId="23384" xr:uid="{DC759F5A-68EC-45E4-BEBF-A4D76032D276}"/>
    <cellStyle name="Data   - Style2 6 8 3 2" xfId="23385" xr:uid="{D8BBEADF-CD3D-4FC8-8EB9-6EA124AA21BD}"/>
    <cellStyle name="Data   - Style2 6 8 4" xfId="23386" xr:uid="{E810EFE6-D1EB-42C3-AD3F-5A0F533809F1}"/>
    <cellStyle name="Data   - Style2 6 9" xfId="5116" xr:uid="{FA15E3D5-BD41-4DA1-85FB-C5075CE567C7}"/>
    <cellStyle name="Data   - Style2 6 9 2" xfId="5115" xr:uid="{F95AC8C5-24B8-4334-99D3-2F439B072758}"/>
    <cellStyle name="Data   - Style2 6 9 2 2" xfId="23387" xr:uid="{51D57EED-C4C1-49E7-8F26-BD9316F13C14}"/>
    <cellStyle name="Data   - Style2 6 9 2 2 2" xfId="23388" xr:uid="{0EAC8F5E-FB31-4717-9827-79BBEABA4411}"/>
    <cellStyle name="Data   - Style2 6 9 2 3" xfId="23389" xr:uid="{691531AC-DBC7-4AEB-B0E5-FB3CBDB19857}"/>
    <cellStyle name="Data   - Style2 6 9 3" xfId="23390" xr:uid="{9AE9F63D-9BCE-4A09-8DF9-097491A7C1BE}"/>
    <cellStyle name="Data   - Style2 6 9 3 2" xfId="23391" xr:uid="{2FC0893A-A333-456C-9A40-241AA288CA66}"/>
    <cellStyle name="Data   - Style2 6 9 4" xfId="23392" xr:uid="{A6204130-0E86-4982-AD93-F29C75175063}"/>
    <cellStyle name="Data   - Style2 7" xfId="5114" xr:uid="{22324EDB-5F29-444E-A7A1-02517ECF220E}"/>
    <cellStyle name="Data   - Style2 7 10" xfId="23393" xr:uid="{3F9D8C2B-33E7-4570-BB77-B4C3A90855F2}"/>
    <cellStyle name="Data   - Style2 7 10 2" xfId="23394" xr:uid="{34C25595-134E-4C45-842A-B6167B0DAC4E}"/>
    <cellStyle name="Data   - Style2 7 11" xfId="23395" xr:uid="{E6CDD888-0213-4084-A0AD-1967B7775FCA}"/>
    <cellStyle name="Data   - Style2 7 2" xfId="7350" xr:uid="{25363AA5-F049-42AC-ACF5-279E4AEC4B12}"/>
    <cellStyle name="Data   - Style2 7 2 10" xfId="23396" xr:uid="{2E187F3C-156C-4078-855B-D5889B9BD6D6}"/>
    <cellStyle name="Data   - Style2 7 2 2" xfId="3573" xr:uid="{77B2D0FF-238B-4808-8BFA-CEFA13FE6190}"/>
    <cellStyle name="Data   - Style2 7 2 2 2" xfId="5113" xr:uid="{2D1E508D-FD52-4201-AF28-459110CA7692}"/>
    <cellStyle name="Data   - Style2 7 2 2 2 2" xfId="5112" xr:uid="{73036C31-AEEA-4B83-BEE5-F9A03201F89C}"/>
    <cellStyle name="Data   - Style2 7 2 2 2 2 2" xfId="5568" xr:uid="{B7F45935-4779-4CFD-B81B-67F379E2EFF0}"/>
    <cellStyle name="Data   - Style2 7 2 2 2 2 2 2" xfId="23397" xr:uid="{59197500-249E-4E6E-823B-03B380B40A84}"/>
    <cellStyle name="Data   - Style2 7 2 2 2 2 2 2 2" xfId="23398" xr:uid="{347D2991-F091-418A-8DA7-A595DFC251B6}"/>
    <cellStyle name="Data   - Style2 7 2 2 2 2 2 3" xfId="23399" xr:uid="{D3E5C357-FFF6-4F7C-9493-578224EBC324}"/>
    <cellStyle name="Data   - Style2 7 2 2 2 2 3" xfId="23400" xr:uid="{DE0DAFFB-AAC8-4E95-BDDF-280D89EF9DAB}"/>
    <cellStyle name="Data   - Style2 7 2 2 2 2 3 2" xfId="23401" xr:uid="{411FBD0A-3045-463D-BA4D-EA4E3F4BDB99}"/>
    <cellStyle name="Data   - Style2 7 2 2 2 2 4" xfId="23402" xr:uid="{9DE74A85-3218-46DB-B3E0-FEA33A5DD838}"/>
    <cellStyle name="Data   - Style2 7 2 2 2 3" xfId="23403" xr:uid="{29D92E55-FA78-47EB-9420-4E8DC0B645AF}"/>
    <cellStyle name="Data   - Style2 7 2 2 2 3 2" xfId="23404" xr:uid="{25DB6B40-4DBC-4011-943B-E47C78BE0406}"/>
    <cellStyle name="Data   - Style2 7 2 2 2 4" xfId="23405" xr:uid="{BCD75503-6E2A-4901-94DC-5B4FD5C57652}"/>
    <cellStyle name="Data   - Style2 7 2 2 3" xfId="3673" xr:uid="{D09CE939-42C1-4D47-A3C1-731B5EBF653E}"/>
    <cellStyle name="Data   - Style2 7 2 2 3 2" xfId="5079" xr:uid="{9A14AB95-1E9E-4C87-A9C1-9E65D1DF679D}"/>
    <cellStyle name="Data   - Style2 7 2 2 3 2 2" xfId="23406" xr:uid="{CBCAD15C-0557-4994-B9AB-89C95D24FE4F}"/>
    <cellStyle name="Data   - Style2 7 2 2 3 2 2 2" xfId="23407" xr:uid="{9D8D34B7-2AC1-431F-8461-0140182788F9}"/>
    <cellStyle name="Data   - Style2 7 2 2 3 2 3" xfId="23408" xr:uid="{A1B869E1-94C3-44ED-AC7C-17656EA24F04}"/>
    <cellStyle name="Data   - Style2 7 2 2 3 3" xfId="23409" xr:uid="{6A9FEB59-DACB-43E6-B5FD-C333A88E6CE8}"/>
    <cellStyle name="Data   - Style2 7 2 2 3 3 2" xfId="23410" xr:uid="{EC1C2508-C0B7-4B07-BE48-714447793DD3}"/>
    <cellStyle name="Data   - Style2 7 2 2 3 4" xfId="23411" xr:uid="{8EEACEAF-B8D4-4551-8C61-6C4D9332BA39}"/>
    <cellStyle name="Data   - Style2 7 2 2 4" xfId="3965" xr:uid="{24BFCD74-DEB9-47CF-9DCA-77EE9459FCAD}"/>
    <cellStyle name="Data   - Style2 7 2 2 4 2" xfId="23412" xr:uid="{6BE7D7BF-911C-44F7-8B0C-7C2A97FC01B9}"/>
    <cellStyle name="Data   - Style2 7 2 2 4 2 2" xfId="23413" xr:uid="{84E29A8F-2DB0-4EE6-9030-E9DE4A856091}"/>
    <cellStyle name="Data   - Style2 7 2 2 4 3" xfId="23414" xr:uid="{22CEA064-1718-442D-A8AA-8788F18F144F}"/>
    <cellStyle name="Data   - Style2 7 2 2 5" xfId="23415" xr:uid="{E50E2D6C-C8F2-4CF1-85B7-AFFE452669BC}"/>
    <cellStyle name="Data   - Style2 7 2 2 5 2" xfId="23416" xr:uid="{FA57767A-CC1D-4A3C-AC80-1DBFE80ED715}"/>
    <cellStyle name="Data   - Style2 7 2 2 6" xfId="23417" xr:uid="{1462E92F-9057-4E90-ABA8-2EBA3A81B0E9}"/>
    <cellStyle name="Data   - Style2 7 2 3" xfId="5078" xr:uid="{6DEC2C22-9B66-4299-9CAA-99F127289393}"/>
    <cellStyle name="Data   - Style2 7 2 3 2" xfId="5994" xr:uid="{708160E0-B772-4059-B967-2FE43AC3EA68}"/>
    <cellStyle name="Data   - Style2 7 2 3 2 2" xfId="4676" xr:uid="{1889670A-2D1B-4A19-A471-B8A4B8E935B9}"/>
    <cellStyle name="Data   - Style2 7 2 3 2 2 2" xfId="6939" xr:uid="{8656B817-E962-474F-B980-3BDEEF931E2B}"/>
    <cellStyle name="Data   - Style2 7 2 3 2 2 2 2" xfId="23418" xr:uid="{C49A4336-29CD-449D-96EE-DDECBF26665C}"/>
    <cellStyle name="Data   - Style2 7 2 3 2 2 2 2 2" xfId="23419" xr:uid="{961688BC-D936-4942-A2A7-807D8BD636E4}"/>
    <cellStyle name="Data   - Style2 7 2 3 2 2 2 3" xfId="23420" xr:uid="{8CC3C3BD-EDA8-4EEA-99AD-2CB41C253A5F}"/>
    <cellStyle name="Data   - Style2 7 2 3 2 2 3" xfId="23421" xr:uid="{AA3E7CAD-F027-4457-AE22-7311D03D9848}"/>
    <cellStyle name="Data   - Style2 7 2 3 2 2 3 2" xfId="23422" xr:uid="{E92E4279-A624-4E0A-AFDF-DD4C7D0DE1A3}"/>
    <cellStyle name="Data   - Style2 7 2 3 2 2 4" xfId="23423" xr:uid="{8D969B83-B70F-4FC1-9759-62742117AAB3}"/>
    <cellStyle name="Data   - Style2 7 2 3 2 3" xfId="23424" xr:uid="{00B54A55-CA46-4C59-89C2-F032106C58C0}"/>
    <cellStyle name="Data   - Style2 7 2 3 2 3 2" xfId="23425" xr:uid="{1849D872-0061-44C5-BD3E-44AB3E8B0DAE}"/>
    <cellStyle name="Data   - Style2 7 2 3 2 4" xfId="23426" xr:uid="{43005D8B-555C-4808-9985-1374B9B1C2A0}"/>
    <cellStyle name="Data   - Style2 7 2 3 3" xfId="4638" xr:uid="{51B5EBA7-083C-4D6C-BBE2-DFA65658F4CD}"/>
    <cellStyle name="Data   - Style2 7 2 3 3 2" xfId="23427" xr:uid="{90070BA5-DC74-425D-A972-94DC32221B10}"/>
    <cellStyle name="Data   - Style2 7 2 3 3 2 2" xfId="23428" xr:uid="{A9043C7E-C69D-4282-A090-CF8BF1F0B3E6}"/>
    <cellStyle name="Data   - Style2 7 2 3 3 3" xfId="23429" xr:uid="{CC44E511-E461-415A-86BF-D3921892A486}"/>
    <cellStyle name="Data   - Style2 7 2 3 4" xfId="23430" xr:uid="{A5205177-CAC0-435A-9722-F4DECB65EB67}"/>
    <cellStyle name="Data   - Style2 7 2 3 4 2" xfId="23431" xr:uid="{967B99D7-4AC7-4B39-B635-7455C223F1D8}"/>
    <cellStyle name="Data   - Style2 7 2 3 5" xfId="23432" xr:uid="{BBD8F190-6784-4019-8E95-65E98455AB39}"/>
    <cellStyle name="Data   - Style2 7 2 4" xfId="7752" xr:uid="{2F07D7C9-79A1-4C2F-AB96-9418BA777695}"/>
    <cellStyle name="Data   - Style2 7 2 4 2" xfId="3570" xr:uid="{191D39B1-0BCC-4ADD-BB6D-0AC5C6A170F0}"/>
    <cellStyle name="Data   - Style2 7 2 4 2 2" xfId="7489" xr:uid="{9E9CDC20-E2A8-423D-B70B-B5D39392121F}"/>
    <cellStyle name="Data   - Style2 7 2 4 2 2 2" xfId="5854" xr:uid="{6AB096A6-8199-4A7E-B8A2-2068B25736E9}"/>
    <cellStyle name="Data   - Style2 7 2 4 2 2 2 2" xfId="23433" xr:uid="{D68A8B3C-56E2-4B2D-A159-A480E82D4791}"/>
    <cellStyle name="Data   - Style2 7 2 4 2 2 2 2 2" xfId="23434" xr:uid="{5E40158E-9795-43E5-9273-88843727D61D}"/>
    <cellStyle name="Data   - Style2 7 2 4 2 2 2 3" xfId="23435" xr:uid="{C6F09334-2C7F-480E-A1D0-F91928BAA593}"/>
    <cellStyle name="Data   - Style2 7 2 4 2 2 3" xfId="23436" xr:uid="{B376E602-59AC-4D77-A250-95974EE7D017}"/>
    <cellStyle name="Data   - Style2 7 2 4 2 2 3 2" xfId="23437" xr:uid="{17533858-FE76-47A7-85A9-F59601FC8262}"/>
    <cellStyle name="Data   - Style2 7 2 4 2 2 4" xfId="23438" xr:uid="{CDCB7529-95CB-400E-9459-38A569AB066A}"/>
    <cellStyle name="Data   - Style2 7 2 4 2 3" xfId="23439" xr:uid="{B9556A7D-27A0-40BA-83C4-083760A2E703}"/>
    <cellStyle name="Data   - Style2 7 2 4 2 3 2" xfId="23440" xr:uid="{7F4FCC8B-3F6A-499E-80A4-2B3EB5229AF1}"/>
    <cellStyle name="Data   - Style2 7 2 4 2 4" xfId="23441" xr:uid="{B9AA306C-C068-478D-BC53-4794A3D64C77}"/>
    <cellStyle name="Data   - Style2 7 2 4 3" xfId="3569" xr:uid="{A5254DA0-187B-46FA-AC9E-F5AD8B0C8DF6}"/>
    <cellStyle name="Data   - Style2 7 2 4 3 2" xfId="6732" xr:uid="{19298D25-1A67-458B-BB26-D145AB297F99}"/>
    <cellStyle name="Data   - Style2 7 2 4 3 2 2" xfId="23442" xr:uid="{4F042E3C-DA45-47F2-BEFF-74C49D43C8B0}"/>
    <cellStyle name="Data   - Style2 7 2 4 3 2 2 2" xfId="23443" xr:uid="{8EC5A576-7F19-444A-8259-2D6C30AF8B5E}"/>
    <cellStyle name="Data   - Style2 7 2 4 3 2 3" xfId="23444" xr:uid="{6930AE97-235F-4C2A-A1D3-E7132DE8FD5F}"/>
    <cellStyle name="Data   - Style2 7 2 4 3 3" xfId="23445" xr:uid="{269069E3-0CBC-475B-AC8E-42D9F76493B6}"/>
    <cellStyle name="Data   - Style2 7 2 4 3 3 2" xfId="23446" xr:uid="{3A95C69B-4F47-43FE-96A9-31F77C923EB8}"/>
    <cellStyle name="Data   - Style2 7 2 4 3 4" xfId="23447" xr:uid="{FBCB8FC4-13E1-4F08-BF2A-2AB419291EE1}"/>
    <cellStyle name="Data   - Style2 7 2 4 4" xfId="3568" xr:uid="{5B8EB868-EDA2-4AF3-BB6B-D723C5C1E501}"/>
    <cellStyle name="Data   - Style2 7 2 4 4 2" xfId="23448" xr:uid="{5BF8F868-38C8-4F28-B77F-F634E6EC4C88}"/>
    <cellStyle name="Data   - Style2 7 2 4 4 2 2" xfId="23449" xr:uid="{287F9353-29BC-4C8C-B143-DDAAD93C365F}"/>
    <cellStyle name="Data   - Style2 7 2 4 4 3" xfId="23450" xr:uid="{3C8ED9FA-F00F-4969-AE32-07033A4DC8B0}"/>
    <cellStyle name="Data   - Style2 7 2 4 5" xfId="23451" xr:uid="{EF2DB4FE-3080-4267-BE05-AB1CB9E17D9B}"/>
    <cellStyle name="Data   - Style2 7 2 4 5 2" xfId="23452" xr:uid="{CF9FC641-E4DB-44AF-8FFE-5731DAC7DD07}"/>
    <cellStyle name="Data   - Style2 7 2 4 6" xfId="23453" xr:uid="{32C0643D-7A9F-484A-B92A-BFFF60E2141C}"/>
    <cellStyle name="Data   - Style2 7 2 5" xfId="3567" xr:uid="{A87D0F38-2DB6-45C5-9305-A017AFD03409}"/>
    <cellStyle name="Data   - Style2 7 2 5 2" xfId="6733" xr:uid="{0B68A48F-16AD-4EE3-BB2C-AFA76F75C591}"/>
    <cellStyle name="Data   - Style2 7 2 5 2 2" xfId="3566" xr:uid="{DF006CE2-7080-4038-BF88-EB5C3FF5F8EC}"/>
    <cellStyle name="Data   - Style2 7 2 5 2 2 2" xfId="3565" xr:uid="{C88C6AC3-CAB2-48CB-AF09-CDE1A9F8A07F}"/>
    <cellStyle name="Data   - Style2 7 2 5 2 2 2 2" xfId="23454" xr:uid="{E5E31505-D872-4FE2-993B-0A2AF9A77671}"/>
    <cellStyle name="Data   - Style2 7 2 5 2 2 2 2 2" xfId="23455" xr:uid="{65A70594-2AD4-48BA-89C0-2855F0298F04}"/>
    <cellStyle name="Data   - Style2 7 2 5 2 2 2 3" xfId="23456" xr:uid="{1B91B463-DE89-44B8-9F64-43810B3CAB48}"/>
    <cellStyle name="Data   - Style2 7 2 5 2 2 3" xfId="23457" xr:uid="{DC20A4D6-C901-45FD-91DD-2797A797A203}"/>
    <cellStyle name="Data   - Style2 7 2 5 2 2 3 2" xfId="23458" xr:uid="{0C3D1E6A-E69E-4F35-99D2-1C9EF75269D0}"/>
    <cellStyle name="Data   - Style2 7 2 5 2 2 4" xfId="23459" xr:uid="{CED493AA-D271-468C-B7D9-5389E764AC7F}"/>
    <cellStyle name="Data   - Style2 7 2 5 2 3" xfId="23460" xr:uid="{1730E7AF-FA0B-4886-8365-E8F5C699664C}"/>
    <cellStyle name="Data   - Style2 7 2 5 2 3 2" xfId="23461" xr:uid="{5AE99B33-5129-4C2F-BA3C-41ACA1A0D081}"/>
    <cellStyle name="Data   - Style2 7 2 5 2 4" xfId="23462" xr:uid="{77136BC1-C074-40EA-9D1B-0250A2831687}"/>
    <cellStyle name="Data   - Style2 7 2 5 3" xfId="6734" xr:uid="{11AA28AF-56D7-410C-A719-1CC03B9EFD20}"/>
    <cellStyle name="Data   - Style2 7 2 5 3 2" xfId="6735" xr:uid="{6972E539-F043-4073-B35E-A085859A606B}"/>
    <cellStyle name="Data   - Style2 7 2 5 3 2 2" xfId="23463" xr:uid="{3F54EE6D-5C6E-49D5-B478-57BE4F77C3EF}"/>
    <cellStyle name="Data   - Style2 7 2 5 3 2 2 2" xfId="23464" xr:uid="{34472B86-CD7F-48B7-A049-2A0B73F2716F}"/>
    <cellStyle name="Data   - Style2 7 2 5 3 2 3" xfId="23465" xr:uid="{78FDDB04-FDF9-497B-AE91-FD9E260AA43F}"/>
    <cellStyle name="Data   - Style2 7 2 5 3 3" xfId="23466" xr:uid="{64262A7F-69C9-4D55-A310-8A507983B163}"/>
    <cellStyle name="Data   - Style2 7 2 5 3 3 2" xfId="23467" xr:uid="{005CA0E0-275B-4470-818F-00684F7CB0B1}"/>
    <cellStyle name="Data   - Style2 7 2 5 3 4" xfId="23468" xr:uid="{63607299-4B3A-4404-8907-0093D46D1CC3}"/>
    <cellStyle name="Data   - Style2 7 2 5 4" xfId="23469" xr:uid="{9C75CC17-B1E7-480D-8B24-5DC6281BB54C}"/>
    <cellStyle name="Data   - Style2 7 2 5 4 2" xfId="23470" xr:uid="{BC881426-4312-472E-91C4-F827E8E7EF6D}"/>
    <cellStyle name="Data   - Style2 7 2 5 5" xfId="23471" xr:uid="{E6C789B7-3362-4531-AECB-56263D0E2B85}"/>
    <cellStyle name="Data   - Style2 7 2 6" xfId="6736" xr:uid="{BDF3CF61-A6E1-4EEF-8028-0689380B1AF7}"/>
    <cellStyle name="Data   - Style2 7 2 6 2" xfId="6737" xr:uid="{E9C047A5-D1B5-4025-9C2D-BD1E6496B59E}"/>
    <cellStyle name="Data   - Style2 7 2 6 2 2" xfId="6738" xr:uid="{6B5F9C69-8C7B-486E-8ACE-1FFBD2E0C8FB}"/>
    <cellStyle name="Data   - Style2 7 2 6 2 2 2" xfId="23472" xr:uid="{639FB576-0AD0-4946-A80E-80FC35A7923D}"/>
    <cellStyle name="Data   - Style2 7 2 6 2 2 2 2" xfId="23473" xr:uid="{78F0516E-6CDC-4875-9597-2E5DA8C865D5}"/>
    <cellStyle name="Data   - Style2 7 2 6 2 2 3" xfId="23474" xr:uid="{04EFB0F1-2314-42B5-837F-79D2600D12C6}"/>
    <cellStyle name="Data   - Style2 7 2 6 2 3" xfId="23475" xr:uid="{96EF544F-BA5D-4C10-9862-17564FAF7E86}"/>
    <cellStyle name="Data   - Style2 7 2 6 2 3 2" xfId="23476" xr:uid="{39541ED3-EE2B-4162-83D9-BD5AD9C3058B}"/>
    <cellStyle name="Data   - Style2 7 2 6 2 4" xfId="23477" xr:uid="{904BC902-C363-48C4-A650-6DE71A534BCC}"/>
    <cellStyle name="Data   - Style2 7 2 6 3" xfId="23478" xr:uid="{6ACCEB22-54C0-4A4B-A240-3CE9CBA6D3FE}"/>
    <cellStyle name="Data   - Style2 7 2 6 3 2" xfId="23479" xr:uid="{441BD6EB-C042-46D6-94CA-EAFC135DB2C6}"/>
    <cellStyle name="Data   - Style2 7 2 6 4" xfId="23480" xr:uid="{372B1E9E-AE2D-4584-8E9C-6EABA71BC0C3}"/>
    <cellStyle name="Data   - Style2 7 2 7" xfId="6739" xr:uid="{A2F6774F-E23C-4F9B-A5EF-311F9AEB01E4}"/>
    <cellStyle name="Data   - Style2 7 2 7 2" xfId="5111" xr:uid="{B2C46251-A8A0-4496-9244-A7E9F3532D7F}"/>
    <cellStyle name="Data   - Style2 7 2 7 2 2" xfId="23481" xr:uid="{20A71826-2FC2-47BF-A36E-AD5820E16261}"/>
    <cellStyle name="Data   - Style2 7 2 7 2 2 2" xfId="23482" xr:uid="{73054E46-3674-4E13-BD16-4DCA5725B66D}"/>
    <cellStyle name="Data   - Style2 7 2 7 2 3" xfId="23483" xr:uid="{D18DF291-868B-4BEC-B804-011F7FAAF828}"/>
    <cellStyle name="Data   - Style2 7 2 7 3" xfId="23484" xr:uid="{0200700D-7FE2-4FF9-B5CD-F594F42AE9E5}"/>
    <cellStyle name="Data   - Style2 7 2 7 3 2" xfId="23485" xr:uid="{B1BCE100-F63F-47A3-B98E-5FBCC1C81AE3}"/>
    <cellStyle name="Data   - Style2 7 2 7 4" xfId="23486" xr:uid="{5315B5C3-183B-4D9E-9B85-70ABF8617131}"/>
    <cellStyle name="Data   - Style2 7 2 8" xfId="5853" xr:uid="{2C6600F4-D32A-4427-9B58-6B3B8750C81A}"/>
    <cellStyle name="Data   - Style2 7 2 8 2" xfId="23487" xr:uid="{54C4052C-4836-4675-A6A2-0B3F88B3B96B}"/>
    <cellStyle name="Data   - Style2 7 2 8 2 2" xfId="23488" xr:uid="{AE2DB4AA-79EF-42B5-8E6A-2EA5DF610822}"/>
    <cellStyle name="Data   - Style2 7 2 8 3" xfId="23489" xr:uid="{319BFFF7-6C67-4936-86CB-0FC7C5C6BED8}"/>
    <cellStyle name="Data   - Style2 7 2 9" xfId="23490" xr:uid="{F37925FC-20DE-4503-90C7-8C81E033D791}"/>
    <cellStyle name="Data   - Style2 7 2 9 2" xfId="23491" xr:uid="{4FCD6288-92ED-4785-B1CC-51163EADEC87}"/>
    <cellStyle name="Data   - Style2 7 3" xfId="5109" xr:uid="{372990E4-EF55-4D61-AB05-D1C479EEBCAE}"/>
    <cellStyle name="Data   - Style2 7 3 10" xfId="23492" xr:uid="{A547EF33-471F-48CB-8E65-5F07CC02BB2F}"/>
    <cellStyle name="Data   - Style2 7 3 2" xfId="5108" xr:uid="{CA5B9DCC-F205-4EE5-86B5-8AEFC1CCB309}"/>
    <cellStyle name="Data   - Style2 7 3 2 2" xfId="5110" xr:uid="{E7D3294A-2E28-4AB9-AE1F-4A5FE13EC812}"/>
    <cellStyle name="Data   - Style2 7 3 2 2 2" xfId="3599" xr:uid="{D2F4342C-C11C-4DBB-AC7F-A8AA4299D85D}"/>
    <cellStyle name="Data   - Style2 7 3 2 2 2 2" xfId="5107" xr:uid="{72134F8A-A2D0-43D9-B2E3-1C8C026C1B06}"/>
    <cellStyle name="Data   - Style2 7 3 2 2 2 2 2" xfId="23493" xr:uid="{14C82CCC-D6A3-4C30-B2E3-C6DFB946D92F}"/>
    <cellStyle name="Data   - Style2 7 3 2 2 2 2 2 2" xfId="23494" xr:uid="{2D203698-25FC-476A-B9DB-17A106E8C78C}"/>
    <cellStyle name="Data   - Style2 7 3 2 2 2 2 3" xfId="23495" xr:uid="{F391F50C-F4C0-433A-B7C1-76E8F880A41B}"/>
    <cellStyle name="Data   - Style2 7 3 2 2 2 3" xfId="23496" xr:uid="{F9E76179-944B-43B7-A5D7-DA9920367F85}"/>
    <cellStyle name="Data   - Style2 7 3 2 2 2 3 2" xfId="23497" xr:uid="{BED21D1B-6C14-4A56-94C7-3A9062BA913B}"/>
    <cellStyle name="Data   - Style2 7 3 2 2 2 4" xfId="23498" xr:uid="{9F9D9083-388A-4D1B-A0F8-ABA015990408}"/>
    <cellStyle name="Data   - Style2 7 3 2 2 3" xfId="23499" xr:uid="{D3862CDE-1949-4F05-9900-61D45DA380FE}"/>
    <cellStyle name="Data   - Style2 7 3 2 2 3 2" xfId="23500" xr:uid="{C47E1546-D0A8-4EB2-BA91-62D896FC5211}"/>
    <cellStyle name="Data   - Style2 7 3 2 2 4" xfId="23501" xr:uid="{9718B5B2-FBFD-4CB6-861D-407AAB009158}"/>
    <cellStyle name="Data   - Style2 7 3 2 3" xfId="5106" xr:uid="{3C37DA2E-67A0-4C6A-A1AD-814643ACF46D}"/>
    <cellStyle name="Data   - Style2 7 3 2 3 2" xfId="5105" xr:uid="{87B73EEE-3BE4-4382-946C-B6B9D63F36E6}"/>
    <cellStyle name="Data   - Style2 7 3 2 3 2 2" xfId="23502" xr:uid="{66C2C346-B458-456F-A68D-B4BBD27090B3}"/>
    <cellStyle name="Data   - Style2 7 3 2 3 2 2 2" xfId="23503" xr:uid="{9870F94E-5856-42E1-A736-ED399FB2DB0B}"/>
    <cellStyle name="Data   - Style2 7 3 2 3 2 3" xfId="23504" xr:uid="{763C09C2-FA60-453F-9BD3-4A1FAC026F1C}"/>
    <cellStyle name="Data   - Style2 7 3 2 3 3" xfId="23505" xr:uid="{378A3A4E-62B3-4C71-B3EC-3EB7E7BAA323}"/>
    <cellStyle name="Data   - Style2 7 3 2 3 3 2" xfId="23506" xr:uid="{6DBE9C02-1A4E-4642-915F-F3E43CA7DCD3}"/>
    <cellStyle name="Data   - Style2 7 3 2 3 4" xfId="23507" xr:uid="{324F2E94-301A-43EC-ACEC-B504BC6E5424}"/>
    <cellStyle name="Data   - Style2 7 3 2 4" xfId="5104" xr:uid="{A57A3B29-DCBC-4D2E-913F-63101AA8B9EA}"/>
    <cellStyle name="Data   - Style2 7 3 2 4 2" xfId="23508" xr:uid="{E375BFA5-5CE0-45D6-96BC-28E37B429CF2}"/>
    <cellStyle name="Data   - Style2 7 3 2 4 2 2" xfId="23509" xr:uid="{E36086EC-3565-42D2-B1CA-5230053D26B2}"/>
    <cellStyle name="Data   - Style2 7 3 2 4 3" xfId="23510" xr:uid="{08A1242F-F663-4960-B785-7D56B677CBB8}"/>
    <cellStyle name="Data   - Style2 7 3 2 5" xfId="23511" xr:uid="{6E23BF21-289B-488C-8448-FDA2532C5AB6}"/>
    <cellStyle name="Data   - Style2 7 3 2 5 2" xfId="23512" xr:uid="{4DC68719-ECA0-4142-A4FE-7B5D9B878C2A}"/>
    <cellStyle name="Data   - Style2 7 3 2 6" xfId="23513" xr:uid="{0BD6191C-9067-4D3F-AAA3-16F1E1C98960}"/>
    <cellStyle name="Data   - Style2 7 3 3" xfId="5103" xr:uid="{E8C922FB-A8A1-44B0-93C7-1AA688B88F17}"/>
    <cellStyle name="Data   - Style2 7 3 3 2" xfId="5102" xr:uid="{109348B1-BC2D-44C5-A381-BC8423EB8269}"/>
    <cellStyle name="Data   - Style2 7 3 3 2 2" xfId="5852" xr:uid="{2E60F871-3973-4D9F-8807-9D923E4132EC}"/>
    <cellStyle name="Data   - Style2 7 3 3 2 2 2" xfId="3564" xr:uid="{B6914F52-C437-4E59-B544-A3D4734A19A4}"/>
    <cellStyle name="Data   - Style2 7 3 3 2 2 2 2" xfId="23514" xr:uid="{0DA9BD34-A497-4852-A2B4-CEAC92B35D38}"/>
    <cellStyle name="Data   - Style2 7 3 3 2 2 2 2 2" xfId="23515" xr:uid="{3AB93012-E34D-4156-81F4-BDF5D746CA5E}"/>
    <cellStyle name="Data   - Style2 7 3 3 2 2 2 3" xfId="23516" xr:uid="{F30D682E-63CB-4A40-9590-D788EF0162FC}"/>
    <cellStyle name="Data   - Style2 7 3 3 2 2 3" xfId="23517" xr:uid="{651CF4F6-254B-4C6D-9CBC-2753048EECD6}"/>
    <cellStyle name="Data   - Style2 7 3 3 2 2 3 2" xfId="23518" xr:uid="{8DBAC029-647D-453B-A821-30BD1F700A0D}"/>
    <cellStyle name="Data   - Style2 7 3 3 2 2 4" xfId="23519" xr:uid="{A6993C1E-8AC9-4875-B486-9F3BC27D5135}"/>
    <cellStyle name="Data   - Style2 7 3 3 2 3" xfId="23520" xr:uid="{56289257-E22A-4971-BC3D-3EA739F7CFAE}"/>
    <cellStyle name="Data   - Style2 7 3 3 2 3 2" xfId="23521" xr:uid="{DE4A2860-5397-4A30-9410-106B117A981B}"/>
    <cellStyle name="Data   - Style2 7 3 3 2 4" xfId="23522" xr:uid="{E010DC4F-5EB9-4382-A7FC-76786E79A8A6}"/>
    <cellStyle name="Data   - Style2 7 3 3 3" xfId="6740" xr:uid="{C3BAF653-4EBD-4CF5-878C-DC656E1DB728}"/>
    <cellStyle name="Data   - Style2 7 3 3 3 2" xfId="23523" xr:uid="{9762203C-700C-4AC6-B242-00F3C2F06910}"/>
    <cellStyle name="Data   - Style2 7 3 3 3 2 2" xfId="23524" xr:uid="{C9E2BEAD-559A-4E1A-854F-DEB1D3F39EEA}"/>
    <cellStyle name="Data   - Style2 7 3 3 3 3" xfId="23525" xr:uid="{E22EA0BD-A743-4AEA-BCEE-03721009FA81}"/>
    <cellStyle name="Data   - Style2 7 3 3 4" xfId="23526" xr:uid="{AA9783AD-8589-4C39-9F24-A29D244FE35C}"/>
    <cellStyle name="Data   - Style2 7 3 3 4 2" xfId="23527" xr:uid="{447676B5-1B29-489D-83C7-BC83333B7032}"/>
    <cellStyle name="Data   - Style2 7 3 3 5" xfId="23528" xr:uid="{6E483C53-39CE-40E2-8687-DAE675D0367C}"/>
    <cellStyle name="Data   - Style2 7 3 4" xfId="7193" xr:uid="{C138D11E-F387-4937-8A85-132E8C878F19}"/>
    <cellStyle name="Data   - Style2 7 3 4 2" xfId="5735" xr:uid="{A924E8BA-0568-430A-9A4D-BFA4C6B3C809}"/>
    <cellStyle name="Data   - Style2 7 3 4 2 2" xfId="5476" xr:uid="{D3D8D72E-6EE5-4A0F-A3D5-25CFDD519170}"/>
    <cellStyle name="Data   - Style2 7 3 4 2 2 2" xfId="7753" xr:uid="{6431DE7A-F4EE-4722-A30B-FC73D68C4FCA}"/>
    <cellStyle name="Data   - Style2 7 3 4 2 2 2 2" xfId="23529" xr:uid="{B4712A82-DC5B-410B-817D-9C89DE5BBC10}"/>
    <cellStyle name="Data   - Style2 7 3 4 2 2 2 2 2" xfId="23530" xr:uid="{197E8641-8F94-4E63-AAEC-5E9B636FB3A5}"/>
    <cellStyle name="Data   - Style2 7 3 4 2 2 2 3" xfId="23531" xr:uid="{7DFE2895-6EC6-4F7D-8D7A-7EDF5573C648}"/>
    <cellStyle name="Data   - Style2 7 3 4 2 2 3" xfId="23532" xr:uid="{194A448F-0D3E-4A46-B25B-3EAA47DC25EF}"/>
    <cellStyle name="Data   - Style2 7 3 4 2 2 3 2" xfId="23533" xr:uid="{BEA56495-D0CA-4C0E-90A0-5E157E6FD875}"/>
    <cellStyle name="Data   - Style2 7 3 4 2 2 4" xfId="23534" xr:uid="{CC3E13AF-2FD8-4F7C-8F05-B4ADCDABC2BB}"/>
    <cellStyle name="Data   - Style2 7 3 4 2 3" xfId="23535" xr:uid="{C1AF9E6B-234B-4E7E-AD2F-D54AFC3BCAB0}"/>
    <cellStyle name="Data   - Style2 7 3 4 2 3 2" xfId="23536" xr:uid="{13357A4B-EBFF-44AF-B696-D0F57F77B4EB}"/>
    <cellStyle name="Data   - Style2 7 3 4 2 4" xfId="23537" xr:uid="{EEB5EDE6-B3CB-4501-B72B-6EA9863113FE}"/>
    <cellStyle name="Data   - Style2 7 3 4 3" xfId="7490" xr:uid="{3441BCA6-8242-4BE1-A1D9-C3A92B78EB14}"/>
    <cellStyle name="Data   - Style2 7 3 4 3 2" xfId="5734" xr:uid="{137E5F9A-2B2D-419D-B6E7-8E0E61B9C686}"/>
    <cellStyle name="Data   - Style2 7 3 4 3 2 2" xfId="23538" xr:uid="{5747AC77-5C0F-450B-9880-7B70A0E40503}"/>
    <cellStyle name="Data   - Style2 7 3 4 3 2 2 2" xfId="23539" xr:uid="{07833835-90EA-4A10-8296-DB23727408AA}"/>
    <cellStyle name="Data   - Style2 7 3 4 3 2 3" xfId="23540" xr:uid="{375DC74B-47B4-4FF1-A33F-CE9DC913779A}"/>
    <cellStyle name="Data   - Style2 7 3 4 3 3" xfId="23541" xr:uid="{06891350-AB99-4462-88F4-E8D6BC9C780D}"/>
    <cellStyle name="Data   - Style2 7 3 4 3 3 2" xfId="23542" xr:uid="{89348B9F-A5DD-472F-A26A-A8626AD5BB8C}"/>
    <cellStyle name="Data   - Style2 7 3 4 3 4" xfId="23543" xr:uid="{6F93CABB-8E81-4C66-8E69-1AAC58082AAC}"/>
    <cellStyle name="Data   - Style2 7 3 4 4" xfId="3964" xr:uid="{56689935-96D9-489D-82A1-4992A1D8868A}"/>
    <cellStyle name="Data   - Style2 7 3 4 4 2" xfId="23544" xr:uid="{F3582F74-DE22-491A-AD2D-79A594144CA3}"/>
    <cellStyle name="Data   - Style2 7 3 4 4 2 2" xfId="23545" xr:uid="{E87B0265-488F-4033-B036-440EE9DD57DF}"/>
    <cellStyle name="Data   - Style2 7 3 4 4 3" xfId="23546" xr:uid="{69FA15FF-5091-4690-928D-968211E552E2}"/>
    <cellStyle name="Data   - Style2 7 3 4 5" xfId="23547" xr:uid="{B83F4082-64F0-4D87-BCC6-6E5B9AD491BE}"/>
    <cellStyle name="Data   - Style2 7 3 4 5 2" xfId="23548" xr:uid="{E814E41F-5B43-43D4-91BC-E796CCD899B5}"/>
    <cellStyle name="Data   - Style2 7 3 4 6" xfId="23549" xr:uid="{1EC782AC-91DC-4640-A4DA-1E537E6EFA41}"/>
    <cellStyle name="Data   - Style2 7 3 5" xfId="3500" xr:uid="{B88814AF-9BF6-4B4B-A912-8A973F88E811}"/>
    <cellStyle name="Data   - Style2 7 3 5 2" xfId="5733" xr:uid="{FCFCD1ED-E162-46BA-9875-5F840C2F2390}"/>
    <cellStyle name="Data   - Style2 7 3 5 2 2" xfId="7754" xr:uid="{F200C30D-916C-4A30-A36E-85E41AAC9280}"/>
    <cellStyle name="Data   - Style2 7 3 5 2 2 2" xfId="7491" xr:uid="{3A8225AF-C82D-42A9-AB4A-6E0C618AA2AF}"/>
    <cellStyle name="Data   - Style2 7 3 5 2 2 2 2" xfId="23550" xr:uid="{C4845F92-2E69-42E2-9F3F-30B5507E3EA9}"/>
    <cellStyle name="Data   - Style2 7 3 5 2 2 2 2 2" xfId="23551" xr:uid="{C844D2C3-02A3-464A-8AE1-7D727562A168}"/>
    <cellStyle name="Data   - Style2 7 3 5 2 2 2 3" xfId="23552" xr:uid="{1128964A-0927-4F02-8C52-055C4F9B91B5}"/>
    <cellStyle name="Data   - Style2 7 3 5 2 2 3" xfId="23553" xr:uid="{6909497C-8D30-4475-8C71-A54B7C4929B3}"/>
    <cellStyle name="Data   - Style2 7 3 5 2 2 3 2" xfId="23554" xr:uid="{E51C1BCE-215A-48B2-A3B0-6AB33997DC55}"/>
    <cellStyle name="Data   - Style2 7 3 5 2 2 4" xfId="23555" xr:uid="{9A40A5E8-02FC-4A96-B64C-3BF36A2D4CC0}"/>
    <cellStyle name="Data   - Style2 7 3 5 2 3" xfId="23556" xr:uid="{D2B33AA9-82B5-4228-850C-2CE528B28272}"/>
    <cellStyle name="Data   - Style2 7 3 5 2 3 2" xfId="23557" xr:uid="{AF9B2636-5549-42B1-BF5E-E93D01E09ADB}"/>
    <cellStyle name="Data   - Style2 7 3 5 2 4" xfId="23558" xr:uid="{48E38705-827F-4152-BD0A-560CC3EB4B43}"/>
    <cellStyle name="Data   - Style2 7 3 5 3" xfId="7194" xr:uid="{3E611FFB-D125-4C75-A52A-6F1A985B995B}"/>
    <cellStyle name="Data   - Style2 7 3 5 3 2" xfId="5474" xr:uid="{C7704352-A0A1-4BE7-A997-F6C49CB35032}"/>
    <cellStyle name="Data   - Style2 7 3 5 3 2 2" xfId="23559" xr:uid="{2D447A85-3ABD-4232-AA22-90D7E500C0C6}"/>
    <cellStyle name="Data   - Style2 7 3 5 3 2 2 2" xfId="23560" xr:uid="{DBAD4853-1AE1-4964-930F-047FBC1FE315}"/>
    <cellStyle name="Data   - Style2 7 3 5 3 2 3" xfId="23561" xr:uid="{0CE15BB4-FFC6-42F0-BE51-933BDC32C937}"/>
    <cellStyle name="Data   - Style2 7 3 5 3 3" xfId="23562" xr:uid="{D41752F3-8C73-4E21-A748-64A6B5D3AF6E}"/>
    <cellStyle name="Data   - Style2 7 3 5 3 3 2" xfId="23563" xr:uid="{5C973A8F-DBA9-4AA2-B63F-A42CD2DBF107}"/>
    <cellStyle name="Data   - Style2 7 3 5 3 4" xfId="23564" xr:uid="{636E8110-1311-4BF0-869C-6B220BD320D5}"/>
    <cellStyle name="Data   - Style2 7 3 5 4" xfId="23565" xr:uid="{EF6D8317-8623-4DAD-9D78-B56D5AB56F25}"/>
    <cellStyle name="Data   - Style2 7 3 5 4 2" xfId="23566" xr:uid="{74697772-2432-4DE0-B943-91A52EA96AAC}"/>
    <cellStyle name="Data   - Style2 7 3 5 5" xfId="23567" xr:uid="{C1DF47CF-C26A-4083-AF31-DCF2F53C0130}"/>
    <cellStyle name="Data   - Style2 7 3 6" xfId="4707" xr:uid="{9878D148-AEFB-4F87-A270-357F8E62579C}"/>
    <cellStyle name="Data   - Style2 7 3 6 2" xfId="6741" xr:uid="{A27BFD3E-FD1C-4EFF-8C9B-4046BCEDB49D}"/>
    <cellStyle name="Data   - Style2 7 3 6 2 2" xfId="6742" xr:uid="{49A777B8-AFA2-4FE8-9E10-024240767C06}"/>
    <cellStyle name="Data   - Style2 7 3 6 2 2 2" xfId="23568" xr:uid="{DA8DF66E-8D9D-46E3-BF5C-DA40D55DEAD6}"/>
    <cellStyle name="Data   - Style2 7 3 6 2 2 2 2" xfId="23569" xr:uid="{AE663B17-750E-4337-8EB8-7CE172B384C9}"/>
    <cellStyle name="Data   - Style2 7 3 6 2 2 3" xfId="23570" xr:uid="{3A39D532-7548-49AA-8FA4-DAC4EDA80ACD}"/>
    <cellStyle name="Data   - Style2 7 3 6 2 3" xfId="23571" xr:uid="{462BCE05-2E45-4674-A1FC-EC01D32CE66A}"/>
    <cellStyle name="Data   - Style2 7 3 6 2 3 2" xfId="23572" xr:uid="{33DEB1B4-216B-4524-A7DA-181EF4882973}"/>
    <cellStyle name="Data   - Style2 7 3 6 2 4" xfId="23573" xr:uid="{BB81FD2F-9F4A-4B3A-981B-120A72B06D8B}"/>
    <cellStyle name="Data   - Style2 7 3 6 3" xfId="23574" xr:uid="{2B4182C1-EE45-48B8-BB10-30F8AE150BE1}"/>
    <cellStyle name="Data   - Style2 7 3 6 3 2" xfId="23575" xr:uid="{711DF2E0-6626-45C4-99A5-85DF16334D6D}"/>
    <cellStyle name="Data   - Style2 7 3 6 4" xfId="23576" xr:uid="{315DAAE9-39F4-41E3-852F-4F0260C06DDD}"/>
    <cellStyle name="Data   - Style2 7 3 7" xfId="6743" xr:uid="{081463B3-45A2-4ED9-8F00-51320A0F16F4}"/>
    <cellStyle name="Data   - Style2 7 3 7 2" xfId="6744" xr:uid="{E0B5FF8E-EE22-4031-95C0-F0FD747C3C8F}"/>
    <cellStyle name="Data   - Style2 7 3 7 2 2" xfId="23577" xr:uid="{DC601B77-FF49-4D7B-8481-A7CB32050EAE}"/>
    <cellStyle name="Data   - Style2 7 3 7 2 2 2" xfId="23578" xr:uid="{6FAC2590-CBFA-4B18-A8DA-5967F0D0FD71}"/>
    <cellStyle name="Data   - Style2 7 3 7 2 3" xfId="23579" xr:uid="{158EABEE-738E-4995-BA5A-EB28D8E6CA70}"/>
    <cellStyle name="Data   - Style2 7 3 7 3" xfId="23580" xr:uid="{4E345A42-B33A-493F-8DA0-2A5653753A32}"/>
    <cellStyle name="Data   - Style2 7 3 7 3 2" xfId="23581" xr:uid="{720B144F-315E-48D8-B436-586840DA6581}"/>
    <cellStyle name="Data   - Style2 7 3 7 4" xfId="23582" xr:uid="{46530438-C2A0-45B6-A4C1-EFFF7A9226E2}"/>
    <cellStyle name="Data   - Style2 7 3 8" xfId="6745" xr:uid="{278CEF9F-CEDC-4BBB-8A6D-743972B82272}"/>
    <cellStyle name="Data   - Style2 7 3 8 2" xfId="23583" xr:uid="{23CFB9D3-2C48-47A0-8BB5-9D41BD50CEE0}"/>
    <cellStyle name="Data   - Style2 7 3 8 2 2" xfId="23584" xr:uid="{4C00FFA7-8219-462B-B47D-C84DF673C149}"/>
    <cellStyle name="Data   - Style2 7 3 8 3" xfId="23585" xr:uid="{B5889159-B61B-4749-B762-B0EF96B60515}"/>
    <cellStyle name="Data   - Style2 7 3 9" xfId="23586" xr:uid="{46358EDB-9218-4038-8A0D-4DF52F0499B6}"/>
    <cellStyle name="Data   - Style2 7 3 9 2" xfId="23587" xr:uid="{B707BDF2-7ABD-463C-9091-9DDEFBE34097}"/>
    <cellStyle name="Data   - Style2 7 4" xfId="6746" xr:uid="{C67E3B59-A58F-47A4-94E1-FCA4AC83EA4C}"/>
    <cellStyle name="Data   - Style2 7 4 2" xfId="6747" xr:uid="{E0018768-BC27-4BDB-B76F-7324DF5838C7}"/>
    <cellStyle name="Data   - Style2 7 4 2 2" xfId="7195" xr:uid="{4D3AE02B-8955-4173-BA45-778BF2224391}"/>
    <cellStyle name="Data   - Style2 7 4 2 2 2" xfId="7755" xr:uid="{456CABD9-4A08-49BA-AA3D-033634AA18B7}"/>
    <cellStyle name="Data   - Style2 7 4 2 2 2 2" xfId="23588" xr:uid="{6DE6CE49-F510-449E-811D-0A4187D4D169}"/>
    <cellStyle name="Data   - Style2 7 4 2 2 2 2 2" xfId="23589" xr:uid="{982AED2E-6AD0-4C84-A30C-E1C80F8822EA}"/>
    <cellStyle name="Data   - Style2 7 4 2 2 2 3" xfId="23590" xr:uid="{A91836BC-2407-4C95-A2D8-94CB89A8569E}"/>
    <cellStyle name="Data   - Style2 7 4 2 2 3" xfId="23591" xr:uid="{A56D7C07-2C88-45FB-BE6F-13FEAD3CE4CD}"/>
    <cellStyle name="Data   - Style2 7 4 2 2 3 2" xfId="23592" xr:uid="{668C5543-93DC-4BDA-A8CC-CD63F2F04473}"/>
    <cellStyle name="Data   - Style2 7 4 2 2 4" xfId="23593" xr:uid="{3203F3E3-D7DE-4352-B86C-3A98E8BDD537}"/>
    <cellStyle name="Data   - Style2 7 4 2 3" xfId="23594" xr:uid="{67C038E2-E955-4A32-9E03-E603324D103E}"/>
    <cellStyle name="Data   - Style2 7 4 2 3 2" xfId="23595" xr:uid="{2B58DB21-896E-4F30-928B-CE20A5067BED}"/>
    <cellStyle name="Data   - Style2 7 4 2 4" xfId="23596" xr:uid="{A5652FD6-990D-4612-8285-FFA6DD682CAB}"/>
    <cellStyle name="Data   - Style2 7 4 3" xfId="7492" xr:uid="{8CEE00DB-2439-43AF-96E4-F705C0395A9F}"/>
    <cellStyle name="Data   - Style2 7 4 3 2" xfId="5732" xr:uid="{F428661B-DB76-4985-86F6-9A44B662AFA7}"/>
    <cellStyle name="Data   - Style2 7 4 3 2 2" xfId="23597" xr:uid="{A823DFD8-77FF-436B-A1A7-F3B11BA44661}"/>
    <cellStyle name="Data   - Style2 7 4 3 2 2 2" xfId="23598" xr:uid="{83D907B9-4D3D-453F-A845-20D2EFBDF78C}"/>
    <cellStyle name="Data   - Style2 7 4 3 2 3" xfId="23599" xr:uid="{8FB094C0-A213-4FB1-9E81-127D259931D2}"/>
    <cellStyle name="Data   - Style2 7 4 3 3" xfId="23600" xr:uid="{31B548CD-16F9-4528-9036-02682E2BD06E}"/>
    <cellStyle name="Data   - Style2 7 4 3 3 2" xfId="23601" xr:uid="{930E864C-A32D-4F19-8B3D-3AB271C4F3C6}"/>
    <cellStyle name="Data   - Style2 7 4 3 4" xfId="23602" xr:uid="{3FBA4C01-1148-446C-B9CA-65E03F2D2A08}"/>
    <cellStyle name="Data   - Style2 7 4 4" xfId="5475" xr:uid="{827A2DF2-80A8-49F0-9A9D-152E695B150D}"/>
    <cellStyle name="Data   - Style2 7 4 4 2" xfId="23603" xr:uid="{3BC460B4-6311-43F3-A83B-2E51A06FA6EF}"/>
    <cellStyle name="Data   - Style2 7 4 4 2 2" xfId="23604" xr:uid="{68F70615-1CEA-4726-973B-A2074B431186}"/>
    <cellStyle name="Data   - Style2 7 4 4 3" xfId="23605" xr:uid="{59F2CA05-A633-456C-B1A8-94206895EE36}"/>
    <cellStyle name="Data   - Style2 7 4 5" xfId="23606" xr:uid="{B2044581-94FC-47ED-8FB1-73CB4B7443F8}"/>
    <cellStyle name="Data   - Style2 7 4 5 2" xfId="23607" xr:uid="{9B1793E4-0A29-4C80-AC18-6E076B200708}"/>
    <cellStyle name="Data   - Style2 7 4 6" xfId="23608" xr:uid="{DF291E66-2E49-4860-8BD0-ACB5A5EA479F}"/>
    <cellStyle name="Data   - Style2 7 5" xfId="7756" xr:uid="{583E28F6-06E3-46FA-A5D3-7A5226505E8D}"/>
    <cellStyle name="Data   - Style2 7 5 2" xfId="7493" xr:uid="{7A661757-2B00-4DE1-A690-E51A3DCB93BE}"/>
    <cellStyle name="Data   - Style2 7 5 2 2" xfId="5731" xr:uid="{6D2D70EE-93BB-4C76-84F9-53EFD6BCAA80}"/>
    <cellStyle name="Data   - Style2 7 5 2 2 2" xfId="7494" xr:uid="{FEDBA703-913E-4CED-8A5E-AD4B43CEA30E}"/>
    <cellStyle name="Data   - Style2 7 5 2 2 2 2" xfId="23609" xr:uid="{11F4EA21-F8CA-4125-8A31-16B66EFCFEC6}"/>
    <cellStyle name="Data   - Style2 7 5 2 2 2 2 2" xfId="23610" xr:uid="{A164902A-DAFB-4555-9813-778BF2820642}"/>
    <cellStyle name="Data   - Style2 7 5 2 2 2 3" xfId="23611" xr:uid="{A5B90473-5DE1-473F-8025-91C09B90163E}"/>
    <cellStyle name="Data   - Style2 7 5 2 2 3" xfId="23612" xr:uid="{BC5473ED-9757-42F8-9459-5F9CA7FB36F8}"/>
    <cellStyle name="Data   - Style2 7 5 2 2 3 2" xfId="23613" xr:uid="{C445F25C-6AA0-46D8-B397-6594FF45DFD1}"/>
    <cellStyle name="Data   - Style2 7 5 2 2 4" xfId="23614" xr:uid="{2F3E5D7D-1452-4EB8-91DA-97AEEEA54D95}"/>
    <cellStyle name="Data   - Style2 7 5 2 3" xfId="23615" xr:uid="{4E17304A-BDF3-4890-B933-5A680CDBC031}"/>
    <cellStyle name="Data   - Style2 7 5 2 3 2" xfId="23616" xr:uid="{962ED0C0-83D3-49B1-9622-0C725819822A}"/>
    <cellStyle name="Data   - Style2 7 5 2 4" xfId="23617" xr:uid="{41267F65-F264-4782-B61F-D0B5256D432F}"/>
    <cellStyle name="Data   - Style2 7 5 3" xfId="5473" xr:uid="{E03F43B2-D4A9-4456-8391-5E9ABD80EB6B}"/>
    <cellStyle name="Data   - Style2 7 5 3 2" xfId="7757" xr:uid="{3493C174-12D5-4056-A4B9-554ECA35EB9F}"/>
    <cellStyle name="Data   - Style2 7 5 3 2 2" xfId="23618" xr:uid="{6F75BAB0-BD97-4C7A-AF19-EA10FE4314F4}"/>
    <cellStyle name="Data   - Style2 7 5 3 2 2 2" xfId="23619" xr:uid="{409113B4-3D74-4FA9-9216-770C2150BE6F}"/>
    <cellStyle name="Data   - Style2 7 5 3 2 3" xfId="23620" xr:uid="{F501F79C-F164-4344-ABE2-CBEF6183DC20}"/>
    <cellStyle name="Data   - Style2 7 5 3 3" xfId="23621" xr:uid="{83DF127F-B896-489A-A8B6-FD64B9D4BABC}"/>
    <cellStyle name="Data   - Style2 7 5 3 3 2" xfId="23622" xr:uid="{E2738068-79D2-4B0A-BFED-0F742BED9C12}"/>
    <cellStyle name="Data   - Style2 7 5 3 4" xfId="23623" xr:uid="{EE777C71-76A8-4055-9433-ED733ED27AFE}"/>
    <cellStyle name="Data   - Style2 7 5 4" xfId="7196" xr:uid="{52A79994-5A15-484F-90E1-18D86A2543C6}"/>
    <cellStyle name="Data   - Style2 7 5 4 2" xfId="23624" xr:uid="{6D8755FD-BA5B-4745-BBC4-DFFB02195C04}"/>
    <cellStyle name="Data   - Style2 7 5 4 2 2" xfId="23625" xr:uid="{F0901048-CE4E-45C5-9B08-CDAFC0266B70}"/>
    <cellStyle name="Data   - Style2 7 5 4 3" xfId="23626" xr:uid="{854022C5-7D73-4663-85A8-8116A5A54037}"/>
    <cellStyle name="Data   - Style2 7 5 5" xfId="23627" xr:uid="{89A75E6A-8D53-4C62-9815-E6064D23C7D0}"/>
    <cellStyle name="Data   - Style2 7 5 5 2" xfId="23628" xr:uid="{8B04E2B7-8181-4ADF-9E58-3D453CC322F3}"/>
    <cellStyle name="Data   - Style2 7 5 6" xfId="23629" xr:uid="{D9DE673F-0201-4EE3-9234-FCC249293723}"/>
    <cellStyle name="Data   - Style2 7 6" xfId="5730" xr:uid="{DFF7EC5D-582F-4DEB-AC94-BC50CB5EFBC6}"/>
    <cellStyle name="Data   - Style2 7 6 2" xfId="7197" xr:uid="{D7AEFCAA-3821-41BC-A26C-217BD3D2F737}"/>
    <cellStyle name="Data   - Style2 7 6 2 2" xfId="6748" xr:uid="{221F85E5-0CB1-4BBE-97C8-CFF2818EC80E}"/>
    <cellStyle name="Data   - Style2 7 6 2 2 2" xfId="6749" xr:uid="{AC357CC0-86F2-46E7-9D9D-FA7C5CD24095}"/>
    <cellStyle name="Data   - Style2 7 6 2 2 2 2" xfId="23630" xr:uid="{F6CFC7EB-86DE-4A10-A5B8-54BD7CB77884}"/>
    <cellStyle name="Data   - Style2 7 6 2 2 2 2 2" xfId="23631" xr:uid="{973FD69D-0EFF-4BB2-A85F-9945FFB6F792}"/>
    <cellStyle name="Data   - Style2 7 6 2 2 2 3" xfId="23632" xr:uid="{2A0B06AB-7566-46E0-915A-73564A28F301}"/>
    <cellStyle name="Data   - Style2 7 6 2 2 3" xfId="23633" xr:uid="{900BDCDA-D974-497C-83AB-7F7EFA4C5530}"/>
    <cellStyle name="Data   - Style2 7 6 2 2 3 2" xfId="23634" xr:uid="{82B080BE-F4F0-4AB1-9265-05E707F2694C}"/>
    <cellStyle name="Data   - Style2 7 6 2 2 4" xfId="23635" xr:uid="{C9C31797-ACB8-4D3B-9DF0-A67C7146B8A2}"/>
    <cellStyle name="Data   - Style2 7 6 2 3" xfId="23636" xr:uid="{8BC3E36B-0904-4CBC-B327-E9585C3E2B23}"/>
    <cellStyle name="Data   - Style2 7 6 2 3 2" xfId="23637" xr:uid="{817D6719-0B7E-428D-A391-3062FC8BD6B8}"/>
    <cellStyle name="Data   - Style2 7 6 2 4" xfId="23638" xr:uid="{8AE53B21-366C-4829-B8DD-29527FD3CF0A}"/>
    <cellStyle name="Data   - Style2 7 6 3" xfId="6750" xr:uid="{8695B548-CA92-4E4C-AECD-E3F4BD5C177B}"/>
    <cellStyle name="Data   - Style2 7 6 3 2" xfId="6751" xr:uid="{8FDD7CBF-FF9D-4BB9-A2F5-9B3C91C8D69C}"/>
    <cellStyle name="Data   - Style2 7 6 3 2 2" xfId="23639" xr:uid="{8F29AE4D-7234-47C0-8652-BC0CFA5C6429}"/>
    <cellStyle name="Data   - Style2 7 6 3 2 2 2" xfId="23640" xr:uid="{F59EFCF0-5CBA-466B-9397-DAACCC5F4F97}"/>
    <cellStyle name="Data   - Style2 7 6 3 2 3" xfId="23641" xr:uid="{82DFCB58-5EA8-48D5-8BF8-642B4B6CF173}"/>
    <cellStyle name="Data   - Style2 7 6 3 3" xfId="23642" xr:uid="{BBDA4459-825C-4DD3-8172-12EDDB4453F6}"/>
    <cellStyle name="Data   - Style2 7 6 3 3 2" xfId="23643" xr:uid="{2DD050BE-6452-4C88-8539-8A402FF028F8}"/>
    <cellStyle name="Data   - Style2 7 6 3 4" xfId="23644" xr:uid="{360B0CBF-47A9-4C90-8C84-C6921CB0AC4D}"/>
    <cellStyle name="Data   - Style2 7 6 4" xfId="6752" xr:uid="{7DF43358-E37B-44C5-9B78-240F86585B9F}"/>
    <cellStyle name="Data   - Style2 7 6 4 2" xfId="23645" xr:uid="{C9C48248-29B9-47B0-AA43-BB2BD31ECE2F}"/>
    <cellStyle name="Data   - Style2 7 6 4 2 2" xfId="23646" xr:uid="{C308C42B-36F2-4A79-AAB3-268A671B25F8}"/>
    <cellStyle name="Data   - Style2 7 6 4 3" xfId="23647" xr:uid="{DC5CE44C-449B-4D28-ABDA-CD3FAE2B8A2B}"/>
    <cellStyle name="Data   - Style2 7 6 5" xfId="23648" xr:uid="{219F5633-8BFE-4D1B-8172-8C6ADE08930B}"/>
    <cellStyle name="Data   - Style2 7 6 5 2" xfId="23649" xr:uid="{126D2D02-8BCF-4333-B472-E13978638CD5}"/>
    <cellStyle name="Data   - Style2 7 6 6" xfId="23650" xr:uid="{C39DE8EC-A005-480C-9F0E-DBB49340D6F7}"/>
    <cellStyle name="Data   - Style2 7 7" xfId="6753" xr:uid="{12FFA052-0E5E-44BD-888D-D7DF075E7158}"/>
    <cellStyle name="Data   - Style2 7 7 2" xfId="5469" xr:uid="{02E3A792-338C-4672-9861-129C8CE20C46}"/>
    <cellStyle name="Data   - Style2 7 7 2 2" xfId="6754" xr:uid="{EF2A286C-0BB8-4355-AC08-3275946DCABC}"/>
    <cellStyle name="Data   - Style2 7 7 2 2 2" xfId="23651" xr:uid="{5BCDEE71-0970-4034-8760-4126B003227D}"/>
    <cellStyle name="Data   - Style2 7 7 2 2 2 2" xfId="23652" xr:uid="{60A04EC4-BA7E-4422-B2D9-9F9CA5B99089}"/>
    <cellStyle name="Data   - Style2 7 7 2 2 3" xfId="23653" xr:uid="{A9431B86-051E-493E-B4AA-6CB358393386}"/>
    <cellStyle name="Data   - Style2 7 7 2 3" xfId="23654" xr:uid="{E2C8921F-E65B-4D44-B115-65CD8B11273F}"/>
    <cellStyle name="Data   - Style2 7 7 2 3 2" xfId="23655" xr:uid="{7ECFA4C1-DDC6-489A-A41F-05D35CDF326C}"/>
    <cellStyle name="Data   - Style2 7 7 2 4" xfId="23656" xr:uid="{4CF5F074-C1DE-4192-AE43-AB34A5A77B2C}"/>
    <cellStyle name="Data   - Style2 7 7 3" xfId="23657" xr:uid="{D1498018-D0D9-4C08-A1ED-410448120C1E}"/>
    <cellStyle name="Data   - Style2 7 7 3 2" xfId="23658" xr:uid="{63813DD5-3747-4B27-BC3B-C5B3AB04E9E6}"/>
    <cellStyle name="Data   - Style2 7 7 4" xfId="23659" xr:uid="{8DAFCA2D-DA81-453B-A508-C98768433D6B}"/>
    <cellStyle name="Data   - Style2 7 8" xfId="6755" xr:uid="{F5D05371-CA2F-4A1C-84E9-1938106791F5}"/>
    <cellStyle name="Data   - Style2 7 8 2" xfId="6756" xr:uid="{768E3188-1C11-4680-9050-30CC2AE846D5}"/>
    <cellStyle name="Data   - Style2 7 8 2 2" xfId="23660" xr:uid="{CF862EEF-CCD3-48A6-A03E-C2B73D176B36}"/>
    <cellStyle name="Data   - Style2 7 8 2 2 2" xfId="23661" xr:uid="{8A1E7B68-CB02-407E-8E6D-520F726AB6A3}"/>
    <cellStyle name="Data   - Style2 7 8 2 3" xfId="23662" xr:uid="{F2AE68B3-B27B-49C2-A503-9C4D2DC46808}"/>
    <cellStyle name="Data   - Style2 7 8 3" xfId="23663" xr:uid="{3BA05EBB-C23D-4CAB-A24D-48EE98F02FAD}"/>
    <cellStyle name="Data   - Style2 7 8 3 2" xfId="23664" xr:uid="{F9980590-F7F9-4E36-A081-E08312973110}"/>
    <cellStyle name="Data   - Style2 7 8 4" xfId="23665" xr:uid="{893B05BF-4835-41E2-97FC-1DD5B270AF10}"/>
    <cellStyle name="Data   - Style2 7 9" xfId="6757" xr:uid="{498C24E4-F791-42D9-92BC-2FA94DFDC543}"/>
    <cellStyle name="Data   - Style2 7 9 2" xfId="23666" xr:uid="{C6EF4252-0FEF-4498-9C2B-73551E0C69B1}"/>
    <cellStyle name="Data   - Style2 7 9 2 2" xfId="23667" xr:uid="{82DC14B3-0ADC-4B05-AA94-6FBA4F4B4BF0}"/>
    <cellStyle name="Data   - Style2 7 9 3" xfId="23668" xr:uid="{2B9F26EB-B9D5-4C98-90B6-6E2DA6E8B12A}"/>
    <cellStyle name="Data   - Style2 8" xfId="6758" xr:uid="{F762762A-3593-4912-99D0-92C47A3581F1}"/>
    <cellStyle name="Data   - Style2 8 10" xfId="23669" xr:uid="{63E461DA-9D65-4E0C-B5C4-67CC19E36155}"/>
    <cellStyle name="Data   - Style2 8 2" xfId="6759" xr:uid="{FC06F8BB-5AED-4FF5-89B2-911D43856AD7}"/>
    <cellStyle name="Data   - Style2 8 2 2" xfId="4706" xr:uid="{052A18A9-9137-4B80-9A3F-A10677BF303F}"/>
    <cellStyle name="Data   - Style2 8 2 2 2" xfId="4705" xr:uid="{DF85B3BF-DA2A-45D9-B775-A2206C043F72}"/>
    <cellStyle name="Data   - Style2 8 2 2 2 2" xfId="6760" xr:uid="{41E6C978-9EEC-4339-A33E-2163EFCB5389}"/>
    <cellStyle name="Data   - Style2 8 2 2 2 2 2" xfId="23670" xr:uid="{63DE8FA5-08DF-447C-8B39-23106C117C1C}"/>
    <cellStyle name="Data   - Style2 8 2 2 2 2 2 2" xfId="23671" xr:uid="{F9EE7EC6-352F-43E8-9A30-21C83AF69884}"/>
    <cellStyle name="Data   - Style2 8 2 2 2 2 3" xfId="23672" xr:uid="{28D9B890-8435-4160-AD82-F5D25D3F7106}"/>
    <cellStyle name="Data   - Style2 8 2 2 2 3" xfId="23673" xr:uid="{1F3B1808-C97E-4750-A974-39F87E782600}"/>
    <cellStyle name="Data   - Style2 8 2 2 2 3 2" xfId="23674" xr:uid="{2626CDE3-1157-4BFE-934C-0BD2D62E7E70}"/>
    <cellStyle name="Data   - Style2 8 2 2 2 4" xfId="23675" xr:uid="{4F5C2826-7329-4E49-9AEF-E16C21A1D9B9}"/>
    <cellStyle name="Data   - Style2 8 2 2 3" xfId="23676" xr:uid="{4C885A56-FC06-45A5-BF3E-68978A95BD3D}"/>
    <cellStyle name="Data   - Style2 8 2 2 3 2" xfId="23677" xr:uid="{55559E8E-8A09-4DDF-A733-4BDCE9AFF38D}"/>
    <cellStyle name="Data   - Style2 8 2 2 4" xfId="23678" xr:uid="{E9694893-4A1C-4B51-98A1-8FE5393CF752}"/>
    <cellStyle name="Data   - Style2 8 2 3" xfId="4704" xr:uid="{C81A21B3-9B28-4AE0-8972-EF8D346F5E73}"/>
    <cellStyle name="Data   - Style2 8 2 3 2" xfId="4703" xr:uid="{75769F61-8E57-498A-BB34-E90F604D4FA3}"/>
    <cellStyle name="Data   - Style2 8 2 3 2 2" xfId="23679" xr:uid="{A3B1F381-607B-4C70-891C-7CCD51FB403F}"/>
    <cellStyle name="Data   - Style2 8 2 3 2 2 2" xfId="23680" xr:uid="{27B75DCA-45AB-47D6-BDB2-03CA38AE131F}"/>
    <cellStyle name="Data   - Style2 8 2 3 2 3" xfId="23681" xr:uid="{8B3F8F43-1411-4E38-8497-D004A7B581F7}"/>
    <cellStyle name="Data   - Style2 8 2 3 3" xfId="23682" xr:uid="{E05ABDD0-B56D-41D2-B4AD-EF7583E91CF0}"/>
    <cellStyle name="Data   - Style2 8 2 3 3 2" xfId="23683" xr:uid="{540DEA5C-3E66-463B-A8C9-CC35FC0CFE49}"/>
    <cellStyle name="Data   - Style2 8 2 3 4" xfId="23684" xr:uid="{DE84296C-6493-4BE0-B1E5-220FA86FC7B0}"/>
    <cellStyle name="Data   - Style2 8 2 4" xfId="4702" xr:uid="{1A842725-4F74-4537-8EDC-F4D569498186}"/>
    <cellStyle name="Data   - Style2 8 2 4 2" xfId="23685" xr:uid="{ABB0F87D-707C-4FEB-BE3B-FB703F0F9EA0}"/>
    <cellStyle name="Data   - Style2 8 2 4 2 2" xfId="23686" xr:uid="{E516A84B-2EA7-4470-A1D8-4CB0C6664620}"/>
    <cellStyle name="Data   - Style2 8 2 4 3" xfId="23687" xr:uid="{6B1A982D-2C6F-4AB3-8DAD-A652C2D8D5DC}"/>
    <cellStyle name="Data   - Style2 8 2 5" xfId="23688" xr:uid="{C30CF221-77FC-4939-9385-2959AB6BB479}"/>
    <cellStyle name="Data   - Style2 8 2 5 2" xfId="23689" xr:uid="{FF806D9E-6752-43EF-97FB-91BD984C8119}"/>
    <cellStyle name="Data   - Style2 8 2 6" xfId="23690" xr:uid="{902E4EDC-93C7-41B2-BA8B-853E62BC7D42}"/>
    <cellStyle name="Data   - Style2 8 3" xfId="7198" xr:uid="{512B9204-AB53-4543-80F7-620BF356892A}"/>
    <cellStyle name="Data   - Style2 8 3 2" xfId="6762" xr:uid="{81C42733-AD34-41D7-A1E0-A7521E34F08B}"/>
    <cellStyle name="Data   - Style2 8 3 2 2" xfId="7199" xr:uid="{C4FF5B3F-A500-4A91-B712-ABB414DA247A}"/>
    <cellStyle name="Data   - Style2 8 3 2 2 2" xfId="7758" xr:uid="{5A1CC386-3F11-47A3-AC19-0C136580CBCD}"/>
    <cellStyle name="Data   - Style2 8 3 2 2 2 2" xfId="23691" xr:uid="{3D00BE2D-38C9-4A54-A5B7-5C0DCF4C02B6}"/>
    <cellStyle name="Data   - Style2 8 3 2 2 2 2 2" xfId="23692" xr:uid="{3442368D-76B8-4DFA-AE38-EDB4B9CD199F}"/>
    <cellStyle name="Data   - Style2 8 3 2 2 2 3" xfId="23693" xr:uid="{81745D64-B9A3-45AA-9372-ED1365731582}"/>
    <cellStyle name="Data   - Style2 8 3 2 2 3" xfId="23694" xr:uid="{E3357C24-E999-46FB-BE83-96F82CE063BB}"/>
    <cellStyle name="Data   - Style2 8 3 2 2 3 2" xfId="23695" xr:uid="{02D050B9-9ACF-4594-8077-05052DF64DFA}"/>
    <cellStyle name="Data   - Style2 8 3 2 2 4" xfId="23696" xr:uid="{4581899A-002D-4D40-B92E-04615A0B39A0}"/>
    <cellStyle name="Data   - Style2 8 3 2 3" xfId="23697" xr:uid="{E1259EC9-AA63-42F2-B2FE-F16801F4168C}"/>
    <cellStyle name="Data   - Style2 8 3 2 3 2" xfId="23698" xr:uid="{D17E9E91-BFD0-4F03-B65E-69996282D0A6}"/>
    <cellStyle name="Data   - Style2 8 3 2 4" xfId="23699" xr:uid="{E46AB7FE-53FA-44AF-986C-A5B4F2FA0AF1}"/>
    <cellStyle name="Data   - Style2 8 3 3" xfId="7495" xr:uid="{6A7AC9C8-81DD-4242-880C-272880767530}"/>
    <cellStyle name="Data   - Style2 8 3 3 2" xfId="23700" xr:uid="{E09A3FA3-FECA-4C1F-9462-BFA2953238F4}"/>
    <cellStyle name="Data   - Style2 8 3 3 2 2" xfId="23701" xr:uid="{FE458209-C69E-451C-912D-D2902B28E901}"/>
    <cellStyle name="Data   - Style2 8 3 3 3" xfId="23702" xr:uid="{782173C5-6D93-417E-88F2-B871FA205B7E}"/>
    <cellStyle name="Data   - Style2 8 3 4" xfId="23703" xr:uid="{98635BA3-A659-4B0E-88B4-F2B4C7DD69C4}"/>
    <cellStyle name="Data   - Style2 8 3 4 2" xfId="23704" xr:uid="{0335DE99-4CDA-4D2D-90C8-4874049EB2A4}"/>
    <cellStyle name="Data   - Style2 8 3 5" xfId="23705" xr:uid="{9F3C33E3-44C8-4ECA-A3DA-43A8378F45E4}"/>
    <cellStyle name="Data   - Style2 8 4" xfId="5729" xr:uid="{F8CCF8EC-74D0-4A2E-8F2B-CDD3F74BC7DC}"/>
    <cellStyle name="Data   - Style2 8 4 2" xfId="5471" xr:uid="{9FEFED39-B38B-4F80-B1B0-05AAB9B9B6FC}"/>
    <cellStyle name="Data   - Style2 8 4 2 2" xfId="7759" xr:uid="{3C92EAC5-51A8-4DE5-BF42-776E2BBD53C5}"/>
    <cellStyle name="Data   - Style2 8 4 2 2 2" xfId="7496" xr:uid="{15448EB5-C332-4A46-88B9-C25587595F2C}"/>
    <cellStyle name="Data   - Style2 8 4 2 2 2 2" xfId="23706" xr:uid="{0E4108A0-494B-4233-A852-2BE4DDC0D54B}"/>
    <cellStyle name="Data   - Style2 8 4 2 2 2 2 2" xfId="23707" xr:uid="{7F41FB47-A399-40C5-9D6A-3C89D801C30B}"/>
    <cellStyle name="Data   - Style2 8 4 2 2 2 3" xfId="23708" xr:uid="{35B52517-94CD-4ACA-8C2D-9E0BDD68F392}"/>
    <cellStyle name="Data   - Style2 8 4 2 2 3" xfId="23709" xr:uid="{2488EA04-C57D-4C46-BB1D-1E2DFBA613F3}"/>
    <cellStyle name="Data   - Style2 8 4 2 2 3 2" xfId="23710" xr:uid="{A7AB8E3F-CADA-4043-A021-06EBD4640168}"/>
    <cellStyle name="Data   - Style2 8 4 2 2 4" xfId="23711" xr:uid="{0CF23558-8706-42AD-96FF-7A94AD8D29BA}"/>
    <cellStyle name="Data   - Style2 8 4 2 3" xfId="23712" xr:uid="{50BBD234-4AD6-447E-84EA-285483C53878}"/>
    <cellStyle name="Data   - Style2 8 4 2 3 2" xfId="23713" xr:uid="{85BB060A-9C67-4FE9-A800-8A3D410BB053}"/>
    <cellStyle name="Data   - Style2 8 4 2 4" xfId="23714" xr:uid="{9FC037D4-881C-4CF8-B477-0ADE66FA77A6}"/>
    <cellStyle name="Data   - Style2 8 4 3" xfId="5728" xr:uid="{81D0C2A5-9A21-4E7E-AB3A-B8FD6C2DF776}"/>
    <cellStyle name="Data   - Style2 8 4 3 2" xfId="3989" xr:uid="{1DE98026-320A-4B99-9538-6D3E0FB0EF48}"/>
    <cellStyle name="Data   - Style2 8 4 3 2 2" xfId="23715" xr:uid="{EFF812F7-AA08-419A-B397-FEE6964FCACF}"/>
    <cellStyle name="Data   - Style2 8 4 3 2 2 2" xfId="23716" xr:uid="{48187EA9-B1C1-4076-824F-35F2935D9B8C}"/>
    <cellStyle name="Data   - Style2 8 4 3 2 3" xfId="23717" xr:uid="{5DAFA110-F6B4-4C1C-B9BE-F4BC8C96E547}"/>
    <cellStyle name="Data   - Style2 8 4 3 3" xfId="23718" xr:uid="{21887DE6-4CFD-4A09-8440-493EC7F360B8}"/>
    <cellStyle name="Data   - Style2 8 4 3 3 2" xfId="23719" xr:uid="{FE6B044E-4816-4CA1-9DED-C4F5B9082BD1}"/>
    <cellStyle name="Data   - Style2 8 4 3 4" xfId="23720" xr:uid="{2516721D-8CC4-4144-92EC-473113BB8FA6}"/>
    <cellStyle name="Data   - Style2 8 4 4" xfId="7760" xr:uid="{721DF61D-3E45-4DFF-81FA-9D3B80DBA235}"/>
    <cellStyle name="Data   - Style2 8 4 4 2" xfId="23721" xr:uid="{3594AAA4-2326-436F-BE18-D84D277AEF08}"/>
    <cellStyle name="Data   - Style2 8 4 4 2 2" xfId="23722" xr:uid="{17CC0A6C-2632-4510-9B2E-4354E48CBDFF}"/>
    <cellStyle name="Data   - Style2 8 4 4 3" xfId="23723" xr:uid="{F9D84853-601C-4220-9A30-2EA03BC29C13}"/>
    <cellStyle name="Data   - Style2 8 4 5" xfId="23724" xr:uid="{F300216C-A029-4865-B494-28C51BA8D9C8}"/>
    <cellStyle name="Data   - Style2 8 4 5 2" xfId="23725" xr:uid="{CF7F65DC-6188-47AA-AE19-402948256B2A}"/>
    <cellStyle name="Data   - Style2 8 4 6" xfId="23726" xr:uid="{C73EC527-6582-4A54-9D7C-72D513FCB3AB}"/>
    <cellStyle name="Data   - Style2 8 5" xfId="7497" xr:uid="{14CA6F27-E8F9-4555-8D8A-CDB9F98968A4}"/>
    <cellStyle name="Data   - Style2 8 5 2" xfId="4675" xr:uid="{0682D9DA-E88F-490A-B97C-F586842FEA23}"/>
    <cellStyle name="Data   - Style2 8 5 2 2" xfId="3669" xr:uid="{13137874-7B16-4132-A98F-21E418D66012}"/>
    <cellStyle name="Data   - Style2 8 5 2 2 2" xfId="7761" xr:uid="{1C33A452-4E41-41EC-A84D-A43C2966AE62}"/>
    <cellStyle name="Data   - Style2 8 5 2 2 2 2" xfId="23727" xr:uid="{1A49F600-DA42-4CD8-B8F3-AFD22D18BB5D}"/>
    <cellStyle name="Data   - Style2 8 5 2 2 2 2 2" xfId="23728" xr:uid="{E0D7F4E1-CE21-4404-B9F6-3D6C54DFA58B}"/>
    <cellStyle name="Data   - Style2 8 5 2 2 2 3" xfId="23729" xr:uid="{E50C8E65-9EC6-4E6B-A48C-08FC18EEC492}"/>
    <cellStyle name="Data   - Style2 8 5 2 2 3" xfId="23730" xr:uid="{A8786D45-4C8D-492B-8E9C-7FEFCF626480}"/>
    <cellStyle name="Data   - Style2 8 5 2 2 3 2" xfId="23731" xr:uid="{60F61B1A-3FBA-448D-B025-B15ADF5A34B4}"/>
    <cellStyle name="Data   - Style2 8 5 2 2 4" xfId="23732" xr:uid="{934DF2B3-642F-464A-AC14-BE00F5B86605}"/>
    <cellStyle name="Data   - Style2 8 5 2 3" xfId="23733" xr:uid="{BE4A733F-44BC-49A9-A15E-FF49C43D3B09}"/>
    <cellStyle name="Data   - Style2 8 5 2 3 2" xfId="23734" xr:uid="{00152C5B-ABCB-4E90-8F7C-EEA1AE720B98}"/>
    <cellStyle name="Data   - Style2 8 5 2 4" xfId="23735" xr:uid="{DFC2A26F-DFD6-4103-BCC1-D917E909FCB4}"/>
    <cellStyle name="Data   - Style2 8 5 3" xfId="7498" xr:uid="{94D9DF2A-1A7F-4DFD-88ED-3C9C07E53936}"/>
    <cellStyle name="Data   - Style2 8 5 3 2" xfId="4674" xr:uid="{CA487B11-2858-4079-8472-C30A0A8524A3}"/>
    <cellStyle name="Data   - Style2 8 5 3 2 2" xfId="23736" xr:uid="{E599805D-6A9C-44E5-8F84-7CD4D6161AE7}"/>
    <cellStyle name="Data   - Style2 8 5 3 2 2 2" xfId="23737" xr:uid="{CC3B87D5-224E-4DD1-B53A-761EBA1DDF2F}"/>
    <cellStyle name="Data   - Style2 8 5 3 2 3" xfId="23738" xr:uid="{82928BAF-A4BE-46FF-8346-2E437B25696C}"/>
    <cellStyle name="Data   - Style2 8 5 3 3" xfId="23739" xr:uid="{E53A3DDD-31A6-4A7E-9E82-BEF9F99AF212}"/>
    <cellStyle name="Data   - Style2 8 5 3 3 2" xfId="23740" xr:uid="{2AF38843-11F1-41E1-A73B-8822D0F04B6A}"/>
    <cellStyle name="Data   - Style2 8 5 3 4" xfId="23741" xr:uid="{7861253C-9EE9-4444-AD8A-5DAE6DA0DB28}"/>
    <cellStyle name="Data   - Style2 8 5 4" xfId="23742" xr:uid="{8D2DDB4C-2273-493C-B6FF-C7C76F17665E}"/>
    <cellStyle name="Data   - Style2 8 5 4 2" xfId="23743" xr:uid="{E8F8853C-CE76-47D7-BC3B-B8EDC173201D}"/>
    <cellStyle name="Data   - Style2 8 5 5" xfId="23744" xr:uid="{027D226C-22BB-4FE5-BBCC-46E71C7806D9}"/>
    <cellStyle name="Data   - Style2 8 6" xfId="7499" xr:uid="{0D3217DA-24D5-4393-B9CD-E3CA55906028}"/>
    <cellStyle name="Data   - Style2 8 6 2" xfId="4673" xr:uid="{1674F8B9-6DB2-4152-A1BC-9BE1F7E7D998}"/>
    <cellStyle name="Data   - Style2 8 6 2 2" xfId="3486" xr:uid="{6D05E767-5C3C-43D0-A4A3-D69FDFFE1026}"/>
    <cellStyle name="Data   - Style2 8 6 2 2 2" xfId="23745" xr:uid="{BB17216A-B8D5-45D9-AEC6-D59E44F8293B}"/>
    <cellStyle name="Data   - Style2 8 6 2 2 2 2" xfId="23746" xr:uid="{8599E684-36D8-4B1A-8956-E05FFD887BD5}"/>
    <cellStyle name="Data   - Style2 8 6 2 2 3" xfId="23747" xr:uid="{AA0DE20C-FFA8-4101-9800-FFFF1905A368}"/>
    <cellStyle name="Data   - Style2 8 6 2 3" xfId="23748" xr:uid="{5659FBC2-723C-4943-8EA8-86C89518D2F4}"/>
    <cellStyle name="Data   - Style2 8 6 2 3 2" xfId="23749" xr:uid="{13AEBA5C-A176-47F7-85A0-FA7AAFD096A7}"/>
    <cellStyle name="Data   - Style2 8 6 2 4" xfId="23750" xr:uid="{87CA506F-F17F-4CCA-9776-C235F939186C}"/>
    <cellStyle name="Data   - Style2 8 6 3" xfId="23751" xr:uid="{5883421C-92C2-46E2-86DD-0440433BBB47}"/>
    <cellStyle name="Data   - Style2 8 6 3 2" xfId="23752" xr:uid="{ABBD9724-56A2-498B-BF37-3FECCA046740}"/>
    <cellStyle name="Data   - Style2 8 6 4" xfId="23753" xr:uid="{2AAB1BC5-62F2-4990-AC91-AFF3B934E598}"/>
    <cellStyle name="Data   - Style2 8 7" xfId="6942" xr:uid="{E524E6E4-CA00-4BEC-9DE6-B7E7E077C1A5}"/>
    <cellStyle name="Data   - Style2 8 7 2" xfId="7940" xr:uid="{76CC2B37-D8A7-4268-B50E-0506CC905764}"/>
    <cellStyle name="Data   - Style2 8 7 2 2" xfId="23754" xr:uid="{B3F3F0B7-C15E-467E-AF5E-BA9553589349}"/>
    <cellStyle name="Data   - Style2 8 7 2 2 2" xfId="23755" xr:uid="{03C65922-DB58-4372-884A-9BD52A07FE38}"/>
    <cellStyle name="Data   - Style2 8 7 2 3" xfId="23756" xr:uid="{23E45A6E-CDDD-4F99-8570-3ED1663739CA}"/>
    <cellStyle name="Data   - Style2 8 7 3" xfId="23757" xr:uid="{3E5A913F-4A02-4333-9BBC-5235C3113C78}"/>
    <cellStyle name="Data   - Style2 8 7 3 2" xfId="23758" xr:uid="{D3371646-78CD-4C08-8034-FA4604E67CBD}"/>
    <cellStyle name="Data   - Style2 8 7 4" xfId="23759" xr:uid="{B9C1096D-0374-4BA3-A5C9-63AC65FAAED0}"/>
    <cellStyle name="Data   - Style2 8 8" xfId="7762" xr:uid="{5BFBFF18-A540-48D9-8208-9CAF0620EF77}"/>
    <cellStyle name="Data   - Style2 8 8 2" xfId="23760" xr:uid="{E9EE2AA6-718A-4393-8320-7669F89B00CD}"/>
    <cellStyle name="Data   - Style2 8 8 2 2" xfId="23761" xr:uid="{3422ABC6-83CB-417E-84C3-329102D76E48}"/>
    <cellStyle name="Data   - Style2 8 8 3" xfId="23762" xr:uid="{BD65E169-DC47-4B4C-846E-927A2ED1374B}"/>
    <cellStyle name="Data   - Style2 8 9" xfId="23763" xr:uid="{50F45BAF-45D1-4442-B6F2-8EC63D6D2CCE}"/>
    <cellStyle name="Data   - Style2 8 9 2" xfId="23764" xr:uid="{11F69E6C-AFAA-4242-B4C0-9A9A52EA185D}"/>
    <cellStyle name="Data   - Style2 9" xfId="6941" xr:uid="{B686681E-6E04-40B1-946F-52CD16B771E1}"/>
    <cellStyle name="Data   - Style2 9 10" xfId="23765" xr:uid="{5AA6DCD6-4AA3-4015-BD62-170B56F0F08F}"/>
    <cellStyle name="Data   - Style2 9 10 2" xfId="23766" xr:uid="{FEFFA3EE-B6A1-422B-9239-F6EE9F9D9054}"/>
    <cellStyle name="Data   - Style2 9 11" xfId="23767" xr:uid="{DEFA3EBD-1A58-45C5-8471-A49870861157}"/>
    <cellStyle name="Data   - Style2 9 2" xfId="7500" xr:uid="{9710DB90-7E07-4AB5-80FE-69DDE531947C}"/>
    <cellStyle name="Data   - Style2 9 2 10" xfId="23768" xr:uid="{4FE7F215-E748-4097-912E-DFFFC99C6741}"/>
    <cellStyle name="Data   - Style2 9 2 2" xfId="4672" xr:uid="{EEC7DFF7-7469-4056-ADF6-DF8D2B2968E6}"/>
    <cellStyle name="Data   - Style2 9 2 2 2" xfId="4018" xr:uid="{6C7E2237-26AB-4FE5-8229-494726931F8B}"/>
    <cellStyle name="Data   - Style2 9 2 2 2 2" xfId="7763" xr:uid="{F212DF63-F574-4294-A9FE-E90B153B4FE9}"/>
    <cellStyle name="Data   - Style2 9 2 2 2 2 2" xfId="6943" xr:uid="{BF1CCED2-42BA-437C-88ED-509C3F479ED9}"/>
    <cellStyle name="Data   - Style2 9 2 2 2 2 2 2" xfId="23769" xr:uid="{E35A9F16-38D5-4051-B389-96B6CD46F3FA}"/>
    <cellStyle name="Data   - Style2 9 2 2 2 2 2 2 2" xfId="23770" xr:uid="{9CEB2B25-B377-4253-9858-2841F66F4B72}"/>
    <cellStyle name="Data   - Style2 9 2 2 2 2 2 3" xfId="23771" xr:uid="{F4FC569E-6C7E-49FF-AD0C-9CB6BD6318FF}"/>
    <cellStyle name="Data   - Style2 9 2 2 2 2 3" xfId="23772" xr:uid="{276A78E0-D0E0-4957-932B-78DEEA0D2D9E}"/>
    <cellStyle name="Data   - Style2 9 2 2 2 2 3 2" xfId="23773" xr:uid="{57AB7797-CDED-4C17-A349-7F6A7FC79591}"/>
    <cellStyle name="Data   - Style2 9 2 2 2 2 4" xfId="23774" xr:uid="{6918B6B0-29DD-49D4-B53E-61D210AB4D51}"/>
    <cellStyle name="Data   - Style2 9 2 2 2 3" xfId="23775" xr:uid="{AFAD2BA9-FEC7-4D4F-846F-B41E27BACE9D}"/>
    <cellStyle name="Data   - Style2 9 2 2 2 3 2" xfId="23776" xr:uid="{41CDC250-0FBA-47CF-A695-91866B9548DF}"/>
    <cellStyle name="Data   - Style2 9 2 2 2 4" xfId="23777" xr:uid="{C28E9357-60ED-4BBF-93A1-82EC255743BA}"/>
    <cellStyle name="Data   - Style2 9 2 2 3" xfId="7501" xr:uid="{4F524D58-99BA-4B27-B230-73B94629E8F5}"/>
    <cellStyle name="Data   - Style2 9 2 2 3 2" xfId="4671" xr:uid="{744B26E0-DA44-4D73-B4E7-23BFB20F59C7}"/>
    <cellStyle name="Data   - Style2 9 2 2 3 2 2" xfId="23778" xr:uid="{3A7BFB1E-7896-4A1F-86C3-267C0CCE3E2D}"/>
    <cellStyle name="Data   - Style2 9 2 2 3 2 2 2" xfId="23779" xr:uid="{B5B7297A-8CBB-4B26-988A-924141E7E800}"/>
    <cellStyle name="Data   - Style2 9 2 2 3 2 3" xfId="23780" xr:uid="{6B4389A6-4A8A-455B-812D-E0643ED4676B}"/>
    <cellStyle name="Data   - Style2 9 2 2 3 3" xfId="23781" xr:uid="{8C2F854B-78D8-4197-8732-4E0E3660AA0F}"/>
    <cellStyle name="Data   - Style2 9 2 2 3 3 2" xfId="23782" xr:uid="{D19ECC39-FA00-407D-B020-50C2DBDF0E5A}"/>
    <cellStyle name="Data   - Style2 9 2 2 3 4" xfId="23783" xr:uid="{5F4C6BBF-9091-4B62-9B6D-CE064B41EBDC}"/>
    <cellStyle name="Data   - Style2 9 2 2 4" xfId="5468" xr:uid="{C307456A-A01B-4505-9100-E5888B160C32}"/>
    <cellStyle name="Data   - Style2 9 2 2 4 2" xfId="23784" xr:uid="{AA7CFEBA-0BB7-4827-8BA1-2283D1501AAC}"/>
    <cellStyle name="Data   - Style2 9 2 2 4 2 2" xfId="23785" xr:uid="{5679C836-1144-4A9A-B078-AD56F9D20051}"/>
    <cellStyle name="Data   - Style2 9 2 2 4 3" xfId="23786" xr:uid="{0EE48B62-BFA1-4C66-AF62-0E1AB1744CF2}"/>
    <cellStyle name="Data   - Style2 9 2 2 5" xfId="23787" xr:uid="{451CEF84-4B90-4E42-9032-A025D6521437}"/>
    <cellStyle name="Data   - Style2 9 2 2 5 2" xfId="23788" xr:uid="{D3BCFAEB-3D07-4A6A-9956-8C22FBD05A8C}"/>
    <cellStyle name="Data   - Style2 9 2 2 6" xfId="23789" xr:uid="{8CF9D375-D4BD-4BB4-A8FB-0470914A6219}"/>
    <cellStyle name="Data   - Style2 9 2 3" xfId="7764" xr:uid="{4619C257-7C76-47DA-9C98-BFE8ABC80144}"/>
    <cellStyle name="Data   - Style2 9 2 3 2" xfId="7502" xr:uid="{ED778C8A-5C61-4D56-B2FD-CC388F09E7B1}"/>
    <cellStyle name="Data   - Style2 9 2 3 2 2" xfId="4670" xr:uid="{98608144-6A89-4A77-9D83-1518E156AC23}"/>
    <cellStyle name="Data   - Style2 9 2 3 2 2 2" xfId="3990" xr:uid="{BE144EC3-2A4A-46B6-9E56-777D7CB8A6B0}"/>
    <cellStyle name="Data   - Style2 9 2 3 2 2 2 2" xfId="23790" xr:uid="{C9F293E8-D78F-4355-A12C-E30C1B9D397B}"/>
    <cellStyle name="Data   - Style2 9 2 3 2 2 2 2 2" xfId="23791" xr:uid="{2CC03F20-96C4-4A4F-98CA-CFB721727EED}"/>
    <cellStyle name="Data   - Style2 9 2 3 2 2 2 3" xfId="23792" xr:uid="{79E230C4-2FC7-491F-864B-4936E675BEE0}"/>
    <cellStyle name="Data   - Style2 9 2 3 2 2 3" xfId="23793" xr:uid="{79FE2282-C79D-4FF0-9D72-10E639C3140D}"/>
    <cellStyle name="Data   - Style2 9 2 3 2 2 3 2" xfId="23794" xr:uid="{A7665E3A-56CC-4EFB-8D3E-93A73A3CE663}"/>
    <cellStyle name="Data   - Style2 9 2 3 2 2 4" xfId="23795" xr:uid="{117B1DD0-62FD-4A26-B65F-6A4CA948BE48}"/>
    <cellStyle name="Data   - Style2 9 2 3 2 3" xfId="23796" xr:uid="{E0677A34-17FB-44DC-93C0-95213D0A7452}"/>
    <cellStyle name="Data   - Style2 9 2 3 2 3 2" xfId="23797" xr:uid="{ECEDA446-ADEB-4652-A9B0-21410E062E13}"/>
    <cellStyle name="Data   - Style2 9 2 3 2 4" xfId="23798" xr:uid="{D5732570-0E38-4D70-BEEB-A74CBA535AFF}"/>
    <cellStyle name="Data   - Style2 9 2 3 3" xfId="7765" xr:uid="{7E637D52-87AE-4426-AA58-0670AA1F5054}"/>
    <cellStyle name="Data   - Style2 9 2 3 3 2" xfId="23799" xr:uid="{66BD9321-E4FD-4B9A-A53C-833FACE19FBD}"/>
    <cellStyle name="Data   - Style2 9 2 3 3 2 2" xfId="23800" xr:uid="{616ACD10-D68A-40E1-9DCD-0DCD1B3112BB}"/>
    <cellStyle name="Data   - Style2 9 2 3 3 3" xfId="23801" xr:uid="{5D1778BE-601E-4ABA-AA99-060A741B2053}"/>
    <cellStyle name="Data   - Style2 9 2 3 4" xfId="23802" xr:uid="{374E77C9-D1D0-41F2-AA96-067FDE69085B}"/>
    <cellStyle name="Data   - Style2 9 2 3 4 2" xfId="23803" xr:uid="{B37A00FF-17A7-45E4-AB06-086939E706F9}"/>
    <cellStyle name="Data   - Style2 9 2 3 5" xfId="23804" xr:uid="{CCE38B81-B009-4962-966B-8A679E594AF6}"/>
    <cellStyle name="Data   - Style2 9 2 4" xfId="7503" xr:uid="{442F9D07-34D9-4E36-A498-569D20ECB1E6}"/>
    <cellStyle name="Data   - Style2 9 2 4 2" xfId="4669" xr:uid="{CEF4FE21-7807-4E53-97CF-FBB4190ECE59}"/>
    <cellStyle name="Data   - Style2 9 2 4 2 2" xfId="4637" xr:uid="{BC797952-F141-4F4C-8028-15FCEB74F663}"/>
    <cellStyle name="Data   - Style2 9 2 4 2 2 2" xfId="7766" xr:uid="{E50F6B1A-5254-45A0-8936-72DF48554F82}"/>
    <cellStyle name="Data   - Style2 9 2 4 2 2 2 2" xfId="23805" xr:uid="{C4D47341-A3E3-488B-8047-EBE316772107}"/>
    <cellStyle name="Data   - Style2 9 2 4 2 2 2 2 2" xfId="23806" xr:uid="{6251DA22-B364-4BA1-ACA6-5B0E6E3683D7}"/>
    <cellStyle name="Data   - Style2 9 2 4 2 2 2 3" xfId="23807" xr:uid="{BB9572AE-0520-4167-B0E8-196E8012D27D}"/>
    <cellStyle name="Data   - Style2 9 2 4 2 2 3" xfId="23808" xr:uid="{6C935108-ED5A-4C84-9CAF-EC42245B41C7}"/>
    <cellStyle name="Data   - Style2 9 2 4 2 2 3 2" xfId="23809" xr:uid="{DFA24EF5-F36D-4005-AE8A-60B9DBBD766B}"/>
    <cellStyle name="Data   - Style2 9 2 4 2 2 4" xfId="23810" xr:uid="{C9552B85-5F9B-474E-B758-71CD45B681E4}"/>
    <cellStyle name="Data   - Style2 9 2 4 2 3" xfId="23811" xr:uid="{397F5D97-0978-4ECF-8A32-DD91E75A9869}"/>
    <cellStyle name="Data   - Style2 9 2 4 2 3 2" xfId="23812" xr:uid="{CFCD7E1D-F9CC-448B-88A1-4E582907F150}"/>
    <cellStyle name="Data   - Style2 9 2 4 2 4" xfId="23813" xr:uid="{78FC8F5D-D534-4B09-AEB2-418E72E57674}"/>
    <cellStyle name="Data   - Style2 9 2 4 3" xfId="7504" xr:uid="{1F8D4202-48AF-4F71-A4F7-464FD592FD8D}"/>
    <cellStyle name="Data   - Style2 9 2 4 3 2" xfId="4666" xr:uid="{1658F214-4F21-4B2F-ADD6-4EE605B7ACAB}"/>
    <cellStyle name="Data   - Style2 9 2 4 3 2 2" xfId="23814" xr:uid="{10B071E0-27D2-41C7-AF02-6C5E59865325}"/>
    <cellStyle name="Data   - Style2 9 2 4 3 2 2 2" xfId="23815" xr:uid="{EAF79429-3F06-4DA2-955B-ABA9713F1143}"/>
    <cellStyle name="Data   - Style2 9 2 4 3 2 3" xfId="23816" xr:uid="{C051DB9F-C0B5-4FDA-AA26-DD036427D0A8}"/>
    <cellStyle name="Data   - Style2 9 2 4 3 3" xfId="23817" xr:uid="{E083EC55-98FE-41C6-A63A-124B75F4817B}"/>
    <cellStyle name="Data   - Style2 9 2 4 3 3 2" xfId="23818" xr:uid="{37F8527D-ED28-48E2-BF04-EB6FE0E9ED89}"/>
    <cellStyle name="Data   - Style2 9 2 4 3 4" xfId="23819" xr:uid="{5DFD08F2-A0EC-48BC-95C5-AE27D185D751}"/>
    <cellStyle name="Data   - Style2 9 2 4 4" xfId="4016" xr:uid="{EB136F18-04F5-4C35-AB83-91E7FB352861}"/>
    <cellStyle name="Data   - Style2 9 2 4 4 2" xfId="23820" xr:uid="{3F389639-B041-4DED-992E-53B8822421CC}"/>
    <cellStyle name="Data   - Style2 9 2 4 4 2 2" xfId="23821" xr:uid="{BECE0E0C-40C7-453A-B9C9-9A701A08B124}"/>
    <cellStyle name="Data   - Style2 9 2 4 4 3" xfId="23822" xr:uid="{0E798AEA-F2EE-4805-A115-84E975F57AD5}"/>
    <cellStyle name="Data   - Style2 9 2 4 5" xfId="23823" xr:uid="{91CFB85F-7947-40F8-A5C0-90A9ECF1085E}"/>
    <cellStyle name="Data   - Style2 9 2 4 5 2" xfId="23824" xr:uid="{A8D35CBA-3579-43B2-9C75-4CED03E25578}"/>
    <cellStyle name="Data   - Style2 9 2 4 6" xfId="23825" xr:uid="{3284CED8-87CB-4E41-AC9A-4B914C33C907}"/>
    <cellStyle name="Data   - Style2 9 2 5" xfId="7767" xr:uid="{B6878680-0B9F-43DF-9B0A-CD8F2BE10032}"/>
    <cellStyle name="Data   - Style2 9 2 5 2" xfId="7505" xr:uid="{10A6E5AD-1E91-45C5-AE78-5F90D01F2B3F}"/>
    <cellStyle name="Data   - Style2 9 2 5 2 2" xfId="5101" xr:uid="{33045542-94B5-4912-972E-C2956D427399}"/>
    <cellStyle name="Data   - Style2 9 2 5 2 2 2" xfId="7200" xr:uid="{7735B308-DAA2-423D-B1F9-51A4420850E1}"/>
    <cellStyle name="Data   - Style2 9 2 5 2 2 2 2" xfId="23826" xr:uid="{D969D666-5EE2-4FCD-8C2B-9800BEC8E522}"/>
    <cellStyle name="Data   - Style2 9 2 5 2 2 2 2 2" xfId="23827" xr:uid="{447FE084-A56A-4877-AFA6-D75F0863CD19}"/>
    <cellStyle name="Data   - Style2 9 2 5 2 2 2 3" xfId="23828" xr:uid="{CC0B653B-539F-4A92-98FD-3619CA4BB3C5}"/>
    <cellStyle name="Data   - Style2 9 2 5 2 2 3" xfId="23829" xr:uid="{95FC7C03-C6D9-4D81-935B-587E99B41184}"/>
    <cellStyle name="Data   - Style2 9 2 5 2 2 3 2" xfId="23830" xr:uid="{CCA8859F-863F-45F3-8997-1C82DFD59EB8}"/>
    <cellStyle name="Data   - Style2 9 2 5 2 2 4" xfId="23831" xr:uid="{9E352022-B63B-4E55-9718-FA4E2C0FAC1B}"/>
    <cellStyle name="Data   - Style2 9 2 5 2 3" xfId="23832" xr:uid="{573A3FBF-FD6D-4CA2-8596-A384CEA90091}"/>
    <cellStyle name="Data   - Style2 9 2 5 2 3 2" xfId="23833" xr:uid="{DE1BC7D0-7B2C-4E25-9422-1F403C5BCA0A}"/>
    <cellStyle name="Data   - Style2 9 2 5 2 4" xfId="23834" xr:uid="{813E8B78-AD99-4739-97A5-C455B2CB4F4F}"/>
    <cellStyle name="Data   - Style2 9 2 5 3" xfId="7201" xr:uid="{A3ECFC8D-58C9-4993-86F5-26FCFCB1542A}"/>
    <cellStyle name="Data   - Style2 9 2 5 3 2" xfId="4701" xr:uid="{7210CE3C-339A-4999-AE1F-7D4FD7DF6D3B}"/>
    <cellStyle name="Data   - Style2 9 2 5 3 2 2" xfId="23835" xr:uid="{2C91A8A7-DD76-469C-A8D0-2AF3E564C188}"/>
    <cellStyle name="Data   - Style2 9 2 5 3 2 2 2" xfId="23836" xr:uid="{86765E74-2DF6-44AB-8557-BD1CA29FB14E}"/>
    <cellStyle name="Data   - Style2 9 2 5 3 2 3" xfId="23837" xr:uid="{AF971002-6ABE-4847-8A0D-9E484A8D093F}"/>
    <cellStyle name="Data   - Style2 9 2 5 3 3" xfId="23838" xr:uid="{EF52F1E8-C57B-4CA4-8C07-2E98CE8DC198}"/>
    <cellStyle name="Data   - Style2 9 2 5 3 3 2" xfId="23839" xr:uid="{47A3A0E4-4528-403C-8500-3B0DCF45CB54}"/>
    <cellStyle name="Data   - Style2 9 2 5 3 4" xfId="23840" xr:uid="{59586D10-A01A-4E3E-8769-AD40290CC0C6}"/>
    <cellStyle name="Data   - Style2 9 2 5 4" xfId="23841" xr:uid="{C61ACD53-FEAE-4828-966B-82C5F3C5DC41}"/>
    <cellStyle name="Data   - Style2 9 2 5 4 2" xfId="23842" xr:uid="{D9465A5D-808B-4AA5-A95E-F028FD573925}"/>
    <cellStyle name="Data   - Style2 9 2 5 5" xfId="23843" xr:uid="{F6C82474-0D17-4838-BA4B-548A2447A1A2}"/>
    <cellStyle name="Data   - Style2 9 2 6" xfId="4532" xr:uid="{746078C9-B44A-4169-B3E4-CE5E1B89FA33}"/>
    <cellStyle name="Data   - Style2 9 2 6 2" xfId="3499" xr:uid="{742B7BD0-5BAA-43EC-A877-1D10D31C4716}"/>
    <cellStyle name="Data   - Style2 9 2 6 2 2" xfId="5100" xr:uid="{61D5D4FF-AAB8-4331-8066-A8CB01B2441E}"/>
    <cellStyle name="Data   - Style2 9 2 6 2 2 2" xfId="23844" xr:uid="{B4B2CE24-CD0E-4E78-A479-55EF974F5F16}"/>
    <cellStyle name="Data   - Style2 9 2 6 2 2 2 2" xfId="23845" xr:uid="{1F10F998-CA4B-4FBC-938E-25C433377D3A}"/>
    <cellStyle name="Data   - Style2 9 2 6 2 2 3" xfId="23846" xr:uid="{E8EC0C82-BC0E-4B5C-8C73-047B868A313C}"/>
    <cellStyle name="Data   - Style2 9 2 6 2 3" xfId="23847" xr:uid="{340D20F5-C6F0-4862-9AD5-2FC8DD907140}"/>
    <cellStyle name="Data   - Style2 9 2 6 2 3 2" xfId="23848" xr:uid="{CC894F50-6FE6-49FD-9F47-84A26CDB6F96}"/>
    <cellStyle name="Data   - Style2 9 2 6 2 4" xfId="23849" xr:uid="{96B8B127-490D-43EB-85DA-6EB8041F1EE7}"/>
    <cellStyle name="Data   - Style2 9 2 6 3" xfId="23850" xr:uid="{ABEB268A-032F-4484-819B-8ECDAE5C4205}"/>
    <cellStyle name="Data   - Style2 9 2 6 3 2" xfId="23851" xr:uid="{E2993FE9-0955-4E65-817A-D2FE6B524CD1}"/>
    <cellStyle name="Data   - Style2 9 2 6 4" xfId="23852" xr:uid="{5A548584-C54D-4C3C-8171-54EA5DB193E2}"/>
    <cellStyle name="Data   - Style2 9 2 7" xfId="4531" xr:uid="{8D61C1EF-512E-40A4-9EFB-573D08C1675F}"/>
    <cellStyle name="Data   - Style2 9 2 7 2" xfId="5098" xr:uid="{8A789C16-719C-4B8E-B242-C00AA342F540}"/>
    <cellStyle name="Data   - Style2 9 2 7 2 2" xfId="23853" xr:uid="{68A5DA01-42EF-4AB8-B60C-E351441C2A4C}"/>
    <cellStyle name="Data   - Style2 9 2 7 2 2 2" xfId="23854" xr:uid="{D6CC704A-7BDC-44E7-9842-1E67E6FB499D}"/>
    <cellStyle name="Data   - Style2 9 2 7 2 3" xfId="23855" xr:uid="{C9F191FD-C5AA-4F23-8F80-C9B7937055B5}"/>
    <cellStyle name="Data   - Style2 9 2 7 3" xfId="23856" xr:uid="{40AEEE17-59AA-4E25-80E6-14B3D285536C}"/>
    <cellStyle name="Data   - Style2 9 2 7 3 2" xfId="23857" xr:uid="{B51673D3-D017-4726-98D5-8F5B52D3D2D3}"/>
    <cellStyle name="Data   - Style2 9 2 7 4" xfId="23858" xr:uid="{4F698FE3-5315-46C8-ACC2-A792CF42EA7F}"/>
    <cellStyle name="Data   - Style2 9 2 8" xfId="7202" xr:uid="{EC637752-2BDF-43EF-8360-93467308303F}"/>
    <cellStyle name="Data   - Style2 9 2 8 2" xfId="23859" xr:uid="{09604CA5-8A0E-4512-B605-A9673F97131E}"/>
    <cellStyle name="Data   - Style2 9 2 8 2 2" xfId="23860" xr:uid="{0997CAD1-8E5F-4430-9129-3ECD48B4ADAE}"/>
    <cellStyle name="Data   - Style2 9 2 8 3" xfId="23861" xr:uid="{5CED151E-F55E-43E1-B960-71F627283C0B}"/>
    <cellStyle name="Data   - Style2 9 2 9" xfId="23862" xr:uid="{08B9823E-137C-40AC-8606-CA722F0AB111}"/>
    <cellStyle name="Data   - Style2 9 2 9 2" xfId="23863" xr:uid="{6C324FD1-0261-4449-8C94-7E0FFC4318C0}"/>
    <cellStyle name="Data   - Style2 9 3" xfId="5097" xr:uid="{4CDE81FF-344F-418E-B30B-1C4CDC9A0189}"/>
    <cellStyle name="Data   - Style2 9 3 2" xfId="5467" xr:uid="{E29BFBDD-6C16-47DB-B423-5A394842CD2C}"/>
    <cellStyle name="Data   - Style2 9 3 2 2" xfId="7768" xr:uid="{BE64226E-ED7A-4B66-BE97-60A12A7486E6}"/>
    <cellStyle name="Data   - Style2 9 3 2 2 2" xfId="6940" xr:uid="{1FA293AE-3EF1-46C2-A917-F8AF19DEDC0A}"/>
    <cellStyle name="Data   - Style2 9 3 2 2 2 2" xfId="23864" xr:uid="{8CD49E52-FCEC-4657-A52E-D52C93067E60}"/>
    <cellStyle name="Data   - Style2 9 3 2 2 2 2 2" xfId="23865" xr:uid="{7283764B-6E2D-4C74-8859-4D7796F09E1F}"/>
    <cellStyle name="Data   - Style2 9 3 2 2 2 3" xfId="23866" xr:uid="{CEB0FFA2-1B59-4C09-B8DA-CBB78BDB0277}"/>
    <cellStyle name="Data   - Style2 9 3 2 2 3" xfId="23867" xr:uid="{06C1D01D-3E7F-49B7-BCDD-D57AD5B22C02}"/>
    <cellStyle name="Data   - Style2 9 3 2 2 3 2" xfId="23868" xr:uid="{65FEDD4C-5E6F-4E91-911C-5592022A61B5}"/>
    <cellStyle name="Data   - Style2 9 3 2 2 4" xfId="23869" xr:uid="{E4206210-605E-42E8-909D-3D0623BCF825}"/>
    <cellStyle name="Data   - Style2 9 3 2 3" xfId="23870" xr:uid="{75D62936-D90B-4FCD-8062-032178F05346}"/>
    <cellStyle name="Data   - Style2 9 3 2 3 2" xfId="23871" xr:uid="{ED82049F-6451-481B-90DB-F68D61C17160}"/>
    <cellStyle name="Data   - Style2 9 3 2 4" xfId="23872" xr:uid="{802F244F-1789-4C72-BAE1-4FA9202700B4}"/>
    <cellStyle name="Data   - Style2 9 3 3" xfId="4668" xr:uid="{5AE20C6A-A827-4C65-8BC1-6E108625A78B}"/>
    <cellStyle name="Data   - Style2 9 3 3 2" xfId="3986" xr:uid="{170C5FD1-0285-489E-AA0E-803C2FB7AE80}"/>
    <cellStyle name="Data   - Style2 9 3 3 2 2" xfId="23873" xr:uid="{558493E3-7F8F-4536-8AA9-C98A1B1BD86A}"/>
    <cellStyle name="Data   - Style2 9 3 3 2 2 2" xfId="23874" xr:uid="{D4F158B5-E6F7-4E4E-B8F0-ABC14509CB42}"/>
    <cellStyle name="Data   - Style2 9 3 3 2 3" xfId="23875" xr:uid="{FC2EA628-52A3-4482-9BEA-20125540711B}"/>
    <cellStyle name="Data   - Style2 9 3 3 3" xfId="23876" xr:uid="{0DC53B78-55DA-4183-B5F2-ABFF577EC776}"/>
    <cellStyle name="Data   - Style2 9 3 3 3 2" xfId="23877" xr:uid="{7EAE18D0-1D06-403B-9C52-D87EE8BDE590}"/>
    <cellStyle name="Data   - Style2 9 3 3 4" xfId="23878" xr:uid="{39128D34-4B0C-4E9F-B976-CED11C9C6AF7}"/>
    <cellStyle name="Data   - Style2 9 3 4" xfId="7769" xr:uid="{7ECD4673-CD3C-4BF2-ABFE-09803CB80CAB}"/>
    <cellStyle name="Data   - Style2 9 3 4 2" xfId="23879" xr:uid="{58FF928B-4209-4B9C-8BE2-F4BDE201A602}"/>
    <cellStyle name="Data   - Style2 9 3 4 2 2" xfId="23880" xr:uid="{917A714B-AE69-4659-8895-2C324EFDD39F}"/>
    <cellStyle name="Data   - Style2 9 3 4 3" xfId="23881" xr:uid="{A23C8DB1-3F1F-44FA-99AD-3FD251CE7133}"/>
    <cellStyle name="Data   - Style2 9 3 5" xfId="23882" xr:uid="{A486F41E-C673-45F8-AED3-D48BBD923F23}"/>
    <cellStyle name="Data   - Style2 9 3 5 2" xfId="23883" xr:uid="{1AAADD0F-6B88-4A99-AF37-E577F6A640F6}"/>
    <cellStyle name="Data   - Style2 9 3 6" xfId="23884" xr:uid="{A33A0E81-1B70-4CDA-B5C0-7CF21BB920EC}"/>
    <cellStyle name="Data   - Style2 9 4" xfId="7506" xr:uid="{B9843668-F578-4BE8-9ED7-1A11B3A88D64}"/>
    <cellStyle name="Data   - Style2 9 4 2" xfId="5975" xr:uid="{6CA571BD-41B9-4CA1-9A74-A2BEAC5EE447}"/>
    <cellStyle name="Data   - Style2 9 4 2 2" xfId="5388" xr:uid="{BD9B7F5E-CC0F-493B-9593-FCFC51B740D2}"/>
    <cellStyle name="Data   - Style2 9 4 2 2 2" xfId="7899" xr:uid="{C7395A5C-C9CB-47A7-A39A-E48DD1FA7295}"/>
    <cellStyle name="Data   - Style2 9 4 2 2 2 2" xfId="23885" xr:uid="{704D2ABB-03BC-4162-A9D3-9C9D29B9A766}"/>
    <cellStyle name="Data   - Style2 9 4 2 2 2 2 2" xfId="23886" xr:uid="{9CC485C8-9B32-4904-8978-DBECB512DA86}"/>
    <cellStyle name="Data   - Style2 9 4 2 2 2 3" xfId="23887" xr:uid="{0E1B53F9-4780-4793-874F-FB87A6A6B9E0}"/>
    <cellStyle name="Data   - Style2 9 4 2 2 3" xfId="23888" xr:uid="{A664DA5F-9B73-4018-A0CD-D3A0F107580D}"/>
    <cellStyle name="Data   - Style2 9 4 2 2 3 2" xfId="23889" xr:uid="{FFD03639-4FE6-47D1-AE4A-116A41E9832D}"/>
    <cellStyle name="Data   - Style2 9 4 2 2 4" xfId="23890" xr:uid="{55466321-5639-4103-AF21-687541F37A62}"/>
    <cellStyle name="Data   - Style2 9 4 2 3" xfId="23891" xr:uid="{415D4E6B-6B71-482B-9E80-C2294D944694}"/>
    <cellStyle name="Data   - Style2 9 4 2 3 2" xfId="23892" xr:uid="{CDA9CA5F-F2E3-432F-9BEB-FDEFF4FF9DB7}"/>
    <cellStyle name="Data   - Style2 9 4 2 4" xfId="23893" xr:uid="{2D3B93E3-F0F1-42F7-933A-DA80A21D13D3}"/>
    <cellStyle name="Data   - Style2 9 4 3" xfId="7203" xr:uid="{2ED7C49A-B065-44E6-8C41-430A8231244D}"/>
    <cellStyle name="Data   - Style2 9 4 3 2" xfId="23894" xr:uid="{0E5CAE9F-E779-439F-ADAD-7F550D487CCB}"/>
    <cellStyle name="Data   - Style2 9 4 3 2 2" xfId="23895" xr:uid="{73D15A7B-CCA5-4B04-BAFD-0B96AA1E0891}"/>
    <cellStyle name="Data   - Style2 9 4 3 3" xfId="23896" xr:uid="{AB9C207B-6A6D-4DDE-A756-A0ED2267D92F}"/>
    <cellStyle name="Data   - Style2 9 4 4" xfId="23897" xr:uid="{F93FD63A-F2A9-440D-A044-E522296D437E}"/>
    <cellStyle name="Data   - Style2 9 4 4 2" xfId="23898" xr:uid="{828903E8-19B6-4550-960B-27D6ACBD978A}"/>
    <cellStyle name="Data   - Style2 9 4 5" xfId="23899" xr:uid="{CFAC17D8-E24B-4D03-858F-628574A9324E}"/>
    <cellStyle name="Data   - Style2 9 5" xfId="8041" xr:uid="{50414A13-5726-47F7-AE27-1542B2B44BC7}"/>
    <cellStyle name="Data   - Style2 9 5 2" xfId="5096" xr:uid="{23105F68-745F-41FE-B86F-54448703D030}"/>
    <cellStyle name="Data   - Style2 9 5 2 2" xfId="5095" xr:uid="{D16177F5-FBCE-464D-8EA4-911DDB49A6A7}"/>
    <cellStyle name="Data   - Style2 9 5 2 2 2" xfId="7204" xr:uid="{A4F6AA7D-CE3D-44AC-A1DA-91F4B09ECB41}"/>
    <cellStyle name="Data   - Style2 9 5 2 2 2 2" xfId="23900" xr:uid="{3DE236A9-2478-4E0E-8AC1-D3D0C7BCABEA}"/>
    <cellStyle name="Data   - Style2 9 5 2 2 2 2 2" xfId="23901" xr:uid="{DDA0DD85-BE26-4891-930D-BAD28615CDC9}"/>
    <cellStyle name="Data   - Style2 9 5 2 2 2 3" xfId="23902" xr:uid="{67810A86-404E-47BB-AFBD-16862CBFE8F6}"/>
    <cellStyle name="Data   - Style2 9 5 2 2 3" xfId="23903" xr:uid="{31C5C47A-6AD4-4513-8E3C-B8E1E4AF6416}"/>
    <cellStyle name="Data   - Style2 9 5 2 2 3 2" xfId="23904" xr:uid="{E17A95FC-6092-4A25-962F-71151C5381E4}"/>
    <cellStyle name="Data   - Style2 9 5 2 2 4" xfId="23905" xr:uid="{C77F4082-4998-4991-A8AB-7C2509A902F5}"/>
    <cellStyle name="Data   - Style2 9 5 2 3" xfId="23906" xr:uid="{54815155-B9E1-4469-96F0-096CDEF41EC6}"/>
    <cellStyle name="Data   - Style2 9 5 2 3 2" xfId="23907" xr:uid="{7A64A431-181F-4482-A7C5-D8E57E5B6A3E}"/>
    <cellStyle name="Data   - Style2 9 5 2 4" xfId="23908" xr:uid="{EC64A2A0-376A-47D2-83B7-BFB6CD382780}"/>
    <cellStyle name="Data   - Style2 9 5 3" xfId="5094" xr:uid="{78DE1797-98A7-455F-BBA6-D68BFFD2DAA1}"/>
    <cellStyle name="Data   - Style2 9 5 3 2" xfId="6763" xr:uid="{1A0C0A6B-294B-4CA5-B8C1-841BE5B47232}"/>
    <cellStyle name="Data   - Style2 9 5 3 2 2" xfId="23909" xr:uid="{3C7A4066-E701-452E-8E0C-F8BFC827078E}"/>
    <cellStyle name="Data   - Style2 9 5 3 2 2 2" xfId="23910" xr:uid="{26751038-3E6C-4965-8794-49F444221E9C}"/>
    <cellStyle name="Data   - Style2 9 5 3 2 3" xfId="23911" xr:uid="{AC5C3DFF-1846-4210-9762-5666A1200C0F}"/>
    <cellStyle name="Data   - Style2 9 5 3 3" xfId="23912" xr:uid="{43E8AD6A-E7E7-44F1-B908-29279147789D}"/>
    <cellStyle name="Data   - Style2 9 5 3 3 2" xfId="23913" xr:uid="{A08B4ED7-4254-4F12-BACF-80BED5D7109A}"/>
    <cellStyle name="Data   - Style2 9 5 3 4" xfId="23914" xr:uid="{E5526112-C117-43A4-932F-0859CB1FECC4}"/>
    <cellStyle name="Data   - Style2 9 5 4" xfId="6764" xr:uid="{2C55E1FC-1B9A-4E21-B733-DD3B6FA2EC6E}"/>
    <cellStyle name="Data   - Style2 9 5 4 2" xfId="23915" xr:uid="{77AAD370-A49D-4867-AE66-BB92677EAEDD}"/>
    <cellStyle name="Data   - Style2 9 5 4 2 2" xfId="23916" xr:uid="{F8F4B5ED-4011-43D3-AFB5-67BBF0EC68B2}"/>
    <cellStyle name="Data   - Style2 9 5 4 3" xfId="23917" xr:uid="{45C96AB3-AB15-4466-8D6B-8CCEC3253FD8}"/>
    <cellStyle name="Data   - Style2 9 5 5" xfId="23918" xr:uid="{9D921E8E-03E8-4A3D-A935-562475C82503}"/>
    <cellStyle name="Data   - Style2 9 5 5 2" xfId="23919" xr:uid="{7925EABC-CFF3-42FF-8654-B26E49BDC030}"/>
    <cellStyle name="Data   - Style2 9 5 6" xfId="23920" xr:uid="{7DBB301F-F72A-4BC6-9BEE-2057B5C73866}"/>
    <cellStyle name="Data   - Style2 9 6" xfId="4698" xr:uid="{0FEAFE75-C6DE-4501-92C8-74A2CD8130CE}"/>
    <cellStyle name="Data   - Style2 9 6 2" xfId="5999" xr:uid="{6FB7ECEA-F87F-456A-BCB5-81132BCF1642}"/>
    <cellStyle name="Data   - Style2 9 6 2 2" xfId="6765" xr:uid="{01FDBB8A-57F2-4C70-984C-54888FAD202E}"/>
    <cellStyle name="Data   - Style2 9 6 2 2 2" xfId="6766" xr:uid="{878B4781-2742-4AAF-BC5F-0FF7B34E44C6}"/>
    <cellStyle name="Data   - Style2 9 6 2 2 2 2" xfId="23921" xr:uid="{9F3326C3-B71F-4EB2-BB4D-9ACF22F1BBFE}"/>
    <cellStyle name="Data   - Style2 9 6 2 2 2 2 2" xfId="23922" xr:uid="{DD5F4D2D-AB20-431A-AAAA-8784C0BCD664}"/>
    <cellStyle name="Data   - Style2 9 6 2 2 2 3" xfId="23923" xr:uid="{23D79A15-D145-4B31-BC2E-D2785248261D}"/>
    <cellStyle name="Data   - Style2 9 6 2 2 3" xfId="23924" xr:uid="{190672AE-25A7-444D-83C2-9C0B8DDE0601}"/>
    <cellStyle name="Data   - Style2 9 6 2 2 3 2" xfId="23925" xr:uid="{F534BF2F-9F14-4F4E-933B-61D0359DF34E}"/>
    <cellStyle name="Data   - Style2 9 6 2 2 4" xfId="23926" xr:uid="{8758F54C-B745-4F07-8678-DE730CB6C836}"/>
    <cellStyle name="Data   - Style2 9 6 2 3" xfId="23927" xr:uid="{CD7BAE8A-C2AF-45EF-B43F-8CF091E33CE3}"/>
    <cellStyle name="Data   - Style2 9 6 2 3 2" xfId="23928" xr:uid="{A6DE4217-42A8-4DCC-9EB1-892BEF9EA10D}"/>
    <cellStyle name="Data   - Style2 9 6 2 4" xfId="23929" xr:uid="{F4E3EB9A-C3F8-4C09-A8EE-9E347ACE9106}"/>
    <cellStyle name="Data   - Style2 9 6 3" xfId="6767" xr:uid="{15CAE85E-95F9-4D55-ABA9-379C8FB4E5DA}"/>
    <cellStyle name="Data   - Style2 9 6 3 2" xfId="8024" xr:uid="{3A74C44E-E359-4AFF-94FD-A7B46F2ED3D2}"/>
    <cellStyle name="Data   - Style2 9 6 3 2 2" xfId="23930" xr:uid="{71DADA24-A40F-426E-94F0-D5E89A4E7B90}"/>
    <cellStyle name="Data   - Style2 9 6 3 2 2 2" xfId="23931" xr:uid="{0AFF79DE-0029-4350-96C4-4F168A13849F}"/>
    <cellStyle name="Data   - Style2 9 6 3 2 3" xfId="23932" xr:uid="{491866BA-12E5-472F-9EED-35E7E3E89431}"/>
    <cellStyle name="Data   - Style2 9 6 3 3" xfId="23933" xr:uid="{9CEDCA42-7326-4037-8BB0-B92CA79839E9}"/>
    <cellStyle name="Data   - Style2 9 6 3 3 2" xfId="23934" xr:uid="{E08CE06C-ACAE-4ECB-AF17-21DC4A933BD2}"/>
    <cellStyle name="Data   - Style2 9 6 3 4" xfId="23935" xr:uid="{C4A448DF-04A7-4CBF-97D0-20EB89D38063}"/>
    <cellStyle name="Data   - Style2 9 6 4" xfId="23936" xr:uid="{5E753A15-9EE6-466D-80BC-220183D94536}"/>
    <cellStyle name="Data   - Style2 9 6 4 2" xfId="23937" xr:uid="{60564828-ED89-4057-8C8F-19571512E4C9}"/>
    <cellStyle name="Data   - Style2 9 6 5" xfId="23938" xr:uid="{6CF5C7FA-2716-43B5-8F8B-C1DDA5A0811D}"/>
    <cellStyle name="Data   - Style2 9 7" xfId="5984" xr:uid="{5E568A0E-F45E-49CA-A27E-14DCDA048589}"/>
    <cellStyle name="Data   - Style2 9 7 2" xfId="7378" xr:uid="{71316DE7-D907-488F-8D98-79D7914509C2}"/>
    <cellStyle name="Data   - Style2 9 7 2 2" xfId="4667" xr:uid="{91804332-27F7-4D82-979C-FD5401F278AF}"/>
    <cellStyle name="Data   - Style2 9 7 2 2 2" xfId="23939" xr:uid="{F4DF6DFB-03DF-4652-8263-CAAE388BFA1F}"/>
    <cellStyle name="Data   - Style2 9 7 2 2 2 2" xfId="23940" xr:uid="{D4561F52-6581-49A2-A771-8EE02DCA39AD}"/>
    <cellStyle name="Data   - Style2 9 7 2 2 3" xfId="23941" xr:uid="{7E5712E7-64E3-4456-B3BD-7C13C6EE0D25}"/>
    <cellStyle name="Data   - Style2 9 7 2 3" xfId="23942" xr:uid="{663D6344-2044-4779-B397-2BF3E0CA8E71}"/>
    <cellStyle name="Data   - Style2 9 7 2 3 2" xfId="23943" xr:uid="{DD58AA4F-A66D-4131-8350-3514B484F30C}"/>
    <cellStyle name="Data   - Style2 9 7 2 4" xfId="23944" xr:uid="{A641E9D0-0EB8-4BD9-A9A5-20F66728DDC0}"/>
    <cellStyle name="Data   - Style2 9 7 3" xfId="23945" xr:uid="{BBC7FED0-8A45-4DB3-9B0A-6DC2FE0391CB}"/>
    <cellStyle name="Data   - Style2 9 7 3 2" xfId="23946" xr:uid="{DEEDADA7-4734-4407-8E53-11A80EA4C1F8}"/>
    <cellStyle name="Data   - Style2 9 7 4" xfId="23947" xr:uid="{E6AE1D23-56B3-45CB-B82F-337612B21183}"/>
    <cellStyle name="Data   - Style2 9 8" xfId="3963" xr:uid="{FDD7829D-1AF5-49F7-B525-8492D0DA60EC}"/>
    <cellStyle name="Data   - Style2 9 8 2" xfId="4636" xr:uid="{700DE603-8F98-45B4-82FF-8BDBB79F9565}"/>
    <cellStyle name="Data   - Style2 9 8 2 2" xfId="23948" xr:uid="{61FF2569-95AF-4E6D-AA79-85EF04EA20F1}"/>
    <cellStyle name="Data   - Style2 9 8 2 2 2" xfId="23949" xr:uid="{D6DDDEB7-144B-4817-BA1E-97998E805BFB}"/>
    <cellStyle name="Data   - Style2 9 8 2 3" xfId="23950" xr:uid="{45964C90-1322-4D80-B0F8-4C9AACAA47F0}"/>
    <cellStyle name="Data   - Style2 9 8 3" xfId="23951" xr:uid="{9985684B-60CF-4DEC-BFC2-D15C1ED60375}"/>
    <cellStyle name="Data   - Style2 9 8 3 2" xfId="23952" xr:uid="{7F2988D4-A3A0-4BB6-94FE-3724F6A813F6}"/>
    <cellStyle name="Data   - Style2 9 8 4" xfId="23953" xr:uid="{FE7DDBAA-C3B9-42DB-84B5-C3225A4736C0}"/>
    <cellStyle name="Data   - Style2 9 9" xfId="7770" xr:uid="{9675E41A-5268-4D16-AD4E-4A4722ED3982}"/>
    <cellStyle name="Data   - Style2 9 9 2" xfId="23954" xr:uid="{6FA4F241-B194-424D-A7AA-CFF1C2D43D96}"/>
    <cellStyle name="Data   - Style2 9 9 2 2" xfId="23955" xr:uid="{E50EFD7A-EA72-410B-9996-3DDBD00472E1}"/>
    <cellStyle name="Data   - Style2 9 9 3" xfId="23956" xr:uid="{5D612AE7-D192-433B-B99F-893A64CFA690}"/>
    <cellStyle name="Data   - 유형2" xfId="2066" xr:uid="{16FC536E-2C94-4A45-8BFC-BB8680FCEA5E}"/>
    <cellStyle name="Date" xfId="269" xr:uid="{F07A6CC6-4BE6-4982-B650-16575121DDCE}"/>
    <cellStyle name="Date 2" xfId="2067" xr:uid="{E35A1F81-6C97-49DB-A4D0-C353529561DD}"/>
    <cellStyle name="Date 2 2" xfId="5465" xr:uid="{5ED6B628-6BC7-4785-9F0A-67703921A439}"/>
    <cellStyle name="Date 2 3" xfId="7771" xr:uid="{30F01361-76E3-40C8-8A4B-640654620C96}"/>
    <cellStyle name="Date 2 4" xfId="7509" xr:uid="{6779630C-5711-4485-81AD-43ADBC9213AB}"/>
    <cellStyle name="Date 2 5" xfId="4700" xr:uid="{FD12F6D4-3D40-4570-9364-50496F5B6528}"/>
    <cellStyle name="Date 2 6" xfId="4665" xr:uid="{39F359A4-337E-4A73-A48E-AE0346E6E832}"/>
    <cellStyle name="Date 2 7" xfId="32570" xr:uid="{F84D9A8A-51F1-4F71-ACAD-963F00570B42}"/>
    <cellStyle name="Date 3" xfId="4699" xr:uid="{8935A073-C5CA-43D8-9E9A-7310E2659CFB}"/>
    <cellStyle name="Date 3 2" xfId="5387" xr:uid="{81009A4E-B159-4B83-A14F-D6112909D796}"/>
    <cellStyle name="Date 3 3" xfId="6768" xr:uid="{3F78A191-EF45-4561-9633-D884B93047C2}"/>
    <cellStyle name="Date 3 4" xfId="6769" xr:uid="{7F05D173-006C-4B69-8543-CC6175C7F4A8}"/>
    <cellStyle name="Date 4" xfId="5727" xr:uid="{80141587-D95E-40AE-A472-90A092E634B1}"/>
    <cellStyle name="Date 5" xfId="7508" xr:uid="{4FF1DAB1-F143-47AA-8C5E-8B1250D994CD}"/>
    <cellStyle name="Date Short" xfId="2068" xr:uid="{7ED81549-2339-468B-9F32-A650818BB63D}"/>
    <cellStyle name="Date_050212_間接費試算" xfId="2069" xr:uid="{08F93766-B0B0-4029-A33B-8E007632DF12}"/>
    <cellStyle name="datestyle" xfId="2070" xr:uid="{EF56600C-0B1A-45E1-A503-E6BBA26A3603}"/>
    <cellStyle name="DELTA" xfId="2071" xr:uid="{342C6430-BF1C-4C97-88D2-92AB6681CAC5}"/>
    <cellStyle name="Description" xfId="2072" xr:uid="{9B65584A-F641-4D6B-AB32-6BB3A7530589}"/>
    <cellStyle name="Description 2" xfId="7929" xr:uid="{073BF2E0-CE90-4F3C-9ABD-E8B0FBDAEC30}"/>
    <cellStyle name="Description 3" xfId="23957" xr:uid="{6A365E68-C791-463F-A25C-3AAA306213B0}"/>
    <cellStyle name="Description 4" xfId="7205" xr:uid="{F3452A4E-A78B-4A52-B05C-B0A8937911E5}"/>
    <cellStyle name="Dex Doub Line" xfId="5385" xr:uid="{9E7DE716-D0F7-42C2-B218-49404A3534D1}"/>
    <cellStyle name="Dex Doub Line 10" xfId="7901" xr:uid="{7F1B40F5-0BC5-4720-B6E9-0367F5BFDA0C}"/>
    <cellStyle name="Dex Doub Line 10 10" xfId="23958" xr:uid="{DCC896DE-11FD-475D-A5A6-37BE5C5D483A}"/>
    <cellStyle name="Dex Doub Line 10 2" xfId="8028" xr:uid="{2B4621CC-4241-43DD-B9D4-935AE30DBFDB}"/>
    <cellStyle name="Dex Doub Line 10 2 2" xfId="3976" xr:uid="{A9C825DF-889C-4ECC-B242-5342F62BEF16}"/>
    <cellStyle name="Dex Doub Line 10 2 2 2" xfId="4697" xr:uid="{FCFED491-916C-4117-AA8E-EBF4293793D1}"/>
    <cellStyle name="Dex Doub Line 10 2 2 2 2" xfId="23959" xr:uid="{4CD2C003-CE8A-45BD-96EC-18FFCBC060A2}"/>
    <cellStyle name="Dex Doub Line 10 2 2 2 2 2" xfId="23960" xr:uid="{9B60967A-29EE-4DE4-91F7-3083AC6618F2}"/>
    <cellStyle name="Dex Doub Line 10 2 2 2 3" xfId="23961" xr:uid="{7B2A2C58-7A4D-47ED-9D45-DDB57E693818}"/>
    <cellStyle name="Dex Doub Line 10 2 2 3" xfId="23962" xr:uid="{30267BAA-28E3-455E-83FE-B466996218BF}"/>
    <cellStyle name="Dex Doub Line 10 2 2 3 2" xfId="23963" xr:uid="{3335F5E1-7BE3-45E5-9089-DA252185AD00}"/>
    <cellStyle name="Dex Doub Line 10 2 2 4" xfId="23964" xr:uid="{D5110944-C85A-4336-B10A-2AABB26715BD}"/>
    <cellStyle name="Dex Doub Line 10 2 3" xfId="6770" xr:uid="{DF342ABB-D4E9-44FA-A460-50ADF0CA788C}"/>
    <cellStyle name="Dex Doub Line 10 2 3 2" xfId="23965" xr:uid="{822BE513-A974-4B81-8F8D-4176DFF48281}"/>
    <cellStyle name="Dex Doub Line 10 2 3 2 2" xfId="23966" xr:uid="{C724FC92-ED4C-4E08-A0BF-E2204BAC0362}"/>
    <cellStyle name="Dex Doub Line 10 2 3 3" xfId="23967" xr:uid="{260952B9-1485-4EFF-BA37-7F100C66DA87}"/>
    <cellStyle name="Dex Doub Line 10 2 4" xfId="6771" xr:uid="{44CA26E9-077A-493F-A852-45636221A944}"/>
    <cellStyle name="Dex Doub Line 10 2 4 2" xfId="23968" xr:uid="{C7287AA8-F30E-4CE3-9753-B385437C31BC}"/>
    <cellStyle name="Dex Doub Line 10 2 4 2 2" xfId="23969" xr:uid="{3E835A19-55CA-4FDE-908C-1F042941E5A5}"/>
    <cellStyle name="Dex Doub Line 10 2 4 3" xfId="23970" xr:uid="{D65EC28B-CE1A-4213-9152-A952C04A518A}"/>
    <cellStyle name="Dex Doub Line 10 2 5" xfId="23971" xr:uid="{5E6309F0-6DEC-4525-8427-1E06DE81367F}"/>
    <cellStyle name="Dex Doub Line 10 2 5 2" xfId="23972" xr:uid="{3C1F04FD-2699-48F2-AB78-800273B26C6C}"/>
    <cellStyle name="Dex Doub Line 10 2 6" xfId="23973" xr:uid="{4289BCF2-6846-4AF3-BB38-73FAA9A4DB5C}"/>
    <cellStyle name="Dex Doub Line 10 3" xfId="6772" xr:uid="{622410E2-DBBE-4D27-8703-94E1A203835A}"/>
    <cellStyle name="Dex Doub Line 10 3 2" xfId="6773" xr:uid="{BBEECDE9-38AA-4FC8-A20D-99F1D6E8FF59}"/>
    <cellStyle name="Dex Doub Line 10 3 2 2" xfId="6774" xr:uid="{FC780D38-5173-4B1A-A6A6-CE6FF0A32202}"/>
    <cellStyle name="Dex Doub Line 10 3 2 2 2" xfId="23974" xr:uid="{1BE13A6B-5BAB-4112-9711-258A6A393213}"/>
    <cellStyle name="Dex Doub Line 10 3 2 2 2 2" xfId="23975" xr:uid="{B34BFA1B-05A7-46F2-8101-03EFFC03C9E5}"/>
    <cellStyle name="Dex Doub Line 10 3 2 2 3" xfId="23976" xr:uid="{2E388D3D-0A4E-4CE1-A47D-9640CC3DB9B2}"/>
    <cellStyle name="Dex Doub Line 10 3 2 3" xfId="23977" xr:uid="{443C1B4C-9A9B-464C-A610-DEFFD3F0FC29}"/>
    <cellStyle name="Dex Doub Line 10 3 2 3 2" xfId="23978" xr:uid="{40A809B1-ED61-4ADA-A659-C8090F790556}"/>
    <cellStyle name="Dex Doub Line 10 3 2 4" xfId="23979" xr:uid="{45C50FE8-C526-410A-8ABD-CF2D06F1AD0E}"/>
    <cellStyle name="Dex Doub Line 10 3 3" xfId="5093" xr:uid="{20734B64-8EE2-4E9B-8CCD-35CE45E43276}"/>
    <cellStyle name="Dex Doub Line 10 3 3 2" xfId="23980" xr:uid="{65136491-FB03-4EB6-BA1F-E69EC965CDAC}"/>
    <cellStyle name="Dex Doub Line 10 3 3 2 2" xfId="23981" xr:uid="{66439227-B450-45DF-96C8-2219C3A63EA8}"/>
    <cellStyle name="Dex Doub Line 10 3 3 3" xfId="23982" xr:uid="{E579AC62-A384-4BA6-8828-8533F34570E9}"/>
    <cellStyle name="Dex Doub Line 10 3 4" xfId="3991" xr:uid="{8AB49CF6-07CC-4AD7-93A4-D537A311A208}"/>
    <cellStyle name="Dex Doub Line 10 3 4 2" xfId="23983" xr:uid="{1AD94C3F-BF7B-4ABB-A3D0-D5CD96F59B1E}"/>
    <cellStyle name="Dex Doub Line 10 3 4 2 2" xfId="23984" xr:uid="{BD47DA90-8F04-4C16-A6AC-B9870C1D6146}"/>
    <cellStyle name="Dex Doub Line 10 3 4 3" xfId="23985" xr:uid="{382E3255-46DD-4C63-9674-9340C6D6BE80}"/>
    <cellStyle name="Dex Doub Line 10 3 5" xfId="23986" xr:uid="{3E1D274E-B245-4795-8B0A-2F451224DC4E}"/>
    <cellStyle name="Dex Doub Line 10 3 5 2" xfId="23987" xr:uid="{BFE5AC00-9F47-4A35-98BA-EB0FE8D98BC4}"/>
    <cellStyle name="Dex Doub Line 10 3 6" xfId="23988" xr:uid="{083CA73E-774B-4FD2-8AA7-2E99CA961919}"/>
    <cellStyle name="Dex Doub Line 10 4" xfId="5848" xr:uid="{392C37CD-4394-4E97-BF70-C6F81B4EF08C}"/>
    <cellStyle name="Dex Doub Line 10 4 2" xfId="6775" xr:uid="{EC400820-20BF-4EDA-88C0-C6B25A001356}"/>
    <cellStyle name="Dex Doub Line 10 4 2 2" xfId="4276" xr:uid="{249756A3-CDE2-4301-BA4E-3072F8CC73BB}"/>
    <cellStyle name="Dex Doub Line 10 4 2 2 2" xfId="23989" xr:uid="{2A102EB7-F21E-441C-8F9B-917AB6AB215E}"/>
    <cellStyle name="Dex Doub Line 10 4 2 2 2 2" xfId="23990" xr:uid="{D5B2040E-4602-454D-8D65-6EBE4FEE6F98}"/>
    <cellStyle name="Dex Doub Line 10 4 2 2 3" xfId="23991" xr:uid="{99A66A28-FDF2-46F0-AAC3-4D01DCF1C943}"/>
    <cellStyle name="Dex Doub Line 10 4 2 3" xfId="23992" xr:uid="{E67CAA2D-6863-401C-AC6B-733813DA0A19}"/>
    <cellStyle name="Dex Doub Line 10 4 2 3 2" xfId="23993" xr:uid="{38AC7796-DB49-49EF-BC36-CA3511CB6868}"/>
    <cellStyle name="Dex Doub Line 10 4 2 4" xfId="23994" xr:uid="{74DF3648-D401-48B4-8D08-663D9A03818D}"/>
    <cellStyle name="Dex Doub Line 10 4 3" xfId="7206" xr:uid="{BEA7130D-CDB8-4B5E-92C6-BB6020B234DE}"/>
    <cellStyle name="Dex Doub Line 10 4 3 2" xfId="23995" xr:uid="{E3558C3A-6FE2-461B-86B1-17854F1E012D}"/>
    <cellStyle name="Dex Doub Line 10 4 3 2 2" xfId="23996" xr:uid="{DDA62181-620C-4FDD-A99B-8975F32EA254}"/>
    <cellStyle name="Dex Doub Line 10 4 3 3" xfId="23997" xr:uid="{4DEFC204-4C94-4A5C-B66B-91D55A72ACE8}"/>
    <cellStyle name="Dex Doub Line 10 4 4" xfId="7207" xr:uid="{3FA35E5D-7995-484D-B5D9-C03215F5D175}"/>
    <cellStyle name="Dex Doub Line 10 4 4 2" xfId="23998" xr:uid="{21F5F8C2-1C88-4688-8670-BB849C4EC090}"/>
    <cellStyle name="Dex Doub Line 10 4 4 2 2" xfId="23999" xr:uid="{43BC974A-55E9-4B66-AAD5-D2DDDDD3B627}"/>
    <cellStyle name="Dex Doub Line 10 4 4 3" xfId="24000" xr:uid="{DAAA1203-9EA5-431E-8410-073B80A20CC4}"/>
    <cellStyle name="Dex Doub Line 10 4 5" xfId="24001" xr:uid="{29285593-D0CC-45A3-AADF-C4A466B3571B}"/>
    <cellStyle name="Dex Doub Line 10 4 5 2" xfId="24002" xr:uid="{538062FC-68F0-48D2-933C-321356054EE1}"/>
    <cellStyle name="Dex Doub Line 10 4 6" xfId="24003" xr:uid="{FB12E52F-2952-4A3F-9398-EEB9D5E3E62A}"/>
    <cellStyle name="Dex Doub Line 10 5" xfId="7208" xr:uid="{A8CB10B1-A725-44E9-8EB9-03CD3E6E1FD5}"/>
    <cellStyle name="Dex Doub Line 10 5 2" xfId="5576" xr:uid="{E7F433C7-C64C-4143-B088-C2B3DABBE2BE}"/>
    <cellStyle name="Dex Doub Line 10 5 2 2" xfId="5565" xr:uid="{6F324E5E-3F3E-4C7D-9C89-5A706E77A4DB}"/>
    <cellStyle name="Dex Doub Line 10 5 2 2 2" xfId="24004" xr:uid="{395978AA-9C05-4E93-AF06-D49E0DF335A6}"/>
    <cellStyle name="Dex Doub Line 10 5 2 2 2 2" xfId="24005" xr:uid="{160D8C72-2165-44D6-8DAF-B06AB4721024}"/>
    <cellStyle name="Dex Doub Line 10 5 2 2 3" xfId="24006" xr:uid="{38683FBF-939C-42DB-84F0-96B88DB1D419}"/>
    <cellStyle name="Dex Doub Line 10 5 2 3" xfId="24007" xr:uid="{DCCCA9C8-3B8F-4DBD-8A8F-DF2F0E342067}"/>
    <cellStyle name="Dex Doub Line 10 5 2 3 2" xfId="24008" xr:uid="{C7583D22-139D-4C2C-8B9D-948A2CA30E8F}"/>
    <cellStyle name="Dex Doub Line 10 5 2 4" xfId="24009" xr:uid="{F0BAF567-A518-43F9-905E-31A3796B3AF1}"/>
    <cellStyle name="Dex Doub Line 10 5 3" xfId="7633" xr:uid="{2CB21A4B-B9A5-477B-957A-C26F535186CC}"/>
    <cellStyle name="Dex Doub Line 10 5 3 2" xfId="24010" xr:uid="{21430C38-F2C7-450F-A815-21E7010ABF5C}"/>
    <cellStyle name="Dex Doub Line 10 5 3 2 2" xfId="24011" xr:uid="{6C2ED2E2-7D8B-4D74-BD45-6E26958AB686}"/>
    <cellStyle name="Dex Doub Line 10 5 3 3" xfId="24012" xr:uid="{C81783F3-2069-48D0-A913-66F2B26F2D11}"/>
    <cellStyle name="Dex Doub Line 10 5 4" xfId="24013" xr:uid="{0FD7DBD5-49F6-4607-B34E-8072B90ADA54}"/>
    <cellStyle name="Dex Doub Line 10 5 4 2" xfId="24014" xr:uid="{55F40425-25DA-4F2F-8701-07049BD38CA3}"/>
    <cellStyle name="Dex Doub Line 10 5 5" xfId="24015" xr:uid="{D03ADDA9-65FA-4BE1-9EF8-1CDAF153F520}"/>
    <cellStyle name="Dex Doub Line 10 6" xfId="5564" xr:uid="{D4D483C4-CD65-4835-B923-06A0155BB507}"/>
    <cellStyle name="Dex Doub Line 10 6 2" xfId="7637" xr:uid="{EAC2122C-188F-402C-9416-DAEB1702705D}"/>
    <cellStyle name="Dex Doub Line 10 6 2 2" xfId="24016" xr:uid="{1E3A15EA-894D-4DAF-BC8C-7B5C1C014C0B}"/>
    <cellStyle name="Dex Doub Line 10 6 2 2 2" xfId="24017" xr:uid="{20A0106B-65C4-41C3-87DB-2CC0859ECCCF}"/>
    <cellStyle name="Dex Doub Line 10 6 2 3" xfId="24018" xr:uid="{003BAE18-7B24-4D5F-9E41-8ED10FED33C6}"/>
    <cellStyle name="Dex Doub Line 10 6 3" xfId="24019" xr:uid="{9A58849C-F25D-402E-91E9-DAA812AF5072}"/>
    <cellStyle name="Dex Doub Line 10 6 3 2" xfId="24020" xr:uid="{FF3D5E3C-F199-4727-9D62-CCFC82F8B742}"/>
    <cellStyle name="Dex Doub Line 10 6 4" xfId="24021" xr:uid="{7AAD682A-8CD5-48BD-8608-C631971C2ADF}"/>
    <cellStyle name="Dex Doub Line 10 7" xfId="6776" xr:uid="{FCE7D4CE-9FDC-409F-BD11-60A65ABF7EB9}"/>
    <cellStyle name="Dex Doub Line 10 7 2" xfId="24022" xr:uid="{E5DFCD9F-E5BE-4D97-871B-A2002351F0FB}"/>
    <cellStyle name="Dex Doub Line 10 7 2 2" xfId="24023" xr:uid="{954744B0-FEDD-4FCF-982C-5B6FE7DA46DE}"/>
    <cellStyle name="Dex Doub Line 10 7 3" xfId="24024" xr:uid="{3B7E06D4-0F84-4EF9-AAF4-C1F59D396324}"/>
    <cellStyle name="Dex Doub Line 10 8" xfId="7630" xr:uid="{05E59C88-A8E5-4010-A4B2-2819623B7F7A}"/>
    <cellStyle name="Dex Doub Line 10 8 2" xfId="24025" xr:uid="{B292DA08-CC86-4290-84AC-A60A87C2BED0}"/>
    <cellStyle name="Dex Doub Line 10 8 2 2" xfId="24026" xr:uid="{5D16F665-7D0B-4FF3-9184-70C6CA6215A9}"/>
    <cellStyle name="Dex Doub Line 10 8 3" xfId="24027" xr:uid="{E0B7292C-3AA0-40E3-8A0C-72396860B819}"/>
    <cellStyle name="Dex Doub Line 10 9" xfId="24028" xr:uid="{E582E5A1-08B6-4303-9896-4B71AC924E83}"/>
    <cellStyle name="Dex Doub Line 10 9 2" xfId="24029" xr:uid="{40998F51-845E-46FC-908C-4D9E471FCB5F}"/>
    <cellStyle name="Dex Doub Line 11" xfId="5578" xr:uid="{320669E7-971D-48FC-9C18-57C93391CEA7}"/>
    <cellStyle name="Dex Doub Line 11 2" xfId="5577" xr:uid="{C42B58CC-4D19-4D4B-A16C-53891F884EED}"/>
    <cellStyle name="Dex Doub Line 11 2 2" xfId="3795" xr:uid="{24FD83F1-5444-4B2E-88BD-C361867F5BB9}"/>
    <cellStyle name="Dex Doub Line 11 2 2 2" xfId="24030" xr:uid="{45C2CEA9-79F7-48EC-B81F-FDF8BEB2900B}"/>
    <cellStyle name="Dex Doub Line 11 2 2 2 2" xfId="24031" xr:uid="{B4DFA453-CE01-41B7-93F1-44063C93F702}"/>
    <cellStyle name="Dex Doub Line 11 2 2 3" xfId="24032" xr:uid="{FD1FF18B-E3C1-4A7B-A230-629BEF9BEEFB}"/>
    <cellStyle name="Dex Doub Line 11 2 3" xfId="24033" xr:uid="{1763A846-B431-430C-8500-AEF514EB855E}"/>
    <cellStyle name="Dex Doub Line 11 2 3 2" xfId="24034" xr:uid="{EED155DB-290C-475E-9B2B-44E0DE3C8558}"/>
    <cellStyle name="Dex Doub Line 11 2 4" xfId="24035" xr:uid="{C978E780-2489-4345-8CC8-23A4E4EA3891}"/>
    <cellStyle name="Dex Doub Line 11 3" xfId="7209" xr:uid="{87F8561F-BA74-4EA5-9A85-873FB349A1E8}"/>
    <cellStyle name="Dex Doub Line 11 3 2" xfId="24036" xr:uid="{069D81A7-E764-4828-96E8-3184BFAFAB5A}"/>
    <cellStyle name="Dex Doub Line 11 3 2 2" xfId="24037" xr:uid="{F873E416-8A93-4671-BE62-9DDE7305F4C3}"/>
    <cellStyle name="Dex Doub Line 11 3 3" xfId="24038" xr:uid="{6434D5B2-59AC-41CA-9A5E-55B4CFCE4377}"/>
    <cellStyle name="Dex Doub Line 11 4" xfId="7638" xr:uid="{C0C2D5A8-0E1C-4B26-A95F-CA4210EEC533}"/>
    <cellStyle name="Dex Doub Line 11 4 2" xfId="24039" xr:uid="{FF53A00D-AB87-43DF-B22C-0EA732695362}"/>
    <cellStyle name="Dex Doub Line 11 4 2 2" xfId="24040" xr:uid="{86B39E76-4C28-41A7-AAF4-1A5FFB2D998A}"/>
    <cellStyle name="Dex Doub Line 11 4 3" xfId="24041" xr:uid="{D592DDC1-9514-4ECF-9800-FA3974830366}"/>
    <cellStyle name="Dex Doub Line 11 5" xfId="24042" xr:uid="{2280780F-54A0-4A60-A0DE-1D8462807152}"/>
    <cellStyle name="Dex Doub Line 11 5 2" xfId="24043" xr:uid="{54CCC57D-C032-4C87-889A-F51FC2077821}"/>
    <cellStyle name="Dex Doub Line 11 6" xfId="24044" xr:uid="{A04E2E7E-947D-4CE8-A055-0172E6F35B58}"/>
    <cellStyle name="Dex Doub Line 12" xfId="7632" xr:uid="{6369D16B-BA64-4327-97BA-46BF34F9F7E9}"/>
    <cellStyle name="Dex Doub Line 12 2" xfId="5563" xr:uid="{01328A5B-1953-412B-B173-A43C429EA4E8}"/>
    <cellStyle name="Dex Doub Line 12 2 2" xfId="24045" xr:uid="{EB159FA0-3F9B-4318-9D84-9F7A0D739BFA}"/>
    <cellStyle name="Dex Doub Line 12 2 2 2" xfId="24046" xr:uid="{980331F0-D64E-4726-8BF9-90E4252849F5}"/>
    <cellStyle name="Dex Doub Line 12 2 3" xfId="24047" xr:uid="{BCA4813E-95DF-47F8-AA84-7185343719CB}"/>
    <cellStyle name="Dex Doub Line 12 3" xfId="24048" xr:uid="{0584101B-CD07-44FB-AA2C-1EA6A9FC4438}"/>
    <cellStyle name="Dex Doub Line 12 3 2" xfId="24049" xr:uid="{50C18073-32E1-424A-9675-70C158A49A74}"/>
    <cellStyle name="Dex Doub Line 12 4" xfId="24050" xr:uid="{42CE83AA-43FF-470B-B84C-8F2C9C0EFCA7}"/>
    <cellStyle name="Dex Doub Line 13" xfId="7639" xr:uid="{1B9689D2-3AF4-4D05-BCE8-50DEC10EB62D}"/>
    <cellStyle name="Dex Doub Line 13 2" xfId="24051" xr:uid="{12E2A5A5-EB33-48E3-8A52-6C600227FC5D}"/>
    <cellStyle name="Dex Doub Line 13 2 2" xfId="24052" xr:uid="{3DF20359-DCA1-4EDF-A6C5-A5B7CD658ABF}"/>
    <cellStyle name="Dex Doub Line 13 3" xfId="24053" xr:uid="{3ABDE7C0-327B-48A1-9789-D0BCD03BC563}"/>
    <cellStyle name="Dex Doub Line 14" xfId="6777" xr:uid="{66167DB3-0739-4226-9D0F-6DFC45308030}"/>
    <cellStyle name="Dex Doub Line 14 2" xfId="24054" xr:uid="{D82E77F4-D7B3-4EB1-A2A6-EFED4CAF3A9B}"/>
    <cellStyle name="Dex Doub Line 14 2 2" xfId="24055" xr:uid="{C08901CB-BD09-46A0-8E24-FD0B44C11C6F}"/>
    <cellStyle name="Dex Doub Line 14 3" xfId="24056" xr:uid="{F21FD1FC-6714-412A-87F1-147795340D1F}"/>
    <cellStyle name="Dex Doub Line 15" xfId="24057" xr:uid="{ABD29347-726D-44BB-9A00-13C9FAD18EA7}"/>
    <cellStyle name="Dex Doub Line 15 2" xfId="24058" xr:uid="{9BA8A6F3-BFC6-4DEB-88A6-24ECF12409DE}"/>
    <cellStyle name="Dex Doub Line 16" xfId="24059" xr:uid="{80E57CD3-325E-4702-83FE-9DFA97B9DBAD}"/>
    <cellStyle name="Dex Doub Line 16 2" xfId="24060" xr:uid="{03E677C1-9E69-4A43-865B-795C844528EE}"/>
    <cellStyle name="Dex Doub Line 17" xfId="24061" xr:uid="{72D39F21-C82C-49A1-BDA4-996691E6D147}"/>
    <cellStyle name="Dex Doub Line 17 2" xfId="24062" xr:uid="{585447BB-C1CD-4A4B-9C59-FDB22982F486}"/>
    <cellStyle name="Dex Doub Line 18" xfId="24063" xr:uid="{360B07C4-C3FB-49A1-BFD2-483C21F081C6}"/>
    <cellStyle name="Dex Doub Line 18 2" xfId="24064" xr:uid="{2A20A552-3D9F-448D-B9E8-B393DB1496E6}"/>
    <cellStyle name="Dex Doub Line 19" xfId="24065" xr:uid="{E6440EEF-7050-466A-875A-6C8E56595B42}"/>
    <cellStyle name="Dex Doub Line 2" xfId="7631" xr:uid="{07CB1AFE-9EA6-4CD7-B1A1-319B67133985}"/>
    <cellStyle name="Dex Doub Line 2 10" xfId="24066" xr:uid="{8333F982-72BA-4835-AB59-F57661E6C2C6}"/>
    <cellStyle name="Dex Doub Line 2 10 2" xfId="24067" xr:uid="{6753596A-3CF0-41BD-9DA7-6DCB24D4F544}"/>
    <cellStyle name="Dex Doub Line 2 11" xfId="24068" xr:uid="{9739088B-BA14-4D18-90B9-400547270B75}"/>
    <cellStyle name="Dex Doub Line 2 2" xfId="3640" xr:uid="{E5F6AF9E-6BD3-4126-BCC3-6E05C8B4AD46}"/>
    <cellStyle name="Dex Doub Line 2 2 10" xfId="24069" xr:uid="{C297BF30-518E-4332-AB07-D84051D61634}"/>
    <cellStyle name="Dex Doub Line 2 2 10 2" xfId="24070" xr:uid="{56D71D70-A0AC-4AF7-BECC-F43FF9CB7D0E}"/>
    <cellStyle name="Dex Doub Line 2 2 11" xfId="24071" xr:uid="{E7638D2D-35A2-4266-A6AC-573346090C78}"/>
    <cellStyle name="Dex Doub Line 2 2 2" xfId="5562" xr:uid="{67653FB2-0CD6-419E-9F9B-FD763681B167}"/>
    <cellStyle name="Dex Doub Line 2 2 2 10" xfId="24072" xr:uid="{2C8F4299-A8F4-4537-8065-AB984D56641F}"/>
    <cellStyle name="Dex Doub Line 2 2 2 2" xfId="6778" xr:uid="{DAD7617D-5B2D-4E47-B246-D6A41143B995}"/>
    <cellStyle name="Dex Doub Line 2 2 2 2 2" xfId="7640" xr:uid="{4823B57A-2103-43DB-9951-6341CDC9152A}"/>
    <cellStyle name="Dex Doub Line 2 2 2 2 2 2" xfId="6779" xr:uid="{3EA54788-779F-4327-91D4-D9B2D0B623F5}"/>
    <cellStyle name="Dex Doub Line 2 2 2 2 2 2 2" xfId="24073" xr:uid="{802714CE-6D56-4164-96E8-9F762ECB4DEF}"/>
    <cellStyle name="Dex Doub Line 2 2 2 2 2 2 2 2" xfId="24074" xr:uid="{0129A609-5BC9-4FC0-BD4A-1C942EDFE3A9}"/>
    <cellStyle name="Dex Doub Line 2 2 2 2 2 2 3" xfId="24075" xr:uid="{FF14B15F-9F8B-4066-B2D8-8DCB52BD598C}"/>
    <cellStyle name="Dex Doub Line 2 2 2 2 2 3" xfId="24076" xr:uid="{19B64DAA-45E5-4E3F-BADD-5CE6BE7D5ED2}"/>
    <cellStyle name="Dex Doub Line 2 2 2 2 2 3 2" xfId="24077" xr:uid="{27B95ED3-4EA9-44BC-B29D-EE042AFC5FB6}"/>
    <cellStyle name="Dex Doub Line 2 2 2 2 2 4" xfId="24078" xr:uid="{11483735-14A9-4814-8E74-BAA32470D547}"/>
    <cellStyle name="Dex Doub Line 2 2 2 2 3" xfId="7380" xr:uid="{80A6BD70-DFD3-4BF9-AAEE-8DC44974142C}"/>
    <cellStyle name="Dex Doub Line 2 2 2 2 3 2" xfId="24079" xr:uid="{F70096C8-B263-4476-9547-5915A7D61ED6}"/>
    <cellStyle name="Dex Doub Line 2 2 2 2 3 2 2" xfId="24080" xr:uid="{396C4781-519B-4BDC-88B6-BC13D6B1399E}"/>
    <cellStyle name="Dex Doub Line 2 2 2 2 3 3" xfId="24081" xr:uid="{FDD4B8A6-1317-4F9E-B74C-0AAB9C84C0B1}"/>
    <cellStyle name="Dex Doub Line 2 2 2 2 4" xfId="5847" xr:uid="{FE713C9E-D989-43BD-8F5D-C2BCF921786A}"/>
    <cellStyle name="Dex Doub Line 2 2 2 2 4 2" xfId="24082" xr:uid="{EE54DB38-BE05-4E8F-A365-5883D65974BE}"/>
    <cellStyle name="Dex Doub Line 2 2 2 2 4 2 2" xfId="24083" xr:uid="{96C8EAA7-AA0A-4C68-9B0F-D10C26FFDFD6}"/>
    <cellStyle name="Dex Doub Line 2 2 2 2 4 3" xfId="24084" xr:uid="{44F0E76D-0A8E-41E1-B16A-D2E59C25F085}"/>
    <cellStyle name="Dex Doub Line 2 2 2 2 5" xfId="24085" xr:uid="{F193959B-DC26-4D72-8B56-C18FFBAB9615}"/>
    <cellStyle name="Dex Doub Line 2 2 2 2 5 2" xfId="24086" xr:uid="{A44F9832-0190-4CA5-83D7-4460897B25F6}"/>
    <cellStyle name="Dex Doub Line 2 2 2 2 6" xfId="24087" xr:uid="{BE5CD26C-46A6-4421-9E81-E22A5123741C}"/>
    <cellStyle name="Dex Doub Line 2 2 2 3" xfId="5846" xr:uid="{B63AC65E-58DB-4041-98F6-CB4A4E21FBE7}"/>
    <cellStyle name="Dex Doub Line 2 2 2 3 2" xfId="5561" xr:uid="{D1059695-D7B6-4210-B24A-038851D3DFF6}"/>
    <cellStyle name="Dex Doub Line 2 2 2 3 2 2" xfId="6781" xr:uid="{8AD54D5F-D44D-4612-8852-C492349590F9}"/>
    <cellStyle name="Dex Doub Line 2 2 2 3 2 2 2" xfId="24088" xr:uid="{0A80A3B9-DA14-4500-8B7C-EF4F09D420EE}"/>
    <cellStyle name="Dex Doub Line 2 2 2 3 2 2 2 2" xfId="24089" xr:uid="{9A68FA26-9A10-4595-97FE-DF079F6DB9A9}"/>
    <cellStyle name="Dex Doub Line 2 2 2 3 2 2 3" xfId="24090" xr:uid="{E076BC54-0EEB-4C5D-A50D-E4D68B7C3CC7}"/>
    <cellStyle name="Dex Doub Line 2 2 2 3 2 3" xfId="24091" xr:uid="{77E00B49-3F3F-428D-B88A-7336EEBFF21F}"/>
    <cellStyle name="Dex Doub Line 2 2 2 3 2 3 2" xfId="24092" xr:uid="{822115B1-85EB-4AE7-92A6-24024978B9EC}"/>
    <cellStyle name="Dex Doub Line 2 2 2 3 2 4" xfId="24093" xr:uid="{BE02B105-92C8-4683-99FA-FB0A54B9BD67}"/>
    <cellStyle name="Dex Doub Line 2 2 2 3 3" xfId="7930" xr:uid="{E158EAF2-5F4F-4423-8684-5A219DDADD7D}"/>
    <cellStyle name="Dex Doub Line 2 2 2 3 3 2" xfId="24094" xr:uid="{BE418545-49B4-4445-9766-9E506E36913F}"/>
    <cellStyle name="Dex Doub Line 2 2 2 3 3 2 2" xfId="24095" xr:uid="{4AC58DF8-0DCB-40E4-AF13-20EE0918C535}"/>
    <cellStyle name="Dex Doub Line 2 2 2 3 3 3" xfId="24096" xr:uid="{FF722C5D-A28A-4610-9ECA-159037131507}"/>
    <cellStyle name="Dex Doub Line 2 2 2 3 4" xfId="7641" xr:uid="{B3D80A19-2681-4E55-822A-D0D6C990ECE8}"/>
    <cellStyle name="Dex Doub Line 2 2 2 3 4 2" xfId="24097" xr:uid="{4DB7A963-A262-487B-9110-7215A7BE7375}"/>
    <cellStyle name="Dex Doub Line 2 2 2 3 4 2 2" xfId="24098" xr:uid="{C5D2C58B-A520-43DC-95AE-C739F94A0CFE}"/>
    <cellStyle name="Dex Doub Line 2 2 2 3 4 3" xfId="24099" xr:uid="{D2F09063-E886-4123-AE0E-5219DF46F694}"/>
    <cellStyle name="Dex Doub Line 2 2 2 3 5" xfId="24100" xr:uid="{C4B7609D-391D-4EA7-9EBC-438B17D7DA8E}"/>
    <cellStyle name="Dex Doub Line 2 2 2 3 5 2" xfId="24101" xr:uid="{65B7715B-6C0C-437D-8983-2460B00E9908}"/>
    <cellStyle name="Dex Doub Line 2 2 2 3 6" xfId="24102" xr:uid="{2D696ED9-CDF2-4360-8E18-E52FB651567E}"/>
    <cellStyle name="Dex Doub Line 2 2 2 4" xfId="5466" xr:uid="{8D86438D-B07A-41DB-ABBE-D75D796264C5}"/>
    <cellStyle name="Dex Doub Line 2 2 2 4 2" xfId="7210" xr:uid="{C82ECAE5-0FD9-4300-A540-B74ABD251CF4}"/>
    <cellStyle name="Dex Doub Line 2 2 2 4 2 2" xfId="7772" xr:uid="{D7B2D97E-B1EE-449C-9EB1-B306CCB27D88}"/>
    <cellStyle name="Dex Doub Line 2 2 2 4 2 2 2" xfId="24103" xr:uid="{B9B5A946-63E6-4720-B9A2-77732D125F17}"/>
    <cellStyle name="Dex Doub Line 2 2 2 4 2 2 2 2" xfId="24104" xr:uid="{20D83F13-1324-4C91-90F5-08A04B9797BC}"/>
    <cellStyle name="Dex Doub Line 2 2 2 4 2 2 3" xfId="24105" xr:uid="{B2F5EED3-4EBD-4FA8-9930-30DC1F040AC3}"/>
    <cellStyle name="Dex Doub Line 2 2 2 4 2 3" xfId="24106" xr:uid="{99ED12B8-4940-41F5-8056-785A1FB96817}"/>
    <cellStyle name="Dex Doub Line 2 2 2 4 2 3 2" xfId="24107" xr:uid="{8D1E6A94-6523-49AB-A785-AA081088BBAF}"/>
    <cellStyle name="Dex Doub Line 2 2 2 4 2 4" xfId="24108" xr:uid="{1F9D018B-D9D6-4E4C-92D4-37A9E727F401}"/>
    <cellStyle name="Dex Doub Line 2 2 2 4 3" xfId="7211" xr:uid="{A8A7C3FA-E975-4773-B39A-3D46F85842CF}"/>
    <cellStyle name="Dex Doub Line 2 2 2 4 3 2" xfId="24109" xr:uid="{F9FD3D45-2609-4605-8154-93CB994F1C14}"/>
    <cellStyle name="Dex Doub Line 2 2 2 4 3 2 2" xfId="24110" xr:uid="{6F5B4F06-EC28-4912-834C-433993E1247F}"/>
    <cellStyle name="Dex Doub Line 2 2 2 4 3 3" xfId="24111" xr:uid="{FB462FBD-2D18-4018-9C49-9D4D237B30D7}"/>
    <cellStyle name="Dex Doub Line 2 2 2 4 4" xfId="7212" xr:uid="{52CDB6E0-8C7B-41CB-8ACC-65F53F85BDCD}"/>
    <cellStyle name="Dex Doub Line 2 2 2 4 4 2" xfId="24112" xr:uid="{3B47C715-859D-471C-B9BD-D8D985C58F01}"/>
    <cellStyle name="Dex Doub Line 2 2 2 4 4 2 2" xfId="24113" xr:uid="{460B16BF-E7CA-4004-9356-740F6762E414}"/>
    <cellStyle name="Dex Doub Line 2 2 2 4 4 3" xfId="24114" xr:uid="{0E588C86-A691-4DEE-8EE8-11C809528FF2}"/>
    <cellStyle name="Dex Doub Line 2 2 2 4 5" xfId="24115" xr:uid="{B511A749-66D2-43D6-92E6-9EAA8E29C41C}"/>
    <cellStyle name="Dex Doub Line 2 2 2 4 5 2" xfId="24116" xr:uid="{64D9AA62-8A68-4BA7-AEC0-6841ABB084BD}"/>
    <cellStyle name="Dex Doub Line 2 2 2 4 6" xfId="24117" xr:uid="{25261E07-0CB9-4382-8E0A-E13C96E9F595}"/>
    <cellStyle name="Dex Doub Line 2 2 2 5" xfId="7213" xr:uid="{0A3D614F-724D-4DBA-AB22-74CFF4380336}"/>
    <cellStyle name="Dex Doub Line 2 2 2 5 2" xfId="7214" xr:uid="{5934AA79-57B3-46C6-8D94-44A6056F4936}"/>
    <cellStyle name="Dex Doub Line 2 2 2 5 2 2" xfId="6780" xr:uid="{CC71A028-1D42-4013-B1F6-85008B716161}"/>
    <cellStyle name="Dex Doub Line 2 2 2 5 2 2 2" xfId="24118" xr:uid="{14AA5BBB-EF00-4B93-90B1-9CD0D1D5D507}"/>
    <cellStyle name="Dex Doub Line 2 2 2 5 2 2 2 2" xfId="24119" xr:uid="{D209FBB6-91FB-4951-8A2E-0AA37C766F57}"/>
    <cellStyle name="Dex Doub Line 2 2 2 5 2 2 3" xfId="24120" xr:uid="{00BB4B13-3727-4158-9E31-925348DAA86B}"/>
    <cellStyle name="Dex Doub Line 2 2 2 5 2 3" xfId="24121" xr:uid="{3909DC7F-5FEC-4E50-A17D-7A17AF8BD8AB}"/>
    <cellStyle name="Dex Doub Line 2 2 2 5 2 3 2" xfId="24122" xr:uid="{E43CFCD4-BB09-45A2-8BD2-B619596DED17}"/>
    <cellStyle name="Dex Doub Line 2 2 2 5 2 4" xfId="24123" xr:uid="{1B65FCFA-D5CD-4397-BD8D-D008242652DD}"/>
    <cellStyle name="Dex Doub Line 2 2 2 5 3" xfId="7215" xr:uid="{C8F69A71-CB10-4C91-A4A1-7058876424B1}"/>
    <cellStyle name="Dex Doub Line 2 2 2 5 3 2" xfId="24124" xr:uid="{17577A80-8609-4A13-97DF-65359B91B55D}"/>
    <cellStyle name="Dex Doub Line 2 2 2 5 3 2 2" xfId="24125" xr:uid="{546C6A2F-512C-4EE7-A2B6-3494F8AC1244}"/>
    <cellStyle name="Dex Doub Line 2 2 2 5 3 3" xfId="24126" xr:uid="{0248D0FA-97BB-45F6-BE48-514312F4C815}"/>
    <cellStyle name="Dex Doub Line 2 2 2 5 4" xfId="24127" xr:uid="{57BC4F50-F012-4050-A299-5D2457F6FD10}"/>
    <cellStyle name="Dex Doub Line 2 2 2 5 4 2" xfId="24128" xr:uid="{F0E7CC8F-1C6F-482A-BE6A-9B4EE8320046}"/>
    <cellStyle name="Dex Doub Line 2 2 2 5 5" xfId="24129" xr:uid="{A51E3584-A3A9-451F-A032-C17BAF761D3A}"/>
    <cellStyle name="Dex Doub Line 2 2 2 6" xfId="7382" xr:uid="{43430B00-5F1B-42AE-8F3A-34075E6D8782}"/>
    <cellStyle name="Dex Doub Line 2 2 2 6 2" xfId="5560" xr:uid="{AA92829C-70E5-4670-9CCF-FC0A921C8AEA}"/>
    <cellStyle name="Dex Doub Line 2 2 2 6 2 2" xfId="24130" xr:uid="{0410C7D1-D951-4EE9-92DB-74D126CF263A}"/>
    <cellStyle name="Dex Doub Line 2 2 2 6 2 2 2" xfId="24131" xr:uid="{CD8B1FD8-3E4B-4CF8-87A6-AD61534CE550}"/>
    <cellStyle name="Dex Doub Line 2 2 2 6 2 3" xfId="24132" xr:uid="{EA094A9F-DB68-407D-B46A-9A43C2415323}"/>
    <cellStyle name="Dex Doub Line 2 2 2 6 3" xfId="24133" xr:uid="{06C0A840-F02B-4B8C-A40F-952AA858266D}"/>
    <cellStyle name="Dex Doub Line 2 2 2 6 3 2" xfId="24134" xr:uid="{D4DE566B-6BDB-432D-9BBC-CA15E50FA3BE}"/>
    <cellStyle name="Dex Doub Line 2 2 2 6 4" xfId="24135" xr:uid="{B091C970-E3FE-4700-BDFA-482EFCB1B60C}"/>
    <cellStyle name="Dex Doub Line 2 2 2 7" xfId="6782" xr:uid="{927134FF-0FBB-4BC4-9A9A-3D8E0EDCF849}"/>
    <cellStyle name="Dex Doub Line 2 2 2 7 2" xfId="24136" xr:uid="{DB694FEE-7CC8-4927-9AFC-3F917D29B62F}"/>
    <cellStyle name="Dex Doub Line 2 2 2 7 2 2" xfId="24137" xr:uid="{E5DA4F92-0449-4003-A706-CBBD6E1BF4BD}"/>
    <cellStyle name="Dex Doub Line 2 2 2 7 3" xfId="24138" xr:uid="{08BE0C3F-B36D-42B4-93C8-00D01BE92792}"/>
    <cellStyle name="Dex Doub Line 2 2 2 8" xfId="7931" xr:uid="{188F51EB-FADA-4E79-86A0-AEF51E2A4576}"/>
    <cellStyle name="Dex Doub Line 2 2 2 8 2" xfId="24139" xr:uid="{FC11CB7B-45AC-4AF7-841C-530475130A0F}"/>
    <cellStyle name="Dex Doub Line 2 2 2 8 2 2" xfId="24140" xr:uid="{E99D3F02-D67D-424C-8743-241B426CC674}"/>
    <cellStyle name="Dex Doub Line 2 2 2 8 3" xfId="24141" xr:uid="{FC6F3409-9232-44C3-B630-DEE47BC4F581}"/>
    <cellStyle name="Dex Doub Line 2 2 2 9" xfId="24142" xr:uid="{4DC87949-FA44-461F-8CF9-371D402F6C4C}"/>
    <cellStyle name="Dex Doub Line 2 2 2 9 2" xfId="24143" xr:uid="{43E4C8DA-B41A-40A1-95F3-784888904583}"/>
    <cellStyle name="Dex Doub Line 2 2 3" xfId="7642" xr:uid="{A7F12A6B-E443-4701-BA2D-EE82AE4711CF}"/>
    <cellStyle name="Dex Doub Line 2 2 3 10" xfId="24144" xr:uid="{BF4C18F2-5704-4184-98A6-F83B0476D41A}"/>
    <cellStyle name="Dex Doub Line 2 2 3 2" xfId="6783" xr:uid="{2B4591CF-2F65-4B2B-B32C-631D5FCABF54}"/>
    <cellStyle name="Dex Doub Line 2 2 3 2 2" xfId="7216" xr:uid="{344F95B7-B718-4B3F-AC87-E2D8B56193C5}"/>
    <cellStyle name="Dex Doub Line 2 2 3 2 2 2" xfId="5092" xr:uid="{3FC67958-DAE0-4243-95D1-493E8291D9A7}"/>
    <cellStyle name="Dex Doub Line 2 2 3 2 2 2 2" xfId="24145" xr:uid="{676D42D4-D81C-448D-9201-8BD3AE889958}"/>
    <cellStyle name="Dex Doub Line 2 2 3 2 2 2 2 2" xfId="24146" xr:uid="{5AB39C11-9D35-439D-AFB0-89D45E0B41DC}"/>
    <cellStyle name="Dex Doub Line 2 2 3 2 2 2 3" xfId="24147" xr:uid="{1483E58E-9AC4-4A2F-8C70-5C502087BD72}"/>
    <cellStyle name="Dex Doub Line 2 2 3 2 2 3" xfId="24148" xr:uid="{1BB683F0-9650-4955-A54D-4FDF73FAA8D8}"/>
    <cellStyle name="Dex Doub Line 2 2 3 2 2 3 2" xfId="24149" xr:uid="{E01D49C2-C56D-4B95-9BEB-C97AB0A71B69}"/>
    <cellStyle name="Dex Doub Line 2 2 3 2 2 4" xfId="24150" xr:uid="{16C1D46E-1F02-4EB9-BEB1-3823250735F9}"/>
    <cellStyle name="Dex Doub Line 2 2 3 2 3" xfId="7217" xr:uid="{BC32548B-B92D-4C42-AE3F-5350A03E7FE0}"/>
    <cellStyle name="Dex Doub Line 2 2 3 2 3 2" xfId="24151" xr:uid="{C586C681-7C55-4F44-8E87-3A208E11EF6D}"/>
    <cellStyle name="Dex Doub Line 2 2 3 2 3 2 2" xfId="24152" xr:uid="{B1867C44-A366-41A6-A34F-EF8F5CEF4CEC}"/>
    <cellStyle name="Dex Doub Line 2 2 3 2 3 3" xfId="24153" xr:uid="{557CAEA6-DD46-4894-A11B-35F31883EC8D}"/>
    <cellStyle name="Dex Doub Line 2 2 3 2 4" xfId="7381" xr:uid="{49BF385E-53C5-4B39-9C1E-B42C45816F50}"/>
    <cellStyle name="Dex Doub Line 2 2 3 2 4 2" xfId="24154" xr:uid="{44EFBD68-D903-4C31-9FDE-6F5335DC9D71}"/>
    <cellStyle name="Dex Doub Line 2 2 3 2 4 2 2" xfId="24155" xr:uid="{526F0D63-99FB-4382-99DA-E906B210F5D9}"/>
    <cellStyle name="Dex Doub Line 2 2 3 2 4 3" xfId="24156" xr:uid="{0B41ACB5-A31B-441D-8228-D46F7B0C2152}"/>
    <cellStyle name="Dex Doub Line 2 2 3 2 5" xfId="24157" xr:uid="{0DDD56B4-302C-42FE-B49B-CF49D7144CCE}"/>
    <cellStyle name="Dex Doub Line 2 2 3 2 5 2" xfId="24158" xr:uid="{D5519DA1-4D2E-4645-A497-AA0267F750ED}"/>
    <cellStyle name="Dex Doub Line 2 2 3 2 6" xfId="24159" xr:uid="{34521E0A-9CE4-4530-8FE7-D2181AFA9267}"/>
    <cellStyle name="Dex Doub Line 2 2 3 3" xfId="3563" xr:uid="{0F419075-550E-414B-8371-283AE1723B1C}"/>
    <cellStyle name="Dex Doub Line 2 2 3 3 2" xfId="5374" xr:uid="{B9EA4181-06F4-4583-8851-2B91EFF5B331}"/>
    <cellStyle name="Dex Doub Line 2 2 3 3 2 2" xfId="6784" xr:uid="{B24A3459-B51C-4344-B708-DFF4B1653E97}"/>
    <cellStyle name="Dex Doub Line 2 2 3 3 2 2 2" xfId="24160" xr:uid="{3010143E-A09D-4C0C-B2B8-C7ECAF78C249}"/>
    <cellStyle name="Dex Doub Line 2 2 3 3 2 2 2 2" xfId="24161" xr:uid="{2EA0285C-C469-4145-A529-7FD54AE0C947}"/>
    <cellStyle name="Dex Doub Line 2 2 3 3 2 2 3" xfId="24162" xr:uid="{8EBFF50E-2113-4E6F-BB2E-2933E103DFBB}"/>
    <cellStyle name="Dex Doub Line 2 2 3 3 2 3" xfId="24163" xr:uid="{4B29EF9A-5BAA-480F-96FA-AF1F060C6364}"/>
    <cellStyle name="Dex Doub Line 2 2 3 3 2 3 2" xfId="24164" xr:uid="{06354ACA-0627-4663-AA99-99A5328053AE}"/>
    <cellStyle name="Dex Doub Line 2 2 3 3 2 4" xfId="24165" xr:uid="{BCB7BD85-2543-4EFA-933A-13B327758486}"/>
    <cellStyle name="Dex Doub Line 2 2 3 3 3" xfId="5845" xr:uid="{898E2828-9A07-41BB-93FE-1E9E4F235A6F}"/>
    <cellStyle name="Dex Doub Line 2 2 3 3 3 2" xfId="24166" xr:uid="{BCEDD42D-B22F-4FC6-9DBB-DE3B52512354}"/>
    <cellStyle name="Dex Doub Line 2 2 3 3 3 2 2" xfId="24167" xr:uid="{8C4F1E3C-D66F-4F6D-8A31-DBD262E6BAE9}"/>
    <cellStyle name="Dex Doub Line 2 2 3 3 3 3" xfId="24168" xr:uid="{230B9F94-495C-4610-9DCC-ED02A4B3109A}"/>
    <cellStyle name="Dex Doub Line 2 2 3 3 4" xfId="3489" xr:uid="{99A83520-22FD-4366-8E6E-0CFF91D336E1}"/>
    <cellStyle name="Dex Doub Line 2 2 3 3 4 2" xfId="24169" xr:uid="{0B66A772-D0DD-4756-92D6-627C218B529F}"/>
    <cellStyle name="Dex Doub Line 2 2 3 3 4 2 2" xfId="24170" xr:uid="{CA5AD8E4-C565-4018-A5B5-13DE5D8B2527}"/>
    <cellStyle name="Dex Doub Line 2 2 3 3 4 3" xfId="24171" xr:uid="{C3995548-2441-420D-B082-E09748CB5A2E}"/>
    <cellStyle name="Dex Doub Line 2 2 3 3 5" xfId="24172" xr:uid="{65F54436-3829-4E3D-B5DA-2498C1D3D69D}"/>
    <cellStyle name="Dex Doub Line 2 2 3 3 5 2" xfId="24173" xr:uid="{0B8941A2-484D-4248-940F-024120813F47}"/>
    <cellStyle name="Dex Doub Line 2 2 3 3 6" xfId="24174" xr:uid="{75793DDA-DC2D-4A86-ACBE-DA48652ACB16}"/>
    <cellStyle name="Dex Doub Line 2 2 3 4" xfId="6791" xr:uid="{C783990C-B86F-4ACC-B8E8-7D3A407D316C}"/>
    <cellStyle name="Dex Doub Line 2 2 3 4 2" xfId="6785" xr:uid="{8ABA42CE-9520-44EE-93A1-9F30634206E5}"/>
    <cellStyle name="Dex Doub Line 2 2 3 4 2 2" xfId="6786" xr:uid="{763744B4-5112-424B-B792-79AC8DF628AA}"/>
    <cellStyle name="Dex Doub Line 2 2 3 4 2 2 2" xfId="24175" xr:uid="{591F61F8-C501-4746-88E2-3B645CF0BC73}"/>
    <cellStyle name="Dex Doub Line 2 2 3 4 2 2 2 2" xfId="24176" xr:uid="{6C749F82-8964-4107-9ACE-3367C699E846}"/>
    <cellStyle name="Dex Doub Line 2 2 3 4 2 2 3" xfId="24177" xr:uid="{480C232E-7D1A-4461-954F-37AF013064D8}"/>
    <cellStyle name="Dex Doub Line 2 2 3 4 2 3" xfId="24178" xr:uid="{5B0B3B2B-199C-4CDD-BC5A-52DB1C6DF5B2}"/>
    <cellStyle name="Dex Doub Line 2 2 3 4 2 3 2" xfId="24179" xr:uid="{4E229C49-FCEA-49C0-BDDE-C5A6E10C72B5}"/>
    <cellStyle name="Dex Doub Line 2 2 3 4 2 4" xfId="24180" xr:uid="{6143096D-4B6E-44F1-8BF7-16AE8B0E58B5}"/>
    <cellStyle name="Dex Doub Line 2 2 3 4 3" xfId="6787" xr:uid="{8B22AB10-8136-4BA0-9765-165C71898D7D}"/>
    <cellStyle name="Dex Doub Line 2 2 3 4 3 2" xfId="24181" xr:uid="{1B29CA05-4355-4563-9FD4-B4C1708BB52D}"/>
    <cellStyle name="Dex Doub Line 2 2 3 4 3 2 2" xfId="24182" xr:uid="{2969E967-8428-4F94-B030-46431CEAABF8}"/>
    <cellStyle name="Dex Doub Line 2 2 3 4 3 3" xfId="24183" xr:uid="{9FC9D28D-DAB8-4ED5-B30C-6C7B86D888DD}"/>
    <cellStyle name="Dex Doub Line 2 2 3 4 4" xfId="6788" xr:uid="{4664D9CF-2D89-4F0E-A0EE-6FB8F536C446}"/>
    <cellStyle name="Dex Doub Line 2 2 3 4 4 2" xfId="24184" xr:uid="{A28BA034-77FB-498F-92EB-FA3B9F6587B9}"/>
    <cellStyle name="Dex Doub Line 2 2 3 4 4 2 2" xfId="24185" xr:uid="{279D7387-83B2-4164-9E8C-8C79864B0811}"/>
    <cellStyle name="Dex Doub Line 2 2 3 4 4 3" xfId="24186" xr:uid="{91D23278-3597-415F-BFAC-EBA4501337D2}"/>
    <cellStyle name="Dex Doub Line 2 2 3 4 5" xfId="24187" xr:uid="{731CA599-7719-4277-A774-F1348164CBAB}"/>
    <cellStyle name="Dex Doub Line 2 2 3 4 5 2" xfId="24188" xr:uid="{E5D20F24-EFA9-4F81-ADD0-3C978878E7A3}"/>
    <cellStyle name="Dex Doub Line 2 2 3 4 6" xfId="24189" xr:uid="{E4A8C0F6-66EB-4590-BCEE-D53E71A7D68C}"/>
    <cellStyle name="Dex Doub Line 2 2 3 5" xfId="6789" xr:uid="{E2DE03DC-D750-492A-B50B-8824B4F25CCA}"/>
    <cellStyle name="Dex Doub Line 2 2 3 5 2" xfId="6790" xr:uid="{5D7C7B2F-DCCD-40E5-B702-5B8A9349B011}"/>
    <cellStyle name="Dex Doub Line 2 2 3 5 2 2" xfId="3562" xr:uid="{0217D9BC-C0B5-4E16-B230-E42E9E4B3D0A}"/>
    <cellStyle name="Dex Doub Line 2 2 3 5 2 2 2" xfId="24190" xr:uid="{D034ADD0-F473-457F-AB22-072EEA8EF369}"/>
    <cellStyle name="Dex Doub Line 2 2 3 5 2 2 2 2" xfId="24191" xr:uid="{CCE8045A-7C0C-4156-B97F-BCF7AB0A7742}"/>
    <cellStyle name="Dex Doub Line 2 2 3 5 2 2 3" xfId="24192" xr:uid="{BF7338BB-3AD4-4880-9BC0-77949D858BA8}"/>
    <cellStyle name="Dex Doub Line 2 2 3 5 2 3" xfId="24193" xr:uid="{5F0E42FC-22CB-40E5-AF5C-79D8B0D1F28A}"/>
    <cellStyle name="Dex Doub Line 2 2 3 5 2 3 2" xfId="24194" xr:uid="{4B30A2CE-C509-4289-9524-6206F3AC473A}"/>
    <cellStyle name="Dex Doub Line 2 2 3 5 2 4" xfId="24195" xr:uid="{B754B575-18B1-4165-9083-C2D2736D262E}"/>
    <cellStyle name="Dex Doub Line 2 2 3 5 3" xfId="6792" xr:uid="{B1D14D0B-A2D2-4CC0-B546-1657C53B185A}"/>
    <cellStyle name="Dex Doub Line 2 2 3 5 3 2" xfId="24196" xr:uid="{CE23CC65-4245-4782-82DF-C330FF56C4D7}"/>
    <cellStyle name="Dex Doub Line 2 2 3 5 3 2 2" xfId="24197" xr:uid="{0F6AB751-AE66-46F1-8B05-F690A5D4C56B}"/>
    <cellStyle name="Dex Doub Line 2 2 3 5 3 3" xfId="24198" xr:uid="{3FC22A33-65C6-40E4-AC7F-CDE744651DFC}"/>
    <cellStyle name="Dex Doub Line 2 2 3 5 4" xfId="24199" xr:uid="{86C058B7-282E-494D-8EFD-3A0E38F93E46}"/>
    <cellStyle name="Dex Doub Line 2 2 3 5 4 2" xfId="24200" xr:uid="{6694B2E1-6BD2-4B3D-89F5-5FFF7736192F}"/>
    <cellStyle name="Dex Doub Line 2 2 3 5 5" xfId="24201" xr:uid="{4EC10701-A0F8-4FB0-BB8B-74EB743B6017}"/>
    <cellStyle name="Dex Doub Line 2 2 3 6" xfId="7773" xr:uid="{21322A3C-E951-416E-92E0-53F6A974BBAD}"/>
    <cellStyle name="Dex Doub Line 2 2 3 6 2" xfId="6793" xr:uid="{4A3AC769-14A4-48E5-9B88-FF4168F24382}"/>
    <cellStyle name="Dex Doub Line 2 2 3 6 2 2" xfId="24202" xr:uid="{6F6C063D-177A-4276-9F1B-8AA303279F40}"/>
    <cellStyle name="Dex Doub Line 2 2 3 6 2 2 2" xfId="24203" xr:uid="{F21C232D-C445-4A9F-9144-BF1CEFFEA91A}"/>
    <cellStyle name="Dex Doub Line 2 2 3 6 2 3" xfId="24204" xr:uid="{34C0DE91-DACB-4683-A2FD-B8D5AF9DDEBF}"/>
    <cellStyle name="Dex Doub Line 2 2 3 6 3" xfId="24205" xr:uid="{F8FDF541-72AA-43FD-B5C7-8DD470922830}"/>
    <cellStyle name="Dex Doub Line 2 2 3 6 3 2" xfId="24206" xr:uid="{1F647886-B66D-4FAC-974B-ABE75935A1D7}"/>
    <cellStyle name="Dex Doub Line 2 2 3 6 4" xfId="24207" xr:uid="{6EA69B94-F345-4EDB-8F06-B44DF12C491F}"/>
    <cellStyle name="Dex Doub Line 2 2 3 7" xfId="5844" xr:uid="{CA724DEB-7CA2-48BF-8914-BAE727D5ACA0}"/>
    <cellStyle name="Dex Doub Line 2 2 3 7 2" xfId="24208" xr:uid="{C7CD21FF-3FD4-403E-ADAD-2B9C08296569}"/>
    <cellStyle name="Dex Doub Line 2 2 3 7 2 2" xfId="24209" xr:uid="{6640AA04-DBC9-447D-A411-F7EA91A884E5}"/>
    <cellStyle name="Dex Doub Line 2 2 3 7 3" xfId="24210" xr:uid="{0F69B228-CB36-4229-A23B-DE2460871F08}"/>
    <cellStyle name="Dex Doub Line 2 2 3 8" xfId="3758" xr:uid="{B311FE05-56BB-44B3-A064-657BD7CC5C48}"/>
    <cellStyle name="Dex Doub Line 2 2 3 8 2" xfId="24211" xr:uid="{CF778AC7-63B2-433C-9CB8-65BBF86BF2D6}"/>
    <cellStyle name="Dex Doub Line 2 2 3 8 2 2" xfId="24212" xr:uid="{95DE52EB-F853-42B1-AA3A-E96FB785EB93}"/>
    <cellStyle name="Dex Doub Line 2 2 3 8 3" xfId="24213" xr:uid="{5E614F66-69EE-4062-9A58-9CAD716E01E1}"/>
    <cellStyle name="Dex Doub Line 2 2 3 9" xfId="24214" xr:uid="{5111375F-B6F0-4B43-B951-E1954002D326}"/>
    <cellStyle name="Dex Doub Line 2 2 3 9 2" xfId="24215" xr:uid="{586979B6-F732-4C79-A348-40F5A0FB9964}"/>
    <cellStyle name="Dex Doub Line 2 2 4" xfId="6795" xr:uid="{78507058-E913-42B6-B07C-F6AD4F07C4F7}"/>
    <cellStyle name="Dex Doub Line 2 2 4 2" xfId="7643" xr:uid="{373538AF-F74D-43E2-9B7F-0258DC275F34}"/>
    <cellStyle name="Dex Doub Line 2 2 4 2 2" xfId="4583" xr:uid="{ACEA6929-B229-492F-9FF9-19F53DB26CA3}"/>
    <cellStyle name="Dex Doub Line 2 2 4 2 2 2" xfId="24216" xr:uid="{01871085-3FE3-4EFA-850A-54816F8F34F1}"/>
    <cellStyle name="Dex Doub Line 2 2 4 2 2 2 2" xfId="24217" xr:uid="{CDF2A051-8CB5-4017-ADC8-2B44214C2B33}"/>
    <cellStyle name="Dex Doub Line 2 2 4 2 2 3" xfId="24218" xr:uid="{7E9E88B5-B8CE-4C72-8758-F86D38CC21C6}"/>
    <cellStyle name="Dex Doub Line 2 2 4 2 3" xfId="24219" xr:uid="{2665459D-4C67-4DDC-A013-2382974A5104}"/>
    <cellStyle name="Dex Doub Line 2 2 4 2 3 2" xfId="24220" xr:uid="{3241818E-0A46-4096-98BC-86FD7A795C63}"/>
    <cellStyle name="Dex Doub Line 2 2 4 2 4" xfId="24221" xr:uid="{BD2D04F8-2ECC-4C2E-9D84-AE107261E44D}"/>
    <cellStyle name="Dex Doub Line 2 2 4 3" xfId="4584" xr:uid="{E5C5B185-74B9-44CB-BE61-CF18E5DE28B7}"/>
    <cellStyle name="Dex Doub Line 2 2 4 3 2" xfId="24222" xr:uid="{7A559C36-5330-443D-A8EF-CA80A835FC95}"/>
    <cellStyle name="Dex Doub Line 2 2 4 3 2 2" xfId="24223" xr:uid="{8B40F389-0E9F-4211-B5CE-8A1E37E89A1B}"/>
    <cellStyle name="Dex Doub Line 2 2 4 3 3" xfId="24224" xr:uid="{0EA21995-9F0D-4C9C-8C63-2962065C09CF}"/>
    <cellStyle name="Dex Doub Line 2 2 4 4" xfId="4585" xr:uid="{ABEF4677-2865-42F5-A526-B1529DD30E02}"/>
    <cellStyle name="Dex Doub Line 2 2 4 4 2" xfId="24225" xr:uid="{813BB35F-5E93-4088-B02D-EA693C07E28E}"/>
    <cellStyle name="Dex Doub Line 2 2 4 4 2 2" xfId="24226" xr:uid="{419B5CC4-8490-44ED-8329-E8E25D182CB3}"/>
    <cellStyle name="Dex Doub Line 2 2 4 4 3" xfId="24227" xr:uid="{3869F9DE-BC1D-4D92-8C82-3024FF31A35E}"/>
    <cellStyle name="Dex Doub Line 2 2 4 5" xfId="24228" xr:uid="{6C7EB7A1-2694-4708-9865-B9AC615D295D}"/>
    <cellStyle name="Dex Doub Line 2 2 4 5 2" xfId="24229" xr:uid="{A3B71DA2-EC52-428B-9887-64BDB1BF3154}"/>
    <cellStyle name="Dex Doub Line 2 2 4 6" xfId="24230" xr:uid="{9A361F72-C2DE-40E5-9F89-690F10831349}"/>
    <cellStyle name="Dex Doub Line 2 2 5" xfId="7510" xr:uid="{01E66507-CF97-4781-9915-4878F40318BA}"/>
    <cellStyle name="Dex Doub Line 2 2 5 2" xfId="5726" xr:uid="{9900D2BE-B9D5-4593-BC2F-D3B297DD245D}"/>
    <cellStyle name="Dex Doub Line 2 2 5 2 2" xfId="4635" xr:uid="{55A217C8-4199-4470-B150-5EA5819CA48A}"/>
    <cellStyle name="Dex Doub Line 2 2 5 2 2 2" xfId="24231" xr:uid="{F0D0CA00-80CF-41A9-A566-BDCED78BA721}"/>
    <cellStyle name="Dex Doub Line 2 2 5 2 2 2 2" xfId="24232" xr:uid="{5AABBA0D-B389-4646-B75B-94836E859E90}"/>
    <cellStyle name="Dex Doub Line 2 2 5 2 2 3" xfId="24233" xr:uid="{BE943BBC-15E5-4D42-A726-E98D7CA50741}"/>
    <cellStyle name="Dex Doub Line 2 2 5 2 3" xfId="24234" xr:uid="{7D674FEF-F750-44D8-A8B7-173307C7B273}"/>
    <cellStyle name="Dex Doub Line 2 2 5 2 3 2" xfId="24235" xr:uid="{D9BBAE5D-631E-4155-9BD8-D678523C25A1}"/>
    <cellStyle name="Dex Doub Line 2 2 5 2 4" xfId="24236" xr:uid="{6A18D065-539D-44E4-80A7-278161C9B868}"/>
    <cellStyle name="Dex Doub Line 2 2 5 3" xfId="5052" xr:uid="{65266343-C7C8-4D82-A779-D0855396BAD1}"/>
    <cellStyle name="Dex Doub Line 2 2 5 3 2" xfId="24237" xr:uid="{36E3B18B-0496-47E0-955E-1D58AFE3CAFC}"/>
    <cellStyle name="Dex Doub Line 2 2 5 3 2 2" xfId="24238" xr:uid="{6C68D871-18F4-4CE6-86FB-756C55301291}"/>
    <cellStyle name="Dex Doub Line 2 2 5 3 3" xfId="24239" xr:uid="{374B0C48-5736-406F-BA59-CF57543EF5EF}"/>
    <cellStyle name="Dex Doub Line 2 2 5 4" xfId="6794" xr:uid="{52635658-E893-4A77-9F7D-904E487726E5}"/>
    <cellStyle name="Dex Doub Line 2 2 5 4 2" xfId="24240" xr:uid="{CE7D906D-F670-4C32-82D6-BB4B3E3592A1}"/>
    <cellStyle name="Dex Doub Line 2 2 5 4 2 2" xfId="24241" xr:uid="{483C73C9-A6BD-4E3F-855D-5DE49D4D1D04}"/>
    <cellStyle name="Dex Doub Line 2 2 5 4 3" xfId="24242" xr:uid="{F443828F-4E4F-4FC9-8435-9F351C7C0DB1}"/>
    <cellStyle name="Dex Doub Line 2 2 5 5" xfId="24243" xr:uid="{1D0B7B6B-574C-46F2-B9FC-2DB2F7EEBA8B}"/>
    <cellStyle name="Dex Doub Line 2 2 5 5 2" xfId="24244" xr:uid="{D4295DFC-40FB-445B-A0DA-8101A7E55CB8}"/>
    <cellStyle name="Dex Doub Line 2 2 5 6" xfId="24245" xr:uid="{D6A632AE-4C5C-4CC4-873B-54B591727EEC}"/>
    <cellStyle name="Dex Doub Line 2 2 6" xfId="7383" xr:uid="{D6423DD8-9A9F-4D5C-8184-956FAABF0A8E}"/>
    <cellStyle name="Dex Doub Line 2 2 6 2" xfId="5091" xr:uid="{6478A283-7632-483B-AC87-297847E98CB5}"/>
    <cellStyle name="Dex Doub Line 2 2 6 2 2" xfId="6796" xr:uid="{76BE3181-AB9D-4C46-BB52-B6C545C6D535}"/>
    <cellStyle name="Dex Doub Line 2 2 6 2 2 2" xfId="24246" xr:uid="{DA342BB4-51FE-401E-B88A-511A46DEB328}"/>
    <cellStyle name="Dex Doub Line 2 2 6 2 2 2 2" xfId="24247" xr:uid="{37217649-E725-4046-A97B-61BD660EA5CB}"/>
    <cellStyle name="Dex Doub Line 2 2 6 2 2 3" xfId="24248" xr:uid="{0DF6BDEB-15B1-4B27-B5EF-F7D0E5BF5B97}"/>
    <cellStyle name="Dex Doub Line 2 2 6 2 3" xfId="24249" xr:uid="{0D59D176-B8A7-4A16-B433-F81AE0FDCFE3}"/>
    <cellStyle name="Dex Doub Line 2 2 6 2 3 2" xfId="24250" xr:uid="{09BB9305-44EC-4B42-9528-B81C6687BFD9}"/>
    <cellStyle name="Dex Doub Line 2 2 6 2 4" xfId="24251" xr:uid="{4DD9B2BF-030E-4281-8013-857A3388B8C3}"/>
    <cellStyle name="Dex Doub Line 2 2 6 3" xfId="6797" xr:uid="{24E27FD7-99E1-4662-A68D-1B88BA700F4B}"/>
    <cellStyle name="Dex Doub Line 2 2 6 3 2" xfId="24252" xr:uid="{8FEA6DB1-F53B-4AE7-B845-0E2A2A2924B9}"/>
    <cellStyle name="Dex Doub Line 2 2 6 3 2 2" xfId="24253" xr:uid="{BB60DC47-ED4F-4F3C-860C-67CB890CB942}"/>
    <cellStyle name="Dex Doub Line 2 2 6 3 3" xfId="24254" xr:uid="{B743A830-6516-4ECC-B9FC-B3EF767F8FB1}"/>
    <cellStyle name="Dex Doub Line 2 2 6 4" xfId="6798" xr:uid="{C5EA11D9-AFFE-47DC-9808-5121782261D5}"/>
    <cellStyle name="Dex Doub Line 2 2 6 4 2" xfId="24255" xr:uid="{14A23320-7374-4222-B614-109D1ED7BA93}"/>
    <cellStyle name="Dex Doub Line 2 2 6 4 2 2" xfId="24256" xr:uid="{BB3F7A70-95BF-4854-AA45-90AF93D48EEF}"/>
    <cellStyle name="Dex Doub Line 2 2 6 4 3" xfId="24257" xr:uid="{B741D539-6BBC-4B74-A7F5-C8A255F75698}"/>
    <cellStyle name="Dex Doub Line 2 2 6 5" xfId="24258" xr:uid="{86962C53-B024-4340-9496-49DB0AC4AE79}"/>
    <cellStyle name="Dex Doub Line 2 2 6 5 2" xfId="24259" xr:uid="{C619929E-DF9A-4217-A2D1-3EE152E855BB}"/>
    <cellStyle name="Dex Doub Line 2 2 6 6" xfId="24260" xr:uid="{C391CE79-08D1-4819-979D-1FB275C49BCF}"/>
    <cellStyle name="Dex Doub Line 2 2 7" xfId="8085" xr:uid="{CD342079-2BE2-43EC-B4CC-799900ECEE79}"/>
    <cellStyle name="Dex Doub Line 2 2 7 2" xfId="6799" xr:uid="{92F9D834-25F7-4C28-8ED9-CD28505AAFE4}"/>
    <cellStyle name="Dex Doub Line 2 2 7 2 2" xfId="24261" xr:uid="{830286DE-C3C6-48DB-8E4E-876F94F69FD5}"/>
    <cellStyle name="Dex Doub Line 2 2 7 2 2 2" xfId="24262" xr:uid="{00914FDD-E891-4A77-B106-7C580FF91135}"/>
    <cellStyle name="Dex Doub Line 2 2 7 2 3" xfId="24263" xr:uid="{366274B8-E3B9-4824-BE7B-508C5CD270E9}"/>
    <cellStyle name="Dex Doub Line 2 2 7 3" xfId="24264" xr:uid="{0D1EECA9-FC9E-49C2-8C97-BC414DBA8A81}"/>
    <cellStyle name="Dex Doub Line 2 2 7 3 2" xfId="24265" xr:uid="{D6A6BA9D-6989-43ED-8536-176E233B76EC}"/>
    <cellStyle name="Dex Doub Line 2 2 7 4" xfId="24266" xr:uid="{F0FBC4B5-5D18-4EE2-8848-39CC1D651F44}"/>
    <cellStyle name="Dex Doub Line 2 2 8" xfId="6800" xr:uid="{40EFBDD2-5B74-438C-8B10-D742A4FC72F7}"/>
    <cellStyle name="Dex Doub Line 2 2 8 2" xfId="24267" xr:uid="{92926F0D-A50B-447E-9CB1-F6BA7D3403B4}"/>
    <cellStyle name="Dex Doub Line 2 2 8 2 2" xfId="24268" xr:uid="{6260693E-077C-4BFE-B201-782D83FE318E}"/>
    <cellStyle name="Dex Doub Line 2 2 8 3" xfId="24269" xr:uid="{DA469FF2-3AE1-4F75-A8EA-9B3C8F675646}"/>
    <cellStyle name="Dex Doub Line 2 2 9" xfId="5574" xr:uid="{37F310BB-BEB6-4141-A7A6-F2FA2A6C5C14}"/>
    <cellStyle name="Dex Doub Line 2 2 9 2" xfId="24270" xr:uid="{DF458774-2F7A-4E77-95B7-9E7BE51DFA3E}"/>
    <cellStyle name="Dex Doub Line 2 2 9 2 2" xfId="24271" xr:uid="{5F29E932-2ADC-4EDF-87AD-D42D4C6E3BE9}"/>
    <cellStyle name="Dex Doub Line 2 2 9 3" xfId="24272" xr:uid="{585CD020-408D-45EA-B88C-054503C14765}"/>
    <cellStyle name="Dex Doub Line 2 3" xfId="6801" xr:uid="{CDFDD4B4-E0CA-42E5-90BB-A329D9BB29D5}"/>
    <cellStyle name="Dex Doub Line 2 3 10" xfId="24273" xr:uid="{15ED209E-9F3D-4A8D-A682-110B4DC49085}"/>
    <cellStyle name="Dex Doub Line 2 3 2" xfId="6802" xr:uid="{3018F35F-2FC3-4EE0-B6C7-715CA6AA2B7B}"/>
    <cellStyle name="Dex Doub Line 2 3 2 2" xfId="7026" xr:uid="{7D0DD886-BFE8-4632-A87A-893E5BF9CB50}"/>
    <cellStyle name="Dex Doub Line 2 3 2 2 2" xfId="3757" xr:uid="{63173C9F-13EA-4B08-9D04-62BBCE752A67}"/>
    <cellStyle name="Dex Doub Line 2 3 2 2 2 2" xfId="24274" xr:uid="{387DAF34-36AB-42D7-BA55-4E8C3599D14E}"/>
    <cellStyle name="Dex Doub Line 2 3 2 2 2 2 2" xfId="24275" xr:uid="{5CCFC5C1-3CE9-460F-82EA-1731D929C76A}"/>
    <cellStyle name="Dex Doub Line 2 3 2 2 2 3" xfId="24276" xr:uid="{6BC9352A-363B-4146-8585-EA49B8B90163}"/>
    <cellStyle name="Dex Doub Line 2 3 2 2 3" xfId="24277" xr:uid="{10AB3E5C-580E-4ACE-AE9A-34529F5E28CB}"/>
    <cellStyle name="Dex Doub Line 2 3 2 2 3 2" xfId="24278" xr:uid="{0F3C342D-AAB4-4687-87F2-D1ACB8D5BD3C}"/>
    <cellStyle name="Dex Doub Line 2 3 2 2 4" xfId="24279" xr:uid="{0BA11493-F4D3-4306-9FD4-849CA7DAEBF6}"/>
    <cellStyle name="Dex Doub Line 2 3 2 3" xfId="7644" xr:uid="{2B3D97B1-F96E-44FB-82AF-CF0176F1AEF4}"/>
    <cellStyle name="Dex Doub Line 2 3 2 3 2" xfId="24280" xr:uid="{D7478C40-E976-4F93-B233-3F3BC075C72F}"/>
    <cellStyle name="Dex Doub Line 2 3 2 3 2 2" xfId="24281" xr:uid="{CA3235BB-A396-4589-B9B6-628DF941F8FE}"/>
    <cellStyle name="Dex Doub Line 2 3 2 3 3" xfId="24282" xr:uid="{5D17032F-C064-449E-8C2B-B8C9E96B1827}"/>
    <cellStyle name="Dex Doub Line 2 3 2 4" xfId="7634" xr:uid="{84B6E775-5DCA-43B2-B45F-E232397D4708}"/>
    <cellStyle name="Dex Doub Line 2 3 2 4 2" xfId="24283" xr:uid="{F2D20061-CF02-4D59-B43C-F0D33FD727BA}"/>
    <cellStyle name="Dex Doub Line 2 3 2 4 2 2" xfId="24284" xr:uid="{0ED629B6-FECB-48CE-ABD6-BB7AEB63D498}"/>
    <cellStyle name="Dex Doub Line 2 3 2 4 3" xfId="24285" xr:uid="{BAECFD28-3805-4945-979A-DE81A874AB64}"/>
    <cellStyle name="Dex Doub Line 2 3 2 5" xfId="24286" xr:uid="{DDEC4C55-F833-4CDF-A43C-DFE4FE7A0E7A}"/>
    <cellStyle name="Dex Doub Line 2 3 2 5 2" xfId="24287" xr:uid="{0FF71DD8-0B76-4749-978D-C142EF62F2A1}"/>
    <cellStyle name="Dex Doub Line 2 3 2 6" xfId="24288" xr:uid="{529739D3-E92E-4497-AFD5-DB36E1EE74C0}"/>
    <cellStyle name="Dex Doub Line 2 3 3" xfId="5573" xr:uid="{C2E996A7-020C-4966-82C0-9532A631C3B7}"/>
    <cellStyle name="Dex Doub Line 2 3 3 2" xfId="5559" xr:uid="{B09CAEF5-C62C-4A75-B05C-8E4F15D3155A}"/>
    <cellStyle name="Dex Doub Line 2 3 3 2 2" xfId="7645" xr:uid="{689F655E-21D0-4BDF-ACAA-18D550E000E1}"/>
    <cellStyle name="Dex Doub Line 2 3 3 2 2 2" xfId="24289" xr:uid="{99880CAB-40AD-4BCB-894B-3292D97FBB9C}"/>
    <cellStyle name="Dex Doub Line 2 3 3 2 2 2 2" xfId="24290" xr:uid="{C51E45DF-1F65-4E32-9FB6-ED2EEAF5DBA1}"/>
    <cellStyle name="Dex Doub Line 2 3 3 2 2 3" xfId="24291" xr:uid="{FB3C6BE3-7499-464E-BAF8-7EC673C47A88}"/>
    <cellStyle name="Dex Doub Line 2 3 3 2 3" xfId="24292" xr:uid="{3CFD4A57-D9DC-4183-936D-E97489DB88FF}"/>
    <cellStyle name="Dex Doub Line 2 3 3 2 3 2" xfId="24293" xr:uid="{B402213F-1E8F-4486-9C3A-DFE711CD9DFB}"/>
    <cellStyle name="Dex Doub Line 2 3 3 2 4" xfId="24294" xr:uid="{C4A5005B-5EF7-484A-B2BC-51C912B7E91A}"/>
    <cellStyle name="Dex Doub Line 2 3 3 3" xfId="5053" xr:uid="{23190E16-B1E9-4BD3-AD3A-55B97C24F194}"/>
    <cellStyle name="Dex Doub Line 2 3 3 3 2" xfId="24295" xr:uid="{CB3EDFF3-CDBE-4C79-94BB-232F5BCDF8A8}"/>
    <cellStyle name="Dex Doub Line 2 3 3 3 2 2" xfId="24296" xr:uid="{AA8CE495-0179-46C2-8BDE-214F5C3EAE83}"/>
    <cellStyle name="Dex Doub Line 2 3 3 3 3" xfId="24297" xr:uid="{89207A47-866B-4565-892F-9D88A8D09CC4}"/>
    <cellStyle name="Dex Doub Line 2 3 3 4" xfId="7511" xr:uid="{3FA93429-6B1B-490C-A95F-0FB6FDD9E14C}"/>
    <cellStyle name="Dex Doub Line 2 3 3 4 2" xfId="24298" xr:uid="{14F4B448-5D85-4006-AE92-44758955C956}"/>
    <cellStyle name="Dex Doub Line 2 3 3 4 2 2" xfId="24299" xr:uid="{5606CEA3-D9B1-491B-B36B-4699ABE7B5E8}"/>
    <cellStyle name="Dex Doub Line 2 3 3 4 3" xfId="24300" xr:uid="{834C9829-D012-436B-BC59-D23BF41A4C95}"/>
    <cellStyle name="Dex Doub Line 2 3 3 5" xfId="24301" xr:uid="{A0BCF05E-3CB3-4877-9DE2-184136BC9D07}"/>
    <cellStyle name="Dex Doub Line 2 3 3 5 2" xfId="24302" xr:uid="{8408C52E-9E42-4A23-A8FE-012729BF925C}"/>
    <cellStyle name="Dex Doub Line 2 3 3 6" xfId="24303" xr:uid="{49CDC7A0-2F6C-463B-9F2D-B134C22770D3}"/>
    <cellStyle name="Dex Doub Line 2 3 4" xfId="4575" xr:uid="{F3234C7D-FCB2-475D-9D3E-C6B4251F8CCB}"/>
    <cellStyle name="Dex Doub Line 2 3 4 2" xfId="8068" xr:uid="{573BDCE0-51C2-4B2E-B842-8CA4146D0E3A}"/>
    <cellStyle name="Dex Doub Line 2 3 4 2 2" xfId="5979" xr:uid="{9DAAF3DE-BC03-468C-AA59-2D000E72E3AD}"/>
    <cellStyle name="Dex Doub Line 2 3 4 2 2 2" xfId="24304" xr:uid="{ABA21C09-E58B-42A9-AC26-3A355A7B4527}"/>
    <cellStyle name="Dex Doub Line 2 3 4 2 2 2 2" xfId="24305" xr:uid="{C2B9EEB2-DE61-4F83-8E8C-E468A170BE46}"/>
    <cellStyle name="Dex Doub Line 2 3 4 2 2 3" xfId="24306" xr:uid="{0DA8BC53-E0B0-4731-9662-4EBC444B7148}"/>
    <cellStyle name="Dex Doub Line 2 3 4 2 3" xfId="24307" xr:uid="{A5CA56AD-F400-40C9-BAC0-5A5A76C165CB}"/>
    <cellStyle name="Dex Doub Line 2 3 4 2 3 2" xfId="24308" xr:uid="{8AA82A2F-0BFE-4DBE-A23F-9770E958B51C}"/>
    <cellStyle name="Dex Doub Line 2 3 4 2 4" xfId="24309" xr:uid="{26135D06-CC2D-4511-A8C0-281EDEA6AD07}"/>
    <cellStyle name="Dex Doub Line 2 3 4 3" xfId="8066" xr:uid="{8FBA18C3-0A23-43CD-9779-09A57A7A91DF}"/>
    <cellStyle name="Dex Doub Line 2 3 4 3 2" xfId="24310" xr:uid="{62A23E58-7F16-4B54-B23B-9CFE8C2413D8}"/>
    <cellStyle name="Dex Doub Line 2 3 4 3 2 2" xfId="24311" xr:uid="{3A119EA5-6180-4A2C-8D6D-1B961488B611}"/>
    <cellStyle name="Dex Doub Line 2 3 4 3 3" xfId="24312" xr:uid="{E219039A-41F6-4D72-B590-EAD9E2B910C2}"/>
    <cellStyle name="Dex Doub Line 2 3 4 4" xfId="8105" xr:uid="{45C082B7-580F-41B5-90DE-D391B38094FB}"/>
    <cellStyle name="Dex Doub Line 2 3 4 4 2" xfId="24313" xr:uid="{8CDDE60D-8F8B-41B0-9D95-6AAD991D041A}"/>
    <cellStyle name="Dex Doub Line 2 3 4 4 2 2" xfId="24314" xr:uid="{E066B276-BC26-459E-93EA-3223285420D0}"/>
    <cellStyle name="Dex Doub Line 2 3 4 4 3" xfId="24315" xr:uid="{9D8B1B6F-FF9B-4A60-AF52-D31F96D81704}"/>
    <cellStyle name="Dex Doub Line 2 3 4 5" xfId="24316" xr:uid="{8EE1A0A0-6DBF-43E0-8759-85D3FB7CE635}"/>
    <cellStyle name="Dex Doub Line 2 3 4 5 2" xfId="24317" xr:uid="{14180578-C68F-4244-ADA6-6B79909AD2D3}"/>
    <cellStyle name="Dex Doub Line 2 3 4 6" xfId="24318" xr:uid="{AF5C0996-8E6D-460A-A8F3-33DAB36C3A75}"/>
    <cellStyle name="Dex Doub Line 2 3 5" xfId="8036" xr:uid="{C64C0F67-E70E-416B-8574-F0068B31B210}"/>
    <cellStyle name="Dex Doub Line 2 3 5 2" xfId="5188" xr:uid="{D266621E-407D-42F8-B888-554196B69704}"/>
    <cellStyle name="Dex Doub Line 2 3 5 2 2" xfId="4625" xr:uid="{5B865FB7-9682-45B8-9350-AF3469524A86}"/>
    <cellStyle name="Dex Doub Line 2 3 5 2 2 2" xfId="24319" xr:uid="{A4530801-6C48-4A4A-9BF9-493587569377}"/>
    <cellStyle name="Dex Doub Line 2 3 5 2 2 2 2" xfId="24320" xr:uid="{E7DAFA51-BFAC-4EA7-A59E-3392C7165961}"/>
    <cellStyle name="Dex Doub Line 2 3 5 2 2 3" xfId="24321" xr:uid="{5DB67EC2-39FC-437E-8FAA-299ECEA173C8}"/>
    <cellStyle name="Dex Doub Line 2 3 5 2 3" xfId="24322" xr:uid="{56063DFC-A7AC-495B-A675-64DD2DF517A6}"/>
    <cellStyle name="Dex Doub Line 2 3 5 2 3 2" xfId="24323" xr:uid="{6321D1A7-9750-4EC2-8FC5-208E8F204416}"/>
    <cellStyle name="Dex Doub Line 2 3 5 2 4" xfId="24324" xr:uid="{1936EDC6-0AE6-48E1-BD2B-41E0CCA243A8}"/>
    <cellStyle name="Dex Doub Line 2 3 5 3" xfId="7635" xr:uid="{14B2881D-8F0E-424E-ADA0-6C42DFB6DA06}"/>
    <cellStyle name="Dex Doub Line 2 3 5 3 2" xfId="24325" xr:uid="{73181634-2726-4EAD-9834-AA6CEC342ED6}"/>
    <cellStyle name="Dex Doub Line 2 3 5 3 2 2" xfId="24326" xr:uid="{6CDE3063-85BA-4101-8E5C-275ABF4DD5D6}"/>
    <cellStyle name="Dex Doub Line 2 3 5 3 3" xfId="24327" xr:uid="{2D93C9E3-E1CF-4D33-8A05-46748AE03387}"/>
    <cellStyle name="Dex Doub Line 2 3 5 4" xfId="24328" xr:uid="{0805E12B-ED39-4A5E-8EC2-2BA082A33737}"/>
    <cellStyle name="Dex Doub Line 2 3 5 4 2" xfId="24329" xr:uid="{F87AA88D-E90D-406D-A903-CD0A81CD2D71}"/>
    <cellStyle name="Dex Doub Line 2 3 5 5" xfId="24330" xr:uid="{A52682FF-71AA-4D99-8A63-60BBD21D0C5C}"/>
    <cellStyle name="Dex Doub Line 2 3 6" xfId="5973" xr:uid="{814BFB5E-C20F-41AF-971B-AC58D1621F05}"/>
    <cellStyle name="Dex Doub Line 2 3 6 2" xfId="4696" xr:uid="{B0AD9DB7-02CF-474E-84F6-79CB4111A6E8}"/>
    <cellStyle name="Dex Doub Line 2 3 6 2 2" xfId="24331" xr:uid="{6E595564-8E32-4EA6-92EC-9A36DAEA604B}"/>
    <cellStyle name="Dex Doub Line 2 3 6 2 2 2" xfId="24332" xr:uid="{5B4BE0BD-C42E-4F6C-870B-3CC361A6B761}"/>
    <cellStyle name="Dex Doub Line 2 3 6 2 3" xfId="24333" xr:uid="{88D71730-E48F-4447-84C1-2782BDBD5C4E}"/>
    <cellStyle name="Dex Doub Line 2 3 6 3" xfId="24334" xr:uid="{749225EE-9E05-43FE-87E6-D2359D93F6A7}"/>
    <cellStyle name="Dex Doub Line 2 3 6 3 2" xfId="24335" xr:uid="{66CA9075-A488-4466-91E4-5EF030CBC591}"/>
    <cellStyle name="Dex Doub Line 2 3 6 4" xfId="24336" xr:uid="{B9CC6BC8-E25F-4764-BD73-3464E360385A}"/>
    <cellStyle name="Dex Doub Line 2 3 7" xfId="6804" xr:uid="{8742AFE1-313C-428C-9E06-3B800E358EFF}"/>
    <cellStyle name="Dex Doub Line 2 3 7 2" xfId="24337" xr:uid="{3BF1DE76-9119-4EEA-BFBD-D22196852522}"/>
    <cellStyle name="Dex Doub Line 2 3 7 2 2" xfId="24338" xr:uid="{6E860F6C-F03D-47A3-BE92-7632D84336AB}"/>
    <cellStyle name="Dex Doub Line 2 3 7 3" xfId="24339" xr:uid="{EEFA1D90-7CFB-4086-A4A0-77A4159927AA}"/>
    <cellStyle name="Dex Doub Line 2 3 8" xfId="7933" xr:uid="{57CF6978-E3EE-44F6-975C-7CA667521693}"/>
    <cellStyle name="Dex Doub Line 2 3 8 2" xfId="24340" xr:uid="{23CF8CA7-915E-47F4-AA9D-ADC91464EC81}"/>
    <cellStyle name="Dex Doub Line 2 3 8 2 2" xfId="24341" xr:uid="{9FE0AB2C-9561-43B2-9EDE-21B54D372E0D}"/>
    <cellStyle name="Dex Doub Line 2 3 8 3" xfId="24342" xr:uid="{78FE47E8-F5FF-42A3-89A8-2902F5478A45}"/>
    <cellStyle name="Dex Doub Line 2 3 9" xfId="24343" xr:uid="{D2F6B446-1D4A-4120-8E42-5D1113B9ECED}"/>
    <cellStyle name="Dex Doub Line 2 3 9 2" xfId="24344" xr:uid="{BA6C7336-EDBB-4E6D-B860-47B1C53D1B13}"/>
    <cellStyle name="Dex Doub Line 2 4" xfId="6803" xr:uid="{E5236584-B254-4FD4-B235-D426845779E6}"/>
    <cellStyle name="Dex Doub Line 2 4 10" xfId="24345" xr:uid="{FA873671-110D-4271-AEEC-E7956EDE39E1}"/>
    <cellStyle name="Dex Doub Line 2 4 2" xfId="7932" xr:uid="{30E32329-9B19-4017-A98B-73A83AFA8210}"/>
    <cellStyle name="Dex Doub Line 2 4 2 2" xfId="6026" xr:uid="{A993CCAE-DF3D-4218-94A3-A11A89729319}"/>
    <cellStyle name="Dex Doub Line 2 4 2 2 2" xfId="4581" xr:uid="{5B9A3F20-59BC-4BBB-A8A8-CB507D1207A4}"/>
    <cellStyle name="Dex Doub Line 2 4 2 2 2 2" xfId="24346" xr:uid="{224010CA-C73E-453D-8ABA-237598F8B859}"/>
    <cellStyle name="Dex Doub Line 2 4 2 2 2 2 2" xfId="24347" xr:uid="{B42A2338-62A9-4B03-86AB-6964C0EA6677}"/>
    <cellStyle name="Dex Doub Line 2 4 2 2 2 3" xfId="24348" xr:uid="{6D3E39EC-5715-492E-B8CD-E0D0D1CD7A14}"/>
    <cellStyle name="Dex Doub Line 2 4 2 2 3" xfId="24349" xr:uid="{29F8FE5B-9791-4FBA-AE80-2121B2E630D7}"/>
    <cellStyle name="Dex Doub Line 2 4 2 2 3 2" xfId="24350" xr:uid="{F7964120-C15A-4F45-A184-2C617FDF644A}"/>
    <cellStyle name="Dex Doub Line 2 4 2 2 4" xfId="24351" xr:uid="{42A2398F-22F5-4A59-A39B-D723107E7A24}"/>
    <cellStyle name="Dex Doub Line 2 4 2 3" xfId="6805" xr:uid="{DE9C35D7-2FFD-4B66-B449-A6D464A326F5}"/>
    <cellStyle name="Dex Doub Line 2 4 2 3 2" xfId="24352" xr:uid="{CF058C24-F40C-4EB1-854B-93F2FA0F100A}"/>
    <cellStyle name="Dex Doub Line 2 4 2 3 2 2" xfId="24353" xr:uid="{F74F6363-C50A-4072-A58A-AED8F215FCF2}"/>
    <cellStyle name="Dex Doub Line 2 4 2 3 3" xfId="24354" xr:uid="{EB8D428C-78B7-4386-92D5-C03EDC10B632}"/>
    <cellStyle name="Dex Doub Line 2 4 2 4" xfId="7934" xr:uid="{D17E6BEB-3696-470B-83CA-51294FE58629}"/>
    <cellStyle name="Dex Doub Line 2 4 2 4 2" xfId="24355" xr:uid="{26C2671C-FE7E-4C05-892A-9547B6C94C59}"/>
    <cellStyle name="Dex Doub Line 2 4 2 4 2 2" xfId="24356" xr:uid="{A370775C-9F26-4631-B2B5-648B3DBCFCAA}"/>
    <cellStyle name="Dex Doub Line 2 4 2 4 3" xfId="24357" xr:uid="{33FA4319-D1D9-4FC8-BB93-A578AB060447}"/>
    <cellStyle name="Dex Doub Line 2 4 2 5" xfId="24358" xr:uid="{17E0C98D-9456-4816-8BDB-F1AE832DF2B5}"/>
    <cellStyle name="Dex Doub Line 2 4 2 5 2" xfId="24359" xr:uid="{2536A2C2-AC48-4E27-AD48-89481BD3F34C}"/>
    <cellStyle name="Dex Doub Line 2 4 2 6" xfId="24360" xr:uid="{BBC733F8-FF72-4FE0-A6F2-47732995DEDE}"/>
    <cellStyle name="Dex Doub Line 2 4 3" xfId="7356" xr:uid="{7D4D1695-24EE-479A-A209-C6FC31D1C3FC}"/>
    <cellStyle name="Dex Doub Line 2 4 3 2" xfId="7364" xr:uid="{CB6CD68D-99DE-4767-9B91-376D81A52FDB}"/>
    <cellStyle name="Dex Doub Line 2 4 3 2 2" xfId="4627" xr:uid="{E4A0D710-2ABA-4187-9EAB-946F180DF6F2}"/>
    <cellStyle name="Dex Doub Line 2 4 3 2 2 2" xfId="24361" xr:uid="{2F71C308-7A89-44A0-B6D6-F01FCE6571B5}"/>
    <cellStyle name="Dex Doub Line 2 4 3 2 2 2 2" xfId="24362" xr:uid="{66A04D6D-424D-4DA7-A60B-E1B50BDBED11}"/>
    <cellStyle name="Dex Doub Line 2 4 3 2 2 3" xfId="24363" xr:uid="{0344BAF0-F19D-47D6-9E65-890336626365}"/>
    <cellStyle name="Dex Doub Line 2 4 3 2 3" xfId="24364" xr:uid="{F04B3713-0334-4CB7-8524-E456668A9B36}"/>
    <cellStyle name="Dex Doub Line 2 4 3 2 3 2" xfId="24365" xr:uid="{93A1897A-649E-43B0-BA13-8B162C701AEC}"/>
    <cellStyle name="Dex Doub Line 2 4 3 2 4" xfId="24366" xr:uid="{3119DD15-676E-4EBD-830E-2F1A40453713}"/>
    <cellStyle name="Dex Doub Line 2 4 3 3" xfId="3561" xr:uid="{914C8CD2-8C19-4ACB-A184-5C47BB4BF1C9}"/>
    <cellStyle name="Dex Doub Line 2 4 3 3 2" xfId="24367" xr:uid="{1CAE813E-107C-4011-861B-A5300C74DF9A}"/>
    <cellStyle name="Dex Doub Line 2 4 3 3 2 2" xfId="24368" xr:uid="{8486CC5E-C235-4E3A-9D76-49EC6F4715CA}"/>
    <cellStyle name="Dex Doub Line 2 4 3 3 3" xfId="24369" xr:uid="{BD06A35B-1F4A-417C-9A9F-61747826B38E}"/>
    <cellStyle name="Dex Doub Line 2 4 3 4" xfId="5464" xr:uid="{95A6E41F-1E3A-4FA7-91AE-35B1390B7411}"/>
    <cellStyle name="Dex Doub Line 2 4 3 4 2" xfId="24370" xr:uid="{7B49513F-8655-43E0-90DB-0FD8E7B35E6F}"/>
    <cellStyle name="Dex Doub Line 2 4 3 4 2 2" xfId="24371" xr:uid="{868BF651-4A2C-44ED-BFE7-4DC13745EBAF}"/>
    <cellStyle name="Dex Doub Line 2 4 3 4 3" xfId="24372" xr:uid="{63FB4426-223F-4DED-BAF6-EC210AB59480}"/>
    <cellStyle name="Dex Doub Line 2 4 3 5" xfId="24373" xr:uid="{0A9BC057-C305-4291-93EC-8BA0B44BD54D}"/>
    <cellStyle name="Dex Doub Line 2 4 3 5 2" xfId="24374" xr:uid="{022B45D1-97D8-43AC-BE81-05BC4B03C374}"/>
    <cellStyle name="Dex Doub Line 2 4 3 6" xfId="24375" xr:uid="{3D8BA3EA-992A-4863-9E30-4EAD8AB1A197}"/>
    <cellStyle name="Dex Doub Line 2 4 4" xfId="8058" xr:uid="{C02BD0DE-F7A2-459C-8835-14C9C13C5066}"/>
    <cellStyle name="Dex Doub Line 2 4 4 2" xfId="8021" xr:uid="{80B144C3-ADE3-44B7-B0AA-69408831F994}"/>
    <cellStyle name="Dex Doub Line 2 4 4 2 2" xfId="5997" xr:uid="{61CAD22F-7776-4503-9A9E-66DE8D2B8A57}"/>
    <cellStyle name="Dex Doub Line 2 4 4 2 2 2" xfId="24376" xr:uid="{174610FD-A806-4B5C-9761-3ACEDC908176}"/>
    <cellStyle name="Dex Doub Line 2 4 4 2 2 2 2" xfId="24377" xr:uid="{8DF9B6B5-3EBF-4656-912F-90E6E76DAD27}"/>
    <cellStyle name="Dex Doub Line 2 4 4 2 2 3" xfId="24378" xr:uid="{85E34CE9-300C-47EB-AEBD-5A8E44BF7480}"/>
    <cellStyle name="Dex Doub Line 2 4 4 2 3" xfId="24379" xr:uid="{3694CE67-CCF5-48A3-80DB-E990783B534F}"/>
    <cellStyle name="Dex Doub Line 2 4 4 2 3 2" xfId="24380" xr:uid="{CCBB8C35-FFCE-402E-91C9-C9F3486FDDDE}"/>
    <cellStyle name="Dex Doub Line 2 4 4 2 4" xfId="24381" xr:uid="{DED314D8-EB02-492C-AE20-0600A27ECB3A}"/>
    <cellStyle name="Dex Doub Line 2 4 4 3" xfId="5579" xr:uid="{AC70D23C-E96D-4B42-A85A-2C6730D3C5B5}"/>
    <cellStyle name="Dex Doub Line 2 4 4 3 2" xfId="24382" xr:uid="{B1949180-BC03-4C72-A18B-31A29DB0D7E3}"/>
    <cellStyle name="Dex Doub Line 2 4 4 3 2 2" xfId="24383" xr:uid="{644B3C71-9212-47EE-BEBD-524A50A9B0D2}"/>
    <cellStyle name="Dex Doub Line 2 4 4 3 3" xfId="24384" xr:uid="{06116C4E-F4F9-4A76-B50A-E19AD38B2703}"/>
    <cellStyle name="Dex Doub Line 2 4 4 4" xfId="3639" xr:uid="{3648A369-5DDD-49E1-936B-6EA5FDFEF946}"/>
    <cellStyle name="Dex Doub Line 2 4 4 4 2" xfId="24385" xr:uid="{D7C2C69F-8419-45EF-BC85-69C74C6583F0}"/>
    <cellStyle name="Dex Doub Line 2 4 4 4 2 2" xfId="24386" xr:uid="{6162C02F-6215-4276-844B-7F259EB80423}"/>
    <cellStyle name="Dex Doub Line 2 4 4 4 3" xfId="24387" xr:uid="{7634375C-5A2C-45EA-B0EB-58428BFD2A4D}"/>
    <cellStyle name="Dex Doub Line 2 4 4 5" xfId="24388" xr:uid="{D1B402B1-DD99-42E3-BC84-F2DCA2DBF01A}"/>
    <cellStyle name="Dex Doub Line 2 4 4 5 2" xfId="24389" xr:uid="{9E3AE6F2-2C74-4DA1-9679-EEDFC3B3BD14}"/>
    <cellStyle name="Dex Doub Line 2 4 4 6" xfId="24390" xr:uid="{6EF517CA-AB19-4297-9F0B-13D27808D73A}"/>
    <cellStyle name="Dex Doub Line 2 4 5" xfId="4283" xr:uid="{72625C48-DC77-453F-8261-42B001E8E2D2}"/>
    <cellStyle name="Dex Doub Line 2 4 5 2" xfId="4695" xr:uid="{2D38CAB2-DCF0-448B-9936-B35795B61259}"/>
    <cellStyle name="Dex Doub Line 2 4 5 2 2" xfId="4694" xr:uid="{38AACB1D-711C-4884-9B36-304937108E7A}"/>
    <cellStyle name="Dex Doub Line 2 4 5 2 2 2" xfId="24391" xr:uid="{45CD2A25-64B9-478D-B975-C3F18B145B75}"/>
    <cellStyle name="Dex Doub Line 2 4 5 2 2 2 2" xfId="24392" xr:uid="{7DE9F4BF-05D5-4C55-B2DB-796D67B42F39}"/>
    <cellStyle name="Dex Doub Line 2 4 5 2 2 3" xfId="24393" xr:uid="{133BE052-A08B-4609-9D0D-5751203E2946}"/>
    <cellStyle name="Dex Doub Line 2 4 5 2 3" xfId="24394" xr:uid="{0F1907BE-3891-48B7-8BB2-0CD6F02C6CC0}"/>
    <cellStyle name="Dex Doub Line 2 4 5 2 3 2" xfId="24395" xr:uid="{9934779B-1D5E-434B-A40C-0F9AC7333E8A}"/>
    <cellStyle name="Dex Doub Line 2 4 5 2 4" xfId="24396" xr:uid="{602FE698-F3BA-40D4-93E3-4A05F252844A}"/>
    <cellStyle name="Dex Doub Line 2 4 5 3" xfId="5558" xr:uid="{42252006-BF4E-4F33-8D78-1D939CA03DF2}"/>
    <cellStyle name="Dex Doub Line 2 4 5 3 2" xfId="24397" xr:uid="{FB8D28D2-E3FC-4D48-80A8-88A729CBF638}"/>
    <cellStyle name="Dex Doub Line 2 4 5 3 2 2" xfId="24398" xr:uid="{60C28B4F-E24D-4059-B659-B4CA79B14A50}"/>
    <cellStyle name="Dex Doub Line 2 4 5 3 3" xfId="24399" xr:uid="{1799946F-A8E7-4B3B-A6F4-9E0C94D3837C}"/>
    <cellStyle name="Dex Doub Line 2 4 5 4" xfId="24400" xr:uid="{ECF42706-16B5-4CDC-BC90-7F65F870B964}"/>
    <cellStyle name="Dex Doub Line 2 4 5 4 2" xfId="24401" xr:uid="{92DB8033-3ADE-4E2A-A9AF-DCDF5B811960}"/>
    <cellStyle name="Dex Doub Line 2 4 5 5" xfId="24402" xr:uid="{993CA83E-1D31-459A-9EBB-9C73B709FF05}"/>
    <cellStyle name="Dex Doub Line 2 4 6" xfId="7646" xr:uid="{F1674525-7597-41E5-8609-45E3D41B4F95}"/>
    <cellStyle name="Dex Doub Line 2 4 6 2" xfId="6806" xr:uid="{829C2DDD-4DA6-4FC5-8C82-C530A010C2CB}"/>
    <cellStyle name="Dex Doub Line 2 4 6 2 2" xfId="24403" xr:uid="{F52188D3-740A-4A84-96D6-25EAA1490F4E}"/>
    <cellStyle name="Dex Doub Line 2 4 6 2 2 2" xfId="24404" xr:uid="{92C4CFF2-84A2-417A-8348-74D73F65CED9}"/>
    <cellStyle name="Dex Doub Line 2 4 6 2 3" xfId="24405" xr:uid="{0B334C48-22EE-4E7E-AB22-0AC158D9377A}"/>
    <cellStyle name="Dex Doub Line 2 4 6 3" xfId="24406" xr:uid="{148473E3-288D-4DAE-AD80-524C10EE8B74}"/>
    <cellStyle name="Dex Doub Line 2 4 6 3 2" xfId="24407" xr:uid="{D1AE2B13-DEFE-4B70-9049-153463A69EAA}"/>
    <cellStyle name="Dex Doub Line 2 4 6 4" xfId="24408" xr:uid="{10ADAAE8-130F-4779-97F4-A845FEFF40E0}"/>
    <cellStyle name="Dex Doub Line 2 4 7" xfId="7385" xr:uid="{275F2ED4-9D23-45B9-B14F-13DA967E3727}"/>
    <cellStyle name="Dex Doub Line 2 4 7 2" xfId="24409" xr:uid="{1BC91F1E-8266-4EA1-A1E6-A472A9A1A7BE}"/>
    <cellStyle name="Dex Doub Line 2 4 7 2 2" xfId="24410" xr:uid="{A4C7C21D-B2BF-4303-9DC6-7D678F23C7B9}"/>
    <cellStyle name="Dex Doub Line 2 4 7 3" xfId="24411" xr:uid="{6378B1C3-DACC-41E3-B958-53678275A172}"/>
    <cellStyle name="Dex Doub Line 2 4 8" xfId="5557" xr:uid="{3D8FA9D8-6875-40CC-93BC-30F4B77D6576}"/>
    <cellStyle name="Dex Doub Line 2 4 8 2" xfId="24412" xr:uid="{7EBEF1A7-3606-4727-A6C4-160F030D8F0C}"/>
    <cellStyle name="Dex Doub Line 2 4 8 2 2" xfId="24413" xr:uid="{257F4380-DE2B-4C2B-9DE3-0F5A712A396D}"/>
    <cellStyle name="Dex Doub Line 2 4 8 3" xfId="24414" xr:uid="{221B1C85-B450-400F-B9E9-CD44FABB44EF}"/>
    <cellStyle name="Dex Doub Line 2 4 9" xfId="24415" xr:uid="{BDDB6866-EE6D-44E6-A95C-FC9C9BF3889F}"/>
    <cellStyle name="Dex Doub Line 2 4 9 2" xfId="24416" xr:uid="{97A2A95F-6059-411D-8A8C-3FD78340070B}"/>
    <cellStyle name="Dex Doub Line 2 5" xfId="4602" xr:uid="{B363BF57-8E2B-4E89-A446-5A5AE6DE7DB5}"/>
    <cellStyle name="Dex Doub Line 2 5 10" xfId="24417" xr:uid="{C6B933E4-7817-4451-B33E-2DF08C163E73}"/>
    <cellStyle name="Dex Doub Line 2 5 2" xfId="6807" xr:uid="{564C2C64-FA9B-4B8F-8A67-67BB2F67A7FC}"/>
    <cellStyle name="Dex Doub Line 2 5 2 2" xfId="7647" xr:uid="{B6E61FD1-919B-4C27-A7CF-15A51BF97B25}"/>
    <cellStyle name="Dex Doub Line 2 5 2 2 2" xfId="4626" xr:uid="{9AE82951-81A7-47F5-B660-81F425A73554}"/>
    <cellStyle name="Dex Doub Line 2 5 2 2 2 2" xfId="24418" xr:uid="{09FADC84-21FD-4980-BB97-93157CFAFB50}"/>
    <cellStyle name="Dex Doub Line 2 5 2 2 2 2 2" xfId="24419" xr:uid="{A89FE4B4-165E-4FFA-BCA5-9419377F02DA}"/>
    <cellStyle name="Dex Doub Line 2 5 2 2 2 3" xfId="24420" xr:uid="{389E5682-BC15-4A9B-A7F4-6FEA35F2CA04}"/>
    <cellStyle name="Dex Doub Line 2 5 2 2 3" xfId="24421" xr:uid="{F31A854D-342C-4EB7-B289-01538AE8FDE8}"/>
    <cellStyle name="Dex Doub Line 2 5 2 2 3 2" xfId="24422" xr:uid="{217D6CA3-E9F8-4E4F-8C13-64710A3EFA01}"/>
    <cellStyle name="Dex Doub Line 2 5 2 2 4" xfId="24423" xr:uid="{53FA00F7-F1D5-4ED6-92DC-2A66A7555D57}"/>
    <cellStyle name="Dex Doub Line 2 5 2 3" xfId="5090" xr:uid="{0C1B60D6-24E7-4CA1-B690-38CE32B76E2E}"/>
    <cellStyle name="Dex Doub Line 2 5 2 3 2" xfId="24424" xr:uid="{A5675E66-12C5-47F3-B352-03855A1AE849}"/>
    <cellStyle name="Dex Doub Line 2 5 2 3 2 2" xfId="24425" xr:uid="{1872D215-AEC8-44D0-BDDD-FCDA43ABF590}"/>
    <cellStyle name="Dex Doub Line 2 5 2 3 3" xfId="24426" xr:uid="{73CE7DE6-BC9B-46E1-9CD1-56BC839FCFFF}"/>
    <cellStyle name="Dex Doub Line 2 5 2 4" xfId="7384" xr:uid="{C9961079-AAA6-4BA4-B7C2-171CFC87ADCD}"/>
    <cellStyle name="Dex Doub Line 2 5 2 4 2" xfId="24427" xr:uid="{B80153C2-A53A-4C70-95EE-9C838D545954}"/>
    <cellStyle name="Dex Doub Line 2 5 2 4 2 2" xfId="24428" xr:uid="{158D2427-B520-4354-94B4-FCF5CDD51BC8}"/>
    <cellStyle name="Dex Doub Line 2 5 2 4 3" xfId="24429" xr:uid="{3912E7DE-C94D-46A1-BD5C-DCC12D1FA69D}"/>
    <cellStyle name="Dex Doub Line 2 5 2 5" xfId="24430" xr:uid="{B4E43936-55C1-49F8-B865-C2B7B968BCB1}"/>
    <cellStyle name="Dex Doub Line 2 5 2 5 2" xfId="24431" xr:uid="{4DA03891-C8C7-47AA-9CD4-A1A63102893B}"/>
    <cellStyle name="Dex Doub Line 2 5 2 6" xfId="24432" xr:uid="{56286C35-CEC6-4B2D-B5E0-A9897F16922A}"/>
    <cellStyle name="Dex Doub Line 2 5 3" xfId="8083" xr:uid="{920E21A4-2D25-4AB5-B250-CBC6793D4A39}"/>
    <cellStyle name="Dex Doub Line 2 5 3 2" xfId="5580" xr:uid="{827EE2DE-74CD-485F-A5BE-6A6116C11FFA}"/>
    <cellStyle name="Dex Doub Line 2 5 3 2 2" xfId="4693" xr:uid="{5B5B5BCC-AE2E-4CD8-9596-4ADE755D8075}"/>
    <cellStyle name="Dex Doub Line 2 5 3 2 2 2" xfId="24433" xr:uid="{1EAAC636-C9DE-483F-9CF7-740CAD6209E0}"/>
    <cellStyle name="Dex Doub Line 2 5 3 2 2 2 2" xfId="24434" xr:uid="{0F6F578E-B897-40CD-87EF-0756B35D618A}"/>
    <cellStyle name="Dex Doub Line 2 5 3 2 2 3" xfId="24435" xr:uid="{299EAE78-4035-4DFC-A902-CA79BBAF22DE}"/>
    <cellStyle name="Dex Doub Line 2 5 3 2 3" xfId="24436" xr:uid="{165D3A59-3BCE-4EF1-AA4B-D7FFB217D5AF}"/>
    <cellStyle name="Dex Doub Line 2 5 3 2 3 2" xfId="24437" xr:uid="{C30D8223-D90A-49B1-92E3-308B9DD2A869}"/>
    <cellStyle name="Dex Doub Line 2 5 3 2 4" xfId="24438" xr:uid="{BB91233D-F493-4BE9-B42A-97F9173DE3A7}"/>
    <cellStyle name="Dex Doub Line 2 5 3 3" xfId="5556" xr:uid="{A5375653-8D1F-4507-B175-22B8874B8360}"/>
    <cellStyle name="Dex Doub Line 2 5 3 3 2" xfId="24439" xr:uid="{A32436C8-174D-4BAE-81E6-B11779337D56}"/>
    <cellStyle name="Dex Doub Line 2 5 3 3 2 2" xfId="24440" xr:uid="{CE04E7E7-ECF2-4E88-84C4-EE176007ADE8}"/>
    <cellStyle name="Dex Doub Line 2 5 3 3 3" xfId="24441" xr:uid="{A7834BD1-2353-46D6-9A3B-383BF66001C5}"/>
    <cellStyle name="Dex Doub Line 2 5 3 4" xfId="6809" xr:uid="{19EADB06-4105-4C4F-942E-CA880CB1645C}"/>
    <cellStyle name="Dex Doub Line 2 5 3 4 2" xfId="24442" xr:uid="{922E0525-D04E-47AD-9FA0-A8DD0123E705}"/>
    <cellStyle name="Dex Doub Line 2 5 3 4 2 2" xfId="24443" xr:uid="{33EDE7E6-8008-4BC9-A1DF-91E1A426CFA0}"/>
    <cellStyle name="Dex Doub Line 2 5 3 4 3" xfId="24444" xr:uid="{8257B147-7126-4DC4-8D1C-192BEE775CB9}"/>
    <cellStyle name="Dex Doub Line 2 5 3 5" xfId="24445" xr:uid="{6CC4BBBF-738C-4A0F-8F40-87EA8737B603}"/>
    <cellStyle name="Dex Doub Line 2 5 3 5 2" xfId="24446" xr:uid="{D4F52BB6-6B29-4FFC-A8CC-433CF6FA30A6}"/>
    <cellStyle name="Dex Doub Line 2 5 3 6" xfId="24447" xr:uid="{82B9945F-0899-4E08-AEAB-3085193488B6}"/>
    <cellStyle name="Dex Doub Line 2 5 4" xfId="7648" xr:uid="{ACD2DC6E-712E-4230-8A58-122CFDA37CDF}"/>
    <cellStyle name="Dex Doub Line 2 5 4 2" xfId="6808" xr:uid="{CA2F7153-96D8-4648-82F7-93A1AE10B09C}"/>
    <cellStyle name="Dex Doub Line 2 5 4 2 2" xfId="7386" xr:uid="{3D2F49D4-3E8E-45F0-97CE-641EAABA15D7}"/>
    <cellStyle name="Dex Doub Line 2 5 4 2 2 2" xfId="24448" xr:uid="{10F99360-9DF6-43A0-823B-898CC7E52F91}"/>
    <cellStyle name="Dex Doub Line 2 5 4 2 2 2 2" xfId="24449" xr:uid="{5CC63206-9DA4-4A4D-A5B1-97FEC0D10B90}"/>
    <cellStyle name="Dex Doub Line 2 5 4 2 2 3" xfId="24450" xr:uid="{36C4BDB3-FA99-4393-866B-6101CBD9300C}"/>
    <cellStyle name="Dex Doub Line 2 5 4 2 3" xfId="24451" xr:uid="{4626E933-5B02-4597-9B2B-C92C0238F8CC}"/>
    <cellStyle name="Dex Doub Line 2 5 4 2 3 2" xfId="24452" xr:uid="{270DE2B6-390B-49EA-B004-97CD250082D2}"/>
    <cellStyle name="Dex Doub Line 2 5 4 2 4" xfId="24453" xr:uid="{95D186F9-5E17-4AFB-B2F6-C96EC40F7A5F}"/>
    <cellStyle name="Dex Doub Line 2 5 4 3" xfId="6974" xr:uid="{2A5AB1F4-FF36-40FB-810F-D6799B94E9E0}"/>
    <cellStyle name="Dex Doub Line 2 5 4 3 2" xfId="24454" xr:uid="{22E76936-B08A-4253-972C-649BC1BB0450}"/>
    <cellStyle name="Dex Doub Line 2 5 4 3 2 2" xfId="24455" xr:uid="{28C0F43F-F093-46D1-8F56-CE2F8F2E8F44}"/>
    <cellStyle name="Dex Doub Line 2 5 4 3 3" xfId="24456" xr:uid="{6FEE17D0-4A86-4799-8C79-C255F21D6BA7}"/>
    <cellStyle name="Dex Doub Line 2 5 4 4" xfId="5555" xr:uid="{0BF33F14-AC57-4A93-B99B-682B00B03710}"/>
    <cellStyle name="Dex Doub Line 2 5 4 4 2" xfId="24457" xr:uid="{2D6FB43E-3D33-44A0-A16B-9E4AC012B58A}"/>
    <cellStyle name="Dex Doub Line 2 5 4 4 2 2" xfId="24458" xr:uid="{790CCB76-FB18-4D69-8B50-94C2FC0DE224}"/>
    <cellStyle name="Dex Doub Line 2 5 4 4 3" xfId="24459" xr:uid="{A2A91BDB-54E6-4593-8AA4-73B54B042BEE}"/>
    <cellStyle name="Dex Doub Line 2 5 4 5" xfId="24460" xr:uid="{013AB5D1-9039-47BE-BBAD-FD5C850752C0}"/>
    <cellStyle name="Dex Doub Line 2 5 4 5 2" xfId="24461" xr:uid="{D78931B2-3AB7-48E3-8C60-7A84E8C74313}"/>
    <cellStyle name="Dex Doub Line 2 5 4 6" xfId="24462" xr:uid="{25B2AA5A-86E5-4284-8492-D6EEC6E1E5B2}"/>
    <cellStyle name="Dex Doub Line 2 5 5" xfId="7649" xr:uid="{85A73CBD-A672-420F-8F1B-E462003C806B}"/>
    <cellStyle name="Dex Doub Line 2 5 5 2" xfId="5089" xr:uid="{44D057FC-F2B5-420A-874E-91DF381AC45E}"/>
    <cellStyle name="Dex Doub Line 2 5 5 2 2" xfId="7629" xr:uid="{D8DA7F62-FDA2-4122-899A-1B993EAE815D}"/>
    <cellStyle name="Dex Doub Line 2 5 5 2 2 2" xfId="24463" xr:uid="{65D3D8D9-0EAE-40E0-9726-2242B2C5376C}"/>
    <cellStyle name="Dex Doub Line 2 5 5 2 2 2 2" xfId="24464" xr:uid="{44B39495-76F5-41D7-8AF3-EE2F5E1B4143}"/>
    <cellStyle name="Dex Doub Line 2 5 5 2 2 3" xfId="24465" xr:uid="{79DEBBA3-03BF-495A-B190-FE5CC5690370}"/>
    <cellStyle name="Dex Doub Line 2 5 5 2 3" xfId="24466" xr:uid="{B03F6662-086D-4A70-89E6-C5DD3FB6A40F}"/>
    <cellStyle name="Dex Doub Line 2 5 5 2 3 2" xfId="24467" xr:uid="{F6E95D45-06D5-4C4D-A383-07E3D18E45EC}"/>
    <cellStyle name="Dex Doub Line 2 5 5 2 4" xfId="24468" xr:uid="{8C769689-279A-4600-A1E4-224300A4BAE5}"/>
    <cellStyle name="Dex Doub Line 2 5 5 3" xfId="5575" xr:uid="{8E179619-D74A-4B38-B291-D85A3D2806E5}"/>
    <cellStyle name="Dex Doub Line 2 5 5 3 2" xfId="24469" xr:uid="{D3081656-AE02-4751-A75A-C0E132BD4A26}"/>
    <cellStyle name="Dex Doub Line 2 5 5 3 2 2" xfId="24470" xr:uid="{2E895134-AA3A-46A5-A236-B8FAD9BCA23A}"/>
    <cellStyle name="Dex Doub Line 2 5 5 3 3" xfId="24471" xr:uid="{430B15BE-4AED-4DFC-9F0C-A7A14FA1DE0F}"/>
    <cellStyle name="Dex Doub Line 2 5 5 4" xfId="24472" xr:uid="{470290A0-2016-4FEA-B733-479296BC9C00}"/>
    <cellStyle name="Dex Doub Line 2 5 5 4 2" xfId="24473" xr:uid="{9D71CE03-B236-4444-AA11-18122E87427B}"/>
    <cellStyle name="Dex Doub Line 2 5 5 5" xfId="24474" xr:uid="{8EC13308-71D6-45B8-8661-1FC97CFA0004}"/>
    <cellStyle name="Dex Doub Line 2 5 6" xfId="4692" xr:uid="{F8A5D288-470E-4168-B23A-76902830969D}"/>
    <cellStyle name="Dex Doub Line 2 5 6 2" xfId="5554" xr:uid="{D3E0FB43-CAE0-4B76-8279-AA5EEF90383F}"/>
    <cellStyle name="Dex Doub Line 2 5 6 2 2" xfId="24475" xr:uid="{B09D64A2-75B3-47D1-9C5A-2859B0B7C9F2}"/>
    <cellStyle name="Dex Doub Line 2 5 6 2 2 2" xfId="24476" xr:uid="{3AF1F3A7-5A99-4819-A09F-D8D19C410B55}"/>
    <cellStyle name="Dex Doub Line 2 5 6 2 3" xfId="24477" xr:uid="{FC1EC0E4-475E-4720-B7D9-EA1294F8F1DD}"/>
    <cellStyle name="Dex Doub Line 2 5 6 3" xfId="24478" xr:uid="{1D8220E6-9A9B-4C5A-A905-615A848AD973}"/>
    <cellStyle name="Dex Doub Line 2 5 6 3 2" xfId="24479" xr:uid="{608D78AB-037D-4F62-A20A-3EE065B57157}"/>
    <cellStyle name="Dex Doub Line 2 5 6 4" xfId="24480" xr:uid="{66BA2933-1FE9-4353-B4EE-EBEA6A4AB235}"/>
    <cellStyle name="Dex Doub Line 2 5 7" xfId="7650" xr:uid="{2C524954-C36D-4DEC-885B-49B5BD200146}"/>
    <cellStyle name="Dex Doub Line 2 5 7 2" xfId="24481" xr:uid="{A4611624-0BE1-4274-AA46-1380FBCFE68B}"/>
    <cellStyle name="Dex Doub Line 2 5 7 2 2" xfId="24482" xr:uid="{6D651A70-89B9-42F3-8277-BF8DA1922388}"/>
    <cellStyle name="Dex Doub Line 2 5 7 3" xfId="24483" xr:uid="{23FF1350-1991-4582-9D47-A331B9FBCA8F}"/>
    <cellStyle name="Dex Doub Line 2 5 8" xfId="8079" xr:uid="{6B673917-E9CA-43DC-808A-678DF64331BE}"/>
    <cellStyle name="Dex Doub Line 2 5 8 2" xfId="24484" xr:uid="{54AA337F-C3A2-4F49-BF60-C32455A67D94}"/>
    <cellStyle name="Dex Doub Line 2 5 8 2 2" xfId="24485" xr:uid="{1EC57D5F-62BA-44BC-A888-FD51EB9A3EE7}"/>
    <cellStyle name="Dex Doub Line 2 5 8 3" xfId="24486" xr:uid="{0EEDB66C-1047-4C04-B55F-82671C20E792}"/>
    <cellStyle name="Dex Doub Line 2 5 9" xfId="24487" xr:uid="{4DE73DC4-9E8A-41C1-972A-79EAB81CFA9B}"/>
    <cellStyle name="Dex Doub Line 2 5 9 2" xfId="24488" xr:uid="{D7FF2227-DF43-4C06-953C-AA3973BBED99}"/>
    <cellStyle name="Dex Doub Line 2 6" xfId="5051" xr:uid="{D3C278D8-40D3-42DC-BB40-DFC1D022344B}"/>
    <cellStyle name="Dex Doub Line 2 6 2" xfId="6810" xr:uid="{D1057DAE-C5C7-4872-A8D9-0905358EACF2}"/>
    <cellStyle name="Dex Doub Line 2 6 2 2" xfId="7387" xr:uid="{6346C080-4746-41C4-AF10-72BF1F0AF80A}"/>
    <cellStyle name="Dex Doub Line 2 6 2 2 2" xfId="24489" xr:uid="{C0F4C35E-0967-4CA7-950A-1DF96DCD38F6}"/>
    <cellStyle name="Dex Doub Line 2 6 2 2 2 2" xfId="24490" xr:uid="{3EA8F3CD-0726-4CCE-A3E3-5A2932F947C7}"/>
    <cellStyle name="Dex Doub Line 2 6 2 2 3" xfId="24491" xr:uid="{7D7D98D9-1086-4479-A2DC-7D2345FF7D82}"/>
    <cellStyle name="Dex Doub Line 2 6 2 3" xfId="24492" xr:uid="{B243A4E6-0B11-413D-A62B-0648F442CE92}"/>
    <cellStyle name="Dex Doub Line 2 6 2 3 2" xfId="24493" xr:uid="{1BA7FA24-13F1-409F-81E9-508FC1CAF720}"/>
    <cellStyle name="Dex Doub Line 2 6 2 4" xfId="24494" xr:uid="{6216283A-BD8C-44F1-B0E2-9F80E9279BE1}"/>
    <cellStyle name="Dex Doub Line 2 6 3" xfId="5553" xr:uid="{FF2CDDCB-9C56-4298-8E65-3CB375E0C130}"/>
    <cellStyle name="Dex Doub Line 2 6 3 2" xfId="24495" xr:uid="{0663D833-47DF-4360-A998-9F457CDC4180}"/>
    <cellStyle name="Dex Doub Line 2 6 3 2 2" xfId="24496" xr:uid="{190C8BE0-FEB1-40D2-94A4-C5749FC32FFB}"/>
    <cellStyle name="Dex Doub Line 2 6 3 3" xfId="24497" xr:uid="{3F2063A7-E343-42E0-9D53-681416DE4721}"/>
    <cellStyle name="Dex Doub Line 2 6 4" xfId="5088" xr:uid="{6A760928-7722-4E4B-A0A0-90BE2F0B77E6}"/>
    <cellStyle name="Dex Doub Line 2 6 4 2" xfId="24498" xr:uid="{D5D79FAD-5A91-4501-853D-6421B5B6ABED}"/>
    <cellStyle name="Dex Doub Line 2 6 4 2 2" xfId="24499" xr:uid="{69D3084F-82DF-4429-8CD5-C21F646AE0FB}"/>
    <cellStyle name="Dex Doub Line 2 6 4 3" xfId="24500" xr:uid="{596CBFCA-3D6B-4327-BDD3-A754375AC36A}"/>
    <cellStyle name="Dex Doub Line 2 6 5" xfId="24501" xr:uid="{1A3304FD-8EEE-450B-A490-D7D679170DC4}"/>
    <cellStyle name="Dex Doub Line 2 6 5 2" xfId="24502" xr:uid="{10204D1F-CF34-4D87-B4F6-F4032AD64CD3}"/>
    <cellStyle name="Dex Doub Line 2 6 6" xfId="24503" xr:uid="{5C8B3067-1B71-45F0-965B-B4025B3C02D9}"/>
    <cellStyle name="Dex Doub Line 2 7" xfId="5571" xr:uid="{39A81248-12AE-4AD2-84E1-E377427FDFF4}"/>
    <cellStyle name="Dex Doub Line 2 7 2" xfId="4691" xr:uid="{06E25B71-5CB4-4D4A-A3B5-204823F6E8E9}"/>
    <cellStyle name="Dex Doub Line 2 7 2 2" xfId="24504" xr:uid="{1764DAC4-7B8A-4101-B9FB-42D89E56C52C}"/>
    <cellStyle name="Dex Doub Line 2 7 2 2 2" xfId="24505" xr:uid="{2CD120FE-1A6A-44D7-81B8-747A6594614C}"/>
    <cellStyle name="Dex Doub Line 2 7 2 3" xfId="24506" xr:uid="{CF1D24D6-F057-4F23-ACD2-485FF17E3149}"/>
    <cellStyle name="Dex Doub Line 2 7 3" xfId="24507" xr:uid="{A1A16F7E-5538-427F-B60A-BCFAC7485A85}"/>
    <cellStyle name="Dex Doub Line 2 7 3 2" xfId="24508" xr:uid="{50D85703-4288-4A03-9D87-774AF1EB0FAE}"/>
    <cellStyle name="Dex Doub Line 2 7 4" xfId="24509" xr:uid="{CA6DE24A-C660-48C1-8920-6ABA7E02CE66}"/>
    <cellStyle name="Dex Doub Line 2 8" xfId="5552" xr:uid="{FC576F02-BD5F-4C17-9CB6-030710F2ED15}"/>
    <cellStyle name="Dex Doub Line 2 8 2" xfId="24510" xr:uid="{230EF339-843D-40B7-BC12-29AC22CB0FC9}"/>
    <cellStyle name="Dex Doub Line 2 8 2 2" xfId="24511" xr:uid="{1BD2DF69-0696-4B55-8586-8B4FD24D3E04}"/>
    <cellStyle name="Dex Doub Line 2 8 3" xfId="24512" xr:uid="{9EAA606C-6398-4B7B-AB03-A2BA0BB15DC6}"/>
    <cellStyle name="Dex Doub Line 2 9" xfId="7651" xr:uid="{E3514690-8DCA-4FFE-BE98-B940E9EB81F7}"/>
    <cellStyle name="Dex Doub Line 2 9 2" xfId="24513" xr:uid="{8E4CC59F-0B5B-49F7-B982-2428B65C78F0}"/>
    <cellStyle name="Dex Doub Line 2 9 2 2" xfId="24514" xr:uid="{F90EC6CE-6751-4369-A96F-B5F33936E456}"/>
    <cellStyle name="Dex Doub Line 2 9 3" xfId="24515" xr:uid="{15F92821-BAA6-47E6-8B99-1116CDF7B96B}"/>
    <cellStyle name="Dex Doub Line 20" xfId="24516" xr:uid="{0362789E-4D1A-4FE4-BAF0-7DDD141241F4}"/>
    <cellStyle name="Dex Doub Line 3" xfId="6811" xr:uid="{AEF11FAD-00FC-46B9-90E7-B8F15EB22C66}"/>
    <cellStyle name="Dex Doub Line 3 10" xfId="7388" xr:uid="{87B6EC7B-5DFF-4685-A08B-C3F625B37B8A}"/>
    <cellStyle name="Dex Doub Line 3 10 2" xfId="24517" xr:uid="{938035E1-C6C5-404E-9E6B-F9F7F7765CD0}"/>
    <cellStyle name="Dex Doub Line 3 10 2 2" xfId="24518" xr:uid="{F7A125A2-CD9E-40C6-B85D-3EB69FBA95D7}"/>
    <cellStyle name="Dex Doub Line 3 10 3" xfId="24519" xr:uid="{3EA4DC49-4169-4F3A-8291-58805EB9EFB2}"/>
    <cellStyle name="Dex Doub Line 3 11" xfId="5551" xr:uid="{D2C7FEB4-7AED-4BA6-9824-AC8D86DB4C33}"/>
    <cellStyle name="Dex Doub Line 3 11 2" xfId="24520" xr:uid="{EC2165B4-FAB2-4E96-B548-68420B449DD7}"/>
    <cellStyle name="Dex Doub Line 3 11 2 2" xfId="24521" xr:uid="{86B5802E-E568-47B2-A435-C9A075E0F445}"/>
    <cellStyle name="Dex Doub Line 3 11 3" xfId="24522" xr:uid="{22DEDD49-E1E7-4184-93E8-125F2CAD6323}"/>
    <cellStyle name="Dex Doub Line 3 12" xfId="24523" xr:uid="{8EAED2C2-DE5F-4BCE-92DE-4F4C4F8E4DE1}"/>
    <cellStyle name="Dex Doub Line 3 12 2" xfId="24524" xr:uid="{B3A6B685-F31F-4371-BD3C-5997561C3EB7}"/>
    <cellStyle name="Dex Doub Line 3 13" xfId="24525" xr:uid="{A489DAD6-CAB9-4A62-B4F5-082EBC3D5D9A}"/>
    <cellStyle name="Dex Doub Line 3 2" xfId="5995" xr:uid="{35325B81-D6A0-46AA-8EE6-07C2C681AC58}"/>
    <cellStyle name="Dex Doub Line 3 2 10" xfId="24526" xr:uid="{6D78E5D3-D9FB-4D01-84CB-B13B0A8A80CC}"/>
    <cellStyle name="Dex Doub Line 3 2 10 2" xfId="24527" xr:uid="{ED819BD4-49EA-418F-8673-68663107DC24}"/>
    <cellStyle name="Dex Doub Line 3 2 11" xfId="24528" xr:uid="{5820940B-37D6-4C29-BD26-5D2CE92F0541}"/>
    <cellStyle name="Dex Doub Line 3 2 2" xfId="4690" xr:uid="{43F733D5-F2F1-447F-8956-90CF25BD1E92}"/>
    <cellStyle name="Dex Doub Line 3 2 2 10" xfId="24529" xr:uid="{AF25926F-4DC9-45F6-98CA-83CFFB5038D6}"/>
    <cellStyle name="Dex Doub Line 3 2 2 2" xfId="5572" xr:uid="{61F78757-99BE-47D3-A388-CF4C2B8B0E8E}"/>
    <cellStyle name="Dex Doub Line 3 2 2 2 2" xfId="6813" xr:uid="{25D1374E-CE74-4D49-B3BF-8D8F36A035CB}"/>
    <cellStyle name="Dex Doub Line 3 2 2 2 2 2" xfId="7935" xr:uid="{36378D50-E91C-4C32-A3D5-94B58BF3AA58}"/>
    <cellStyle name="Dex Doub Line 3 2 2 2 2 2 2" xfId="24530" xr:uid="{1171B533-4B41-4964-B29C-211D393A0D12}"/>
    <cellStyle name="Dex Doub Line 3 2 2 2 2 2 2 2" xfId="24531" xr:uid="{016962C3-2CA8-47B1-8261-4226CE6B2259}"/>
    <cellStyle name="Dex Doub Line 3 2 2 2 2 2 3" xfId="24532" xr:uid="{6C791416-F126-4D13-A0FD-35700057B618}"/>
    <cellStyle name="Dex Doub Line 3 2 2 2 2 3" xfId="24533" xr:uid="{44FB7B75-2FD2-4D88-9E15-F42B5AFA14DB}"/>
    <cellStyle name="Dex Doub Line 3 2 2 2 2 3 2" xfId="24534" xr:uid="{A043997E-C4FB-408A-A110-604E7B95EEA3}"/>
    <cellStyle name="Dex Doub Line 3 2 2 2 2 4" xfId="24535" xr:uid="{3A4307D4-9E44-4F68-BBA7-B0AC436E8F50}"/>
    <cellStyle name="Dex Doub Line 3 2 2 2 3" xfId="6814" xr:uid="{3E429320-A2F9-4FD0-ADFC-7899CD80219E}"/>
    <cellStyle name="Dex Doub Line 3 2 2 2 3 2" xfId="24536" xr:uid="{07FF55CE-77E0-4068-8310-D6A64F84FD1F}"/>
    <cellStyle name="Dex Doub Line 3 2 2 2 3 2 2" xfId="24537" xr:uid="{B442BF38-15B3-4FC7-BCFA-45D6D27864FE}"/>
    <cellStyle name="Dex Doub Line 3 2 2 2 3 3" xfId="24538" xr:uid="{4C81BC2C-181B-4A36-8033-86D0225370AA}"/>
    <cellStyle name="Dex Doub Line 3 2 2 2 4" xfId="6812" xr:uid="{86F5D423-AA86-47E1-AA91-EBBE9CC96C8F}"/>
    <cellStyle name="Dex Doub Line 3 2 2 2 4 2" xfId="24539" xr:uid="{6EC8023E-8DD9-4A79-B8EA-26C03CF8F6DE}"/>
    <cellStyle name="Dex Doub Line 3 2 2 2 4 2 2" xfId="24540" xr:uid="{E4A9B24C-4F22-4DFA-8319-9E20E140E28B}"/>
    <cellStyle name="Dex Doub Line 3 2 2 2 4 3" xfId="24541" xr:uid="{35EAF3E4-FFE5-4D62-9204-6687DFC21B6D}"/>
    <cellStyle name="Dex Doub Line 3 2 2 2 5" xfId="24542" xr:uid="{BCA1CC22-9F25-43A1-B81A-590E90E6B569}"/>
    <cellStyle name="Dex Doub Line 3 2 2 2 5 2" xfId="24543" xr:uid="{B2D192A3-1F2A-4277-A29D-F11A647B0184}"/>
    <cellStyle name="Dex Doub Line 3 2 2 2 6" xfId="24544" xr:uid="{CCFA8722-CBAA-486B-8009-B70420AF010A}"/>
    <cellStyle name="Dex Doub Line 3 2 2 3" xfId="4688" xr:uid="{EB8BB07B-1A9F-4327-A337-34E28C03EA6C}"/>
    <cellStyle name="Dex Doub Line 3 2 2 3 2" xfId="4689" xr:uid="{F5E6487C-DC9D-48D9-B4F7-22A49DAA73FA}"/>
    <cellStyle name="Dex Doub Line 3 2 2 3 2 2" xfId="5550" xr:uid="{4C2714E4-0AED-498B-A38E-7C1E95C5C209}"/>
    <cellStyle name="Dex Doub Line 3 2 2 3 2 2 2" xfId="24545" xr:uid="{B1838F3D-5C17-4D3A-9F77-0D89BE68D3BF}"/>
    <cellStyle name="Dex Doub Line 3 2 2 3 2 2 2 2" xfId="24546" xr:uid="{4D7B1AAF-30F8-4398-B753-62BC12285FFA}"/>
    <cellStyle name="Dex Doub Line 3 2 2 3 2 2 3" xfId="24547" xr:uid="{1D5646BF-BD25-4998-8099-9235D60D892C}"/>
    <cellStyle name="Dex Doub Line 3 2 2 3 2 3" xfId="24548" xr:uid="{E0A470F7-68D6-4229-AFCB-2C0C845CD648}"/>
    <cellStyle name="Dex Doub Line 3 2 2 3 2 3 2" xfId="24549" xr:uid="{AE528E97-3A18-4DB9-AAAC-A12DCC78920C}"/>
    <cellStyle name="Dex Doub Line 3 2 2 3 2 4" xfId="24550" xr:uid="{4D0E137C-B04D-410F-A343-9F2BE87BACD7}"/>
    <cellStyle name="Dex Doub Line 3 2 2 3 3" xfId="6816" xr:uid="{3B8873DF-5732-40DB-90D0-7B31C03C0641}"/>
    <cellStyle name="Dex Doub Line 3 2 2 3 3 2" xfId="24551" xr:uid="{B47D1B4F-7C84-4594-B844-3D6FBBD2EA69}"/>
    <cellStyle name="Dex Doub Line 3 2 2 3 3 2 2" xfId="24552" xr:uid="{3D560E57-A61F-400D-A6E2-FB94959BC1C3}"/>
    <cellStyle name="Dex Doub Line 3 2 2 3 3 3" xfId="24553" xr:uid="{8E76F1E1-FF9C-4B9E-B565-F2A5BE90E700}"/>
    <cellStyle name="Dex Doub Line 3 2 2 3 4" xfId="7652" xr:uid="{904AA2BC-92E4-492C-91C0-F5C924F3D2E7}"/>
    <cellStyle name="Dex Doub Line 3 2 2 3 4 2" xfId="24554" xr:uid="{856A7D2C-F52C-4CC7-9FCE-10B7959CB1A3}"/>
    <cellStyle name="Dex Doub Line 3 2 2 3 4 2 2" xfId="24555" xr:uid="{1B609946-E6FA-4D8C-8997-C1BC7E2FA213}"/>
    <cellStyle name="Dex Doub Line 3 2 2 3 4 3" xfId="24556" xr:uid="{0F07A8AB-388C-4914-A13D-7ECDAEC4AFD7}"/>
    <cellStyle name="Dex Doub Line 3 2 2 3 5" xfId="24557" xr:uid="{6D33186F-9878-485F-911F-195BC5EC9574}"/>
    <cellStyle name="Dex Doub Line 3 2 2 3 5 2" xfId="24558" xr:uid="{2226BE59-D02B-465D-90D8-8DA5A959A325}"/>
    <cellStyle name="Dex Doub Line 3 2 2 3 6" xfId="24559" xr:uid="{EEAB29BC-A5DB-47E1-9DA8-EB327D674133}"/>
    <cellStyle name="Dex Doub Line 3 2 2 4" xfId="6815" xr:uid="{3CC9415E-C2CC-482C-A953-1FB8C17C675C}"/>
    <cellStyle name="Dex Doub Line 3 2 2 4 2" xfId="7936" xr:uid="{E26F2161-CD52-42A2-940E-44F89B077A74}"/>
    <cellStyle name="Dex Doub Line 3 2 2 4 2 2" xfId="7389" xr:uid="{D1F453DC-42BA-4287-B69B-31222E8B5BEF}"/>
    <cellStyle name="Dex Doub Line 3 2 2 4 2 2 2" xfId="24560" xr:uid="{04A2566C-90EE-4289-BEEC-5123E01A53E5}"/>
    <cellStyle name="Dex Doub Line 3 2 2 4 2 2 2 2" xfId="24561" xr:uid="{A6D89C0A-393A-4AB6-95D0-48A6C9DB9A7C}"/>
    <cellStyle name="Dex Doub Line 3 2 2 4 2 2 3" xfId="24562" xr:uid="{BEB062A5-CC64-48C2-8254-CFFD34B5C5EC}"/>
    <cellStyle name="Dex Doub Line 3 2 2 4 2 3" xfId="24563" xr:uid="{262B5E2E-3015-4B71-A961-8C66D64A1B5C}"/>
    <cellStyle name="Dex Doub Line 3 2 2 4 2 3 2" xfId="24564" xr:uid="{525DC6A0-F35C-4DD7-B751-B8E888684558}"/>
    <cellStyle name="Dex Doub Line 3 2 2 4 2 4" xfId="24565" xr:uid="{92C6DAFD-FB66-4E64-BCA7-09787197D3BA}"/>
    <cellStyle name="Dex Doub Line 3 2 2 4 3" xfId="3560" xr:uid="{0988242B-FBDA-4925-A267-971625E258A1}"/>
    <cellStyle name="Dex Doub Line 3 2 2 4 3 2" xfId="24566" xr:uid="{893568A4-34FF-4A33-90BA-7909B9026A68}"/>
    <cellStyle name="Dex Doub Line 3 2 2 4 3 2 2" xfId="24567" xr:uid="{03EDD0D8-B07E-4301-BAA9-59B3F89AB689}"/>
    <cellStyle name="Dex Doub Line 3 2 2 4 3 3" xfId="24568" xr:uid="{277F3014-3B80-4C22-B4CC-B21807697C16}"/>
    <cellStyle name="Dex Doub Line 3 2 2 4 4" xfId="7774" xr:uid="{BA204922-55EE-45F1-8D8B-446585EA1F8A}"/>
    <cellStyle name="Dex Doub Line 3 2 2 4 4 2" xfId="24569" xr:uid="{33CDFFBA-A94F-47FA-AF3B-46615E5E9B18}"/>
    <cellStyle name="Dex Doub Line 3 2 2 4 4 2 2" xfId="24570" xr:uid="{882772EC-21F1-482D-9337-F7769D0D6210}"/>
    <cellStyle name="Dex Doub Line 3 2 2 4 4 3" xfId="24571" xr:uid="{80FCC43D-16DB-48C2-ADB3-F532590AA574}"/>
    <cellStyle name="Dex Doub Line 3 2 2 4 5" xfId="24572" xr:uid="{DB4085E2-2B40-4E0B-AC35-A181069B004E}"/>
    <cellStyle name="Dex Doub Line 3 2 2 4 5 2" xfId="24573" xr:uid="{BD4E1E5A-AC22-49B4-83BA-A5D4D18B189D}"/>
    <cellStyle name="Dex Doub Line 3 2 2 4 6" xfId="24574" xr:uid="{2E958C2D-9C29-4DF6-8F6C-84EE9F1AFC2E}"/>
    <cellStyle name="Dex Doub Line 3 2 2 5" xfId="4642" xr:uid="{8C58116E-A3AB-4459-8F45-E38B6E1F1CAC}"/>
    <cellStyle name="Dex Doub Line 3 2 2 5 2" xfId="6818" xr:uid="{CA238AB1-79E8-4810-9798-1D0EB7286A53}"/>
    <cellStyle name="Dex Doub Line 3 2 2 5 2 2" xfId="7653" xr:uid="{3DEA1348-ADEA-4A57-AB15-F170272756A8}"/>
    <cellStyle name="Dex Doub Line 3 2 2 5 2 2 2" xfId="24575" xr:uid="{4D6D48C2-E2E5-414C-87EB-252A325C6DB0}"/>
    <cellStyle name="Dex Doub Line 3 2 2 5 2 2 2 2" xfId="24576" xr:uid="{368CC65F-448B-4914-A641-FC7B313E6493}"/>
    <cellStyle name="Dex Doub Line 3 2 2 5 2 2 3" xfId="24577" xr:uid="{F16D1095-EED7-4012-BEB7-9D50AA1B0A0F}"/>
    <cellStyle name="Dex Doub Line 3 2 2 5 2 3" xfId="24578" xr:uid="{254EA846-333F-4825-B35A-9C3261F54893}"/>
    <cellStyle name="Dex Doub Line 3 2 2 5 2 3 2" xfId="24579" xr:uid="{DC319860-BD66-4772-B9E7-8EC038B016FC}"/>
    <cellStyle name="Dex Doub Line 3 2 2 5 2 4" xfId="24580" xr:uid="{6D5855BC-3F95-4BF3-818A-3D08B812EFFB}"/>
    <cellStyle name="Dex Doub Line 3 2 2 5 3" xfId="6817" xr:uid="{48AC017A-019F-42A8-8C05-6B3D7A2F256E}"/>
    <cellStyle name="Dex Doub Line 3 2 2 5 3 2" xfId="24581" xr:uid="{5EFC2333-BE0F-4E06-A56F-FE2B579FD005}"/>
    <cellStyle name="Dex Doub Line 3 2 2 5 3 2 2" xfId="24582" xr:uid="{1F1DDAFB-D6AD-41C9-8382-E18A324258D9}"/>
    <cellStyle name="Dex Doub Line 3 2 2 5 3 3" xfId="24583" xr:uid="{52213CE1-1AAB-47B9-8CED-18293C8645AD}"/>
    <cellStyle name="Dex Doub Line 3 2 2 5 4" xfId="24584" xr:uid="{73306565-BB2B-4572-91DC-895772A17E6C}"/>
    <cellStyle name="Dex Doub Line 3 2 2 5 4 2" xfId="24585" xr:uid="{607165C7-B2F0-43B4-9121-E7269A186276}"/>
    <cellStyle name="Dex Doub Line 3 2 2 5 5" xfId="24586" xr:uid="{15AA48D6-B179-460D-9EA0-51398922B5E2}"/>
    <cellStyle name="Dex Doub Line 3 2 2 6" xfId="7390" xr:uid="{33F04102-DBD1-47B2-9978-6B43FD4D69BA}"/>
    <cellStyle name="Dex Doub Line 3 2 2 6 2" xfId="5983" xr:uid="{48A83FBA-5986-4FEF-940C-75598BD76937}"/>
    <cellStyle name="Dex Doub Line 3 2 2 6 2 2" xfId="24587" xr:uid="{68A8B051-C3B6-4097-868F-2F04E9FEB432}"/>
    <cellStyle name="Dex Doub Line 3 2 2 6 2 2 2" xfId="24588" xr:uid="{DC22B2B3-8E44-4F30-B5C5-6094A62F6D20}"/>
    <cellStyle name="Dex Doub Line 3 2 2 6 2 3" xfId="24589" xr:uid="{E92774F9-D259-4586-A3E2-1FDE6660BE3C}"/>
    <cellStyle name="Dex Doub Line 3 2 2 6 3" xfId="24590" xr:uid="{0E1E295D-F0B0-4A51-81D0-C39BA6DBEC32}"/>
    <cellStyle name="Dex Doub Line 3 2 2 6 3 2" xfId="24591" xr:uid="{552CF1ED-5F49-41FF-A785-E086293A1869}"/>
    <cellStyle name="Dex Doub Line 3 2 2 6 4" xfId="24592" xr:uid="{15FFA866-5DCE-47B2-8A2B-7DDD428DCBD8}"/>
    <cellStyle name="Dex Doub Line 3 2 2 7" xfId="5050" xr:uid="{5C51FFD7-AFCD-4471-8E27-A7871E186032}"/>
    <cellStyle name="Dex Doub Line 3 2 2 7 2" xfId="24593" xr:uid="{8360054B-A341-46A1-A6CE-AD7E161B2DD1}"/>
    <cellStyle name="Dex Doub Line 3 2 2 7 2 2" xfId="24594" xr:uid="{93D80B4D-C3BE-4F0E-B329-FEA60D5F47D4}"/>
    <cellStyle name="Dex Doub Line 3 2 2 7 3" xfId="24595" xr:uid="{DA393F7C-D56A-44AE-B349-5B9AE57CC98E}"/>
    <cellStyle name="Dex Doub Line 3 2 2 8" xfId="5549" xr:uid="{54745E20-EA69-46F0-99CA-6C13CA9EC5AA}"/>
    <cellStyle name="Dex Doub Line 3 2 2 8 2" xfId="24596" xr:uid="{3F26C046-DA0F-4785-9220-4BED4F921EF8}"/>
    <cellStyle name="Dex Doub Line 3 2 2 8 2 2" xfId="24597" xr:uid="{76A19A7B-796C-43D6-ADA3-00E58E727993}"/>
    <cellStyle name="Dex Doub Line 3 2 2 8 3" xfId="24598" xr:uid="{1D6479D6-D42C-41A4-9B60-77F70FFF6EE9}"/>
    <cellStyle name="Dex Doub Line 3 2 2 9" xfId="24599" xr:uid="{8BEA43C3-F9DE-4BB9-BD60-623A2A8540AD}"/>
    <cellStyle name="Dex Doub Line 3 2 2 9 2" xfId="24600" xr:uid="{C8518EB3-6E6A-4CC5-8DB2-3A445C77DB79}"/>
    <cellStyle name="Dex Doub Line 3 2 3" xfId="6819" xr:uid="{908CC31C-BBC1-4332-BD43-E4EC87539042}"/>
    <cellStyle name="Dex Doub Line 3 2 3 10" xfId="24601" xr:uid="{5DB6D3A5-4587-4B72-A3E9-AC8905DC6B55}"/>
    <cellStyle name="Dex Doub Line 3 2 3 2" xfId="3559" xr:uid="{4D0AAE5F-B784-4D61-A785-3BB314B64F31}"/>
    <cellStyle name="Dex Doub Line 3 2 3 2 2" xfId="7654" xr:uid="{B8622F60-7E2E-4FE3-ABF5-A486BFCADA2A}"/>
    <cellStyle name="Dex Doub Line 3 2 3 2 2 2" xfId="3558" xr:uid="{AE6B3C70-9682-42A7-8DE5-E11B41F42C2A}"/>
    <cellStyle name="Dex Doub Line 3 2 3 2 2 2 2" xfId="24602" xr:uid="{7F010AEB-6C5A-4BA8-A926-2B0E4A0A651B}"/>
    <cellStyle name="Dex Doub Line 3 2 3 2 2 2 2 2" xfId="24603" xr:uid="{743716AF-E8CB-437A-B9B5-94BD20A7DEE6}"/>
    <cellStyle name="Dex Doub Line 3 2 3 2 2 2 3" xfId="24604" xr:uid="{2EA963F9-FD4C-4C91-8DD8-1CAE6E1CD55F}"/>
    <cellStyle name="Dex Doub Line 3 2 3 2 2 3" xfId="24605" xr:uid="{7B7C3C5F-BD90-4845-84BC-842FC7787E96}"/>
    <cellStyle name="Dex Doub Line 3 2 3 2 2 3 2" xfId="24606" xr:uid="{2D2757BD-3017-43BB-8486-53A11A73BD44}"/>
    <cellStyle name="Dex Doub Line 3 2 3 2 2 4" xfId="24607" xr:uid="{BF8144F4-CF18-4FD1-98A5-B636FEE491B1}"/>
    <cellStyle name="Dex Doub Line 3 2 3 2 3" xfId="5087" xr:uid="{16A16F13-ADF5-44C9-8389-660F176AC3D8}"/>
    <cellStyle name="Dex Doub Line 3 2 3 2 3 2" xfId="24608" xr:uid="{37E40B18-3F60-43A2-9367-DFA8EC5BB045}"/>
    <cellStyle name="Dex Doub Line 3 2 3 2 3 2 2" xfId="24609" xr:uid="{7BBEC74A-A43A-4CA9-BD1F-FBBD30072AE6}"/>
    <cellStyle name="Dex Doub Line 3 2 3 2 3 3" xfId="24610" xr:uid="{0F88E95C-A24E-4D59-A3AD-322DC364A828}"/>
    <cellStyle name="Dex Doub Line 3 2 3 2 4" xfId="3557" xr:uid="{CBCE9BF8-D60F-4606-A689-AC3CD8A8CC9A}"/>
    <cellStyle name="Dex Doub Line 3 2 3 2 4 2" xfId="24611" xr:uid="{E6D3081E-717B-4074-B6A0-E3332210F9B7}"/>
    <cellStyle name="Dex Doub Line 3 2 3 2 4 2 2" xfId="24612" xr:uid="{C77B5ED5-911F-492E-A52E-AE16138EF062}"/>
    <cellStyle name="Dex Doub Line 3 2 3 2 4 3" xfId="24613" xr:uid="{F7AE61F2-09D9-4556-86E4-EA8FBC661A6D}"/>
    <cellStyle name="Dex Doub Line 3 2 3 2 5" xfId="24614" xr:uid="{829ABDFC-55B5-48DC-8612-7676E9EE4179}"/>
    <cellStyle name="Dex Doub Line 3 2 3 2 5 2" xfId="24615" xr:uid="{53E0739D-C301-4044-B0FB-0C95A0DDCA32}"/>
    <cellStyle name="Dex Doub Line 3 2 3 2 6" xfId="24616" xr:uid="{AF9291EA-84F6-4A93-8BD9-1B1E156E3E30}"/>
    <cellStyle name="Dex Doub Line 3 2 3 3" xfId="8042" xr:uid="{0207217C-2DF0-4360-80E6-FE696D2486AD}"/>
    <cellStyle name="Dex Doub Line 3 2 3 3 2" xfId="4687" xr:uid="{E8980883-51C8-4F97-9C21-728A1939B0D9}"/>
    <cellStyle name="Dex Doub Line 3 2 3 3 2 2" xfId="7218" xr:uid="{28B903AD-8EED-4A68-BDD6-85B199A13D44}"/>
    <cellStyle name="Dex Doub Line 3 2 3 3 2 2 2" xfId="24617" xr:uid="{8EAA58AB-EB83-48CB-98F9-8922986AB79F}"/>
    <cellStyle name="Dex Doub Line 3 2 3 3 2 2 2 2" xfId="24618" xr:uid="{B9D2217E-5A58-4780-B14E-49DCAE95FB27}"/>
    <cellStyle name="Dex Doub Line 3 2 3 3 2 2 3" xfId="24619" xr:uid="{BA982316-9C5B-4D64-833F-0908C70A3946}"/>
    <cellStyle name="Dex Doub Line 3 2 3 3 2 3" xfId="24620" xr:uid="{B683E356-13F7-4999-B99C-C0853B3FDEED}"/>
    <cellStyle name="Dex Doub Line 3 2 3 3 2 3 2" xfId="24621" xr:uid="{A4340FCF-F830-44B4-9218-DD8E272D8CF1}"/>
    <cellStyle name="Dex Doub Line 3 2 3 3 2 4" xfId="24622" xr:uid="{97843F47-C38D-4277-B4EC-8AC7615461A5}"/>
    <cellStyle name="Dex Doub Line 3 2 3 3 3" xfId="7391" xr:uid="{3D17F57F-922F-4A12-94D2-8D07AF98EBBC}"/>
    <cellStyle name="Dex Doub Line 3 2 3 3 3 2" xfId="24623" xr:uid="{C75481EA-F683-4BF8-AD05-A8B69AC73ECE}"/>
    <cellStyle name="Dex Doub Line 3 2 3 3 3 2 2" xfId="24624" xr:uid="{1E08F589-A455-4BC5-BD68-31E6F7FF1BF9}"/>
    <cellStyle name="Dex Doub Line 3 2 3 3 3 3" xfId="24625" xr:uid="{FF8FF153-263D-4CC9-8193-250DD18E2797}"/>
    <cellStyle name="Dex Doub Line 3 2 3 3 4" xfId="7219" xr:uid="{05E61B78-F4A2-4530-95D8-5306A9B9A732}"/>
    <cellStyle name="Dex Doub Line 3 2 3 3 4 2" xfId="24626" xr:uid="{ED9AA89F-CDF5-40BA-B221-C4DE589C5276}"/>
    <cellStyle name="Dex Doub Line 3 2 3 3 4 2 2" xfId="24627" xr:uid="{FB35AF44-8CE9-4E13-8897-8B67C5AA0CF7}"/>
    <cellStyle name="Dex Doub Line 3 2 3 3 4 3" xfId="24628" xr:uid="{561E797B-56D0-416D-9FBA-98A4814B4642}"/>
    <cellStyle name="Dex Doub Line 3 2 3 3 5" xfId="24629" xr:uid="{B05DBC04-3CEB-43C9-B27A-46D578F2344B}"/>
    <cellStyle name="Dex Doub Line 3 2 3 3 5 2" xfId="24630" xr:uid="{B3E0FE4B-9941-4D94-997E-2FE64799807D}"/>
    <cellStyle name="Dex Doub Line 3 2 3 3 6" xfId="24631" xr:uid="{CB7D053B-449B-4890-ADB3-54974C530265}"/>
    <cellStyle name="Dex Doub Line 3 2 3 4" xfId="4686" xr:uid="{7944EAD7-D742-49CE-BA4B-6C2DE2D56F97}"/>
    <cellStyle name="Dex Doub Line 3 2 3 4 2" xfId="5843" xr:uid="{FB7F15F1-9F67-4F71-A2A6-77CE5A338E7F}"/>
    <cellStyle name="Dex Doub Line 3 2 3 4 2 2" xfId="5548" xr:uid="{43E7C849-71C1-4BD6-BF3C-A97937AC6FAF}"/>
    <cellStyle name="Dex Doub Line 3 2 3 4 2 2 2" xfId="24632" xr:uid="{6D6A276C-64E4-4752-A927-1657CC8DE9A0}"/>
    <cellStyle name="Dex Doub Line 3 2 3 4 2 2 2 2" xfId="24633" xr:uid="{6422DD1F-668F-48D9-A807-E5C4D074D782}"/>
    <cellStyle name="Dex Doub Line 3 2 3 4 2 2 3" xfId="24634" xr:uid="{1A866B4B-32E2-4EB5-983F-DDCE315C89F2}"/>
    <cellStyle name="Dex Doub Line 3 2 3 4 2 3" xfId="24635" xr:uid="{FC1E42DF-3B06-46A2-AF94-252855F8C90B}"/>
    <cellStyle name="Dex Doub Line 3 2 3 4 2 3 2" xfId="24636" xr:uid="{512E4B41-16B3-4E7D-AEBD-7472877B741D}"/>
    <cellStyle name="Dex Doub Line 3 2 3 4 2 4" xfId="24637" xr:uid="{78C3DF54-4D34-42B1-ABD7-A0A41EA1CB27}"/>
    <cellStyle name="Dex Doub Line 3 2 3 4 3" xfId="7655" xr:uid="{6C2F2F03-FC4A-4164-98E8-225437C1FB02}"/>
    <cellStyle name="Dex Doub Line 3 2 3 4 3 2" xfId="24638" xr:uid="{BD572C6E-4FC9-4F11-99E0-F57C56E58FEA}"/>
    <cellStyle name="Dex Doub Line 3 2 3 4 3 2 2" xfId="24639" xr:uid="{2C11E918-25D7-45CC-AD41-981083B111AD}"/>
    <cellStyle name="Dex Doub Line 3 2 3 4 3 3" xfId="24640" xr:uid="{75678205-B5D7-4C39-8FD4-0FB589A4677F}"/>
    <cellStyle name="Dex Doub Line 3 2 3 4 4" xfId="6820" xr:uid="{B78A6505-A66D-4AD8-9BF5-FBD3297C922A}"/>
    <cellStyle name="Dex Doub Line 3 2 3 4 4 2" xfId="24641" xr:uid="{E8326370-EA14-4281-B209-B4A27752E611}"/>
    <cellStyle name="Dex Doub Line 3 2 3 4 4 2 2" xfId="24642" xr:uid="{F1E37B59-2877-4774-8132-9A0B75F889A5}"/>
    <cellStyle name="Dex Doub Line 3 2 3 4 4 3" xfId="24643" xr:uid="{F956D61B-124C-4C07-9A40-92979249621D}"/>
    <cellStyle name="Dex Doub Line 3 2 3 4 5" xfId="24644" xr:uid="{6A444FF2-5D41-43D5-B2EE-370E91C56929}"/>
    <cellStyle name="Dex Doub Line 3 2 3 4 5 2" xfId="24645" xr:uid="{5AA22AE6-299B-40A1-838E-0F3F25B52750}"/>
    <cellStyle name="Dex Doub Line 3 2 3 4 6" xfId="24646" xr:uid="{8C3FA45D-95A2-44A1-9309-80E81AB1C709}"/>
    <cellStyle name="Dex Doub Line 3 2 3 5" xfId="7392" xr:uid="{EA19BD2E-581A-4E60-ADD5-8F8749150877}"/>
    <cellStyle name="Dex Doub Line 3 2 3 5 2" xfId="5842" xr:uid="{651D88B5-BDFD-4C22-A740-0AFAD16F62D8}"/>
    <cellStyle name="Dex Doub Line 3 2 3 5 2 2" xfId="5547" xr:uid="{3747E8F6-7048-4E00-B6E7-1E9578D4047B}"/>
    <cellStyle name="Dex Doub Line 3 2 3 5 2 2 2" xfId="24647" xr:uid="{A9260BAE-B367-4908-AD31-1FAADF9F14CB}"/>
    <cellStyle name="Dex Doub Line 3 2 3 5 2 2 2 2" xfId="24648" xr:uid="{4674BADC-BB7E-43C9-9E78-7B956C49AD7B}"/>
    <cellStyle name="Dex Doub Line 3 2 3 5 2 2 3" xfId="24649" xr:uid="{9AA5C181-DC50-4DEB-A915-B17056E4FE9B}"/>
    <cellStyle name="Dex Doub Line 3 2 3 5 2 3" xfId="24650" xr:uid="{B90A7E9C-AEA2-43C9-8905-C1119E1919BE}"/>
    <cellStyle name="Dex Doub Line 3 2 3 5 2 3 2" xfId="24651" xr:uid="{FA580185-AC21-42F4-8183-F02A1169719D}"/>
    <cellStyle name="Dex Doub Line 3 2 3 5 2 4" xfId="24652" xr:uid="{762EF3EC-2233-4BB0-915F-A57C6A6BD3D8}"/>
    <cellStyle name="Dex Doub Line 3 2 3 5 3" xfId="7220" xr:uid="{6B1D8BE3-A700-4042-9FBC-F439DD0E9086}"/>
    <cellStyle name="Dex Doub Line 3 2 3 5 3 2" xfId="24653" xr:uid="{1813831C-25EC-4E3B-BD90-5303BC9B44D9}"/>
    <cellStyle name="Dex Doub Line 3 2 3 5 3 2 2" xfId="24654" xr:uid="{3CC88CE8-3C44-4FE3-92CD-FBE33F024188}"/>
    <cellStyle name="Dex Doub Line 3 2 3 5 3 3" xfId="24655" xr:uid="{75DCBF1B-8403-4A1C-8A71-4ADCC89D5551}"/>
    <cellStyle name="Dex Doub Line 3 2 3 5 4" xfId="24656" xr:uid="{9BC7877A-9207-4166-9F09-54495D019880}"/>
    <cellStyle name="Dex Doub Line 3 2 3 5 4 2" xfId="24657" xr:uid="{F65DF3DD-9D8C-42F1-9E86-A59389A172F7}"/>
    <cellStyle name="Dex Doub Line 3 2 3 5 5" xfId="24658" xr:uid="{649127F2-4E9C-4B5E-8181-F5EF3F32C7E0}"/>
    <cellStyle name="Dex Doub Line 3 2 3 6" xfId="7656" xr:uid="{D3510E77-52FF-42BA-8E17-AF8D8A1BF33B}"/>
    <cellStyle name="Dex Doub Line 3 2 3 6 2" xfId="6821" xr:uid="{66BAD4CD-33EC-48E5-9339-8F6FBE2E119B}"/>
    <cellStyle name="Dex Doub Line 3 2 3 6 2 2" xfId="24659" xr:uid="{5D9B2DD2-F808-49D2-A7D7-BBE5E848E8F5}"/>
    <cellStyle name="Dex Doub Line 3 2 3 6 2 2 2" xfId="24660" xr:uid="{7F67EA8E-EE64-46C6-ACAF-B51FDB8A45FF}"/>
    <cellStyle name="Dex Doub Line 3 2 3 6 2 3" xfId="24661" xr:uid="{91BCAE8D-61D2-46F1-868A-2B6C067D4F5D}"/>
    <cellStyle name="Dex Doub Line 3 2 3 6 3" xfId="24662" xr:uid="{F5AF141C-F01C-4B34-8338-0D6557387940}"/>
    <cellStyle name="Dex Doub Line 3 2 3 6 3 2" xfId="24663" xr:uid="{F03E0E9E-FDB5-4693-8D93-CBCD4FA0AB88}"/>
    <cellStyle name="Dex Doub Line 3 2 3 6 4" xfId="24664" xr:uid="{86B00F75-294E-489F-90BF-497EE2103FD9}"/>
    <cellStyle name="Dex Doub Line 3 2 3 7" xfId="7393" xr:uid="{766C984A-AF88-4858-942C-82DD4615DB9C}"/>
    <cellStyle name="Dex Doub Line 3 2 3 7 2" xfId="24665" xr:uid="{CDBBA4D5-5B9C-4B12-A3AB-AF2D9C60F2CF}"/>
    <cellStyle name="Dex Doub Line 3 2 3 7 2 2" xfId="24666" xr:uid="{8AC5FAF9-51C4-47D9-841C-78199EE98CFD}"/>
    <cellStyle name="Dex Doub Line 3 2 3 7 3" xfId="24667" xr:uid="{C3F571FF-8B6A-4B12-8E76-76E237975EF0}"/>
    <cellStyle name="Dex Doub Line 3 2 3 8" xfId="5841" xr:uid="{E5439EF8-0EEC-4301-B4A9-319E1CAC691D}"/>
    <cellStyle name="Dex Doub Line 3 2 3 8 2" xfId="24668" xr:uid="{B6307CDF-62F3-4B7D-9C84-028C9D7EBED3}"/>
    <cellStyle name="Dex Doub Line 3 2 3 8 2 2" xfId="24669" xr:uid="{CD601B45-EB92-4F93-ABB3-C246B346F05B}"/>
    <cellStyle name="Dex Doub Line 3 2 3 8 3" xfId="24670" xr:uid="{3C1F4339-C414-48EB-A01C-12A923AC4B31}"/>
    <cellStyle name="Dex Doub Line 3 2 3 9" xfId="24671" xr:uid="{768D8A14-0E23-47D0-8840-D355AD6E1129}"/>
    <cellStyle name="Dex Doub Line 3 2 3 9 2" xfId="24672" xr:uid="{46FD13CD-B95F-42A7-94F4-F3082D34F025}"/>
    <cellStyle name="Dex Doub Line 3 2 4" xfId="5546" xr:uid="{0E3529DE-519A-467D-A576-65105852D3F8}"/>
    <cellStyle name="Dex Doub Line 3 2 4 2" xfId="7347" xr:uid="{B73FFFED-B887-4A34-80FC-FE18DE59FA35}"/>
    <cellStyle name="Dex Doub Line 3 2 4 2 2" xfId="8077" xr:uid="{47324489-D69E-4657-8DAB-4C6DB5336578}"/>
    <cellStyle name="Dex Doub Line 3 2 4 2 2 2" xfId="24673" xr:uid="{45CA9A8D-ED36-4EFE-B6BA-20086FA0F71F}"/>
    <cellStyle name="Dex Doub Line 3 2 4 2 2 2 2" xfId="24674" xr:uid="{BA7078F2-2009-4ACE-8B2D-ADFF0E738A31}"/>
    <cellStyle name="Dex Doub Line 3 2 4 2 2 3" xfId="24675" xr:uid="{7590DDAE-2CAC-429F-BF9C-7AE6605772CB}"/>
    <cellStyle name="Dex Doub Line 3 2 4 2 3" xfId="24676" xr:uid="{A16E0C24-1537-4D06-B985-533925B6C78B}"/>
    <cellStyle name="Dex Doub Line 3 2 4 2 3 2" xfId="24677" xr:uid="{B297ED4C-1F98-4789-9F70-D3F470083D6B}"/>
    <cellStyle name="Dex Doub Line 3 2 4 2 4" xfId="24678" xr:uid="{FB4311BB-2E0B-4776-8A38-6A823541E31D}"/>
    <cellStyle name="Dex Doub Line 3 2 4 3" xfId="7657" xr:uid="{B572301F-500B-4CDA-A0A6-781C6BE6BDF8}"/>
    <cellStyle name="Dex Doub Line 3 2 4 3 2" xfId="24679" xr:uid="{22EE7A8F-ED2E-4948-837A-0281D67C70A1}"/>
    <cellStyle name="Dex Doub Line 3 2 4 3 2 2" xfId="24680" xr:uid="{0A7E371A-F54D-4EDD-8B4A-AD9FD439BA5D}"/>
    <cellStyle name="Dex Doub Line 3 2 4 3 3" xfId="24681" xr:uid="{4479269D-51F2-4A94-88BE-D5AF3653F475}"/>
    <cellStyle name="Dex Doub Line 3 2 4 4" xfId="6822" xr:uid="{A4105A8B-F2E2-4653-9FD3-533E3FBEA7AB}"/>
    <cellStyle name="Dex Doub Line 3 2 4 4 2" xfId="24682" xr:uid="{83D91820-768B-44FF-9276-B2B9B37A0D49}"/>
    <cellStyle name="Dex Doub Line 3 2 4 4 2 2" xfId="24683" xr:uid="{2504E14F-816D-452B-8DC7-0F2923B96F91}"/>
    <cellStyle name="Dex Doub Line 3 2 4 4 3" xfId="24684" xr:uid="{DFB3A3C6-B157-45A2-9F61-9E4C2047EDE2}"/>
    <cellStyle name="Dex Doub Line 3 2 4 5" xfId="24685" xr:uid="{5CD015D7-473C-4AAC-AE36-CAC3D68AD452}"/>
    <cellStyle name="Dex Doub Line 3 2 4 5 2" xfId="24686" xr:uid="{F21BC9D3-861D-466F-949E-B613430A781A}"/>
    <cellStyle name="Dex Doub Line 3 2 4 6" xfId="24687" xr:uid="{A4DDA7E2-9F3A-4C5C-8480-C418CE93977B}"/>
    <cellStyle name="Dex Doub Line 3 2 5" xfId="7394" xr:uid="{D6509788-C046-4B32-9BF0-48FB170B7757}"/>
    <cellStyle name="Dex Doub Line 3 2 5 2" xfId="5840" xr:uid="{75034D7D-CB65-4A11-BF41-6D23E7CBF3E9}"/>
    <cellStyle name="Dex Doub Line 3 2 5 2 2" xfId="7221" xr:uid="{9468142B-29BC-42BB-AD5D-D05A8E55D322}"/>
    <cellStyle name="Dex Doub Line 3 2 5 2 2 2" xfId="24688" xr:uid="{FC18E932-3191-4867-9704-2D14344DD264}"/>
    <cellStyle name="Dex Doub Line 3 2 5 2 2 2 2" xfId="24689" xr:uid="{DE8DF2C8-857E-46DC-8C70-CFAF9511541A}"/>
    <cellStyle name="Dex Doub Line 3 2 5 2 2 3" xfId="24690" xr:uid="{8FFA5A11-BEDC-41C8-A12F-9A3908804ECD}"/>
    <cellStyle name="Dex Doub Line 3 2 5 2 3" xfId="24691" xr:uid="{F981CF47-C626-4BF3-A28B-143E6381ED71}"/>
    <cellStyle name="Dex Doub Line 3 2 5 2 3 2" xfId="24692" xr:uid="{A284E2FF-B9E7-4720-A45A-9146E396618F}"/>
    <cellStyle name="Dex Doub Line 3 2 5 2 4" xfId="24693" xr:uid="{A5174485-50A2-4680-88E6-6E8FAAC6223E}"/>
    <cellStyle name="Dex Doub Line 3 2 5 3" xfId="8075" xr:uid="{9A7E4378-1FC0-4F80-BFFD-FE48FE930D9C}"/>
    <cellStyle name="Dex Doub Line 3 2 5 3 2" xfId="24694" xr:uid="{EC88EC04-89C9-4D83-9830-673BB5CEC043}"/>
    <cellStyle name="Dex Doub Line 3 2 5 3 2 2" xfId="24695" xr:uid="{C392BBFE-9328-46B1-B031-680E5170C47E}"/>
    <cellStyle name="Dex Doub Line 3 2 5 3 3" xfId="24696" xr:uid="{4F5A5CFC-B0BC-4E1B-97D0-C4F964C15ECD}"/>
    <cellStyle name="Dex Doub Line 3 2 5 4" xfId="4641" xr:uid="{61DEBC43-F16C-4357-8AED-759C26E53ADA}"/>
    <cellStyle name="Dex Doub Line 3 2 5 4 2" xfId="24697" xr:uid="{1CAF87FC-F09E-4115-9045-F00E3F24BCCA}"/>
    <cellStyle name="Dex Doub Line 3 2 5 4 2 2" xfId="24698" xr:uid="{4B65F5A1-319E-469F-B586-B72C3E3651FB}"/>
    <cellStyle name="Dex Doub Line 3 2 5 4 3" xfId="24699" xr:uid="{5603E7D7-8966-442F-891A-F5E58B682903}"/>
    <cellStyle name="Dex Doub Line 3 2 5 5" xfId="24700" xr:uid="{12B4D111-8DF9-4B65-ACF3-3936D0744675}"/>
    <cellStyle name="Dex Doub Line 3 2 5 5 2" xfId="24701" xr:uid="{040814C1-BEBB-44CE-9BFB-66DDBCC0964F}"/>
    <cellStyle name="Dex Doub Line 3 2 5 6" xfId="24702" xr:uid="{9C24B88F-025C-40D7-9572-7071D7204F36}"/>
    <cellStyle name="Dex Doub Line 3 2 6" xfId="7658" xr:uid="{ECB3591C-3BCF-4531-A1D9-50C9FAAB9D03}"/>
    <cellStyle name="Dex Doub Line 3 2 6 2" xfId="6823" xr:uid="{6DD79B41-8971-448E-870C-0A90758E86F9}"/>
    <cellStyle name="Dex Doub Line 3 2 6 2 2" xfId="7395" xr:uid="{FA207BEF-07F6-4D70-A983-93E96290B08F}"/>
    <cellStyle name="Dex Doub Line 3 2 6 2 2 2" xfId="24703" xr:uid="{74AA6EBC-29E5-4661-A487-06C3CB38D397}"/>
    <cellStyle name="Dex Doub Line 3 2 6 2 2 2 2" xfId="24704" xr:uid="{828B13C4-24B1-4A91-BF0C-2BD782F5DC42}"/>
    <cellStyle name="Dex Doub Line 3 2 6 2 2 3" xfId="24705" xr:uid="{2ECFECED-4122-447F-BE5B-B54E46D5D427}"/>
    <cellStyle name="Dex Doub Line 3 2 6 2 3" xfId="24706" xr:uid="{10483162-407C-459F-BAC6-490A9F427C73}"/>
    <cellStyle name="Dex Doub Line 3 2 6 2 3 2" xfId="24707" xr:uid="{8A86C831-7292-4C6A-AF05-72F5D3C19B70}"/>
    <cellStyle name="Dex Doub Line 3 2 6 2 4" xfId="24708" xr:uid="{9ED9F3D6-6A84-4280-ADCE-9C55CB0ACCE4}"/>
    <cellStyle name="Dex Doub Line 3 2 6 3" xfId="8078" xr:uid="{A1C23FD2-DA1B-4F50-BD10-729D80AE3162}"/>
    <cellStyle name="Dex Doub Line 3 2 6 3 2" xfId="24709" xr:uid="{942F9CC9-0401-40EE-B955-BD83BA04C314}"/>
    <cellStyle name="Dex Doub Line 3 2 6 3 2 2" xfId="24710" xr:uid="{54C7E73B-84B7-40BA-B54C-6C93F1576E11}"/>
    <cellStyle name="Dex Doub Line 3 2 6 3 3" xfId="24711" xr:uid="{2BE527F0-B154-4885-AA5D-487C6523F6C9}"/>
    <cellStyle name="Dex Doub Line 3 2 6 4" xfId="5839" xr:uid="{0CEC9564-934B-417D-93C4-DFCBE4E89338}"/>
    <cellStyle name="Dex Doub Line 3 2 6 4 2" xfId="24712" xr:uid="{6B1B0B53-71CA-4434-9AD2-968B27EF06EF}"/>
    <cellStyle name="Dex Doub Line 3 2 6 4 2 2" xfId="24713" xr:uid="{0AA2A7FD-AC08-429F-BF0A-A3B12BFEA79F}"/>
    <cellStyle name="Dex Doub Line 3 2 6 4 3" xfId="24714" xr:uid="{D22AC1E8-BCE3-4C6F-9431-86A3E18E62B7}"/>
    <cellStyle name="Dex Doub Line 3 2 6 5" xfId="24715" xr:uid="{CCE35294-2F3E-447B-8ED5-F8C7BD26D4B8}"/>
    <cellStyle name="Dex Doub Line 3 2 6 5 2" xfId="24716" xr:uid="{9428DE78-A6B2-4AFA-BC31-10C954B7FB69}"/>
    <cellStyle name="Dex Doub Line 3 2 6 6" xfId="24717" xr:uid="{50E2738A-3FF1-4313-BEE5-FB579B9BB936}"/>
    <cellStyle name="Dex Doub Line 3 2 7" xfId="7222" xr:uid="{53C94CEB-E4B9-474A-9182-C8037E7E230E}"/>
    <cellStyle name="Dex Doub Line 3 2 7 2" xfId="6944" xr:uid="{A6B42E46-DC24-43A7-ACE3-E9DAA5E39C14}"/>
    <cellStyle name="Dex Doub Line 3 2 7 2 2" xfId="24718" xr:uid="{9477294A-E235-4752-B134-F5448F94210E}"/>
    <cellStyle name="Dex Doub Line 3 2 7 2 2 2" xfId="24719" xr:uid="{8609C5F1-AAC1-474D-92C5-7D212C47C610}"/>
    <cellStyle name="Dex Doub Line 3 2 7 2 3" xfId="24720" xr:uid="{A8741D4C-1DA8-4C0E-8171-1EED45DDE625}"/>
    <cellStyle name="Dex Doub Line 3 2 7 3" xfId="24721" xr:uid="{57DB3E4B-680D-47A9-93E4-3BE7BC140FF6}"/>
    <cellStyle name="Dex Doub Line 3 2 7 3 2" xfId="24722" xr:uid="{C31495EB-0C2C-4BEC-B26D-D973D2A8908F}"/>
    <cellStyle name="Dex Doub Line 3 2 7 4" xfId="24723" xr:uid="{D94C1222-073A-4DBC-9500-DE934C55B35A}"/>
    <cellStyle name="Dex Doub Line 3 2 8" xfId="3755" xr:uid="{32E0B08E-F05A-4C3B-81F4-E94547139A8B}"/>
    <cellStyle name="Dex Doub Line 3 2 8 2" xfId="24724" xr:uid="{D35BF35E-C679-43B8-94B5-AC01968F0DA2}"/>
    <cellStyle name="Dex Doub Line 3 2 8 2 2" xfId="24725" xr:uid="{5AA0310A-7E9F-4B72-8A38-B8DBC4420EAD}"/>
    <cellStyle name="Dex Doub Line 3 2 8 3" xfId="24726" xr:uid="{9D1D96D8-F2FC-4992-8197-278541EF5635}"/>
    <cellStyle name="Dex Doub Line 3 2 9" xfId="7659" xr:uid="{207C0B45-417A-413C-932C-0D5AC2DA85F2}"/>
    <cellStyle name="Dex Doub Line 3 2 9 2" xfId="24727" xr:uid="{E2827702-0E4A-450C-8BD2-59F19AE3BB9B}"/>
    <cellStyle name="Dex Doub Line 3 2 9 2 2" xfId="24728" xr:uid="{0CFCCD4E-EBCB-49C3-8C55-DDD3FAC08879}"/>
    <cellStyle name="Dex Doub Line 3 2 9 3" xfId="24729" xr:uid="{B6056630-DE7B-4BA8-A953-C0CBCA94046B}"/>
    <cellStyle name="Dex Doub Line 3 3" xfId="6824" xr:uid="{2D4B2BBF-F772-47D0-A970-2589970710BD}"/>
    <cellStyle name="Dex Doub Line 3 3 10" xfId="24730" xr:uid="{9315967E-3F77-482E-B5CF-63EE501A4778}"/>
    <cellStyle name="Dex Doub Line 3 3 2" xfId="7396" xr:uid="{91392FB9-BA6F-4854-91F9-B7EA425E14E4}"/>
    <cellStyle name="Dex Doub Line 3 3 2 2" xfId="5838" xr:uid="{4D00F34D-25DB-4EB1-B561-504CCFA14BC6}"/>
    <cellStyle name="Dex Doub Line 3 3 2 2 2" xfId="3509" xr:uid="{DB536CCE-85E7-42FA-8804-C4E6AC23460B}"/>
    <cellStyle name="Dex Doub Line 3 3 2 2 2 2" xfId="24731" xr:uid="{4014F77F-FB3A-405D-B634-EEA964443C3D}"/>
    <cellStyle name="Dex Doub Line 3 3 2 2 2 2 2" xfId="24732" xr:uid="{CE7524A0-0DAA-4905-A4C6-EC5A797BD5AC}"/>
    <cellStyle name="Dex Doub Line 3 3 2 2 2 3" xfId="24733" xr:uid="{CD01871A-07EA-40B0-9A92-11287C83BD75}"/>
    <cellStyle name="Dex Doub Line 3 3 2 2 3" xfId="24734" xr:uid="{F2A1741E-042B-42C4-BA97-697C654A793F}"/>
    <cellStyle name="Dex Doub Line 3 3 2 2 3 2" xfId="24735" xr:uid="{D6DADD8C-9337-471D-9847-2B0C6BBA1845}"/>
    <cellStyle name="Dex Doub Line 3 3 2 2 4" xfId="24736" xr:uid="{D186B5F6-155B-4176-9F7D-DA8848649B0E}"/>
    <cellStyle name="Dex Doub Line 3 3 2 3" xfId="7334" xr:uid="{8D5B0DD9-E345-4DC7-A70C-EF062ECAF258}"/>
    <cellStyle name="Dex Doub Line 3 3 2 3 2" xfId="24737" xr:uid="{1551F572-895B-4414-B88D-25BA6848BB9D}"/>
    <cellStyle name="Dex Doub Line 3 3 2 3 2 2" xfId="24738" xr:uid="{B37DD46B-374C-47C9-9F60-F8B1B3060F12}"/>
    <cellStyle name="Dex Doub Line 3 3 2 3 3" xfId="24739" xr:uid="{D2FD8F8F-46A3-4FD7-B811-BD7B71289B58}"/>
    <cellStyle name="Dex Doub Line 3 3 2 4" xfId="4603" xr:uid="{D67148BC-478F-4BED-9812-A28BB53DA084}"/>
    <cellStyle name="Dex Doub Line 3 3 2 4 2" xfId="24740" xr:uid="{75E54413-3FF5-4E9B-8B04-4BCB7B871CEB}"/>
    <cellStyle name="Dex Doub Line 3 3 2 4 2 2" xfId="24741" xr:uid="{2C5C5F2F-D862-42C8-8F6F-658B240A920B}"/>
    <cellStyle name="Dex Doub Line 3 3 2 4 3" xfId="24742" xr:uid="{4A2FA8B9-C3CC-44D4-817A-0D2A527A1982}"/>
    <cellStyle name="Dex Doub Line 3 3 2 5" xfId="24743" xr:uid="{2B17147F-B90F-4E48-8A25-D7503F3AFE4A}"/>
    <cellStyle name="Dex Doub Line 3 3 2 5 2" xfId="24744" xr:uid="{EE5A2182-7856-4BA4-B6A8-BCCAD4DBE172}"/>
    <cellStyle name="Dex Doub Line 3 3 2 6" xfId="24745" xr:uid="{3D8932D1-A808-4883-B9A0-24AB8AA5263A}"/>
    <cellStyle name="Dex Doub Line 3 3 3" xfId="7340" xr:uid="{F181DC57-61AC-49B9-8E3C-13F10D6C6547}"/>
    <cellStyle name="Dex Doub Line 3 3 3 2" xfId="4444" xr:uid="{13AB7BEA-0F37-4219-8DB5-DFC68A148CAF}"/>
    <cellStyle name="Dex Doub Line 3 3 3 2 2" xfId="5925" xr:uid="{75E0C4BA-08A3-4C02-9CF7-E44DD718ECEF}"/>
    <cellStyle name="Dex Doub Line 3 3 3 2 2 2" xfId="24746" xr:uid="{546CABF2-E35F-4570-B1B3-971E4865B157}"/>
    <cellStyle name="Dex Doub Line 3 3 3 2 2 2 2" xfId="24747" xr:uid="{B53CB00E-BCE6-45A9-B2BA-EB6C2AD84B91}"/>
    <cellStyle name="Dex Doub Line 3 3 3 2 2 3" xfId="24748" xr:uid="{2AA064EB-CA4E-4FC2-A38C-3B0329B07831}"/>
    <cellStyle name="Dex Doub Line 3 3 3 2 3" xfId="24749" xr:uid="{380A14E3-83A6-461C-9F7F-EEFD3FE0C74D}"/>
    <cellStyle name="Dex Doub Line 3 3 3 2 3 2" xfId="24750" xr:uid="{A4A7DA6D-FDB2-4F1D-BD27-5E34B6D9D01F}"/>
    <cellStyle name="Dex Doub Line 3 3 3 2 4" xfId="24751" xr:uid="{EBD38A81-C5D2-42A8-9835-FC6E719F2BC5}"/>
    <cellStyle name="Dex Doub Line 3 3 3 3" xfId="8070" xr:uid="{41A047F8-C18E-4664-BBAE-5B4B14B2A389}"/>
    <cellStyle name="Dex Doub Line 3 3 3 3 2" xfId="24752" xr:uid="{6E052BB7-197A-43D9-B38A-4AAB087C41A4}"/>
    <cellStyle name="Dex Doub Line 3 3 3 3 2 2" xfId="24753" xr:uid="{667646CD-3838-40B3-A1D3-8A4C2D6976F4}"/>
    <cellStyle name="Dex Doub Line 3 3 3 3 3" xfId="24754" xr:uid="{AA16E203-85F0-4581-B9AB-71AFB86C41C9}"/>
    <cellStyle name="Dex Doub Line 3 3 3 4" xfId="8087" xr:uid="{BBD04BE5-DF85-47CF-9A9D-046FB40CA271}"/>
    <cellStyle name="Dex Doub Line 3 3 3 4 2" xfId="24755" xr:uid="{F3EC2F2D-8CCD-4CC2-9232-EB24C6BB6A8F}"/>
    <cellStyle name="Dex Doub Line 3 3 3 4 2 2" xfId="24756" xr:uid="{5CABB034-A9CB-4487-924A-45BD337CCD2C}"/>
    <cellStyle name="Dex Doub Line 3 3 3 4 3" xfId="24757" xr:uid="{5A6E93C5-F5F9-4BB2-818D-24621317C225}"/>
    <cellStyle name="Dex Doub Line 3 3 3 5" xfId="24758" xr:uid="{E66D48EC-5393-4C18-9493-02208AE42CED}"/>
    <cellStyle name="Dex Doub Line 3 3 3 5 2" xfId="24759" xr:uid="{E8DFFACF-7529-418A-9086-A140F8F035BA}"/>
    <cellStyle name="Dex Doub Line 3 3 3 6" xfId="24760" xr:uid="{D3FFA1EF-865B-4683-9271-5142237F7CA1}"/>
    <cellStyle name="Dex Doub Line 3 3 4" xfId="7329" xr:uid="{3639F55A-3246-4A92-8BC5-E7ED084C0693}"/>
    <cellStyle name="Dex Doub Line 3 3 4 2" xfId="4576" xr:uid="{DC2B1333-E6FA-487C-8AF2-4600B66DBA60}"/>
    <cellStyle name="Dex Doub Line 3 3 4 2 2" xfId="5632" xr:uid="{B84D4727-28D9-4144-9B0D-B2AD327D8B8C}"/>
    <cellStyle name="Dex Doub Line 3 3 4 2 2 2" xfId="24761" xr:uid="{A4030E94-8C9D-4F28-BA97-C9295C21D6CB}"/>
    <cellStyle name="Dex Doub Line 3 3 4 2 2 2 2" xfId="24762" xr:uid="{39CE8039-1325-414B-94A4-4754B94FC2A7}"/>
    <cellStyle name="Dex Doub Line 3 3 4 2 2 3" xfId="24763" xr:uid="{62051676-8C56-4130-B6C7-7E7287463F2E}"/>
    <cellStyle name="Dex Doub Line 3 3 4 2 3" xfId="24764" xr:uid="{E893E43A-B16E-4851-8706-23E1254BC4C6}"/>
    <cellStyle name="Dex Doub Line 3 3 4 2 3 2" xfId="24765" xr:uid="{30C5A790-D39D-485B-A536-D9CF7428838F}"/>
    <cellStyle name="Dex Doub Line 3 3 4 2 4" xfId="24766" xr:uid="{DC889CCC-2658-4277-88B2-E4DA2EB0BED0}"/>
    <cellStyle name="Dex Doub Line 3 3 4 3" xfId="4601" xr:uid="{170FF505-88F1-4A33-9AFA-51ED871093FC}"/>
    <cellStyle name="Dex Doub Line 3 3 4 3 2" xfId="24767" xr:uid="{09F0537D-E977-4C1F-93F4-04E3B01A0D67}"/>
    <cellStyle name="Dex Doub Line 3 3 4 3 2 2" xfId="24768" xr:uid="{EF44BDCF-2337-4ACA-8D68-490A913A1F7C}"/>
    <cellStyle name="Dex Doub Line 3 3 4 3 3" xfId="24769" xr:uid="{85FFE09E-A4D0-4F8B-AB42-B69E133D98A0}"/>
    <cellStyle name="Dex Doub Line 3 3 4 4" xfId="7660" xr:uid="{9A5C1667-55AD-41DC-BDB2-31172D250F24}"/>
    <cellStyle name="Dex Doub Line 3 3 4 4 2" xfId="24770" xr:uid="{E4A067A6-A9A2-472F-AAA1-4A38C851EE6A}"/>
    <cellStyle name="Dex Doub Line 3 3 4 4 2 2" xfId="24771" xr:uid="{DEE993F7-202C-464A-BB99-FDA73E5DFC85}"/>
    <cellStyle name="Dex Doub Line 3 3 4 4 3" xfId="24772" xr:uid="{5C098232-AD7E-4335-A682-E3E9076C2840}"/>
    <cellStyle name="Dex Doub Line 3 3 4 5" xfId="24773" xr:uid="{377F308B-8C85-49DF-ACA4-BB1CF9E2B878}"/>
    <cellStyle name="Dex Doub Line 3 3 4 5 2" xfId="24774" xr:uid="{F0480E9A-5858-46E7-9925-32571F59C7F5}"/>
    <cellStyle name="Dex Doub Line 3 3 4 6" xfId="24775" xr:uid="{145111AF-4CD1-44DA-B355-230927532871}"/>
    <cellStyle name="Dex Doub Line 3 3 5" xfId="4600" xr:uid="{7544CC76-03B6-45FE-832D-CD1A98D3F258}"/>
    <cellStyle name="Dex Doub Line 3 3 5 2" xfId="6825" xr:uid="{773DC93A-882C-4E4F-8BE2-9BAF63DCA6CE}"/>
    <cellStyle name="Dex Doub Line 3 3 5 2 2" xfId="7397" xr:uid="{457B0AD0-7331-4B3A-9DDA-FD5069C84A15}"/>
    <cellStyle name="Dex Doub Line 3 3 5 2 2 2" xfId="24776" xr:uid="{A0CE1842-5194-49B6-A217-6FF5920CD52F}"/>
    <cellStyle name="Dex Doub Line 3 3 5 2 2 2 2" xfId="24777" xr:uid="{55E5DC09-761C-4303-9E3F-61B10F8AFB3E}"/>
    <cellStyle name="Dex Doub Line 3 3 5 2 2 3" xfId="24778" xr:uid="{43B18F61-6177-40E9-8E11-BBE6770B3DBF}"/>
    <cellStyle name="Dex Doub Line 3 3 5 2 3" xfId="24779" xr:uid="{0AC29395-B83D-4EBE-902C-4B1E0679E6C6}"/>
    <cellStyle name="Dex Doub Line 3 3 5 2 3 2" xfId="24780" xr:uid="{39302C8C-3EB2-470A-8BDA-8285DA0CC278}"/>
    <cellStyle name="Dex Doub Line 3 3 5 2 4" xfId="24781" xr:uid="{D405B1F0-3A3C-471C-BA58-9263B939728E}"/>
    <cellStyle name="Dex Doub Line 3 3 5 3" xfId="4599" xr:uid="{02F1443C-550A-4E38-9760-B9AE1632D146}"/>
    <cellStyle name="Dex Doub Line 3 3 5 3 2" xfId="24782" xr:uid="{71700E48-E455-4BE9-9BB2-F62DF9BEFC72}"/>
    <cellStyle name="Dex Doub Line 3 3 5 3 2 2" xfId="24783" xr:uid="{460F7495-7FAF-46BC-89FE-87B3814E6292}"/>
    <cellStyle name="Dex Doub Line 3 3 5 3 3" xfId="24784" xr:uid="{1DE1238E-3D66-4712-B441-1259B34784AE}"/>
    <cellStyle name="Dex Doub Line 3 3 5 4" xfId="24785" xr:uid="{ADC5A3DA-3280-4145-9180-86DA9915D964}"/>
    <cellStyle name="Dex Doub Line 3 3 5 4 2" xfId="24786" xr:uid="{BF3C74AD-B362-41D2-AE18-CE5EFCFA5492}"/>
    <cellStyle name="Dex Doub Line 3 3 5 5" xfId="24787" xr:uid="{12632510-0CA1-4C84-91BD-30E23831F96E}"/>
    <cellStyle name="Dex Doub Line 3 3 6" xfId="5976" xr:uid="{F1221D07-8057-4E74-8E13-2C054194CE53}"/>
    <cellStyle name="Dex Doub Line 3 3 6 2" xfId="5837" xr:uid="{777FDC8E-CCE5-42C7-A919-5D961DEDFAAF}"/>
    <cellStyle name="Dex Doub Line 3 3 6 2 2" xfId="24788" xr:uid="{F2D10B2A-3858-49D6-8FAE-0B6F8CD66A99}"/>
    <cellStyle name="Dex Doub Line 3 3 6 2 2 2" xfId="24789" xr:uid="{9D8E4FEE-7F24-44C3-9980-771CD1CBBE42}"/>
    <cellStyle name="Dex Doub Line 3 3 6 2 3" xfId="24790" xr:uid="{5F3B4065-5957-4BBA-A6F2-3CF9EE2FE2A4}"/>
    <cellStyle name="Dex Doub Line 3 3 6 3" xfId="24791" xr:uid="{0F90D5EF-81B2-4D7C-9E08-2F315A3E3BA7}"/>
    <cellStyle name="Dex Doub Line 3 3 6 3 2" xfId="24792" xr:uid="{D4EB9C7C-F998-4187-BE11-21CBE7CD71B8}"/>
    <cellStyle name="Dex Doub Line 3 3 6 4" xfId="24793" xr:uid="{3707358F-DD90-4663-B7CE-5AFCC06DC824}"/>
    <cellStyle name="Dex Doub Line 3 3 7" xfId="5836" xr:uid="{B6C1959F-6845-4436-AFCA-1E88FB29D9D3}"/>
    <cellStyle name="Dex Doub Line 3 3 7 2" xfId="24794" xr:uid="{2EB50C1E-DF66-46B1-B541-2A047CEDA640}"/>
    <cellStyle name="Dex Doub Line 3 3 7 2 2" xfId="24795" xr:uid="{A34B9729-C6E8-4C5C-9065-AE1D193D22E2}"/>
    <cellStyle name="Dex Doub Line 3 3 7 3" xfId="24796" xr:uid="{54EF1FC1-24D0-4C0E-AF1F-5E47E064BECA}"/>
    <cellStyle name="Dex Doub Line 3 3 8" xfId="7223" xr:uid="{C1C49D5A-0252-4DC3-BE58-3B21213CD556}"/>
    <cellStyle name="Dex Doub Line 3 3 8 2" xfId="24797" xr:uid="{B764B078-F6FB-49D1-BB60-DBA8FBFBA9E5}"/>
    <cellStyle name="Dex Doub Line 3 3 8 2 2" xfId="24798" xr:uid="{CC9F673B-583A-4213-83F3-D56D2BE41900}"/>
    <cellStyle name="Dex Doub Line 3 3 8 3" xfId="24799" xr:uid="{16839892-A7A5-4344-A7F0-68FE87987157}"/>
    <cellStyle name="Dex Doub Line 3 3 9" xfId="24800" xr:uid="{3C934BCF-3DFF-4888-BBBB-E885C0A4A829}"/>
    <cellStyle name="Dex Doub Line 3 3 9 2" xfId="24801" xr:uid="{4E4264FF-562A-46CF-B572-1D2D28136D48}"/>
    <cellStyle name="Dex Doub Line 3 4" xfId="5543" xr:uid="{D519E7EA-B25C-4056-8DB6-FBD92869D0AE}"/>
    <cellStyle name="Dex Doub Line 3 4 10" xfId="24802" xr:uid="{071F5CF6-B6AA-476E-905B-B76B2EC62F3F}"/>
    <cellStyle name="Dex Doub Line 3 4 2" xfId="7224" xr:uid="{68D4084F-0C17-40A1-ABAF-A0429A8A538C}"/>
    <cellStyle name="Dex Doub Line 3 4 2 2" xfId="7225" xr:uid="{8E87DA61-3684-4FA4-8B23-4DC3CC0410C1}"/>
    <cellStyle name="Dex Doub Line 3 4 2 2 2" xfId="7661" xr:uid="{A3ABBB41-1D1A-4FC7-B223-ED90ABF9165D}"/>
    <cellStyle name="Dex Doub Line 3 4 2 2 2 2" xfId="24803" xr:uid="{02122B93-607E-426B-B1ED-F1AEEC1281EA}"/>
    <cellStyle name="Dex Doub Line 3 4 2 2 2 2 2" xfId="24804" xr:uid="{81B41C7C-FAA5-48B0-A8C0-4272AABF799C}"/>
    <cellStyle name="Dex Doub Line 3 4 2 2 2 3" xfId="24805" xr:uid="{538CA371-B9D0-43A9-8EF1-122AE24D9CCA}"/>
    <cellStyle name="Dex Doub Line 3 4 2 2 3" xfId="24806" xr:uid="{940861DD-3D7F-469F-AC8D-5CA42EE3E9F8}"/>
    <cellStyle name="Dex Doub Line 3 4 2 2 3 2" xfId="24807" xr:uid="{8792AAD8-6CB3-4B06-AA0F-97899A44BE65}"/>
    <cellStyle name="Dex Doub Line 3 4 2 2 4" xfId="24808" xr:uid="{585755E2-7E56-4835-B0F2-F03CE7E4111E}"/>
    <cellStyle name="Dex Doub Line 3 4 2 3" xfId="6826" xr:uid="{8932D0F1-E966-491F-B2E6-1674DD7FC11B}"/>
    <cellStyle name="Dex Doub Line 3 4 2 3 2" xfId="24809" xr:uid="{ADCB40C9-C214-46BA-B848-953597098C90}"/>
    <cellStyle name="Dex Doub Line 3 4 2 3 2 2" xfId="24810" xr:uid="{A43E6D24-914E-4BC2-AC83-739F78469BF9}"/>
    <cellStyle name="Dex Doub Line 3 4 2 3 3" xfId="24811" xr:uid="{6700B243-AEDF-46FD-9EE0-8E077999693B}"/>
    <cellStyle name="Dex Doub Line 3 4 2 4" xfId="7398" xr:uid="{419904C2-E6C1-4B53-829E-081EA83010C9}"/>
    <cellStyle name="Dex Doub Line 3 4 2 4 2" xfId="24812" xr:uid="{10A39BA7-07B0-4C29-A5FA-67DD44F452F5}"/>
    <cellStyle name="Dex Doub Line 3 4 2 4 2 2" xfId="24813" xr:uid="{56657319-8ACF-438A-87AB-DF17570D135F}"/>
    <cellStyle name="Dex Doub Line 3 4 2 4 3" xfId="24814" xr:uid="{C9E2A995-6CC1-459D-B448-3D241522B9A9}"/>
    <cellStyle name="Dex Doub Line 3 4 2 5" xfId="24815" xr:uid="{88E26DD2-5A22-45E3-BCAC-689A4C600704}"/>
    <cellStyle name="Dex Doub Line 3 4 2 5 2" xfId="24816" xr:uid="{0FBB725D-CD38-491D-82B3-E340C43930A6}"/>
    <cellStyle name="Dex Doub Line 3 4 2 6" xfId="24817" xr:uid="{A2455278-4A56-44D3-AD37-6E9045BEEAF4}"/>
    <cellStyle name="Dex Doub Line 3 4 3" xfId="4598" xr:uid="{AA2C1CF3-73B2-4B58-B2AA-7B553E7B2012}"/>
    <cellStyle name="Dex Doub Line 3 4 3 2" xfId="5835" xr:uid="{4ACA4F89-ABA8-45ED-BC06-1390FBB4B68B}"/>
    <cellStyle name="Dex Doub Line 3 4 3 2 2" xfId="7226" xr:uid="{94F054C7-004B-4CCA-B5F8-6C5133662701}"/>
    <cellStyle name="Dex Doub Line 3 4 3 2 2 2" xfId="24818" xr:uid="{5A02AC38-6A71-48E1-833A-D8246A3DA3CE}"/>
    <cellStyle name="Dex Doub Line 3 4 3 2 2 2 2" xfId="24819" xr:uid="{E0D0677A-5561-4565-90D3-B4B6486C2606}"/>
    <cellStyle name="Dex Doub Line 3 4 3 2 2 3" xfId="24820" xr:uid="{06C05BB2-F447-47F8-96B6-D4FF79073403}"/>
    <cellStyle name="Dex Doub Line 3 4 3 2 3" xfId="24821" xr:uid="{48200609-0487-47D4-ACE1-56E980EF05F7}"/>
    <cellStyle name="Dex Doub Line 3 4 3 2 3 2" xfId="24822" xr:uid="{8A04C1B2-1D32-4927-B794-77DD4A9F71DD}"/>
    <cellStyle name="Dex Doub Line 3 4 3 2 4" xfId="24823" xr:uid="{77792446-43F1-42B5-A0E5-6FA0B661E2AD}"/>
    <cellStyle name="Dex Doub Line 3 4 3 3" xfId="7272" xr:uid="{B2B13569-16DC-4FDC-ADFD-6CF96C6A81F4}"/>
    <cellStyle name="Dex Doub Line 3 4 3 3 2" xfId="24824" xr:uid="{EE9BE11D-ADDB-479C-96A1-FAB9CEE49306}"/>
    <cellStyle name="Dex Doub Line 3 4 3 3 2 2" xfId="24825" xr:uid="{003182C8-6B2B-486C-8259-0274914EE282}"/>
    <cellStyle name="Dex Doub Line 3 4 3 3 3" xfId="24826" xr:uid="{7157C424-9020-4983-8735-5EFBEAD339B2}"/>
    <cellStyle name="Dex Doub Line 3 4 3 4" xfId="6827" xr:uid="{CF0FBDB7-E8D7-4118-83EC-D4327B16C821}"/>
    <cellStyle name="Dex Doub Line 3 4 3 4 2" xfId="24827" xr:uid="{8666CF23-8CE2-456C-8C4C-026A394204D7}"/>
    <cellStyle name="Dex Doub Line 3 4 3 4 2 2" xfId="24828" xr:uid="{DE28ABCB-92AC-4A61-A79C-6DE112B0AF5E}"/>
    <cellStyle name="Dex Doub Line 3 4 3 4 3" xfId="24829" xr:uid="{E2910A94-6606-4D68-95FB-949B21E6BBD9}"/>
    <cellStyle name="Dex Doub Line 3 4 3 5" xfId="24830" xr:uid="{15260DAF-EAAA-4AEE-863F-39D4D7DB6039}"/>
    <cellStyle name="Dex Doub Line 3 4 3 5 2" xfId="24831" xr:uid="{F1330AC2-9A6C-411E-9B42-65E5517F93EB}"/>
    <cellStyle name="Dex Doub Line 3 4 3 6" xfId="24832" xr:uid="{C8A09E8F-37E0-4EE5-9EA7-384B29803A6B}"/>
    <cellStyle name="Dex Doub Line 3 4 4" xfId="5833" xr:uid="{526C6A1E-C5E7-4976-A575-CAC8938588CE}"/>
    <cellStyle name="Dex Doub Line 3 4 4 2" xfId="6828" xr:uid="{D1CE8374-CDEE-46D8-8D8C-219470FBBF63}"/>
    <cellStyle name="Dex Doub Line 3 4 4 2 2" xfId="5832" xr:uid="{3A5C6BC9-84DD-4CE4-89DF-CEDBCDD8A074}"/>
    <cellStyle name="Dex Doub Line 3 4 4 2 2 2" xfId="24833" xr:uid="{DAB358C0-C59B-4AFD-A6E7-978D947C2E59}"/>
    <cellStyle name="Dex Doub Line 3 4 4 2 2 2 2" xfId="24834" xr:uid="{C13DFFC7-37E9-429A-9EC7-3332A479E91C}"/>
    <cellStyle name="Dex Doub Line 3 4 4 2 2 3" xfId="24835" xr:uid="{DC9AB576-C515-48E6-9A22-C690080623D9}"/>
    <cellStyle name="Dex Doub Line 3 4 4 2 3" xfId="24836" xr:uid="{657278A7-A9BA-4297-8609-C1FA155997B3}"/>
    <cellStyle name="Dex Doub Line 3 4 4 2 3 2" xfId="24837" xr:uid="{FEA1209B-504C-4AAB-AF3D-392EAE0C66F3}"/>
    <cellStyle name="Dex Doub Line 3 4 4 2 4" xfId="24838" xr:uid="{89435CDB-E649-453C-B7C8-55D067C1A580}"/>
    <cellStyle name="Dex Doub Line 3 4 4 3" xfId="6829" xr:uid="{4BB50216-5DF0-4DE2-AC63-A49EB5CA2D3B}"/>
    <cellStyle name="Dex Doub Line 3 4 4 3 2" xfId="24839" xr:uid="{C6378567-854B-410C-8845-BC347681FF18}"/>
    <cellStyle name="Dex Doub Line 3 4 4 3 2 2" xfId="24840" xr:uid="{19739E12-8C1E-4EFF-9AAC-4939E165050D}"/>
    <cellStyle name="Dex Doub Line 3 4 4 3 3" xfId="24841" xr:uid="{442F89C2-C716-4626-A05E-7BC99A4FBFB9}"/>
    <cellStyle name="Dex Doub Line 3 4 4 4" xfId="5829" xr:uid="{FBFF4D06-1EC2-4EB9-A1D1-ED43FFA76AD6}"/>
    <cellStyle name="Dex Doub Line 3 4 4 4 2" xfId="24842" xr:uid="{E98187CD-A7A1-4824-838A-92BDDC8C5D3E}"/>
    <cellStyle name="Dex Doub Line 3 4 4 4 2 2" xfId="24843" xr:uid="{D7A3ACC1-984E-484B-862C-C3EF7867406C}"/>
    <cellStyle name="Dex Doub Line 3 4 4 4 3" xfId="24844" xr:uid="{AAD40995-E734-4F62-BED9-C049496CB84E}"/>
    <cellStyle name="Dex Doub Line 3 4 4 5" xfId="24845" xr:uid="{9FADB4B8-3A31-4334-BE0D-7739308DD350}"/>
    <cellStyle name="Dex Doub Line 3 4 4 5 2" xfId="24846" xr:uid="{88D082FF-10D8-4FFA-82C4-C1EC70CC90C2}"/>
    <cellStyle name="Dex Doub Line 3 4 4 6" xfId="24847" xr:uid="{C164BBD6-8E76-42A4-97C0-BC6F82A36A6F}"/>
    <cellStyle name="Dex Doub Line 3 4 5" xfId="6830" xr:uid="{34A1384F-B66D-4791-95A5-AE11BC68DF2B}"/>
    <cellStyle name="Dex Doub Line 3 4 5 2" xfId="5828" xr:uid="{EDCF362D-1DC6-4A9F-BE81-B0FB0CC3A1B2}"/>
    <cellStyle name="Dex Doub Line 3 4 5 2 2" xfId="6831" xr:uid="{EA5C11D3-A276-44A4-BDA6-4AC24BDBAA77}"/>
    <cellStyle name="Dex Doub Line 3 4 5 2 2 2" xfId="24848" xr:uid="{DD28FE27-806A-427D-B879-F1872BFC8093}"/>
    <cellStyle name="Dex Doub Line 3 4 5 2 2 2 2" xfId="24849" xr:uid="{76C88D8A-B43A-4C64-A3E3-91997BC47DBD}"/>
    <cellStyle name="Dex Doub Line 3 4 5 2 2 3" xfId="24850" xr:uid="{69D944C6-969F-4F1C-97E5-C52FB5FCBF4A}"/>
    <cellStyle name="Dex Doub Line 3 4 5 2 3" xfId="24851" xr:uid="{A3E1F0F2-21FC-4B99-AC38-F9688F62E34B}"/>
    <cellStyle name="Dex Doub Line 3 4 5 2 3 2" xfId="24852" xr:uid="{C86FB6FD-8320-4FAB-BF6E-B59B6DAF583E}"/>
    <cellStyle name="Dex Doub Line 3 4 5 2 4" xfId="24853" xr:uid="{438A847C-AF86-4449-9D64-01B3A2258E12}"/>
    <cellStyle name="Dex Doub Line 3 4 5 3" xfId="3975" xr:uid="{2D4094E0-16BA-4F34-97AC-E05893431BC5}"/>
    <cellStyle name="Dex Doub Line 3 4 5 3 2" xfId="24854" xr:uid="{8C9EC9D7-BF20-480D-9613-FD07CF63E03A}"/>
    <cellStyle name="Dex Doub Line 3 4 5 3 2 2" xfId="24855" xr:uid="{5B19DCD3-A438-4631-80F7-5AA17E0F78E1}"/>
    <cellStyle name="Dex Doub Line 3 4 5 3 3" xfId="24856" xr:uid="{EAD2D7AA-B9E7-4AC3-92EC-C70A34DC5D11}"/>
    <cellStyle name="Dex Doub Line 3 4 5 4" xfId="24857" xr:uid="{B09D7526-F946-4430-8BE6-A2F8178FC265}"/>
    <cellStyle name="Dex Doub Line 3 4 5 4 2" xfId="24858" xr:uid="{E5481B76-9717-4E5C-B4B9-2EC7BE3FFBA7}"/>
    <cellStyle name="Dex Doub Line 3 4 5 5" xfId="24859" xr:uid="{9F080FB8-F78A-4C25-AA81-4118AC974E59}"/>
    <cellStyle name="Dex Doub Line 3 4 6" xfId="6832" xr:uid="{A7748417-5791-4540-83BB-5A8700314F94}"/>
    <cellStyle name="Dex Doub Line 3 4 6 2" xfId="5827" xr:uid="{6FD70F9C-95CD-4822-B9BB-3E95572F8304}"/>
    <cellStyle name="Dex Doub Line 3 4 6 2 2" xfId="24860" xr:uid="{7B1C0ECA-1CB4-45D5-8C2D-E122A7905E4E}"/>
    <cellStyle name="Dex Doub Line 3 4 6 2 2 2" xfId="24861" xr:uid="{CC48168E-7DFE-4A4A-AAB4-C19EA6A4C8D5}"/>
    <cellStyle name="Dex Doub Line 3 4 6 2 3" xfId="24862" xr:uid="{52DA9B8B-C32A-437C-A067-1C6A0361F0FF}"/>
    <cellStyle name="Dex Doub Line 3 4 6 3" xfId="24863" xr:uid="{D18A29E2-0696-4A62-A630-76076E3EA36F}"/>
    <cellStyle name="Dex Doub Line 3 4 6 3 2" xfId="24864" xr:uid="{06442DD3-0558-48B8-86C3-BEBC20A2DBAA}"/>
    <cellStyle name="Dex Doub Line 3 4 6 4" xfId="24865" xr:uid="{7C8E58D6-6A9C-49FE-87DD-909E1882F2A8}"/>
    <cellStyle name="Dex Doub Line 3 4 7" xfId="5826" xr:uid="{0DDA2D56-EB21-4DFC-AA87-D814F2FEDB8E}"/>
    <cellStyle name="Dex Doub Line 3 4 7 2" xfId="24866" xr:uid="{0B3A3B4F-E514-4AF6-8ADB-F56251A776EE}"/>
    <cellStyle name="Dex Doub Line 3 4 7 2 2" xfId="24867" xr:uid="{3796EA7F-9A4A-4987-9495-0B9BF121BA59}"/>
    <cellStyle name="Dex Doub Line 3 4 7 3" xfId="24868" xr:uid="{244FCE3D-055F-4045-8499-A2702BE6A9EE}"/>
    <cellStyle name="Dex Doub Line 3 4 8" xfId="5542" xr:uid="{6205EEAA-7BB8-4B88-8296-79DDEF2335CF}"/>
    <cellStyle name="Dex Doub Line 3 4 8 2" xfId="24869" xr:uid="{E4705292-D49E-42E6-A0EB-B35DFC7DAA15}"/>
    <cellStyle name="Dex Doub Line 3 4 8 2 2" xfId="24870" xr:uid="{2DA1CABB-7A1D-4DA3-8726-828C2E891E2D}"/>
    <cellStyle name="Dex Doub Line 3 4 8 3" xfId="24871" xr:uid="{4650E464-40AD-4BC7-BFB5-44F5FD5C1E8F}"/>
    <cellStyle name="Dex Doub Line 3 4 9" xfId="24872" xr:uid="{5139D320-DC5B-4E3A-B5DD-FB82F03E96E0}"/>
    <cellStyle name="Dex Doub Line 3 4 9 2" xfId="24873" xr:uid="{C8D604C6-76A8-4D7E-9942-7C10F9D19D66}"/>
    <cellStyle name="Dex Doub Line 3 5" xfId="7662" xr:uid="{CEB46589-2E5C-46CB-9AD4-84C65A5C0741}"/>
    <cellStyle name="Dex Doub Line 3 5 10" xfId="24874" xr:uid="{9BDB1366-7B87-4DF4-84EC-CE0B23B6EB6F}"/>
    <cellStyle name="Dex Doub Line 3 5 2" xfId="5825" xr:uid="{E4B3E2B3-22F6-449C-955D-4E04FB376548}"/>
    <cellStyle name="Dex Doub Line 3 5 2 2" xfId="6833" xr:uid="{4310FE12-C0CE-40EE-96B4-849B48FC5F6F}"/>
    <cellStyle name="Dex Doub Line 3 5 2 2 2" xfId="7400" xr:uid="{835DEFE5-9012-4BA8-AADC-200F3AE6F9E3}"/>
    <cellStyle name="Dex Doub Line 3 5 2 2 2 2" xfId="24875" xr:uid="{995CF039-DB13-4F44-924C-E5259786465D}"/>
    <cellStyle name="Dex Doub Line 3 5 2 2 2 2 2" xfId="24876" xr:uid="{EAA1EBCA-49DA-49BB-A7BA-00F2360F3302}"/>
    <cellStyle name="Dex Doub Line 3 5 2 2 2 3" xfId="24877" xr:uid="{B9FD3804-F657-45D7-9C25-82CC802D7D34}"/>
    <cellStyle name="Dex Doub Line 3 5 2 2 3" xfId="24878" xr:uid="{56F76422-F95A-464D-B70A-78EA9047206C}"/>
    <cellStyle name="Dex Doub Line 3 5 2 2 3 2" xfId="24879" xr:uid="{50889D49-0E22-4D4D-B0A4-6ECBAAC234B8}"/>
    <cellStyle name="Dex Doub Line 3 5 2 2 4" xfId="24880" xr:uid="{5B356B80-7514-446A-8BE8-8291DAA32803}"/>
    <cellStyle name="Dex Doub Line 3 5 2 3" xfId="7984" xr:uid="{CBC478EF-6CE6-4503-B897-1F9C9236E4F2}"/>
    <cellStyle name="Dex Doub Line 3 5 2 3 2" xfId="24881" xr:uid="{799DD210-D3DB-4937-BACF-8E70F8571683}"/>
    <cellStyle name="Dex Doub Line 3 5 2 3 2 2" xfId="24882" xr:uid="{361E8D8C-5C43-4F8A-BDC3-67EBEE645C7F}"/>
    <cellStyle name="Dex Doub Line 3 5 2 3 3" xfId="24883" xr:uid="{27980B60-2E36-4E73-9F16-8C3A15BB10B6}"/>
    <cellStyle name="Dex Doub Line 3 5 2 4" xfId="7507" xr:uid="{A7843DF2-E40E-4E70-9177-8E2E220DE7CE}"/>
    <cellStyle name="Dex Doub Line 3 5 2 4 2" xfId="24884" xr:uid="{26DE03AB-B5CD-462E-A41B-65AE94CC2885}"/>
    <cellStyle name="Dex Doub Line 3 5 2 4 2 2" xfId="24885" xr:uid="{78DBF626-EAE8-4FC0-B9B2-C836F1C84E8E}"/>
    <cellStyle name="Dex Doub Line 3 5 2 4 3" xfId="24886" xr:uid="{E9F2C949-F6ED-488D-8C94-50738FBAC8EB}"/>
    <cellStyle name="Dex Doub Line 3 5 2 5" xfId="24887" xr:uid="{7664BCC3-1751-4B27-9C60-F3175E20C271}"/>
    <cellStyle name="Dex Doub Line 3 5 2 5 2" xfId="24888" xr:uid="{6E6CDEC1-04F2-4D95-9DAC-8F35EED94716}"/>
    <cellStyle name="Dex Doub Line 3 5 2 6" xfId="24889" xr:uid="{B1DE179D-D53E-40F8-8111-8AD761D1D829}"/>
    <cellStyle name="Dex Doub Line 3 5 3" xfId="5541" xr:uid="{72C13F8D-D8FF-48A4-BBB3-D9A587092AFB}"/>
    <cellStyle name="Dex Doub Line 3 5 3 2" xfId="7227" xr:uid="{578BE5F9-3824-416C-A19F-CCCB336E8869}"/>
    <cellStyle name="Dex Doub Line 3 5 3 2 2" xfId="7663" xr:uid="{D15DC936-D0E3-4A10-8B45-279D8889909E}"/>
    <cellStyle name="Dex Doub Line 3 5 3 2 2 2" xfId="24890" xr:uid="{9A53B5AB-AE6C-489B-A1D9-D2F89D021FCB}"/>
    <cellStyle name="Dex Doub Line 3 5 3 2 2 2 2" xfId="24891" xr:uid="{4405E9A5-1095-412D-97C1-A0F29CD3D86B}"/>
    <cellStyle name="Dex Doub Line 3 5 3 2 2 3" xfId="24892" xr:uid="{37EA38DC-E1C5-4FA0-A15D-9776846C610E}"/>
    <cellStyle name="Dex Doub Line 3 5 3 2 3" xfId="24893" xr:uid="{179092FC-2DA5-4031-85CC-A507155E230A}"/>
    <cellStyle name="Dex Doub Line 3 5 3 2 3 2" xfId="24894" xr:uid="{8B7D9A99-00B1-4CC4-92BC-EB3CFBA56C2C}"/>
    <cellStyle name="Dex Doub Line 3 5 3 2 4" xfId="24895" xr:uid="{C4BE2103-B882-4690-B7A3-62DAD17475EC}"/>
    <cellStyle name="Dex Doub Line 3 5 3 3" xfId="6834" xr:uid="{38B766C0-9A08-4661-82D8-0E32616800B4}"/>
    <cellStyle name="Dex Doub Line 3 5 3 3 2" xfId="24896" xr:uid="{53D8C805-513C-4CA6-A12C-EF829A170BD6}"/>
    <cellStyle name="Dex Doub Line 3 5 3 3 2 2" xfId="24897" xr:uid="{39426509-282D-41DA-975C-8B24E45876FE}"/>
    <cellStyle name="Dex Doub Line 3 5 3 3 3" xfId="24898" xr:uid="{F41E13C1-D122-4D45-BFB8-5DB766AD691B}"/>
    <cellStyle name="Dex Doub Line 3 5 3 4" xfId="7401" xr:uid="{3C4511D2-30B8-4882-849E-AFDAC373EC7A}"/>
    <cellStyle name="Dex Doub Line 3 5 3 4 2" xfId="24899" xr:uid="{6E5265C9-D028-4039-82C2-224F3B2D3E9F}"/>
    <cellStyle name="Dex Doub Line 3 5 3 4 2 2" xfId="24900" xr:uid="{63622C1B-6FAE-4F92-B22E-42CF3BCCB958}"/>
    <cellStyle name="Dex Doub Line 3 5 3 4 3" xfId="24901" xr:uid="{A4CA68CF-4970-48EC-B5C7-111064C91B27}"/>
    <cellStyle name="Dex Doub Line 3 5 3 5" xfId="24902" xr:uid="{1A2C14A3-D5DC-45A8-9D4E-48BC445AE1B0}"/>
    <cellStyle name="Dex Doub Line 3 5 3 5 2" xfId="24903" xr:uid="{BD96EC76-8732-48F8-8561-21D7FFDDFAC6}"/>
    <cellStyle name="Dex Doub Line 3 5 3 6" xfId="24904" xr:uid="{F3E4263E-9ECC-4F6F-B90C-847B50974D63}"/>
    <cellStyle name="Dex Doub Line 3 5 4" xfId="5824" xr:uid="{D0E4738F-75C6-4905-AD75-60758A34D711}"/>
    <cellStyle name="Dex Doub Line 3 5 4 2" xfId="5823" xr:uid="{39EBBA65-68F5-4C56-B908-CD94DDE6DDF9}"/>
    <cellStyle name="Dex Doub Line 3 5 4 2 2" xfId="5540" xr:uid="{8A8EFFD7-CEB0-4831-9F68-512C2E5C34AD}"/>
    <cellStyle name="Dex Doub Line 3 5 4 2 2 2" xfId="24905" xr:uid="{E8D8F5A6-4161-4F66-9C1E-0A2C45C7058D}"/>
    <cellStyle name="Dex Doub Line 3 5 4 2 2 2 2" xfId="24906" xr:uid="{FBB0B7AF-729D-430F-8713-060FDD386F41}"/>
    <cellStyle name="Dex Doub Line 3 5 4 2 2 3" xfId="24907" xr:uid="{672076C0-CAFA-4790-B23B-58B6C3830014}"/>
    <cellStyle name="Dex Doub Line 3 5 4 2 3" xfId="24908" xr:uid="{B5A0DE77-89E8-48CA-8734-40CF31DC6F67}"/>
    <cellStyle name="Dex Doub Line 3 5 4 2 3 2" xfId="24909" xr:uid="{EB5E42BA-201A-4E04-96FB-F3F2827B22D3}"/>
    <cellStyle name="Dex Doub Line 3 5 4 2 4" xfId="24910" xr:uid="{EA9348BA-BB76-4212-BE0A-59E3C4549254}"/>
    <cellStyle name="Dex Doub Line 3 5 4 3" xfId="7664" xr:uid="{4BD3F65C-3DD7-482A-A196-8C6AFD477241}"/>
    <cellStyle name="Dex Doub Line 3 5 4 3 2" xfId="24911" xr:uid="{226A6057-2F1E-4907-99D8-B88F4403EC74}"/>
    <cellStyle name="Dex Doub Line 3 5 4 3 2 2" xfId="24912" xr:uid="{6955F97D-AF1B-464A-9E78-CE4A1F271B66}"/>
    <cellStyle name="Dex Doub Line 3 5 4 3 3" xfId="24913" xr:uid="{AE63D6B5-0E68-46C8-869D-8C632E427ECF}"/>
    <cellStyle name="Dex Doub Line 3 5 4 4" xfId="7402" xr:uid="{58751FB3-55AE-4E41-AF04-69DC3A6A1C40}"/>
    <cellStyle name="Dex Doub Line 3 5 4 4 2" xfId="24914" xr:uid="{4ED7650B-D3CB-4635-B6D9-BC87010AF9B6}"/>
    <cellStyle name="Dex Doub Line 3 5 4 4 2 2" xfId="24915" xr:uid="{50A8D86D-76A1-4405-9FCB-3C32EE7160C8}"/>
    <cellStyle name="Dex Doub Line 3 5 4 4 3" xfId="24916" xr:uid="{118F7CD1-1669-4B47-8FDF-A1A463083D3F}"/>
    <cellStyle name="Dex Doub Line 3 5 4 5" xfId="24917" xr:uid="{EC1DFDFE-9847-49EA-B1F3-2862B56A9052}"/>
    <cellStyle name="Dex Doub Line 3 5 4 5 2" xfId="24918" xr:uid="{4A18C459-069B-4005-ACE2-0E63331F17BC}"/>
    <cellStyle name="Dex Doub Line 3 5 4 6" xfId="24919" xr:uid="{DE670A5B-DD9E-42C6-935A-8E4383E44AF8}"/>
    <cellStyle name="Dex Doub Line 3 5 5" xfId="6835" xr:uid="{7E4D6DD8-61EB-40AF-9467-2C7DD3A78632}"/>
    <cellStyle name="Dex Doub Line 3 5 5 2" xfId="5822" xr:uid="{6E831EA8-7E42-4735-8675-AE2297EFDF4C}"/>
    <cellStyle name="Dex Doub Line 3 5 5 2 2" xfId="5539" xr:uid="{EBAEC278-7EB3-4399-8649-70B063E31368}"/>
    <cellStyle name="Dex Doub Line 3 5 5 2 2 2" xfId="24920" xr:uid="{DD1A69EE-243B-4F62-A896-6F79BA7D5551}"/>
    <cellStyle name="Dex Doub Line 3 5 5 2 2 2 2" xfId="24921" xr:uid="{7D0CF789-5294-486C-8AFB-2C238736BAE6}"/>
    <cellStyle name="Dex Doub Line 3 5 5 2 2 3" xfId="24922" xr:uid="{0E1E5F93-BDAB-450D-B6A8-5EC43A9707AD}"/>
    <cellStyle name="Dex Doub Line 3 5 5 2 3" xfId="24923" xr:uid="{EA27D89F-1792-499D-AC4F-6870F539963A}"/>
    <cellStyle name="Dex Doub Line 3 5 5 2 3 2" xfId="24924" xr:uid="{25241A9B-E6C8-44F9-B7BF-44656BF1F5DC}"/>
    <cellStyle name="Dex Doub Line 3 5 5 2 4" xfId="24925" xr:uid="{28CD8B24-4E71-4D33-9EA9-3AA7C0C08431}"/>
    <cellStyle name="Dex Doub Line 3 5 5 3" xfId="7665" xr:uid="{2786AB81-53F6-4B0A-904B-F8228D0769C2}"/>
    <cellStyle name="Dex Doub Line 3 5 5 3 2" xfId="24926" xr:uid="{418745AD-04E9-4C91-9E29-447C22EEF01F}"/>
    <cellStyle name="Dex Doub Line 3 5 5 3 2 2" xfId="24927" xr:uid="{70E43990-8198-4800-8250-232C5D44E418}"/>
    <cellStyle name="Dex Doub Line 3 5 5 3 3" xfId="24928" xr:uid="{7FF973BA-6D95-4940-9F01-CB6C8E3D12F3}"/>
    <cellStyle name="Dex Doub Line 3 5 5 4" xfId="24929" xr:uid="{7B690A9D-71C0-4FCE-B9B5-186A87600C0E}"/>
    <cellStyle name="Dex Doub Line 3 5 5 4 2" xfId="24930" xr:uid="{A8BBF746-B1D1-4863-A3B4-070F361A05E7}"/>
    <cellStyle name="Dex Doub Line 3 5 5 5" xfId="24931" xr:uid="{48163B5D-A820-42FD-A936-5E9716D53375}"/>
    <cellStyle name="Dex Doub Line 3 5 6" xfId="6836" xr:uid="{E44B9D23-88AE-42CA-A52C-908CE631E915}"/>
    <cellStyle name="Dex Doub Line 3 5 6 2" xfId="7403" xr:uid="{0CE8D48A-6DD9-40AB-95C1-0222417E1003}"/>
    <cellStyle name="Dex Doub Line 3 5 6 2 2" xfId="24932" xr:uid="{867889EF-D661-43B1-BF2B-0C6296702777}"/>
    <cellStyle name="Dex Doub Line 3 5 6 2 2 2" xfId="24933" xr:uid="{3A18DF88-172E-462B-8AFB-DB8D8C960A82}"/>
    <cellStyle name="Dex Doub Line 3 5 6 2 3" xfId="24934" xr:uid="{07608153-586A-4718-AAA6-BD2262E68AED}"/>
    <cellStyle name="Dex Doub Line 3 5 6 3" xfId="24935" xr:uid="{5E04DEF5-D1EB-43A4-B541-C106C0BFD2BE}"/>
    <cellStyle name="Dex Doub Line 3 5 6 3 2" xfId="24936" xr:uid="{148356C5-5AC6-4049-9EFE-FCFA318B32B8}"/>
    <cellStyle name="Dex Doub Line 3 5 6 4" xfId="24937" xr:uid="{61907F62-CD68-4927-9B7F-0A8DBF2A2880}"/>
    <cellStyle name="Dex Doub Line 3 5 7" xfId="5821" xr:uid="{5CA31C00-ABD5-4F72-B955-ABFB65E993F1}"/>
    <cellStyle name="Dex Doub Line 3 5 7 2" xfId="24938" xr:uid="{1741F0BE-A4E8-4E62-8ED5-B2074DE4ED15}"/>
    <cellStyle name="Dex Doub Line 3 5 7 2 2" xfId="24939" xr:uid="{0FABB100-8942-4859-9293-BD73AEDA33BB}"/>
    <cellStyle name="Dex Doub Line 3 5 7 3" xfId="24940" xr:uid="{B81FA7BA-D895-47E0-A097-061E96EE87D7}"/>
    <cellStyle name="Dex Doub Line 3 5 8" xfId="5538" xr:uid="{E0D13F4A-7DA0-42E2-A449-5FE75A798282}"/>
    <cellStyle name="Dex Doub Line 3 5 8 2" xfId="24941" xr:uid="{56E7EC80-FFDA-4D1C-AC05-5C2F5A91882A}"/>
    <cellStyle name="Dex Doub Line 3 5 8 2 2" xfId="24942" xr:uid="{512A52A0-A3B8-4DBE-A4C0-F4899BC3DB24}"/>
    <cellStyle name="Dex Doub Line 3 5 8 3" xfId="24943" xr:uid="{EF10F7F5-F624-4F59-9930-2B0439977B8D}"/>
    <cellStyle name="Dex Doub Line 3 5 9" xfId="24944" xr:uid="{54CC4B76-BF78-4ACE-BD7A-E87E4128A347}"/>
    <cellStyle name="Dex Doub Line 3 5 9 2" xfId="24945" xr:uid="{4780215F-2CBC-4124-9282-35E61C6B200A}"/>
    <cellStyle name="Dex Doub Line 3 6" xfId="7666" xr:uid="{3477A100-C793-4E7E-97A9-AB6F7C48CD22}"/>
    <cellStyle name="Dex Doub Line 3 6 2" xfId="6837" xr:uid="{AEBAE4F2-C754-477C-BE43-6D7C520B5C81}"/>
    <cellStyle name="Dex Doub Line 3 6 2 2" xfId="7404" xr:uid="{470B12FA-33BA-4C71-B2F8-5388DB96B3FE}"/>
    <cellStyle name="Dex Doub Line 3 6 2 2 2" xfId="24946" xr:uid="{D1515A77-0BFB-4450-8434-1AAAC37C0DDE}"/>
    <cellStyle name="Dex Doub Line 3 6 2 2 2 2" xfId="24947" xr:uid="{D09A4B16-B23D-4C3C-9DA4-03D538A8AD84}"/>
    <cellStyle name="Dex Doub Line 3 6 2 2 3" xfId="24948" xr:uid="{EEE6B96F-84D1-49F3-8691-6513BD339658}"/>
    <cellStyle name="Dex Doub Line 3 6 2 3" xfId="24949" xr:uid="{C7DA97B2-68B7-46D5-84AE-ACB0FF9C46B5}"/>
    <cellStyle name="Dex Doub Line 3 6 2 3 2" xfId="24950" xr:uid="{5EC884BE-22B8-4E2F-A0E7-54EA36D3845E}"/>
    <cellStyle name="Dex Doub Line 3 6 2 4" xfId="24951" xr:uid="{8EF21689-4DAD-4C05-83A5-FD5316296326}"/>
    <cellStyle name="Dex Doub Line 3 6 3" xfId="5820" xr:uid="{D45D0387-17E6-47E1-B996-AEB8BADF9AA6}"/>
    <cellStyle name="Dex Doub Line 3 6 3 2" xfId="24952" xr:uid="{FAF3C3F8-D5D7-4871-8AEB-435570A34D4A}"/>
    <cellStyle name="Dex Doub Line 3 6 3 2 2" xfId="24953" xr:uid="{2578FF1C-01DB-430D-9656-BA0DF2112B0E}"/>
    <cellStyle name="Dex Doub Line 3 6 3 3" xfId="24954" xr:uid="{9355E285-B0A0-4A57-AD6A-055FD708ED8B}"/>
    <cellStyle name="Dex Doub Line 3 6 4" xfId="5537" xr:uid="{5314966C-D8D0-47D4-A4E0-7599D8B73C25}"/>
    <cellStyle name="Dex Doub Line 3 6 4 2" xfId="24955" xr:uid="{6EF0BA9E-DC1E-41A3-BC58-48791940AB49}"/>
    <cellStyle name="Dex Doub Line 3 6 4 2 2" xfId="24956" xr:uid="{77A9F3FF-3A6B-40F5-BDE3-4DD48237304B}"/>
    <cellStyle name="Dex Doub Line 3 6 4 3" xfId="24957" xr:uid="{4E4A8EE6-F252-4E7A-A9B9-7C387851D983}"/>
    <cellStyle name="Dex Doub Line 3 6 5" xfId="24958" xr:uid="{F99AD697-511A-42B6-BC52-D180DC3BF22D}"/>
    <cellStyle name="Dex Doub Line 3 6 5 2" xfId="24959" xr:uid="{5EF4FF6B-9A7B-4917-853C-B198CE2A1E8A}"/>
    <cellStyle name="Dex Doub Line 3 6 6" xfId="24960" xr:uid="{A46A073D-6B16-4D92-B2DF-287C69C763FC}"/>
    <cellStyle name="Dex Doub Line 3 7" xfId="7667" xr:uid="{01E23A5E-F1FB-40AF-A3C3-87953C992BB1}"/>
    <cellStyle name="Dex Doub Line 3 7 2" xfId="7405" xr:uid="{04CDBDEC-0445-4D4E-8636-4E97E6E45C2B}"/>
    <cellStyle name="Dex Doub Line 3 7 2 2" xfId="5819" xr:uid="{4B88EB7B-B2F0-46B5-BA66-7080EBCEDF13}"/>
    <cellStyle name="Dex Doub Line 3 7 2 2 2" xfId="24961" xr:uid="{678016B4-D8F5-404E-BA06-7CF98A682154}"/>
    <cellStyle name="Dex Doub Line 3 7 2 2 2 2" xfId="24962" xr:uid="{4D378FA8-18B8-41E2-A753-4F2DF77C8A80}"/>
    <cellStyle name="Dex Doub Line 3 7 2 2 3" xfId="24963" xr:uid="{ACA5A032-ACDC-4400-ACB4-D2331DCD9D13}"/>
    <cellStyle name="Dex Doub Line 3 7 2 3" xfId="24964" xr:uid="{F15539C4-79EE-4601-BD67-294DC013959A}"/>
    <cellStyle name="Dex Doub Line 3 7 2 3 2" xfId="24965" xr:uid="{CA6519BD-AFF3-4F38-93B6-B169EE417A9E}"/>
    <cellStyle name="Dex Doub Line 3 7 2 4" xfId="24966" xr:uid="{33DD533D-6459-4F07-841D-DA34AB5E08A5}"/>
    <cellStyle name="Dex Doub Line 3 7 3" xfId="7228" xr:uid="{65CE398A-DC68-41CC-8261-130E56F4D527}"/>
    <cellStyle name="Dex Doub Line 3 7 3 2" xfId="24967" xr:uid="{6A1B6A43-622B-4A33-ABD9-889761A0714A}"/>
    <cellStyle name="Dex Doub Line 3 7 3 2 2" xfId="24968" xr:uid="{AEF742BF-7EA6-4E47-8567-C852A7C6CAE8}"/>
    <cellStyle name="Dex Doub Line 3 7 3 3" xfId="24969" xr:uid="{5D6BB471-988E-4A53-B903-A92F16BBCF59}"/>
    <cellStyle name="Dex Doub Line 3 7 4" xfId="5536" xr:uid="{6C1EA27A-D7FD-4E70-AB0C-06E6AAE83D3C}"/>
    <cellStyle name="Dex Doub Line 3 7 4 2" xfId="24970" xr:uid="{6A22F218-4DCC-4FEF-A031-FDA501256577}"/>
    <cellStyle name="Dex Doub Line 3 7 4 2 2" xfId="24971" xr:uid="{32748F0D-9C1D-4A82-B183-519A60256DB1}"/>
    <cellStyle name="Dex Doub Line 3 7 4 3" xfId="24972" xr:uid="{14AB5C0E-8961-4D7D-A94E-0DF17B435A17}"/>
    <cellStyle name="Dex Doub Line 3 7 5" xfId="24973" xr:uid="{EAAD8695-9102-4DD9-A0E9-3B8A59FAEE9E}"/>
    <cellStyle name="Dex Doub Line 3 7 5 2" xfId="24974" xr:uid="{8125A206-6BB6-48CD-A137-0B267BB6DF72}"/>
    <cellStyle name="Dex Doub Line 3 7 6" xfId="24975" xr:uid="{70F6CA93-7D69-4328-97AB-B68760FA1771}"/>
    <cellStyle name="Dex Doub Line 3 8" xfId="7668" xr:uid="{96E8B712-60D2-4B94-9563-4E4EB98E7BB2}"/>
    <cellStyle name="Dex Doub Line 3 8 2" xfId="7406" xr:uid="{AB46F103-2DBB-4911-B2E6-B66B619F90D3}"/>
    <cellStyle name="Dex Doub Line 3 8 2 2" xfId="5818" xr:uid="{DBFA9CBF-EDCB-403A-9D36-6A3808E45077}"/>
    <cellStyle name="Dex Doub Line 3 8 2 2 2" xfId="24976" xr:uid="{BB3E17A2-F0FB-4F63-8887-3254B778B398}"/>
    <cellStyle name="Dex Doub Line 3 8 2 2 2 2" xfId="24977" xr:uid="{6798AEFD-FD3C-49DB-AB8F-9C635AFEC4F8}"/>
    <cellStyle name="Dex Doub Line 3 8 2 2 3" xfId="24978" xr:uid="{29DDE75A-7E5A-4725-9375-301506B50B19}"/>
    <cellStyle name="Dex Doub Line 3 8 2 3" xfId="24979" xr:uid="{F515348E-3471-427B-A054-8058115A78FF}"/>
    <cellStyle name="Dex Doub Line 3 8 2 3 2" xfId="24980" xr:uid="{541E89CC-669F-4F8B-98D1-75B89F5BCAB4}"/>
    <cellStyle name="Dex Doub Line 3 8 2 4" xfId="24981" xr:uid="{E63FE023-D5D0-4F8F-9537-A9116FA5DC5C}"/>
    <cellStyle name="Dex Doub Line 3 8 3" xfId="5535" xr:uid="{E0E05F4E-928D-4A2A-8539-BFC6EE653C3D}"/>
    <cellStyle name="Dex Doub Line 3 8 3 2" xfId="24982" xr:uid="{57D988DD-23C9-4D2D-83BC-A159F2DD70B5}"/>
    <cellStyle name="Dex Doub Line 3 8 3 2 2" xfId="24983" xr:uid="{3B1D507E-3682-4B21-8423-1885BCD4C63C}"/>
    <cellStyle name="Dex Doub Line 3 8 3 3" xfId="24984" xr:uid="{5D97CDF1-6423-4E9D-92C0-5349E6B91602}"/>
    <cellStyle name="Dex Doub Line 3 8 4" xfId="7669" xr:uid="{53198293-40B0-42B7-B08F-C21B2B0BA693}"/>
    <cellStyle name="Dex Doub Line 3 8 4 2" xfId="24985" xr:uid="{641C9D65-8EDA-4CC1-B4BA-C265E92BFAE2}"/>
    <cellStyle name="Dex Doub Line 3 8 4 2 2" xfId="24986" xr:uid="{EE0C6664-C017-48CE-8E4B-020AEC91BE4B}"/>
    <cellStyle name="Dex Doub Line 3 8 4 3" xfId="24987" xr:uid="{A42E5DEA-EA2D-4BF4-A296-9BB31968C531}"/>
    <cellStyle name="Dex Doub Line 3 8 5" xfId="24988" xr:uid="{B533C5C9-E625-4B2A-BB5D-76EF893CBF0F}"/>
    <cellStyle name="Dex Doub Line 3 8 5 2" xfId="24989" xr:uid="{78FE5A35-EEFA-40ED-9F60-6358716032D1}"/>
    <cellStyle name="Dex Doub Line 3 8 6" xfId="24990" xr:uid="{6FC6BD8D-D174-4446-A798-D0F0A0D9D1A0}"/>
    <cellStyle name="Dex Doub Line 3 9" xfId="7407" xr:uid="{F36F9FDE-C8D7-404E-890B-67819810E6E7}"/>
    <cellStyle name="Dex Doub Line 3 9 2" xfId="5816" xr:uid="{01FB5EE4-0329-46FC-8388-4992FDC14355}"/>
    <cellStyle name="Dex Doub Line 3 9 2 2" xfId="24991" xr:uid="{E66DF813-595B-4CB1-9335-FD6597A78D67}"/>
    <cellStyle name="Dex Doub Line 3 9 2 2 2" xfId="24992" xr:uid="{74C3F2C7-7ADD-4DE1-92B6-3D47B40B7274}"/>
    <cellStyle name="Dex Doub Line 3 9 2 3" xfId="24993" xr:uid="{E880FC9A-6D08-4685-88C8-9A48EB749964}"/>
    <cellStyle name="Dex Doub Line 3 9 3" xfId="24994" xr:uid="{7DA6D081-FCBF-4FE3-9034-AC540715AF12}"/>
    <cellStyle name="Dex Doub Line 3 9 3 2" xfId="24995" xr:uid="{5BCFC2D3-90A9-4A14-A63D-7FE21E5BE9CF}"/>
    <cellStyle name="Dex Doub Line 3 9 4" xfId="24996" xr:uid="{265F9950-E97F-4430-8C73-18A0E6056F20}"/>
    <cellStyle name="Dex Doub Line 4" xfId="6008" xr:uid="{FFD5C5BD-5A0E-4D14-85C8-76FE2ECD006B}"/>
    <cellStyle name="Dex Doub Line 4 10" xfId="7336" xr:uid="{DBA1C1D7-6358-45E9-AACD-644454ACF71A}"/>
    <cellStyle name="Dex Doub Line 4 10 2" xfId="24997" xr:uid="{28591F56-9020-4D57-B5F1-936A27530AE4}"/>
    <cellStyle name="Dex Doub Line 4 10 2 2" xfId="24998" xr:uid="{98D11558-1CD3-4C16-91B9-DDA667B2842C}"/>
    <cellStyle name="Dex Doub Line 4 10 3" xfId="24999" xr:uid="{B7B7C1CA-14EE-4C78-9C9C-CC7E9BB4C2D4}"/>
    <cellStyle name="Dex Doub Line 4 11" xfId="5534" xr:uid="{432C3592-0E27-4122-83F1-C75B3EC2E7BE}"/>
    <cellStyle name="Dex Doub Line 4 11 2" xfId="25000" xr:uid="{AD959263-82A9-4DCA-AE7E-73B130502546}"/>
    <cellStyle name="Dex Doub Line 4 11 2 2" xfId="25001" xr:uid="{A164A4A4-925C-4432-BB6F-B52AF2672067}"/>
    <cellStyle name="Dex Doub Line 4 11 3" xfId="25002" xr:uid="{7EAEDB3B-F165-4A54-8A12-7EE897B3DA0B}"/>
    <cellStyle name="Dex Doub Line 4 12" xfId="25003" xr:uid="{4E47DA93-E5E2-4E86-B601-C7E3BB674B22}"/>
    <cellStyle name="Dex Doub Line 4 12 2" xfId="25004" xr:uid="{7D7BC2BF-5EA2-47C7-B6BC-5187358F5A87}"/>
    <cellStyle name="Dex Doub Line 4 13" xfId="25005" xr:uid="{AB501A19-C06D-4906-A6F0-C7F40895A530}"/>
    <cellStyle name="Dex Doub Line 4 2" xfId="6025" xr:uid="{960CC206-C111-4E4C-9CA0-DAD534CE202E}"/>
    <cellStyle name="Dex Doub Line 4 2 10" xfId="25006" xr:uid="{4CF40870-C760-4A78-BD09-280F109C3EAD}"/>
    <cellStyle name="Dex Doub Line 4 2 10 2" xfId="25007" xr:uid="{FF86AD22-B47F-44A7-80DD-205C3E0D13EF}"/>
    <cellStyle name="Dex Doub Line 4 2 11" xfId="25008" xr:uid="{CAD06FA2-96F9-4494-8BCB-C0F68E6C512B}"/>
    <cellStyle name="Dex Doub Line 4 2 2" xfId="7670" xr:uid="{CA1963C5-23A8-4585-AC0D-2DFB6019666A}"/>
    <cellStyle name="Dex Doub Line 4 2 2 10" xfId="25009" xr:uid="{8F6D855B-49AE-420F-99AC-B60CEABCAC0A}"/>
    <cellStyle name="Dex Doub Line 4 2 2 2" xfId="7408" xr:uid="{44C79342-EEDF-43BE-B60D-445B914AA99F}"/>
    <cellStyle name="Dex Doub Line 4 2 2 2 2" xfId="5817" xr:uid="{6FF970A1-2164-46E3-BF52-C91506C241FC}"/>
    <cellStyle name="Dex Doub Line 4 2 2 2 2 2" xfId="5533" xr:uid="{BBBAA325-882E-478F-8C75-3BB7105A8587}"/>
    <cellStyle name="Dex Doub Line 4 2 2 2 2 2 2" xfId="25010" xr:uid="{F7B4E299-CF32-4245-ADAC-5543170F37BB}"/>
    <cellStyle name="Dex Doub Line 4 2 2 2 2 2 2 2" xfId="25011" xr:uid="{CAB60974-6F32-4770-8D0A-6262D561DDCD}"/>
    <cellStyle name="Dex Doub Line 4 2 2 2 2 2 3" xfId="25012" xr:uid="{9F3A3874-3601-413E-BE17-B70FE6C9C355}"/>
    <cellStyle name="Dex Doub Line 4 2 2 2 2 3" xfId="25013" xr:uid="{E509C407-88E0-42DE-B951-77E6F85674E1}"/>
    <cellStyle name="Dex Doub Line 4 2 2 2 2 3 2" xfId="25014" xr:uid="{7E0B6B0C-0E09-42A4-B743-6B2EC3EF06E4}"/>
    <cellStyle name="Dex Doub Line 4 2 2 2 2 4" xfId="25015" xr:uid="{7FE16169-04D8-49BD-806A-A6411868EAA0}"/>
    <cellStyle name="Dex Doub Line 4 2 2 2 3" xfId="7671" xr:uid="{E0813F98-A999-4D01-B5B6-FB8A2F26605B}"/>
    <cellStyle name="Dex Doub Line 4 2 2 2 3 2" xfId="25016" xr:uid="{137019DE-B5DB-4B7C-A5A9-9909A1B44B09}"/>
    <cellStyle name="Dex Doub Line 4 2 2 2 3 2 2" xfId="25017" xr:uid="{6413F703-6CC9-401D-A610-1B509BE325E6}"/>
    <cellStyle name="Dex Doub Line 4 2 2 2 3 3" xfId="25018" xr:uid="{5D8D07AD-D448-423C-9091-3E0C7ADA37EB}"/>
    <cellStyle name="Dex Doub Line 4 2 2 2 4" xfId="7409" xr:uid="{4868EBE3-52C9-4D95-9EAC-456C9FF0495B}"/>
    <cellStyle name="Dex Doub Line 4 2 2 2 4 2" xfId="25019" xr:uid="{3B411BEB-6818-427A-B319-A4874436C345}"/>
    <cellStyle name="Dex Doub Line 4 2 2 2 4 2 2" xfId="25020" xr:uid="{E8469995-7C69-419E-8273-551C2148D2B6}"/>
    <cellStyle name="Dex Doub Line 4 2 2 2 4 3" xfId="25021" xr:uid="{EF433DC0-18BD-493D-ACFA-5EF514BEA5DF}"/>
    <cellStyle name="Dex Doub Line 4 2 2 2 5" xfId="25022" xr:uid="{D7D68CE4-7C40-4FAB-8908-8B094F148851}"/>
    <cellStyle name="Dex Doub Line 4 2 2 2 5 2" xfId="25023" xr:uid="{A152DA84-0DFA-49C3-8176-8CA9423A7285}"/>
    <cellStyle name="Dex Doub Line 4 2 2 2 6" xfId="25024" xr:uid="{813789B9-E1CC-4375-A880-36BD96328D6A}"/>
    <cellStyle name="Dex Doub Line 4 2 2 3" xfId="3974" xr:uid="{E74D7CD8-D202-4D35-B2D6-4F5B8A47D68E}"/>
    <cellStyle name="Dex Doub Line 4 2 2 3 2" xfId="6838" xr:uid="{0A4BB031-9D11-4EE8-A7EB-845244C18F1D}"/>
    <cellStyle name="Dex Doub Line 4 2 2 3 2 2" xfId="5086" xr:uid="{8F530ED9-327D-4B4B-9B66-E8F95B270D8F}"/>
    <cellStyle name="Dex Doub Line 4 2 2 3 2 2 2" xfId="25025" xr:uid="{6743F206-7F9C-4214-AB51-00CF52B9F4DB}"/>
    <cellStyle name="Dex Doub Line 4 2 2 3 2 2 2 2" xfId="25026" xr:uid="{F271B773-0DC9-4E28-83E5-5AC75D07AFFF}"/>
    <cellStyle name="Dex Doub Line 4 2 2 3 2 2 3" xfId="25027" xr:uid="{A4280289-6FDF-487C-8FFF-1A5600BF63A1}"/>
    <cellStyle name="Dex Doub Line 4 2 2 3 2 3" xfId="25028" xr:uid="{B676E45A-3C61-448A-80A6-DE638952A879}"/>
    <cellStyle name="Dex Doub Line 4 2 2 3 2 3 2" xfId="25029" xr:uid="{37AB6C15-51D9-4B66-9AD2-96722F333807}"/>
    <cellStyle name="Dex Doub Line 4 2 2 3 2 4" xfId="25030" xr:uid="{088A5933-1B9D-43AC-853D-22D494075CBB}"/>
    <cellStyle name="Dex Doub Line 4 2 2 3 3" xfId="5815" xr:uid="{02EE1404-843A-43A1-8011-18DD1632FF33}"/>
    <cellStyle name="Dex Doub Line 4 2 2 3 3 2" xfId="25031" xr:uid="{A38B3D99-ECCC-4050-8E38-BC61CA583488}"/>
    <cellStyle name="Dex Doub Line 4 2 2 3 3 2 2" xfId="25032" xr:uid="{74B90CF6-EB60-4964-8B3F-A0AC2FAC1E47}"/>
    <cellStyle name="Dex Doub Line 4 2 2 3 3 3" xfId="25033" xr:uid="{36D70570-9944-4C22-ACC4-C3500A735DFF}"/>
    <cellStyle name="Dex Doub Line 4 2 2 3 4" xfId="6839" xr:uid="{54A0BA2A-FC27-4564-AFFC-8EF381D585CF}"/>
    <cellStyle name="Dex Doub Line 4 2 2 3 4 2" xfId="25034" xr:uid="{823F2106-C657-43BB-9B6A-344D0AE38878}"/>
    <cellStyle name="Dex Doub Line 4 2 2 3 4 2 2" xfId="25035" xr:uid="{FFE2184B-786C-495C-843E-6F12DCDD09D6}"/>
    <cellStyle name="Dex Doub Line 4 2 2 3 4 3" xfId="25036" xr:uid="{99A6172A-CC66-4B53-BBEF-90F16B5CFFFD}"/>
    <cellStyle name="Dex Doub Line 4 2 2 3 5" xfId="25037" xr:uid="{247A43E0-EEB1-4DE9-826B-A6D10445A555}"/>
    <cellStyle name="Dex Doub Line 4 2 2 3 5 2" xfId="25038" xr:uid="{3FB6DFD0-7D58-4EE8-AA25-4DD69D61DF24}"/>
    <cellStyle name="Dex Doub Line 4 2 2 3 6" xfId="25039" xr:uid="{0902A008-4959-4983-A448-6DFC2169BB7F}"/>
    <cellStyle name="Dex Doub Line 4 2 2 4" xfId="7410" xr:uid="{B1FF4C3B-D7EE-4016-9A02-3B142C926E22}"/>
    <cellStyle name="Dex Doub Line 4 2 2 4 2" xfId="5814" xr:uid="{008EB874-99F4-458B-8843-0A994934DA27}"/>
    <cellStyle name="Dex Doub Line 4 2 2 4 2 2" xfId="6841" xr:uid="{53EE2DEB-CCFC-4D70-835D-4671921A4DF0}"/>
    <cellStyle name="Dex Doub Line 4 2 2 4 2 2 2" xfId="25040" xr:uid="{76354BCC-D7F5-41D1-91B6-369372A0B9F4}"/>
    <cellStyle name="Dex Doub Line 4 2 2 4 2 2 2 2" xfId="25041" xr:uid="{58C15380-1DF7-40DA-BF64-0BB395F39BA9}"/>
    <cellStyle name="Dex Doub Line 4 2 2 4 2 2 3" xfId="25042" xr:uid="{E7F6CA39-7F21-4803-8512-AF98A5A72753}"/>
    <cellStyle name="Dex Doub Line 4 2 2 4 2 3" xfId="25043" xr:uid="{463E9457-BC7D-432E-A89B-D8B1188E4072}"/>
    <cellStyle name="Dex Doub Line 4 2 2 4 2 3 2" xfId="25044" xr:uid="{39D96A7A-B6FE-4DD1-A954-B9F60F527D15}"/>
    <cellStyle name="Dex Doub Line 4 2 2 4 2 4" xfId="25045" xr:uid="{10EAE41F-E21F-4321-BDC7-C7653E99C086}"/>
    <cellStyle name="Dex Doub Line 4 2 2 4 3" xfId="7229" xr:uid="{B0EDBBC1-667F-4633-911C-CF75D72BA566}"/>
    <cellStyle name="Dex Doub Line 4 2 2 4 3 2" xfId="25046" xr:uid="{B1D61324-DD56-46D9-A35E-47362974968D}"/>
    <cellStyle name="Dex Doub Line 4 2 2 4 3 2 2" xfId="25047" xr:uid="{E5174AFC-726B-4C2C-82E8-4EB55271611F}"/>
    <cellStyle name="Dex Doub Line 4 2 2 4 3 3" xfId="25048" xr:uid="{9D0870E3-C1E4-4330-9DDF-4F7616A8AA03}"/>
    <cellStyle name="Dex Doub Line 4 2 2 4 4" xfId="6842" xr:uid="{A066388D-8F9C-452B-8594-CCB7D00E0D97}"/>
    <cellStyle name="Dex Doub Line 4 2 2 4 4 2" xfId="25049" xr:uid="{CE1B2078-1268-4704-85B1-808CC0665E30}"/>
    <cellStyle name="Dex Doub Line 4 2 2 4 4 2 2" xfId="25050" xr:uid="{76DE789C-255D-4C12-8B96-2783C22F066A}"/>
    <cellStyle name="Dex Doub Line 4 2 2 4 4 3" xfId="25051" xr:uid="{22089C61-59D4-4D70-9E6E-99D9C3DC6B5B}"/>
    <cellStyle name="Dex Doub Line 4 2 2 4 5" xfId="25052" xr:uid="{44D1F66E-357E-449F-A2EA-E959F1A39D78}"/>
    <cellStyle name="Dex Doub Line 4 2 2 4 5 2" xfId="25053" xr:uid="{B8B26B8A-692D-4EA2-9079-D14A6AFE4C6E}"/>
    <cellStyle name="Dex Doub Line 4 2 2 4 6" xfId="25054" xr:uid="{75F0027D-5AFD-431C-BD3B-1F4F83D47EBB}"/>
    <cellStyle name="Dex Doub Line 4 2 2 5" xfId="6843" xr:uid="{08DE8BBA-9677-46AF-9AB4-AE301BF47E20}"/>
    <cellStyle name="Dex Doub Line 4 2 2 5 2" xfId="6844" xr:uid="{CC32A585-46F1-4BF3-B65A-37925BDBB4DA}"/>
    <cellStyle name="Dex Doub Line 4 2 2 5 2 2" xfId="6840" xr:uid="{AF13D8B1-B415-4A57-B7AF-0402B3936E25}"/>
    <cellStyle name="Dex Doub Line 4 2 2 5 2 2 2" xfId="25055" xr:uid="{F88D7472-E704-4D4B-AB79-480B91AD43A0}"/>
    <cellStyle name="Dex Doub Line 4 2 2 5 2 2 2 2" xfId="25056" xr:uid="{17372E89-2FDE-44FF-9FFA-3A3F2943A2E6}"/>
    <cellStyle name="Dex Doub Line 4 2 2 5 2 2 3" xfId="25057" xr:uid="{72787626-BB36-4EA7-9CF1-0333E5EA0F6A}"/>
    <cellStyle name="Dex Doub Line 4 2 2 5 2 3" xfId="25058" xr:uid="{5E518995-40B4-4413-A114-8C78058D1B7A}"/>
    <cellStyle name="Dex Doub Line 4 2 2 5 2 3 2" xfId="25059" xr:uid="{E591DF42-9564-4CAA-8987-DEAE827F27C0}"/>
    <cellStyle name="Dex Doub Line 4 2 2 5 2 4" xfId="25060" xr:uid="{123D73FB-4403-48BC-BED7-7E1C63818FA5}"/>
    <cellStyle name="Dex Doub Line 4 2 2 5 3" xfId="5532" xr:uid="{0CE58705-6A9A-4A30-93D1-54C0C6FCDE93}"/>
    <cellStyle name="Dex Doub Line 4 2 2 5 3 2" xfId="25061" xr:uid="{8E7F360D-8A36-4F5D-AB01-BA34F0C9AC0F}"/>
    <cellStyle name="Dex Doub Line 4 2 2 5 3 2 2" xfId="25062" xr:uid="{AD3FA858-9C97-40BD-AD5E-504B62E7FDB0}"/>
    <cellStyle name="Dex Doub Line 4 2 2 5 3 3" xfId="25063" xr:uid="{4FDDA3EE-8C8A-4F21-88D8-EA4649C894A7}"/>
    <cellStyle name="Dex Doub Line 4 2 2 5 4" xfId="25064" xr:uid="{13D2F1EB-BE72-4195-91D6-433FDB206FA2}"/>
    <cellStyle name="Dex Doub Line 4 2 2 5 4 2" xfId="25065" xr:uid="{5E76C7EA-D1AB-4098-B032-A2AB2924673A}"/>
    <cellStyle name="Dex Doub Line 4 2 2 5 5" xfId="25066" xr:uid="{0B740E5F-8DAC-4693-B392-8030230FD587}"/>
    <cellStyle name="Dex Doub Line 4 2 2 6" xfId="6845" xr:uid="{E3E6ACFC-C575-4524-A2EE-04AB09D160C3}"/>
    <cellStyle name="Dex Doub Line 4 2 2 6 2" xfId="7672" xr:uid="{EAC473DC-73D7-429C-B297-4E2EE78AF1D8}"/>
    <cellStyle name="Dex Doub Line 4 2 2 6 2 2" xfId="25067" xr:uid="{75BF4A9D-711B-4D37-8B82-5D32D33737B9}"/>
    <cellStyle name="Dex Doub Line 4 2 2 6 2 2 2" xfId="25068" xr:uid="{09166E33-7172-4F25-AAD0-82306BFC4357}"/>
    <cellStyle name="Dex Doub Line 4 2 2 6 2 3" xfId="25069" xr:uid="{C1988DFC-97A8-437E-A2D9-08FEC1F13455}"/>
    <cellStyle name="Dex Doub Line 4 2 2 6 3" xfId="25070" xr:uid="{E4E9C8F6-A9A0-40F1-934B-D8203CF9ACB8}"/>
    <cellStyle name="Dex Doub Line 4 2 2 6 3 2" xfId="25071" xr:uid="{8C8F5638-D9D7-4709-8BFF-01A41F0BCC49}"/>
    <cellStyle name="Dex Doub Line 4 2 2 6 4" xfId="25072" xr:uid="{7E9F8D37-6134-47C7-B811-7379D41F3691}"/>
    <cellStyle name="Dex Doub Line 4 2 2 7" xfId="6846" xr:uid="{CA3760F2-85C3-409E-882E-07C09B2EE953}"/>
    <cellStyle name="Dex Doub Line 4 2 2 7 2" xfId="25073" xr:uid="{33F1B411-E0F7-4C1F-AA8F-09DFB5E1CDF5}"/>
    <cellStyle name="Dex Doub Line 4 2 2 7 2 2" xfId="25074" xr:uid="{63AB3088-C424-4BF8-83FF-46D6054AF81C}"/>
    <cellStyle name="Dex Doub Line 4 2 2 7 3" xfId="25075" xr:uid="{1D0CEF6E-1BE2-4559-A736-6D03C5312343}"/>
    <cellStyle name="Dex Doub Line 4 2 2 8" xfId="6847" xr:uid="{EEB65473-A1C4-4DFE-A0B0-3FDDD9177C20}"/>
    <cellStyle name="Dex Doub Line 4 2 2 8 2" xfId="25076" xr:uid="{3CCB872B-5B26-43EF-A892-04833E198B3F}"/>
    <cellStyle name="Dex Doub Line 4 2 2 8 2 2" xfId="25077" xr:uid="{74DE04F8-A9CA-4C24-B8F6-BE164C146630}"/>
    <cellStyle name="Dex Doub Line 4 2 2 8 3" xfId="25078" xr:uid="{9536CEB2-59D0-4016-811F-E3087D3CCC30}"/>
    <cellStyle name="Dex Doub Line 4 2 2 9" xfId="25079" xr:uid="{9572E608-7659-40D8-9157-2BED84E18304}"/>
    <cellStyle name="Dex Doub Line 4 2 2 9 2" xfId="25080" xr:uid="{3E1D57AB-7399-4A70-949F-EB70C2665953}"/>
    <cellStyle name="Dex Doub Line 4 2 3" xfId="6848" xr:uid="{28C273BC-1A16-453C-B0B1-E673E16F3367}"/>
    <cellStyle name="Dex Doub Line 4 2 3 10" xfId="25081" xr:uid="{30AB5AE3-3685-46F9-9398-E6666C04196C}"/>
    <cellStyle name="Dex Doub Line 4 2 3 2" xfId="6849" xr:uid="{C7A4DCA1-BED6-45E2-B7C2-3A77F8255A91}"/>
    <cellStyle name="Dex Doub Line 4 2 3 2 2" xfId="6850" xr:uid="{C2414385-1A0F-4FFC-9B91-26B5434DB6F4}"/>
    <cellStyle name="Dex Doub Line 4 2 3 2 2 2" xfId="7230" xr:uid="{81DE3BC7-817A-4AEF-9A39-948A9D7F7590}"/>
    <cellStyle name="Dex Doub Line 4 2 3 2 2 2 2" xfId="25082" xr:uid="{AC4D8AC9-F4C5-40ED-A47B-9138D5934106}"/>
    <cellStyle name="Dex Doub Line 4 2 3 2 2 2 2 2" xfId="25083" xr:uid="{C6F1272E-10B7-413E-912E-6A618B873140}"/>
    <cellStyle name="Dex Doub Line 4 2 3 2 2 2 3" xfId="25084" xr:uid="{D3CB60C7-255F-4C2F-9D4B-320CA45187C9}"/>
    <cellStyle name="Dex Doub Line 4 2 3 2 2 3" xfId="25085" xr:uid="{1F131DD5-CB53-46DA-9BF0-959583F1A2B5}"/>
    <cellStyle name="Dex Doub Line 4 2 3 2 2 3 2" xfId="25086" xr:uid="{AEEED863-05F6-4B9B-9284-5621733B359D}"/>
    <cellStyle name="Dex Doub Line 4 2 3 2 2 4" xfId="25087" xr:uid="{2F4B1C8F-F92B-4E19-87E2-E78C8B69DEEF}"/>
    <cellStyle name="Dex Doub Line 4 2 3 2 3" xfId="7231" xr:uid="{560D07B8-F464-4D27-9C11-5BB87CB55AF9}"/>
    <cellStyle name="Dex Doub Line 4 2 3 2 3 2" xfId="25088" xr:uid="{91DACFC8-2FBF-495C-9638-E58E6EF8F366}"/>
    <cellStyle name="Dex Doub Line 4 2 3 2 3 2 2" xfId="25089" xr:uid="{07A5081C-516B-4904-922F-EB1AF106E628}"/>
    <cellStyle name="Dex Doub Line 4 2 3 2 3 3" xfId="25090" xr:uid="{FA80ECB9-72B6-45AC-B107-10F3F72D8678}"/>
    <cellStyle name="Dex Doub Line 4 2 3 2 4" xfId="6851" xr:uid="{255D8126-FBC7-4800-9AB2-531053AB7F94}"/>
    <cellStyle name="Dex Doub Line 4 2 3 2 4 2" xfId="25091" xr:uid="{989DB36B-7CEC-428B-B1C2-43B9648A0706}"/>
    <cellStyle name="Dex Doub Line 4 2 3 2 4 2 2" xfId="25092" xr:uid="{693B9F95-8EBA-494C-8755-009715EBA440}"/>
    <cellStyle name="Dex Doub Line 4 2 3 2 4 3" xfId="25093" xr:uid="{15704E76-81B0-4FF6-A9B8-CD91D470F390}"/>
    <cellStyle name="Dex Doub Line 4 2 3 2 5" xfId="25094" xr:uid="{1B63F876-FA2C-4D33-932C-050E27974882}"/>
    <cellStyle name="Dex Doub Line 4 2 3 2 5 2" xfId="25095" xr:uid="{D316B01D-5AAA-4800-9166-C347CC5D6DC1}"/>
    <cellStyle name="Dex Doub Line 4 2 3 2 6" xfId="25096" xr:uid="{FEEB206F-79BA-4423-9CCA-590FC2EA398B}"/>
    <cellStyle name="Dex Doub Line 4 2 3 3" xfId="7232" xr:uid="{195568B2-5D5D-4DCF-BB5D-CA12E46A201E}"/>
    <cellStyle name="Dex Doub Line 4 2 3 3 2" xfId="5813" xr:uid="{78BD696B-C21E-47A0-AB7B-94DFC0D0CC47}"/>
    <cellStyle name="Dex Doub Line 4 2 3 3 2 2" xfId="4876" xr:uid="{BFF58D4E-2177-49E9-A7B6-1108B35F03C9}"/>
    <cellStyle name="Dex Doub Line 4 2 3 3 2 2 2" xfId="25097" xr:uid="{71F358D5-9AAE-43BC-B763-EA06A160E2B2}"/>
    <cellStyle name="Dex Doub Line 4 2 3 3 2 2 2 2" xfId="25098" xr:uid="{6834AEA8-2263-4ABD-B0D3-585960747D64}"/>
    <cellStyle name="Dex Doub Line 4 2 3 3 2 2 3" xfId="25099" xr:uid="{7EFECA3C-0F9A-4DC4-9653-2E8C2F432368}"/>
    <cellStyle name="Dex Doub Line 4 2 3 3 2 3" xfId="25100" xr:uid="{B40AF20D-DEC5-4373-B80B-4156F9F516B1}"/>
    <cellStyle name="Dex Doub Line 4 2 3 3 2 3 2" xfId="25101" xr:uid="{3B382902-9731-4186-AB78-B7DE55E7B786}"/>
    <cellStyle name="Dex Doub Line 4 2 3 3 2 4" xfId="25102" xr:uid="{3AEE7B1D-655E-4FF4-88AF-F0B6281DD19D}"/>
    <cellStyle name="Dex Doub Line 4 2 3 3 3" xfId="7775" xr:uid="{D8F5317D-367C-43EE-8EDA-253F02769ED0}"/>
    <cellStyle name="Dex Doub Line 4 2 3 3 3 2" xfId="25103" xr:uid="{462546BA-8375-45A7-8091-AA33D010918B}"/>
    <cellStyle name="Dex Doub Line 4 2 3 3 3 2 2" xfId="25104" xr:uid="{BCBBBB8C-3860-4EEB-98E9-D977C41BA641}"/>
    <cellStyle name="Dex Doub Line 4 2 3 3 3 3" xfId="25105" xr:uid="{C165260F-A299-409E-A815-6359FB891E15}"/>
    <cellStyle name="Dex Doub Line 4 2 3 3 4" xfId="5463" xr:uid="{9AD25FE2-ABEE-4302-8A68-35509C3F8DBA}"/>
    <cellStyle name="Dex Doub Line 4 2 3 3 4 2" xfId="25106" xr:uid="{CC8A0957-E986-4690-9173-171EF52E545F}"/>
    <cellStyle name="Dex Doub Line 4 2 3 3 4 2 2" xfId="25107" xr:uid="{343B83C7-936B-4BB9-B435-390BE7293E58}"/>
    <cellStyle name="Dex Doub Line 4 2 3 3 4 3" xfId="25108" xr:uid="{9BF451D9-6B85-41F9-AD7A-CB40107A249B}"/>
    <cellStyle name="Dex Doub Line 4 2 3 3 5" xfId="25109" xr:uid="{FAF79147-A0D8-4DFD-B633-3F4F5F4EDE70}"/>
    <cellStyle name="Dex Doub Line 4 2 3 3 5 2" xfId="25110" xr:uid="{CA496C43-8CC6-4D78-908F-154A5CA36907}"/>
    <cellStyle name="Dex Doub Line 4 2 3 3 6" xfId="25111" xr:uid="{D858F950-E558-4377-A368-812C7CEC026F}"/>
    <cellStyle name="Dex Doub Line 4 2 3 4" xfId="7233" xr:uid="{1A8B7013-B51A-4BCF-9484-99F03B5F3DC0}"/>
    <cellStyle name="Dex Doub Line 4 2 3 4 2" xfId="7234" xr:uid="{12E8E6E1-366B-4329-B84E-7F0FDAB844E7}"/>
    <cellStyle name="Dex Doub Line 4 2 3 4 2 2" xfId="6856" xr:uid="{FF9A9623-CB2C-425D-BCF0-0C238DAFEF60}"/>
    <cellStyle name="Dex Doub Line 4 2 3 4 2 2 2" xfId="25112" xr:uid="{29ACD888-F729-4B6B-8D7F-C11AF74B2F84}"/>
    <cellStyle name="Dex Doub Line 4 2 3 4 2 2 2 2" xfId="25113" xr:uid="{3CD7A674-E079-483D-9FA7-0904FF18A083}"/>
    <cellStyle name="Dex Doub Line 4 2 3 4 2 2 3" xfId="25114" xr:uid="{D6276BC1-A8E4-475C-B6C9-96FAD5B2CCCE}"/>
    <cellStyle name="Dex Doub Line 4 2 3 4 2 3" xfId="25115" xr:uid="{70107117-E252-4ADD-9E1A-D104C2BC29E2}"/>
    <cellStyle name="Dex Doub Line 4 2 3 4 2 3 2" xfId="25116" xr:uid="{7CABFFBF-2E8A-4714-9A44-DC4208FC844D}"/>
    <cellStyle name="Dex Doub Line 4 2 3 4 2 4" xfId="25117" xr:uid="{EE9EDEDA-1CF5-4C29-AB77-AAC1E54378BB}"/>
    <cellStyle name="Dex Doub Line 4 2 3 4 3" xfId="6852" xr:uid="{2B39CC3A-9667-40FD-95DA-623F4EB175EC}"/>
    <cellStyle name="Dex Doub Line 4 2 3 4 3 2" xfId="25118" xr:uid="{2F3C1352-AF71-4D23-AD6F-48472243057D}"/>
    <cellStyle name="Dex Doub Line 4 2 3 4 3 2 2" xfId="25119" xr:uid="{3140B3AA-81B4-4C2B-B6DA-0F9603471320}"/>
    <cellStyle name="Dex Doub Line 4 2 3 4 3 3" xfId="25120" xr:uid="{39539C1D-A0AA-4471-8C19-25C31D01BCB7}"/>
    <cellStyle name="Dex Doub Line 4 2 3 4 4" xfId="5812" xr:uid="{3F215E57-CA70-4B1A-B570-3D918BA9B8EF}"/>
    <cellStyle name="Dex Doub Line 4 2 3 4 4 2" xfId="25121" xr:uid="{771A9B27-B183-4AFF-9E3A-B250940AEDF0}"/>
    <cellStyle name="Dex Doub Line 4 2 3 4 4 2 2" xfId="25122" xr:uid="{F4861A91-8508-4AC9-A7B3-CF938B0472A9}"/>
    <cellStyle name="Dex Doub Line 4 2 3 4 4 3" xfId="25123" xr:uid="{42831D0C-037C-4FDA-9268-5C4E3CF0034A}"/>
    <cellStyle name="Dex Doub Line 4 2 3 4 5" xfId="25124" xr:uid="{66A20302-7586-4CE0-97BB-FB3693BA3C5B}"/>
    <cellStyle name="Dex Doub Line 4 2 3 4 5 2" xfId="25125" xr:uid="{A791BADA-A4A6-4332-AE4D-6083BC7532D6}"/>
    <cellStyle name="Dex Doub Line 4 2 3 4 6" xfId="25126" xr:uid="{0055ADD8-3576-40AE-8F51-34F6EB7970FA}"/>
    <cellStyle name="Dex Doub Line 4 2 3 5" xfId="6853" xr:uid="{ED2771DE-44FE-43AC-BF65-F7024C3CDA0C}"/>
    <cellStyle name="Dex Doub Line 4 2 3 5 2" xfId="5811" xr:uid="{35CB68FF-5FA7-4B09-AD5A-36BC50C27B7E}"/>
    <cellStyle name="Dex Doub Line 4 2 3 5 2 2" xfId="6854" xr:uid="{2048E7DC-F43E-4057-A808-78E33B5F058F}"/>
    <cellStyle name="Dex Doub Line 4 2 3 5 2 2 2" xfId="25127" xr:uid="{2B6B1539-683A-426E-97DB-D648C3F0B481}"/>
    <cellStyle name="Dex Doub Line 4 2 3 5 2 2 2 2" xfId="25128" xr:uid="{3538AB7E-D46B-46AB-8EF9-5BDAA1DF9F0B}"/>
    <cellStyle name="Dex Doub Line 4 2 3 5 2 2 3" xfId="25129" xr:uid="{1117E0FD-F1C3-43DC-A1CE-A1E4F883464E}"/>
    <cellStyle name="Dex Doub Line 4 2 3 5 2 3" xfId="25130" xr:uid="{105BC68C-EF24-4F5C-99E1-54FB1EB93E6E}"/>
    <cellStyle name="Dex Doub Line 4 2 3 5 2 3 2" xfId="25131" xr:uid="{C427DCFA-2146-44E5-AE8C-83A615F0E9BD}"/>
    <cellStyle name="Dex Doub Line 4 2 3 5 2 4" xfId="25132" xr:uid="{61CF4DC6-1590-43B7-954E-8E81C1591CB0}"/>
    <cellStyle name="Dex Doub Line 4 2 3 5 3" xfId="3973" xr:uid="{14215151-B9A6-4FAE-BBCE-7959E2F6B21A}"/>
    <cellStyle name="Dex Doub Line 4 2 3 5 3 2" xfId="25133" xr:uid="{8D1B3486-ECE9-4FD5-B018-09CC7675C127}"/>
    <cellStyle name="Dex Doub Line 4 2 3 5 3 2 2" xfId="25134" xr:uid="{5D3C5FC5-0465-429B-82F4-4E951BDC1CC4}"/>
    <cellStyle name="Dex Doub Line 4 2 3 5 3 3" xfId="25135" xr:uid="{E28C97C7-E461-47AE-8BA4-4022D3D8725F}"/>
    <cellStyle name="Dex Doub Line 4 2 3 5 4" xfId="25136" xr:uid="{4A4B566B-6A6F-4443-9E15-17C896440FF3}"/>
    <cellStyle name="Dex Doub Line 4 2 3 5 4 2" xfId="25137" xr:uid="{B654D25D-E46E-4463-8A4E-C17EB3C43FDE}"/>
    <cellStyle name="Dex Doub Line 4 2 3 5 5" xfId="25138" xr:uid="{93FA6E66-0564-4517-9445-EEBA93E772AE}"/>
    <cellStyle name="Dex Doub Line 4 2 3 6" xfId="6855" xr:uid="{ADC7EEBC-7ABC-42B4-A19E-339586C1ECBB}"/>
    <cellStyle name="Dex Doub Line 4 2 3 6 2" xfId="5810" xr:uid="{C01CC92B-4594-426D-925F-40C2A6C1E5AB}"/>
    <cellStyle name="Dex Doub Line 4 2 3 6 2 2" xfId="25139" xr:uid="{A49CF064-6CEC-48E9-8E17-B323EAFD1C9D}"/>
    <cellStyle name="Dex Doub Line 4 2 3 6 2 2 2" xfId="25140" xr:uid="{706D05C2-A9D5-4495-B0BA-F636709C4517}"/>
    <cellStyle name="Dex Doub Line 4 2 3 6 2 3" xfId="25141" xr:uid="{CDE87072-CB46-4653-9B24-B623DEF132BD}"/>
    <cellStyle name="Dex Doub Line 4 2 3 6 3" xfId="25142" xr:uid="{3B3771EE-FDE5-4FAB-99CE-461C9476BB2E}"/>
    <cellStyle name="Dex Doub Line 4 2 3 6 3 2" xfId="25143" xr:uid="{05E0B033-ECF4-4C61-9116-8316F81164BF}"/>
    <cellStyle name="Dex Doub Line 4 2 3 6 4" xfId="25144" xr:uid="{1D7D7655-6B42-4492-9A4B-34757A58746D}"/>
    <cellStyle name="Dex Doub Line 4 2 3 7" xfId="7235" xr:uid="{B245085B-17A5-4FA3-83BE-FD73F811BB5A}"/>
    <cellStyle name="Dex Doub Line 4 2 3 7 2" xfId="25145" xr:uid="{A5972DC4-C6FB-4945-8612-86FDEFDC39B2}"/>
    <cellStyle name="Dex Doub Line 4 2 3 7 2 2" xfId="25146" xr:uid="{5699F69C-4188-430A-8369-D1F468CE5AB5}"/>
    <cellStyle name="Dex Doub Line 4 2 3 7 3" xfId="25147" xr:uid="{4191E353-3320-4E27-8028-6FEDA9DDF606}"/>
    <cellStyle name="Dex Doub Line 4 2 3 8" xfId="5809" xr:uid="{31B19C3C-309D-4E58-B38B-E6988531A272}"/>
    <cellStyle name="Dex Doub Line 4 2 3 8 2" xfId="25148" xr:uid="{F27C71CC-1515-45B5-B413-0384426FC633}"/>
    <cellStyle name="Dex Doub Line 4 2 3 8 2 2" xfId="25149" xr:uid="{8691FAC4-B65F-4DE0-A93C-7EB3739B40F3}"/>
    <cellStyle name="Dex Doub Line 4 2 3 8 3" xfId="25150" xr:uid="{B560EE16-87C9-4F64-86AF-BDFAEACF9EE2}"/>
    <cellStyle name="Dex Doub Line 4 2 3 9" xfId="25151" xr:uid="{03C321EC-D172-44FF-8730-DC2C20020E5D}"/>
    <cellStyle name="Dex Doub Line 4 2 3 9 2" xfId="25152" xr:uid="{9AAFD452-DFD9-40D2-9E46-80F068EB6CAE}"/>
    <cellStyle name="Dex Doub Line 4 2 4" xfId="7236" xr:uid="{7A180730-05EA-46DB-B970-50BF50E872DE}"/>
    <cellStyle name="Dex Doub Line 4 2 4 2" xfId="7237" xr:uid="{A6E5880E-9418-4C0F-87D5-CECC71908A32}"/>
    <cellStyle name="Dex Doub Line 4 2 4 2 2" xfId="5808" xr:uid="{CEC18105-5276-4712-AF83-6FD26931D61F}"/>
    <cellStyle name="Dex Doub Line 4 2 4 2 2 2" xfId="25153" xr:uid="{2B78D91F-AC0D-4BCA-9F5B-7EC2D6DDEB0C}"/>
    <cellStyle name="Dex Doub Line 4 2 4 2 2 2 2" xfId="25154" xr:uid="{0A839784-0DDB-4310-8E0A-846A656D2DB5}"/>
    <cellStyle name="Dex Doub Line 4 2 4 2 2 3" xfId="25155" xr:uid="{B83FC6A5-E635-4197-973F-4D639C7765FF}"/>
    <cellStyle name="Dex Doub Line 4 2 4 2 3" xfId="25156" xr:uid="{53CF5989-BBA6-461F-B9AC-572D0364738D}"/>
    <cellStyle name="Dex Doub Line 4 2 4 2 3 2" xfId="25157" xr:uid="{59C7A3D3-30F8-4CE9-B56E-426C1CC2E8AF}"/>
    <cellStyle name="Dex Doub Line 4 2 4 2 4" xfId="25158" xr:uid="{655616BB-A799-49EC-96F1-6D5BE053CD13}"/>
    <cellStyle name="Dex Doub Line 4 2 4 3" xfId="7238" xr:uid="{E49F3406-4805-4279-8F5B-1D88B81C74F5}"/>
    <cellStyle name="Dex Doub Line 4 2 4 3 2" xfId="25159" xr:uid="{9B2B5714-658C-4708-B676-832824215053}"/>
    <cellStyle name="Dex Doub Line 4 2 4 3 2 2" xfId="25160" xr:uid="{4A959FE5-A0C9-4C63-815B-80157604BC97}"/>
    <cellStyle name="Dex Doub Line 4 2 4 3 3" xfId="25161" xr:uid="{1CD25761-8887-4180-864F-78C6C63F0366}"/>
    <cellStyle name="Dex Doub Line 4 2 4 4" xfId="5531" xr:uid="{1CCC38EB-C116-468B-A60D-87EE11079F35}"/>
    <cellStyle name="Dex Doub Line 4 2 4 4 2" xfId="25162" xr:uid="{B4D81716-0A30-4DFA-B341-0E2C3552A72C}"/>
    <cellStyle name="Dex Doub Line 4 2 4 4 2 2" xfId="25163" xr:uid="{1C89F778-F5F6-45E9-A18C-E7EE08955754}"/>
    <cellStyle name="Dex Doub Line 4 2 4 4 3" xfId="25164" xr:uid="{57785447-E719-43FE-9A1C-32871B663F42}"/>
    <cellStyle name="Dex Doub Line 4 2 4 5" xfId="25165" xr:uid="{AB58B412-5372-4C26-940E-4E4C6DDE7EFD}"/>
    <cellStyle name="Dex Doub Line 4 2 4 5 2" xfId="25166" xr:uid="{EC896E57-0CC2-47B4-A4DE-2F347C0465EB}"/>
    <cellStyle name="Dex Doub Line 4 2 4 6" xfId="25167" xr:uid="{D6237AA5-0D68-42B6-9BD4-6446D7CB8382}"/>
    <cellStyle name="Dex Doub Line 4 2 5" xfId="7239" xr:uid="{43C87620-8C04-4578-837D-732AEE108525}"/>
    <cellStyle name="Dex Doub Line 4 2 5 2" xfId="7399" xr:uid="{F1D4C592-6221-4C55-A259-ACE2A09287F0}"/>
    <cellStyle name="Dex Doub Line 4 2 5 2 2" xfId="7569" xr:uid="{53186ED0-208B-4D8A-B635-BD3A7849DBC6}"/>
    <cellStyle name="Dex Doub Line 4 2 5 2 2 2" xfId="25168" xr:uid="{E163C128-538F-4BD7-8017-95A262C64F1C}"/>
    <cellStyle name="Dex Doub Line 4 2 5 2 2 2 2" xfId="25169" xr:uid="{5F71CF34-0DBC-4143-B35D-57C43F95697A}"/>
    <cellStyle name="Dex Doub Line 4 2 5 2 2 3" xfId="25170" xr:uid="{177F87A7-9FD4-4B1D-8131-5512CE9A5CA0}"/>
    <cellStyle name="Dex Doub Line 4 2 5 2 3" xfId="25171" xr:uid="{3E5421C2-8F45-4DE8-AE6B-1C26FE4A64A4}"/>
    <cellStyle name="Dex Doub Line 4 2 5 2 3 2" xfId="25172" xr:uid="{7050D1F0-EA08-4E69-A237-A7AE62A6767B}"/>
    <cellStyle name="Dex Doub Line 4 2 5 2 4" xfId="25173" xr:uid="{6184696A-7FC0-42B6-A698-855CE4394D18}"/>
    <cellStyle name="Dex Doub Line 4 2 5 3" xfId="7837" xr:uid="{372DAB49-9F2F-4987-88E0-DA805940E474}"/>
    <cellStyle name="Dex Doub Line 4 2 5 3 2" xfId="25174" xr:uid="{DA8E7E4D-F0CE-486F-A615-1660B87BF830}"/>
    <cellStyle name="Dex Doub Line 4 2 5 3 2 2" xfId="25175" xr:uid="{9C176A56-AD0C-4EA0-B8A3-CBD27DB24F0B}"/>
    <cellStyle name="Dex Doub Line 4 2 5 3 3" xfId="25176" xr:uid="{289AF5D6-DA9C-44B5-A1A3-C745272EBA1F}"/>
    <cellStyle name="Dex Doub Line 4 2 5 4" xfId="7673" xr:uid="{2EE6F056-09F7-499E-ACD3-E2D088F08106}"/>
    <cellStyle name="Dex Doub Line 4 2 5 4 2" xfId="25177" xr:uid="{3C8B2CEA-8800-46FE-8FE3-F8593BF53B68}"/>
    <cellStyle name="Dex Doub Line 4 2 5 4 2 2" xfId="25178" xr:uid="{148BD490-2BF6-4CFE-9037-1009C9701134}"/>
    <cellStyle name="Dex Doub Line 4 2 5 4 3" xfId="25179" xr:uid="{2382C746-85B1-4611-A654-1C71390ACAD0}"/>
    <cellStyle name="Dex Doub Line 4 2 5 5" xfId="25180" xr:uid="{33E0B001-0447-4EE7-BAE6-181109F18650}"/>
    <cellStyle name="Dex Doub Line 4 2 5 5 2" xfId="25181" xr:uid="{B0555D23-7DDA-419F-8AA2-75191B6DA20E}"/>
    <cellStyle name="Dex Doub Line 4 2 5 6" xfId="25182" xr:uid="{DA622A2E-57DA-47A8-9F64-44F6209F2261}"/>
    <cellStyle name="Dex Doub Line 4 2 6" xfId="5383" xr:uid="{E62BB708-BC05-4C7C-B9A5-185E3A435067}"/>
    <cellStyle name="Dex Doub Line 4 2 6 2" xfId="7240" xr:uid="{1E89CF57-69D4-4672-9399-6D8CE810BE86}"/>
    <cellStyle name="Dex Doub Line 4 2 6 2 2" xfId="5807" xr:uid="{A5C3A7C5-3FF4-4E29-9CCE-BB2169AB8EA1}"/>
    <cellStyle name="Dex Doub Line 4 2 6 2 2 2" xfId="25183" xr:uid="{F918DCC1-D2A5-4A00-A3B0-69035BBBFDCF}"/>
    <cellStyle name="Dex Doub Line 4 2 6 2 2 2 2" xfId="25184" xr:uid="{ABB32033-3CF1-4A47-87DA-582D53DAC597}"/>
    <cellStyle name="Dex Doub Line 4 2 6 2 2 3" xfId="25185" xr:uid="{86C0B39F-1FA3-477B-8F99-7474AE09BEB6}"/>
    <cellStyle name="Dex Doub Line 4 2 6 2 3" xfId="25186" xr:uid="{4AB09663-B247-4E11-A2CB-089F160F3C44}"/>
    <cellStyle name="Dex Doub Line 4 2 6 2 3 2" xfId="25187" xr:uid="{8616A0E8-4649-4592-8CAD-7FE4150E3A7A}"/>
    <cellStyle name="Dex Doub Line 4 2 6 2 4" xfId="25188" xr:uid="{6046EDC8-0F79-412F-BD1A-74E99A130DEA}"/>
    <cellStyle name="Dex Doub Line 4 2 6 3" xfId="7241" xr:uid="{C1BC228D-EE39-419C-9168-FB3B517249CB}"/>
    <cellStyle name="Dex Doub Line 4 2 6 3 2" xfId="25189" xr:uid="{6296D109-F315-4CBA-BE52-F99D5A53C893}"/>
    <cellStyle name="Dex Doub Line 4 2 6 3 2 2" xfId="25190" xr:uid="{AD761164-2241-43E2-84AA-0BC50DF39A3F}"/>
    <cellStyle name="Dex Doub Line 4 2 6 3 3" xfId="25191" xr:uid="{B476DEA7-8632-419A-AF0C-57BED3060A64}"/>
    <cellStyle name="Dex Doub Line 4 2 6 4" xfId="5806" xr:uid="{6D9A41F3-2F93-4179-A881-2598F9B4098D}"/>
    <cellStyle name="Dex Doub Line 4 2 6 4 2" xfId="25192" xr:uid="{B7F8E9FA-09C7-417C-9189-89A40FC5428B}"/>
    <cellStyle name="Dex Doub Line 4 2 6 4 2 2" xfId="25193" xr:uid="{115075C1-9F06-48D9-B63A-7E7CB802DA49}"/>
    <cellStyle name="Dex Doub Line 4 2 6 4 3" xfId="25194" xr:uid="{38060B10-CBFF-40E0-A5A2-1DE009187197}"/>
    <cellStyle name="Dex Doub Line 4 2 6 5" xfId="25195" xr:uid="{287AD334-C02D-43BF-B81D-4FE0642C5972}"/>
    <cellStyle name="Dex Doub Line 4 2 6 5 2" xfId="25196" xr:uid="{FD0D5FED-28EA-47E4-AD80-78E14DFE5F99}"/>
    <cellStyle name="Dex Doub Line 4 2 6 6" xfId="25197" xr:uid="{466C7DDA-D7F8-48BA-9BC5-85956C9898A5}"/>
    <cellStyle name="Dex Doub Line 4 2 7" xfId="7242" xr:uid="{3DC9C43C-1B47-4D0A-A10A-139565F90100}"/>
    <cellStyle name="Dex Doub Line 4 2 7 2" xfId="5805" xr:uid="{A72ED1C4-C700-47B1-B5F6-95405A7DC69A}"/>
    <cellStyle name="Dex Doub Line 4 2 7 2 2" xfId="25198" xr:uid="{5C460D5B-8138-4550-B2C7-6023AC85D074}"/>
    <cellStyle name="Dex Doub Line 4 2 7 2 2 2" xfId="25199" xr:uid="{70A1E2AA-7F32-475F-B501-C14DAE2D46C9}"/>
    <cellStyle name="Dex Doub Line 4 2 7 2 3" xfId="25200" xr:uid="{AE1A1CCB-2358-4DBB-AE37-BC62AE548357}"/>
    <cellStyle name="Dex Doub Line 4 2 7 3" xfId="25201" xr:uid="{51E933AC-85DC-44DA-9C9B-5EECE1643C5E}"/>
    <cellStyle name="Dex Doub Line 4 2 7 3 2" xfId="25202" xr:uid="{153F72CE-54A5-4709-8800-E7D32E99E987}"/>
    <cellStyle name="Dex Doub Line 4 2 7 4" xfId="25203" xr:uid="{C9E181C3-83F3-4B49-AF24-C19903DA26C3}"/>
    <cellStyle name="Dex Doub Line 4 2 8" xfId="7243" xr:uid="{8CD5BB80-46C5-4561-8E5B-DCDD5C38D5CA}"/>
    <cellStyle name="Dex Doub Line 4 2 8 2" xfId="25204" xr:uid="{BBAE9619-76E1-4318-9F41-305661D278ED}"/>
    <cellStyle name="Dex Doub Line 4 2 8 2 2" xfId="25205" xr:uid="{D364B162-EB05-4C60-8CA9-90000C0A6CBC}"/>
    <cellStyle name="Dex Doub Line 4 2 8 3" xfId="25206" xr:uid="{CC952701-0212-4C59-9354-C447B4862E4B}"/>
    <cellStyle name="Dex Doub Line 4 2 9" xfId="7244" xr:uid="{646CBDDE-7801-4C0E-B017-DB4CF50ED19F}"/>
    <cellStyle name="Dex Doub Line 4 2 9 2" xfId="25207" xr:uid="{9EA6C639-49AB-44D8-B43A-2A69D6D529D9}"/>
    <cellStyle name="Dex Doub Line 4 2 9 2 2" xfId="25208" xr:uid="{BDA43A16-AFBC-4B2B-84F4-92EC857A3341}"/>
    <cellStyle name="Dex Doub Line 4 2 9 3" xfId="25209" xr:uid="{BF294BA6-14AC-446E-99A9-14CC73753463}"/>
    <cellStyle name="Dex Doub Line 4 3" xfId="7245" xr:uid="{E07D8D80-34E0-454A-9B3A-19D433CE1669}"/>
    <cellStyle name="Dex Doub Line 4 3 10" xfId="25210" xr:uid="{122B04BD-A486-4190-8CDD-8764420DFC91}"/>
    <cellStyle name="Dex Doub Line 4 3 2" xfId="7075" xr:uid="{BF3A9C4A-BD9B-4506-93F5-AFCCF13BE892}"/>
    <cellStyle name="Dex Doub Line 4 3 2 2" xfId="7246" xr:uid="{972604F6-4671-4FF8-98DA-821853191B55}"/>
    <cellStyle name="Dex Doub Line 4 3 2 2 2" xfId="7247" xr:uid="{D5537C2C-D2C6-4EA7-BFC6-90E8B3069EF5}"/>
    <cellStyle name="Dex Doub Line 4 3 2 2 2 2" xfId="25211" xr:uid="{D69398EC-E0B6-4384-A023-AB16F044085E}"/>
    <cellStyle name="Dex Doub Line 4 3 2 2 2 2 2" xfId="25212" xr:uid="{5318A93B-9806-4BA9-915C-C507E5747DC0}"/>
    <cellStyle name="Dex Doub Line 4 3 2 2 2 3" xfId="25213" xr:uid="{96B88542-0A53-447D-A97B-1CFBD88EF00C}"/>
    <cellStyle name="Dex Doub Line 4 3 2 2 3" xfId="25214" xr:uid="{675CA33D-EB2F-4ADB-AEAC-AA31E3D5986B}"/>
    <cellStyle name="Dex Doub Line 4 3 2 2 3 2" xfId="25215" xr:uid="{64A1D1BE-27A5-4874-BEDC-955C8A46993F}"/>
    <cellStyle name="Dex Doub Line 4 3 2 2 4" xfId="25216" xr:uid="{F0C92117-9DE5-4195-BD41-A38223DD5E99}"/>
    <cellStyle name="Dex Doub Line 4 3 2 3" xfId="7248" xr:uid="{9A01E601-0448-4CB8-8C4D-5E476471F7AB}"/>
    <cellStyle name="Dex Doub Line 4 3 2 3 2" xfId="25217" xr:uid="{DE173BC5-0986-4F14-9D47-C4DDF47B9AD2}"/>
    <cellStyle name="Dex Doub Line 4 3 2 3 2 2" xfId="25218" xr:uid="{4BDAC67C-1AF9-4563-95D8-68260CC5C81C}"/>
    <cellStyle name="Dex Doub Line 4 3 2 3 3" xfId="25219" xr:uid="{039A25EB-2C82-46D5-9FA3-01C31D998590}"/>
    <cellStyle name="Dex Doub Line 4 3 2 4" xfId="7249" xr:uid="{BB3FE55F-3E6B-4BF4-A8C5-D5CCCD4E7F2C}"/>
    <cellStyle name="Dex Doub Line 4 3 2 4 2" xfId="25220" xr:uid="{4D55E742-5713-4431-A769-8128C1F9A03B}"/>
    <cellStyle name="Dex Doub Line 4 3 2 4 2 2" xfId="25221" xr:uid="{0BF6A411-7DF9-4E1D-A87A-8A50BFB8C379}"/>
    <cellStyle name="Dex Doub Line 4 3 2 4 3" xfId="25222" xr:uid="{35B0CE2E-9F12-4A46-B1F5-A4359E8459D3}"/>
    <cellStyle name="Dex Doub Line 4 3 2 5" xfId="25223" xr:uid="{FE84AA1B-B659-4AC9-B281-FA0A42BCD102}"/>
    <cellStyle name="Dex Doub Line 4 3 2 5 2" xfId="25224" xr:uid="{347E5339-0D99-4C48-9C3A-AB5C566413EF}"/>
    <cellStyle name="Dex Doub Line 4 3 2 6" xfId="25225" xr:uid="{93512031-7E7B-4578-8897-8320B89A7148}"/>
    <cellStyle name="Dex Doub Line 4 3 3" xfId="7250" xr:uid="{FA54721B-BFC5-4AC3-980F-52E4AEFF4CE4}"/>
    <cellStyle name="Dex Doub Line 4 3 3 2" xfId="7251" xr:uid="{0F345C04-294C-494E-8776-8F1DF0FB300F}"/>
    <cellStyle name="Dex Doub Line 4 3 3 2 2" xfId="7252" xr:uid="{41AC7B23-34CE-4C86-839D-24BF94530421}"/>
    <cellStyle name="Dex Doub Line 4 3 3 2 2 2" xfId="25226" xr:uid="{4FC4253B-9805-4F80-9BF1-36D8E1B5ACF4}"/>
    <cellStyle name="Dex Doub Line 4 3 3 2 2 2 2" xfId="25227" xr:uid="{C22247FC-06CB-42D3-A9DB-7D5F4958AE9A}"/>
    <cellStyle name="Dex Doub Line 4 3 3 2 2 3" xfId="25228" xr:uid="{5C5825DF-9186-421D-97E1-267AD7289321}"/>
    <cellStyle name="Dex Doub Line 4 3 3 2 3" xfId="25229" xr:uid="{E8889A6E-B01A-41B6-AFFB-C92B2C231B0E}"/>
    <cellStyle name="Dex Doub Line 4 3 3 2 3 2" xfId="25230" xr:uid="{9EB6E530-8CDE-4EDD-8828-AF80B01CE098}"/>
    <cellStyle name="Dex Doub Line 4 3 3 2 4" xfId="25231" xr:uid="{70CDA214-B686-4BCD-B7DF-278C724D7CB3}"/>
    <cellStyle name="Dex Doub Line 4 3 3 3" xfId="8084" xr:uid="{7DF141CF-A4BC-40FF-A475-36DC8905408D}"/>
    <cellStyle name="Dex Doub Line 4 3 3 3 2" xfId="25232" xr:uid="{ED5E7FFE-54B7-4DDF-A9A2-6C29F208AD98}"/>
    <cellStyle name="Dex Doub Line 4 3 3 3 2 2" xfId="25233" xr:uid="{D917AF9A-3002-4487-87A9-43FF6B61F426}"/>
    <cellStyle name="Dex Doub Line 4 3 3 3 3" xfId="25234" xr:uid="{7AB369B6-0816-47E0-852A-F36C8408EB00}"/>
    <cellStyle name="Dex Doub Line 4 3 3 4" xfId="7253" xr:uid="{A57880F7-99A3-4EDE-AB3D-886ACD3EEE53}"/>
    <cellStyle name="Dex Doub Line 4 3 3 4 2" xfId="25235" xr:uid="{93E3C55C-C37E-486F-B291-1996E27BB8BC}"/>
    <cellStyle name="Dex Doub Line 4 3 3 4 2 2" xfId="25236" xr:uid="{731D07C8-7CA2-497E-AE7A-9362FC6DECCC}"/>
    <cellStyle name="Dex Doub Line 4 3 3 4 3" xfId="25237" xr:uid="{6CE2E22A-9CCB-4279-8B1A-6B3396AB7D0A}"/>
    <cellStyle name="Dex Doub Line 4 3 3 5" xfId="25238" xr:uid="{F0F65A10-C151-4949-AB4D-98E1C23CA6E8}"/>
    <cellStyle name="Dex Doub Line 4 3 3 5 2" xfId="25239" xr:uid="{CAFF6227-B5C6-4878-A8B0-C5313037F1B8}"/>
    <cellStyle name="Dex Doub Line 4 3 3 6" xfId="25240" xr:uid="{0810561F-64E5-4415-AF12-41EE05F5F22B}"/>
    <cellStyle name="Dex Doub Line 4 3 4" xfId="7254" xr:uid="{8BD61F67-ACB5-4357-A8BA-7A4018439F32}"/>
    <cellStyle name="Dex Doub Line 4 3 4 2" xfId="7255" xr:uid="{8701E270-CCC4-45A4-A744-3045050CABF9}"/>
    <cellStyle name="Dex Doub Line 4 3 4 2 2" xfId="7256" xr:uid="{DACCA155-7F8B-4587-8A61-7BF064B31E1B}"/>
    <cellStyle name="Dex Doub Line 4 3 4 2 2 2" xfId="25241" xr:uid="{41BD623F-64AD-4019-872B-2ACC632AFBA0}"/>
    <cellStyle name="Dex Doub Line 4 3 4 2 2 2 2" xfId="25242" xr:uid="{819FFE1D-6975-423D-B39E-E2B0B42D31C1}"/>
    <cellStyle name="Dex Doub Line 4 3 4 2 2 3" xfId="25243" xr:uid="{85E5FDFB-054B-43BF-8233-286DC71A3223}"/>
    <cellStyle name="Dex Doub Line 4 3 4 2 3" xfId="25244" xr:uid="{2B0492F6-A9E4-4FCC-86AB-E2A44C55DA9B}"/>
    <cellStyle name="Dex Doub Line 4 3 4 2 3 2" xfId="25245" xr:uid="{083FC929-AE1F-47E4-A22F-A921F87F7B90}"/>
    <cellStyle name="Dex Doub Line 4 3 4 2 4" xfId="25246" xr:uid="{F50877C9-005A-423D-9E6A-0ECCCE9EFCD4}"/>
    <cellStyle name="Dex Doub Line 4 3 4 3" xfId="7257" xr:uid="{E19F9B95-F967-4FC4-9E32-15E72AB60E72}"/>
    <cellStyle name="Dex Doub Line 4 3 4 3 2" xfId="25247" xr:uid="{F7FC98F9-EB22-45CB-9CE9-3C7B4B86DFD0}"/>
    <cellStyle name="Dex Doub Line 4 3 4 3 2 2" xfId="25248" xr:uid="{3BE00943-AA71-46F6-9564-2AFC6CE28CF2}"/>
    <cellStyle name="Dex Doub Line 4 3 4 3 3" xfId="25249" xr:uid="{A8C8AD8D-10CC-4F1A-B230-D345384D092B}"/>
    <cellStyle name="Dex Doub Line 4 3 4 4" xfId="7258" xr:uid="{4860BC30-FB19-4E76-BBCB-7D1B254DA790}"/>
    <cellStyle name="Dex Doub Line 4 3 4 4 2" xfId="25250" xr:uid="{0AFA3968-7BB2-4C02-9EB6-5B6E350D4E28}"/>
    <cellStyle name="Dex Doub Line 4 3 4 4 2 2" xfId="25251" xr:uid="{E778DB7C-C3B3-4CED-80FB-4176898C4270}"/>
    <cellStyle name="Dex Doub Line 4 3 4 4 3" xfId="25252" xr:uid="{0892D4E6-0412-428B-AFA1-47E6315C8F5B}"/>
    <cellStyle name="Dex Doub Line 4 3 4 5" xfId="25253" xr:uid="{D8A4C783-6CCC-4A7E-B5C2-0F0ECDC7405A}"/>
    <cellStyle name="Dex Doub Line 4 3 4 5 2" xfId="25254" xr:uid="{99170049-EC7C-45C5-A0A4-6362D703146B}"/>
    <cellStyle name="Dex Doub Line 4 3 4 6" xfId="25255" xr:uid="{3BA1C07A-AECC-4F9B-9508-26598AA68E7B}"/>
    <cellStyle name="Dex Doub Line 4 3 5" xfId="7259" xr:uid="{4321DF5D-C22E-42BF-9640-226AF4C4AFF4}"/>
    <cellStyle name="Dex Doub Line 4 3 5 2" xfId="8081" xr:uid="{920B91F1-D9BE-4998-9215-8273F714520D}"/>
    <cellStyle name="Dex Doub Line 4 3 5 2 2" xfId="7260" xr:uid="{DBFE461E-3EC3-4483-89B1-281D2E37ABE5}"/>
    <cellStyle name="Dex Doub Line 4 3 5 2 2 2" xfId="25256" xr:uid="{FD0AE254-53F8-4073-A0E0-CADAF238C826}"/>
    <cellStyle name="Dex Doub Line 4 3 5 2 2 2 2" xfId="25257" xr:uid="{36F87182-BD4B-43FB-B834-54EED57CCB76}"/>
    <cellStyle name="Dex Doub Line 4 3 5 2 2 3" xfId="25258" xr:uid="{BA8D1FD1-9761-443B-9F53-2B3BF97A2B3C}"/>
    <cellStyle name="Dex Doub Line 4 3 5 2 3" xfId="25259" xr:uid="{97E94D15-24E6-4E29-B542-34962F3D09FA}"/>
    <cellStyle name="Dex Doub Line 4 3 5 2 3 2" xfId="25260" xr:uid="{C367408B-5F24-4A2F-8764-1C9FED379180}"/>
    <cellStyle name="Dex Doub Line 4 3 5 2 4" xfId="25261" xr:uid="{CC8EFB99-EA42-45BD-90BD-D65C8F1B7BE2}"/>
    <cellStyle name="Dex Doub Line 4 3 5 3" xfId="7261" xr:uid="{86B94C99-AA74-42CD-91CE-6C86F09BB347}"/>
    <cellStyle name="Dex Doub Line 4 3 5 3 2" xfId="25262" xr:uid="{18DE6CFB-5D21-47A9-B293-040CA0E66C86}"/>
    <cellStyle name="Dex Doub Line 4 3 5 3 2 2" xfId="25263" xr:uid="{371F259C-889D-483E-880F-65E549973AB0}"/>
    <cellStyle name="Dex Doub Line 4 3 5 3 3" xfId="25264" xr:uid="{2C6CE4B5-A8EC-43CE-9331-C239BE4FC8C2}"/>
    <cellStyle name="Dex Doub Line 4 3 5 4" xfId="25265" xr:uid="{1DB9EA3B-9BF4-4D88-86A9-6EF9549481AE}"/>
    <cellStyle name="Dex Doub Line 4 3 5 4 2" xfId="25266" xr:uid="{A779702C-4B37-4B3E-8EFE-47E11DE8F06E}"/>
    <cellStyle name="Dex Doub Line 4 3 5 5" xfId="25267" xr:uid="{78748F4D-DBB0-4F31-97FF-B3E85609440A}"/>
    <cellStyle name="Dex Doub Line 4 3 6" xfId="7262" xr:uid="{3022A6DF-FBAB-48F9-A142-EFD78E4A2FA0}"/>
    <cellStyle name="Dex Doub Line 4 3 6 2" xfId="5804" xr:uid="{678B18CB-826A-4185-A789-C9CF1C23FC8B}"/>
    <cellStyle name="Dex Doub Line 4 3 6 2 2" xfId="25268" xr:uid="{965FED1D-0B46-4087-A299-4E50A1356EE7}"/>
    <cellStyle name="Dex Doub Line 4 3 6 2 2 2" xfId="25269" xr:uid="{D75AB866-A90C-49E2-816B-F14E80D00E6C}"/>
    <cellStyle name="Dex Doub Line 4 3 6 2 3" xfId="25270" xr:uid="{3C41EDFA-6E9A-4EC4-8A28-91454B53098F}"/>
    <cellStyle name="Dex Doub Line 4 3 6 3" xfId="25271" xr:uid="{2FF89A98-32D8-4256-946B-FA82563F3771}"/>
    <cellStyle name="Dex Doub Line 4 3 6 3 2" xfId="25272" xr:uid="{E1E7BA0D-4CAD-4C7D-B865-53782F7A5795}"/>
    <cellStyle name="Dex Doub Line 4 3 6 4" xfId="25273" xr:uid="{36FA17F0-E009-495F-AA10-E374CBCDA6C7}"/>
    <cellStyle name="Dex Doub Line 4 3 7" xfId="7264" xr:uid="{26A3D0EF-D94D-43A2-BCEA-6DEA533EDC79}"/>
    <cellStyle name="Dex Doub Line 4 3 7 2" xfId="25274" xr:uid="{8E23F77C-2E79-4B87-8C31-A41C3D692295}"/>
    <cellStyle name="Dex Doub Line 4 3 7 2 2" xfId="25275" xr:uid="{086F9ACF-028F-4C7B-9894-8A273DDC9597}"/>
    <cellStyle name="Dex Doub Line 4 3 7 3" xfId="25276" xr:uid="{91C1FBE6-A746-44C6-89E3-DDA01C1DCC84}"/>
    <cellStyle name="Dex Doub Line 4 3 8" xfId="5803" xr:uid="{6768461E-8E62-4B62-AF87-FA6ACA80058D}"/>
    <cellStyle name="Dex Doub Line 4 3 8 2" xfId="25277" xr:uid="{82906FB8-98AC-43F8-B20B-485E0EABA633}"/>
    <cellStyle name="Dex Doub Line 4 3 8 2 2" xfId="25278" xr:uid="{BE2B5DC4-0A1C-4D0F-9CB8-AE0BA7CAC875}"/>
    <cellStyle name="Dex Doub Line 4 3 8 3" xfId="25279" xr:uid="{CEA68B1C-22D8-4A68-86B4-1DF0EDF1932D}"/>
    <cellStyle name="Dex Doub Line 4 3 9" xfId="25280" xr:uid="{21DFF08E-08F7-4DBE-B4CE-91678F23D52F}"/>
    <cellStyle name="Dex Doub Line 4 3 9 2" xfId="25281" xr:uid="{7BA133CE-F063-48C2-9338-AF48CAD29CAE}"/>
    <cellStyle name="Dex Doub Line 4 4" xfId="7265" xr:uid="{A789C341-DAC7-4099-B158-C584FA006DFC}"/>
    <cellStyle name="Dex Doub Line 4 4 10" xfId="25282" xr:uid="{3C8A88E9-3733-4096-91D4-B98ABBD81C2B}"/>
    <cellStyle name="Dex Doub Line 4 4 2" xfId="5802" xr:uid="{97C61A9B-1D1D-4C23-9212-297E13BE4A49}"/>
    <cellStyle name="Dex Doub Line 4 4 2 2" xfId="7266" xr:uid="{9D2C3217-0871-4DEF-B86D-A982E6EFC98B}"/>
    <cellStyle name="Dex Doub Line 4 4 2 2 2" xfId="5801" xr:uid="{C6A9CDD2-ADA9-496A-AE50-A3248519A2DA}"/>
    <cellStyle name="Dex Doub Line 4 4 2 2 2 2" xfId="25283" xr:uid="{2F581952-3BE7-4074-BD74-1F706E602CF7}"/>
    <cellStyle name="Dex Doub Line 4 4 2 2 2 2 2" xfId="25284" xr:uid="{DD30B16A-9ACB-4223-8965-D0F54E047F14}"/>
    <cellStyle name="Dex Doub Line 4 4 2 2 2 3" xfId="25285" xr:uid="{4F84A287-FEC7-4D85-A482-3CD034E24C21}"/>
    <cellStyle name="Dex Doub Line 4 4 2 2 3" xfId="25286" xr:uid="{C7FBB5A8-03CB-4AF2-B317-CF7F0A76A47F}"/>
    <cellStyle name="Dex Doub Line 4 4 2 2 3 2" xfId="25287" xr:uid="{D925659B-0830-49DB-9B29-E27212A01808}"/>
    <cellStyle name="Dex Doub Line 4 4 2 2 4" xfId="25288" xr:uid="{70ED2258-0B2A-4260-895E-725183C027FB}"/>
    <cellStyle name="Dex Doub Line 4 4 2 3" xfId="7267" xr:uid="{0F85E237-8D06-4AEC-974B-005C48AB4BEE}"/>
    <cellStyle name="Dex Doub Line 4 4 2 3 2" xfId="25289" xr:uid="{D258D30F-BDAF-4880-80DA-DFD2959F7421}"/>
    <cellStyle name="Dex Doub Line 4 4 2 3 2 2" xfId="25290" xr:uid="{86A40230-C620-4D4E-8B03-ABABA7D75747}"/>
    <cellStyle name="Dex Doub Line 4 4 2 3 3" xfId="25291" xr:uid="{8A8A7A27-A216-45E0-ACBF-DE5C304E9401}"/>
    <cellStyle name="Dex Doub Line 4 4 2 4" xfId="7268" xr:uid="{11D4DE54-ADC6-4834-BDDE-B745EA8632BF}"/>
    <cellStyle name="Dex Doub Line 4 4 2 4 2" xfId="25292" xr:uid="{53BC97DF-6313-43C9-B054-CDB7B13C40E5}"/>
    <cellStyle name="Dex Doub Line 4 4 2 4 2 2" xfId="25293" xr:uid="{886DC4B4-B491-4E5D-96B8-97AAD4A6FF9B}"/>
    <cellStyle name="Dex Doub Line 4 4 2 4 3" xfId="25294" xr:uid="{7FA2219D-5092-477F-8BA3-E01BC40AE554}"/>
    <cellStyle name="Dex Doub Line 4 4 2 5" xfId="25295" xr:uid="{5EC7D3FB-3EF4-4436-8834-4D7C8CF5474D}"/>
    <cellStyle name="Dex Doub Line 4 4 2 5 2" xfId="25296" xr:uid="{B30ADD8E-4390-49FA-BD4F-4C4C4B126257}"/>
    <cellStyle name="Dex Doub Line 4 4 2 6" xfId="25297" xr:uid="{BB8AA3AE-E8F1-4199-B2EB-E048D2199A1F}"/>
    <cellStyle name="Dex Doub Line 4 4 3" xfId="7269" xr:uid="{2CB313BB-9A37-4B8E-8735-55E2576343F0}"/>
    <cellStyle name="Dex Doub Line 4 4 3 2" xfId="5530" xr:uid="{477398BB-1516-47E6-A101-EAFDA80C6047}"/>
    <cellStyle name="Dex Doub Line 4 4 3 2 2" xfId="7674" xr:uid="{A0170E09-019C-473D-BAB6-CCC45DCFF938}"/>
    <cellStyle name="Dex Doub Line 4 4 3 2 2 2" xfId="25298" xr:uid="{952A074A-6E11-42A9-B207-E9F3D7DE6B10}"/>
    <cellStyle name="Dex Doub Line 4 4 3 2 2 2 2" xfId="25299" xr:uid="{A1A9ABC7-6ECE-4C87-9AA5-A06F831DE4CE}"/>
    <cellStyle name="Dex Doub Line 4 4 3 2 2 3" xfId="25300" xr:uid="{174F2656-AC64-4AC7-A560-BE5B2068979F}"/>
    <cellStyle name="Dex Doub Line 4 4 3 2 3" xfId="25301" xr:uid="{6F1B1CB2-BDB4-44AC-9DA3-7020297FC7C6}"/>
    <cellStyle name="Dex Doub Line 4 4 3 2 3 2" xfId="25302" xr:uid="{AB3C7298-E7CB-49D0-BA23-8425E3F67D95}"/>
    <cellStyle name="Dex Doub Line 4 4 3 2 4" xfId="25303" xr:uid="{FE28AE41-FB9E-4391-B455-52F025ECECAA}"/>
    <cellStyle name="Dex Doub Line 4 4 3 3" xfId="6857" xr:uid="{F4E15F9E-3051-4630-B28D-8DDFDC5D04DD}"/>
    <cellStyle name="Dex Doub Line 4 4 3 3 2" xfId="25304" xr:uid="{77C03A4D-E28B-43DD-8CAD-3008A442CF3F}"/>
    <cellStyle name="Dex Doub Line 4 4 3 3 2 2" xfId="25305" xr:uid="{58C26F17-77FD-446D-9231-A4CA52D224BD}"/>
    <cellStyle name="Dex Doub Line 4 4 3 3 3" xfId="25306" xr:uid="{4521BCD9-10F1-43E0-A4F9-35CBBE5A73BB}"/>
    <cellStyle name="Dex Doub Line 4 4 3 4" xfId="7411" xr:uid="{00BDD528-1470-4B73-9DCF-943449E720BF}"/>
    <cellStyle name="Dex Doub Line 4 4 3 4 2" xfId="25307" xr:uid="{3F5BE8CF-AFA1-416F-8391-E79D6760C36D}"/>
    <cellStyle name="Dex Doub Line 4 4 3 4 2 2" xfId="25308" xr:uid="{AC5210B3-A4A5-45BB-8168-EAD1068D3418}"/>
    <cellStyle name="Dex Doub Line 4 4 3 4 3" xfId="25309" xr:uid="{F5705D7B-BF3D-4FB2-9682-08F8DFDC7B93}"/>
    <cellStyle name="Dex Doub Line 4 4 3 5" xfId="25310" xr:uid="{A5BC9372-FEA1-47E9-AF8C-5AC4EF8BD51F}"/>
    <cellStyle name="Dex Doub Line 4 4 3 5 2" xfId="25311" xr:uid="{535D8083-5701-4442-AF17-C88573C3B94E}"/>
    <cellStyle name="Dex Doub Line 4 4 3 6" xfId="25312" xr:uid="{3A4E4041-6A0C-42A1-B2BD-21EB343D886D}"/>
    <cellStyle name="Dex Doub Line 4 4 4" xfId="5800" xr:uid="{C746EE26-41C3-4AA3-977B-B922A0807400}"/>
    <cellStyle name="Dex Doub Line 4 4 4 2" xfId="3972" xr:uid="{C000B54C-0CC3-425D-BED7-2FB5CEDBC69E}"/>
    <cellStyle name="Dex Doub Line 4 4 4 2 2" xfId="5799" xr:uid="{95C562AE-1A4C-405A-965E-FD72CC408D3E}"/>
    <cellStyle name="Dex Doub Line 4 4 4 2 2 2" xfId="25313" xr:uid="{B18E7D66-C318-44AD-9A3C-43DE574B124E}"/>
    <cellStyle name="Dex Doub Line 4 4 4 2 2 2 2" xfId="25314" xr:uid="{B835C6FC-CF47-4C78-ABCA-359450B478C7}"/>
    <cellStyle name="Dex Doub Line 4 4 4 2 2 3" xfId="25315" xr:uid="{88F14B0E-7804-4356-B3BA-EABC84C55DFA}"/>
    <cellStyle name="Dex Doub Line 4 4 4 2 3" xfId="25316" xr:uid="{2E20118F-93E1-41F6-90F7-5CE377F51219}"/>
    <cellStyle name="Dex Doub Line 4 4 4 2 3 2" xfId="25317" xr:uid="{19315977-C4F1-45C6-9E6F-FD1477F54E78}"/>
    <cellStyle name="Dex Doub Line 4 4 4 2 4" xfId="25318" xr:uid="{B8833079-92D8-4539-B90A-C5D842E9CDCD}"/>
    <cellStyle name="Dex Doub Line 4 4 4 3" xfId="5516" xr:uid="{76FE63D4-BC3A-4E39-B6A0-4459BED97836}"/>
    <cellStyle name="Dex Doub Line 4 4 4 3 2" xfId="25319" xr:uid="{1171A1D9-5ADD-45F0-85D2-8798475DCEA1}"/>
    <cellStyle name="Dex Doub Line 4 4 4 3 2 2" xfId="25320" xr:uid="{C4B70BB0-5826-441C-9C5D-2A1E9ECD8A32}"/>
    <cellStyle name="Dex Doub Line 4 4 4 3 3" xfId="25321" xr:uid="{77FF3834-C746-45A6-A248-0B735830AB8D}"/>
    <cellStyle name="Dex Doub Line 4 4 4 4" xfId="7675" xr:uid="{72B1D605-8B08-4008-9CD0-8AE60A606EB0}"/>
    <cellStyle name="Dex Doub Line 4 4 4 4 2" xfId="25322" xr:uid="{60207CD0-357E-49FA-AD2B-A49CEF68E13A}"/>
    <cellStyle name="Dex Doub Line 4 4 4 4 2 2" xfId="25323" xr:uid="{E0CF4D55-E4B0-4039-B7D8-C2B0045FD229}"/>
    <cellStyle name="Dex Doub Line 4 4 4 4 3" xfId="25324" xr:uid="{2E0E9A9B-0CD1-4119-B54C-F5F3646B4089}"/>
    <cellStyle name="Dex Doub Line 4 4 4 5" xfId="25325" xr:uid="{9F04F3FD-9359-43AB-BC67-713432F35BA7}"/>
    <cellStyle name="Dex Doub Line 4 4 4 5 2" xfId="25326" xr:uid="{49594B88-00CC-433C-8BFC-826F2CF7FF90}"/>
    <cellStyle name="Dex Doub Line 4 4 4 6" xfId="25327" xr:uid="{B9F0BAAF-69F8-44C2-AE1B-F3F7474B20B1}"/>
    <cellStyle name="Dex Doub Line 4 4 5" xfId="7270" xr:uid="{CDC38C32-AA8B-4382-9448-62097F50C85C}"/>
    <cellStyle name="Dex Doub Line 4 4 5 2" xfId="7271" xr:uid="{BF72C94E-11E7-49B5-95A5-C23B978D7C82}"/>
    <cellStyle name="Dex Doub Line 4 4 5 2 2" xfId="7339" xr:uid="{3ED11FE4-D053-4244-8F6E-2DFEAE9753C8}"/>
    <cellStyle name="Dex Doub Line 4 4 5 2 2 2" xfId="25328" xr:uid="{8C6E9FFF-8691-42C6-A658-B1B5E35EC457}"/>
    <cellStyle name="Dex Doub Line 4 4 5 2 2 2 2" xfId="25329" xr:uid="{3FA388AB-EE1F-4C19-8652-BAD30BC8FC54}"/>
    <cellStyle name="Dex Doub Line 4 4 5 2 2 3" xfId="25330" xr:uid="{1FCD4E12-E77D-4045-B294-3706DABCC881}"/>
    <cellStyle name="Dex Doub Line 4 4 5 2 3" xfId="25331" xr:uid="{E99A814A-B365-4A8F-9DC5-6D4199BED288}"/>
    <cellStyle name="Dex Doub Line 4 4 5 2 3 2" xfId="25332" xr:uid="{8E2C4DB7-3B9F-46EE-9FDD-943E72DE39FA}"/>
    <cellStyle name="Dex Doub Line 4 4 5 2 4" xfId="25333" xr:uid="{0F94C87D-A693-4D75-9E30-FC7908393546}"/>
    <cellStyle name="Dex Doub Line 4 4 5 3" xfId="7413" xr:uid="{B711BC31-6C31-402D-BD12-CA2ED3EA1A1C}"/>
    <cellStyle name="Dex Doub Line 4 4 5 3 2" xfId="25334" xr:uid="{71DCEF29-4778-4E37-A01C-405F5AC6FDFA}"/>
    <cellStyle name="Dex Doub Line 4 4 5 3 2 2" xfId="25335" xr:uid="{EDC71102-8B41-4E62-980B-70EAAD471A64}"/>
    <cellStyle name="Dex Doub Line 4 4 5 3 3" xfId="25336" xr:uid="{3C82390A-B280-46A4-B40E-854094DC066F}"/>
    <cellStyle name="Dex Doub Line 4 4 5 4" xfId="25337" xr:uid="{7F72F104-5D7A-4E50-A0BF-E873FBF33990}"/>
    <cellStyle name="Dex Doub Line 4 4 5 4 2" xfId="25338" xr:uid="{6AF42420-2DFC-45D8-B40D-CCC4123D85E3}"/>
    <cellStyle name="Dex Doub Line 4 4 5 5" xfId="25339" xr:uid="{68C75269-D44B-4947-81B5-0735ABCC7813}"/>
    <cellStyle name="Dex Doub Line 4 4 6" xfId="5798" xr:uid="{96B467B9-11DB-428C-9AAC-EC141C05E228}"/>
    <cellStyle name="Dex Doub Line 4 4 6 2" xfId="5528" xr:uid="{A41A479B-50ED-46C7-B460-D0F31E486CFA}"/>
    <cellStyle name="Dex Doub Line 4 4 6 2 2" xfId="25340" xr:uid="{55AADD5D-4C40-4881-81AF-5C877F971953}"/>
    <cellStyle name="Dex Doub Line 4 4 6 2 2 2" xfId="25341" xr:uid="{022158CE-11DA-4870-8B29-00BC6B2934F1}"/>
    <cellStyle name="Dex Doub Line 4 4 6 2 3" xfId="25342" xr:uid="{66A277F6-6285-406D-A0EF-9B6772F9F307}"/>
    <cellStyle name="Dex Doub Line 4 4 6 3" xfId="25343" xr:uid="{B80FDA0D-4553-4236-A2D0-2C3E8901315E}"/>
    <cellStyle name="Dex Doub Line 4 4 6 3 2" xfId="25344" xr:uid="{132C6DA2-1A75-4B08-A218-4242BF79D4E8}"/>
    <cellStyle name="Dex Doub Line 4 4 6 4" xfId="25345" xr:uid="{C8832A92-2E5C-40BD-8CEA-4E8E00383BEB}"/>
    <cellStyle name="Dex Doub Line 4 4 7" xfId="7676" xr:uid="{C62E2C11-5F08-42C6-B316-9257AFC592BC}"/>
    <cellStyle name="Dex Doub Line 4 4 7 2" xfId="25346" xr:uid="{84DC9D2C-5F8B-4D62-90EB-448358F44F1E}"/>
    <cellStyle name="Dex Doub Line 4 4 7 2 2" xfId="25347" xr:uid="{84DD7EC6-45CE-4F37-8852-949557C629FB}"/>
    <cellStyle name="Dex Doub Line 4 4 7 3" xfId="25348" xr:uid="{4A55C284-1AF1-4533-94FE-FD91656B7C6B}"/>
    <cellStyle name="Dex Doub Line 4 4 8" xfId="5251" xr:uid="{C4079467-3ED8-4A8A-88A8-166458EE6912}"/>
    <cellStyle name="Dex Doub Line 4 4 8 2" xfId="25349" xr:uid="{34795E74-7AA2-4767-8CED-70E9A0BC8F09}"/>
    <cellStyle name="Dex Doub Line 4 4 8 2 2" xfId="25350" xr:uid="{906C3830-BBED-49D9-9228-183B7A64603F}"/>
    <cellStyle name="Dex Doub Line 4 4 8 3" xfId="25351" xr:uid="{41D9741D-F2D1-469A-AF7E-ADBD0D753426}"/>
    <cellStyle name="Dex Doub Line 4 4 9" xfId="25352" xr:uid="{7F9605CC-D309-4D71-A566-3B30EFDCF3CD}"/>
    <cellStyle name="Dex Doub Line 4 4 9 2" xfId="25353" xr:uid="{27AD2210-CEE4-4C20-9C81-9396DD553079}"/>
    <cellStyle name="Dex Doub Line 4 5" xfId="5797" xr:uid="{AB3BA91C-035D-4ABB-B892-80AEA5C39D70}"/>
    <cellStyle name="Dex Doub Line 4 5 10" xfId="25354" xr:uid="{68417CF8-BC8A-44EA-9B22-222013C9C56B}"/>
    <cellStyle name="Dex Doub Line 4 5 2" xfId="4536" xr:uid="{5CE07446-0F9F-4539-B57C-DB18C6C5B93C}"/>
    <cellStyle name="Dex Doub Line 4 5 2 2" xfId="7982" xr:uid="{D032D3EC-9456-43DF-B534-283E9079F7CF}"/>
    <cellStyle name="Dex Doub Line 4 5 2 2 2" xfId="5252" xr:uid="{90724A8B-151A-4513-8E4F-DE331C146B52}"/>
    <cellStyle name="Dex Doub Line 4 5 2 2 2 2" xfId="25355" xr:uid="{E1F59B38-CA70-4F48-A044-0A58A4DCE00B}"/>
    <cellStyle name="Dex Doub Line 4 5 2 2 2 2 2" xfId="25356" xr:uid="{88E35C18-79A8-403B-8EE2-1FD12BE0DA83}"/>
    <cellStyle name="Dex Doub Line 4 5 2 2 2 3" xfId="25357" xr:uid="{9A2A91DD-B20E-4738-A84D-A0EDB2795058}"/>
    <cellStyle name="Dex Doub Line 4 5 2 2 3" xfId="25358" xr:uid="{4015060B-EDFB-4089-B3CD-ADEFACCA5714}"/>
    <cellStyle name="Dex Doub Line 4 5 2 2 3 2" xfId="25359" xr:uid="{03E73E2B-4C44-4002-9B08-8AE45A2E6616}"/>
    <cellStyle name="Dex Doub Line 4 5 2 2 4" xfId="25360" xr:uid="{B03DEE80-E8A7-40C3-A831-35F3CA73E2EC}"/>
    <cellStyle name="Dex Doub Line 4 5 2 3" xfId="7414" xr:uid="{8D3130F2-2ACB-43A0-807E-9AE11CBED3F1}"/>
    <cellStyle name="Dex Doub Line 4 5 2 3 2" xfId="25361" xr:uid="{47B3C218-50F5-468A-97AE-9B512995866A}"/>
    <cellStyle name="Dex Doub Line 4 5 2 3 2 2" xfId="25362" xr:uid="{A5E4488B-F55C-4747-8AF3-0B478B068EC9}"/>
    <cellStyle name="Dex Doub Line 4 5 2 3 3" xfId="25363" xr:uid="{7F7EC7AA-28BA-4C41-B92A-A21DE34363FF}"/>
    <cellStyle name="Dex Doub Line 4 5 2 4" xfId="5960" xr:uid="{C67705D7-4317-4721-856F-C2B75FAFEA79}"/>
    <cellStyle name="Dex Doub Line 4 5 2 4 2" xfId="25364" xr:uid="{2851BDA3-39BD-499C-9116-43D01D05018B}"/>
    <cellStyle name="Dex Doub Line 4 5 2 4 2 2" xfId="25365" xr:uid="{75331F65-6760-4E39-8AC1-83C81B2418B5}"/>
    <cellStyle name="Dex Doub Line 4 5 2 4 3" xfId="25366" xr:uid="{3DC47FDB-F29D-45E1-BC75-44AB86FFF511}"/>
    <cellStyle name="Dex Doub Line 4 5 2 5" xfId="25367" xr:uid="{5D148C94-CA7D-4AAC-A571-2933CED9E926}"/>
    <cellStyle name="Dex Doub Line 4 5 2 5 2" xfId="25368" xr:uid="{3E3D3E62-2699-444F-885A-E505556B5358}"/>
    <cellStyle name="Dex Doub Line 4 5 2 6" xfId="25369" xr:uid="{1ABBAB65-FFEE-43AA-87D6-2645AD79A67F}"/>
    <cellStyle name="Dex Doub Line 4 5 3" xfId="7024" xr:uid="{C706B5F6-4BC1-45D0-A8B2-E1AAB257C8FD}"/>
    <cellStyle name="Dex Doub Line 4 5 3 2" xfId="7983" xr:uid="{6294B859-7CAE-4084-85D5-4FA16E805E94}"/>
    <cellStyle name="Dex Doub Line 4 5 3 2 2" xfId="7025" xr:uid="{4E74EE93-B208-4A92-A46D-4767475D94DC}"/>
    <cellStyle name="Dex Doub Line 4 5 3 2 2 2" xfId="25370" xr:uid="{ADAD8D1B-8CCD-4A82-87C4-65F5AB23C50A}"/>
    <cellStyle name="Dex Doub Line 4 5 3 2 2 2 2" xfId="25371" xr:uid="{13DFE837-4617-4D1B-AC68-391E6F53CA09}"/>
    <cellStyle name="Dex Doub Line 4 5 3 2 2 3" xfId="25372" xr:uid="{587EAFBA-17B2-44EB-8905-C7E384AD508B}"/>
    <cellStyle name="Dex Doub Line 4 5 3 2 3" xfId="25373" xr:uid="{62FB0526-0F92-48A1-A9D2-A548DB9BC7EF}"/>
    <cellStyle name="Dex Doub Line 4 5 3 2 3 2" xfId="25374" xr:uid="{014982CD-C8CB-4879-967E-22DBFE6506F6}"/>
    <cellStyle name="Dex Doub Line 4 5 3 2 4" xfId="25375" xr:uid="{99AF1439-015B-494F-B654-B17E18CC07B4}"/>
    <cellStyle name="Dex Doub Line 4 5 3 3" xfId="5527" xr:uid="{FF8313A8-9EE0-4106-BB3D-26BA3115C031}"/>
    <cellStyle name="Dex Doub Line 4 5 3 3 2" xfId="25376" xr:uid="{294C4387-2F53-48DB-A36C-817A30AB72D6}"/>
    <cellStyle name="Dex Doub Line 4 5 3 3 2 2" xfId="25377" xr:uid="{AB3264CB-FE89-4112-9258-8F2BC2E3260C}"/>
    <cellStyle name="Dex Doub Line 4 5 3 3 3" xfId="25378" xr:uid="{BABE5831-EE25-46F0-A4DC-D7E1107FA2EC}"/>
    <cellStyle name="Dex Doub Line 4 5 3 4" xfId="7677" xr:uid="{F96BAE47-63B1-400F-911F-C0937B08701F}"/>
    <cellStyle name="Dex Doub Line 4 5 3 4 2" xfId="25379" xr:uid="{A499D54F-2C19-4BF9-89AA-226359AF730F}"/>
    <cellStyle name="Dex Doub Line 4 5 3 4 2 2" xfId="25380" xr:uid="{9D8586AA-4DCD-4C14-9940-103AEA126C8E}"/>
    <cellStyle name="Dex Doub Line 4 5 3 4 3" xfId="25381" xr:uid="{2E7F082F-EB9B-4E69-90A1-D13FEEA5CD2A}"/>
    <cellStyle name="Dex Doub Line 4 5 3 5" xfId="25382" xr:uid="{EA302CE4-28B8-48DD-9C33-B7F7DDFEE03B}"/>
    <cellStyle name="Dex Doub Line 4 5 3 5 2" xfId="25383" xr:uid="{34111A39-10BB-49EE-94B9-E82B06549169}"/>
    <cellStyle name="Dex Doub Line 4 5 3 6" xfId="25384" xr:uid="{D93EEC5C-AB3B-4A5A-84AF-972F34F7AD10}"/>
    <cellStyle name="Dex Doub Line 4 5 4" xfId="7415" xr:uid="{4F8BFB67-94DC-40AF-ACB4-5770599F5387}"/>
    <cellStyle name="Dex Doub Line 4 5 4 2" xfId="7273" xr:uid="{74BD5176-5824-495F-B432-48AB66430985}"/>
    <cellStyle name="Dex Doub Line 4 5 4 2 2" xfId="5796" xr:uid="{D65436F0-7F2B-4E80-A52B-562BACB51F4F}"/>
    <cellStyle name="Dex Doub Line 4 5 4 2 2 2" xfId="25385" xr:uid="{53C45BD9-43BA-47F9-90AB-0C363D5A0BD8}"/>
    <cellStyle name="Dex Doub Line 4 5 4 2 2 2 2" xfId="25386" xr:uid="{299C7625-A6D5-47E5-97ED-5C7549EC0D32}"/>
    <cellStyle name="Dex Doub Line 4 5 4 2 2 3" xfId="25387" xr:uid="{32E60AA4-06EE-414B-9FE0-0E77DB4F2032}"/>
    <cellStyle name="Dex Doub Line 4 5 4 2 3" xfId="25388" xr:uid="{660F2B1B-D213-4749-99E0-8C9746984ADE}"/>
    <cellStyle name="Dex Doub Line 4 5 4 2 3 2" xfId="25389" xr:uid="{88868DBC-01FA-4E5C-9DB9-78521E0D9800}"/>
    <cellStyle name="Dex Doub Line 4 5 4 2 4" xfId="25390" xr:uid="{3327DAF3-872D-4780-AD85-D84D28B16D4C}"/>
    <cellStyle name="Dex Doub Line 4 5 4 3" xfId="7513" xr:uid="{2A725108-9B79-4D98-BAB7-50A3B2F7EC9F}"/>
    <cellStyle name="Dex Doub Line 4 5 4 3 2" xfId="25391" xr:uid="{C1FDAAE2-C43D-4791-A339-36AA9F307ACC}"/>
    <cellStyle name="Dex Doub Line 4 5 4 3 2 2" xfId="25392" xr:uid="{1A4EF7F3-9169-4F8D-B22F-5A9D9F9AAE22}"/>
    <cellStyle name="Dex Doub Line 4 5 4 3 3" xfId="25393" xr:uid="{15641D46-31C2-4E96-9F7C-09DAB20C9133}"/>
    <cellStyle name="Dex Doub Line 4 5 4 4" xfId="5526" xr:uid="{E472F188-B9C7-432A-994B-884B8A7C1FD7}"/>
    <cellStyle name="Dex Doub Line 4 5 4 4 2" xfId="25394" xr:uid="{E682C400-882C-4420-9CAB-427EE7EE8FE3}"/>
    <cellStyle name="Dex Doub Line 4 5 4 4 2 2" xfId="25395" xr:uid="{73A6FA25-BA3C-4700-A5EF-516732650475}"/>
    <cellStyle name="Dex Doub Line 4 5 4 4 3" xfId="25396" xr:uid="{A87CC225-58BD-4B33-B8E4-BDE728E75DDE}"/>
    <cellStyle name="Dex Doub Line 4 5 4 5" xfId="25397" xr:uid="{3AD6B0AB-F2F1-4024-9EEE-DEE277A624DC}"/>
    <cellStyle name="Dex Doub Line 4 5 4 5 2" xfId="25398" xr:uid="{FC4C8AD9-905B-40A2-9B6A-4FBD031A047E}"/>
    <cellStyle name="Dex Doub Line 4 5 4 6" xfId="25399" xr:uid="{F2CA9499-B5ED-4382-9183-F8A9596932ED}"/>
    <cellStyle name="Dex Doub Line 4 5 5" xfId="7678" xr:uid="{9A8037F4-A13E-4A23-B540-0E853020E49F}"/>
    <cellStyle name="Dex Doub Line 4 5 5 2" xfId="7330" xr:uid="{215D34DA-3087-484A-AA81-216D3D20858F}"/>
    <cellStyle name="Dex Doub Line 4 5 5 2 2" xfId="7323" xr:uid="{D348DD35-89D5-49E4-A494-E2E718EE82A1}"/>
    <cellStyle name="Dex Doub Line 4 5 5 2 2 2" xfId="25400" xr:uid="{0636FC45-E9EF-41C7-BEAB-F33953A0883C}"/>
    <cellStyle name="Dex Doub Line 4 5 5 2 2 2 2" xfId="25401" xr:uid="{5CDA4288-6D2E-40BF-B20D-86233214489B}"/>
    <cellStyle name="Dex Doub Line 4 5 5 2 2 3" xfId="25402" xr:uid="{819C6B89-5740-4981-B64C-3E6BB4CFE0E7}"/>
    <cellStyle name="Dex Doub Line 4 5 5 2 3" xfId="25403" xr:uid="{996A398A-CAAC-4E96-A757-D313F68104F8}"/>
    <cellStyle name="Dex Doub Line 4 5 5 2 3 2" xfId="25404" xr:uid="{5159EEDD-60D1-4AA7-B0CE-0FC1E64DC449}"/>
    <cellStyle name="Dex Doub Line 4 5 5 2 4" xfId="25405" xr:uid="{9BD3725C-62A4-4D80-97FC-CE537BFFA5C9}"/>
    <cellStyle name="Dex Doub Line 4 5 5 3" xfId="8072" xr:uid="{26EEAA41-5080-4C5A-A8BB-98C4DB8E07DF}"/>
    <cellStyle name="Dex Doub Line 4 5 5 3 2" xfId="25406" xr:uid="{B2B0E9C0-765D-41EC-9B78-DE04E65E9116}"/>
    <cellStyle name="Dex Doub Line 4 5 5 3 2 2" xfId="25407" xr:uid="{1F712DDD-3FD0-460C-8DF4-40D3635C7A45}"/>
    <cellStyle name="Dex Doub Line 4 5 5 3 3" xfId="25408" xr:uid="{A007DF39-8F1A-44AC-8A8D-677C4E1F4B97}"/>
    <cellStyle name="Dex Doub Line 4 5 5 4" xfId="25409" xr:uid="{FF3FEF53-5787-4015-87D8-95F4F1089B79}"/>
    <cellStyle name="Dex Doub Line 4 5 5 4 2" xfId="25410" xr:uid="{5ACF1923-A1E8-4876-B48C-91392D22E8C0}"/>
    <cellStyle name="Dex Doub Line 4 5 5 5" xfId="25411" xr:uid="{50556508-1A62-49C4-85C4-D89DA71BB65C}"/>
    <cellStyle name="Dex Doub Line 4 5 6" xfId="4597" xr:uid="{8F3E403C-4A44-46A0-8D65-CC4B9CCEFA2A}"/>
    <cellStyle name="Dex Doub Line 4 5 6 2" xfId="5525" xr:uid="{30A28B33-5B56-4E12-A843-45B0D1B476C2}"/>
    <cellStyle name="Dex Doub Line 4 5 6 2 2" xfId="25412" xr:uid="{EDAA02BB-5B11-48B8-BFA0-EDF942DD1EC4}"/>
    <cellStyle name="Dex Doub Line 4 5 6 2 2 2" xfId="25413" xr:uid="{0E74924C-5CA2-4957-AFFD-E6D081753700}"/>
    <cellStyle name="Dex Doub Line 4 5 6 2 3" xfId="25414" xr:uid="{4E62F991-5DCA-483E-AD9F-E7D05F16F957}"/>
    <cellStyle name="Dex Doub Line 4 5 6 3" xfId="25415" xr:uid="{79522E68-8E3B-4F72-9BFB-99AD9E48DBE0}"/>
    <cellStyle name="Dex Doub Line 4 5 6 3 2" xfId="25416" xr:uid="{1A90C900-0B0C-4F0B-9A0D-7A0E4D9DCF89}"/>
    <cellStyle name="Dex Doub Line 4 5 6 4" xfId="25417" xr:uid="{C982D48D-FA31-404C-8F19-A04BED9ED146}"/>
    <cellStyle name="Dex Doub Line 4 5 7" xfId="8082" xr:uid="{E4658189-3EFC-4196-8EAA-13D0226BBB33}"/>
    <cellStyle name="Dex Doub Line 4 5 7 2" xfId="25418" xr:uid="{6B65022E-40A6-4C77-8C20-E069BF25C873}"/>
    <cellStyle name="Dex Doub Line 4 5 7 2 2" xfId="25419" xr:uid="{4990A592-1EAB-448C-B1D2-DDFFB37B1F15}"/>
    <cellStyle name="Dex Doub Line 4 5 7 3" xfId="25420" xr:uid="{D0C0B90D-44A6-4CCC-BCE6-0299D5E56A4E}"/>
    <cellStyle name="Dex Doub Line 4 5 8" xfId="7416" xr:uid="{3E1611EA-DC1A-45FB-BB8E-B23F4958CD41}"/>
    <cellStyle name="Dex Doub Line 4 5 8 2" xfId="25421" xr:uid="{CA74BA5C-C738-44B2-95F4-18DD34D34822}"/>
    <cellStyle name="Dex Doub Line 4 5 8 2 2" xfId="25422" xr:uid="{ED9B8347-76E1-489C-B448-DF55BDD3DA65}"/>
    <cellStyle name="Dex Doub Line 4 5 8 3" xfId="25423" xr:uid="{4095AB8C-D375-4151-85EA-C639A2C18D38}"/>
    <cellStyle name="Dex Doub Line 4 5 9" xfId="25424" xr:uid="{8E64008B-707E-464D-A441-2522552F1170}"/>
    <cellStyle name="Dex Doub Line 4 5 9 2" xfId="25425" xr:uid="{B20B3ECC-D1D2-4DAE-B7C2-1B46F8103EE1}"/>
    <cellStyle name="Dex Doub Line 4 6" xfId="7274" xr:uid="{F170F3A9-A21B-42B3-A983-A5E04420BBF4}"/>
    <cellStyle name="Dex Doub Line 4 6 2" xfId="7275" xr:uid="{E8139677-8605-4CCC-9972-58D7AECAB0F1}"/>
    <cellStyle name="Dex Doub Line 4 6 2 2" xfId="5794" xr:uid="{9195FBB8-F166-464E-91C6-0AE3BA80B8C6}"/>
    <cellStyle name="Dex Doub Line 4 6 2 2 2" xfId="25426" xr:uid="{C9A16871-3576-49DA-B98C-7DE1BEACE700}"/>
    <cellStyle name="Dex Doub Line 4 6 2 2 2 2" xfId="25427" xr:uid="{407608F7-4523-4799-8AD9-65C6331CEC5E}"/>
    <cellStyle name="Dex Doub Line 4 6 2 2 3" xfId="25428" xr:uid="{2976A5C6-CB8D-4E24-B47E-B4451AAC282B}"/>
    <cellStyle name="Dex Doub Line 4 6 2 3" xfId="25429" xr:uid="{7B197513-B1E2-42DA-9CB9-00BC9EDA04A0}"/>
    <cellStyle name="Dex Doub Line 4 6 2 3 2" xfId="25430" xr:uid="{5290859E-C011-40C5-9C89-930C849A62B9}"/>
    <cellStyle name="Dex Doub Line 4 6 2 4" xfId="25431" xr:uid="{22AF1A60-95B0-4E20-9FCF-38442BB2796A}"/>
    <cellStyle name="Dex Doub Line 4 6 3" xfId="7679" xr:uid="{9C59B0B5-6FC1-4AC0-9461-C902DDE91CC0}"/>
    <cellStyle name="Dex Doub Line 4 6 3 2" xfId="25432" xr:uid="{956BC1D8-4F39-4076-A5EE-CFB96E3D0883}"/>
    <cellStyle name="Dex Doub Line 4 6 3 2 2" xfId="25433" xr:uid="{2F45E8E7-A9F9-41F7-89FE-AB3659366CC6}"/>
    <cellStyle name="Dex Doub Line 4 6 3 3" xfId="25434" xr:uid="{4BD26FFF-435F-4B23-B6E4-F467FC417156}"/>
    <cellStyle name="Dex Doub Line 4 6 4" xfId="6858" xr:uid="{CDAB46A1-BD97-4590-9E0C-6F338420B43B}"/>
    <cellStyle name="Dex Doub Line 4 6 4 2" xfId="25435" xr:uid="{AEAF8E8F-72B7-4C67-AFB9-5C73C349A09B}"/>
    <cellStyle name="Dex Doub Line 4 6 4 2 2" xfId="25436" xr:uid="{485BAF12-75D3-455A-8CEC-EBE803FF274C}"/>
    <cellStyle name="Dex Doub Line 4 6 4 3" xfId="25437" xr:uid="{1C384A1F-2B04-4D59-904C-58C3FD774EAC}"/>
    <cellStyle name="Dex Doub Line 4 6 5" xfId="25438" xr:uid="{6008BA04-A279-4508-831E-95C43832979C}"/>
    <cellStyle name="Dex Doub Line 4 6 5 2" xfId="25439" xr:uid="{9B76DA3B-112F-4DAA-8834-55B60651045E}"/>
    <cellStyle name="Dex Doub Line 4 6 6" xfId="25440" xr:uid="{384BB441-E3E7-4891-B45F-63BB3B027C43}"/>
    <cellStyle name="Dex Doub Line 4 7" xfId="7412" xr:uid="{90C546B8-9DC1-40A4-9BF8-311A71A697BC}"/>
    <cellStyle name="Dex Doub Line 4 7 2" xfId="5795" xr:uid="{1BD369E3-B439-42FE-9A84-D3B5E80D1F27}"/>
    <cellStyle name="Dex Doub Line 4 7 2 2" xfId="7276" xr:uid="{22FBFC43-E7D9-4771-B401-F257778EBC45}"/>
    <cellStyle name="Dex Doub Line 4 7 2 2 2" xfId="25441" xr:uid="{0B832242-0873-4EA5-80FC-BBA5E870705D}"/>
    <cellStyle name="Dex Doub Line 4 7 2 2 2 2" xfId="25442" xr:uid="{4B3E5D29-AF3F-49D2-A956-A4EDE007A2FE}"/>
    <cellStyle name="Dex Doub Line 4 7 2 2 3" xfId="25443" xr:uid="{659C7A4F-89A2-470A-914E-40394DDC9605}"/>
    <cellStyle name="Dex Doub Line 4 7 2 3" xfId="25444" xr:uid="{1407EFE3-3338-4DC5-8ED2-C7DCC9BE136C}"/>
    <cellStyle name="Dex Doub Line 4 7 2 3 2" xfId="25445" xr:uid="{4693B5C0-5879-461D-9BCB-3781F5ACCBA4}"/>
    <cellStyle name="Dex Doub Line 4 7 2 4" xfId="25446" xr:uid="{2237308B-A799-4F7B-A43F-E6CF65AD7563}"/>
    <cellStyle name="Dex Doub Line 4 7 3" xfId="7573" xr:uid="{0E2E9FF3-67EA-4ED0-A562-E7025C7844F0}"/>
    <cellStyle name="Dex Doub Line 4 7 3 2" xfId="25447" xr:uid="{1ECF9B0B-6E18-4239-8C8C-86352B8FC7E9}"/>
    <cellStyle name="Dex Doub Line 4 7 3 2 2" xfId="25448" xr:uid="{1117618E-1209-441B-B366-60CA001D67D6}"/>
    <cellStyle name="Dex Doub Line 4 7 3 3" xfId="25449" xr:uid="{E43F659B-942E-47B2-8B9C-190A7B1AF102}"/>
    <cellStyle name="Dex Doub Line 4 7 4" xfId="7277" xr:uid="{96FF697A-1F7C-47D9-812A-484F4CAFDDBB}"/>
    <cellStyle name="Dex Doub Line 4 7 4 2" xfId="25450" xr:uid="{1954AA81-B33D-4983-ABAD-750823BB1053}"/>
    <cellStyle name="Dex Doub Line 4 7 4 2 2" xfId="25451" xr:uid="{122801CF-B490-47FC-820A-930FBD5C73BA}"/>
    <cellStyle name="Dex Doub Line 4 7 4 3" xfId="25452" xr:uid="{6F11EE2A-B961-4DB4-B7FE-DADD77D30F39}"/>
    <cellStyle name="Dex Doub Line 4 7 5" xfId="25453" xr:uid="{AC0AA79A-D9E7-4F23-9E8B-05B9DEB65FDB}"/>
    <cellStyle name="Dex Doub Line 4 7 5 2" xfId="25454" xr:uid="{E7E0CFD4-1F95-40C3-8759-60BFDC536073}"/>
    <cellStyle name="Dex Doub Line 4 7 6" xfId="25455" xr:uid="{A267226B-4D0F-4FF6-BD15-F02CCAA815F6}"/>
    <cellStyle name="Dex Doub Line 4 8" xfId="7278" xr:uid="{35A6FD0D-7C7B-43B0-A581-399FFEE420CC}"/>
    <cellStyle name="Dex Doub Line 4 8 2" xfId="7279" xr:uid="{2A674F5E-3D67-44B9-9E2C-0AF2A602165C}"/>
    <cellStyle name="Dex Doub Line 4 8 2 2" xfId="3483" xr:uid="{F65A98AD-B1BB-444F-AD3A-30BB3EDCFADB}"/>
    <cellStyle name="Dex Doub Line 4 8 2 2 2" xfId="25456" xr:uid="{13EEDDD5-E170-4918-B1B5-173B2F0D020A}"/>
    <cellStyle name="Dex Doub Line 4 8 2 2 2 2" xfId="25457" xr:uid="{AAD9C5C3-4ECC-4BDF-830E-76BDA8934F86}"/>
    <cellStyle name="Dex Doub Line 4 8 2 2 3" xfId="25458" xr:uid="{9A35591C-D681-4302-A9BC-DC398A9EB1B2}"/>
    <cellStyle name="Dex Doub Line 4 8 2 3" xfId="25459" xr:uid="{D63305D5-AFB2-4CD7-852A-02CE7F360714}"/>
    <cellStyle name="Dex Doub Line 4 8 2 3 2" xfId="25460" xr:uid="{8C05564D-F7A8-44E5-AF02-F5FF68221CB5}"/>
    <cellStyle name="Dex Doub Line 4 8 2 4" xfId="25461" xr:uid="{7D89D0B2-1826-4257-90D5-DFB983F9EF74}"/>
    <cellStyle name="Dex Doub Line 4 8 3" xfId="4596" xr:uid="{94A05D04-5C78-485C-9AAF-7600138DDCB8}"/>
    <cellStyle name="Dex Doub Line 4 8 3 2" xfId="25462" xr:uid="{B269685B-DCF7-4622-977A-8040006C8409}"/>
    <cellStyle name="Dex Doub Line 4 8 3 2 2" xfId="25463" xr:uid="{A67FE3C3-9BE1-4556-9388-55789DB39ADF}"/>
    <cellStyle name="Dex Doub Line 4 8 3 3" xfId="25464" xr:uid="{94D38378-1115-4EB5-A3EC-1388EFDAE0DF}"/>
    <cellStyle name="Dex Doub Line 4 8 4" xfId="5524" xr:uid="{A7DEBEBA-EB9A-4DF8-8341-79F1DFF30EE8}"/>
    <cellStyle name="Dex Doub Line 4 8 4 2" xfId="25465" xr:uid="{8BE9D03A-1C40-4318-9C63-BBA19FB2078F}"/>
    <cellStyle name="Dex Doub Line 4 8 4 2 2" xfId="25466" xr:uid="{673E0DD2-7343-480F-A918-4C8CA9826590}"/>
    <cellStyle name="Dex Doub Line 4 8 4 3" xfId="25467" xr:uid="{9AA1C6BC-85AA-4B0E-B223-7F23C06AC151}"/>
    <cellStyle name="Dex Doub Line 4 8 5" xfId="25468" xr:uid="{A237215B-C7FC-43E7-B79F-052B80D25A4A}"/>
    <cellStyle name="Dex Doub Line 4 8 5 2" xfId="25469" xr:uid="{FBBD1B42-AA38-4299-B242-48EDDA953391}"/>
    <cellStyle name="Dex Doub Line 4 8 6" xfId="25470" xr:uid="{EEA08805-FD1E-4D04-9AC0-3C14243CC7AE}"/>
    <cellStyle name="Dex Doub Line 4 9" xfId="7280" xr:uid="{84657D8E-EDD1-4FBB-BF47-34B9737F2F16}"/>
    <cellStyle name="Dex Doub Line 4 9 2" xfId="7281" xr:uid="{159FB253-58CF-4EC0-818D-4FB2E13D9703}"/>
    <cellStyle name="Dex Doub Line 4 9 2 2" xfId="25471" xr:uid="{6EDE6A4F-FDF3-42BE-A20A-9F296470A70A}"/>
    <cellStyle name="Dex Doub Line 4 9 2 2 2" xfId="25472" xr:uid="{D856615D-428D-4B25-A5BA-B514DDDA4CE4}"/>
    <cellStyle name="Dex Doub Line 4 9 2 3" xfId="25473" xr:uid="{1A73D1B8-F57D-42DE-979B-FD0FB22F2F7E}"/>
    <cellStyle name="Dex Doub Line 4 9 3" xfId="25474" xr:uid="{8DA92E9A-1C89-4AE7-BF4B-6BD0A91FB90C}"/>
    <cellStyle name="Dex Doub Line 4 9 3 2" xfId="25475" xr:uid="{3E6798EA-AE4C-4BAF-9CA0-263C787525D6}"/>
    <cellStyle name="Dex Doub Line 4 9 4" xfId="25476" xr:uid="{7A8747BB-EDE3-4E05-BCCD-619B6C83A098}"/>
    <cellStyle name="Dex Doub Line 5" xfId="8071" xr:uid="{C379233C-3941-49FB-B1E8-ADB060AF0E02}"/>
    <cellStyle name="Dex Doub Line 5 10" xfId="6861" xr:uid="{3303C2D9-34F9-4996-9249-52626F40DD2A}"/>
    <cellStyle name="Dex Doub Line 5 10 2" xfId="25477" xr:uid="{2D04638E-C2D7-4C8F-A276-DAB84851F5A0}"/>
    <cellStyle name="Dex Doub Line 5 10 2 2" xfId="25478" xr:uid="{341043C1-5827-426D-96AA-3EA82F5992F9}"/>
    <cellStyle name="Dex Doub Line 5 10 3" xfId="25479" xr:uid="{91E0F6A1-CB27-4009-8724-255BE142E9BA}"/>
    <cellStyle name="Dex Doub Line 5 11" xfId="4595" xr:uid="{445876D9-2FB8-4E9E-A32C-8ADB83EFDBFD}"/>
    <cellStyle name="Dex Doub Line 5 11 2" xfId="25480" xr:uid="{33B697EC-67E0-4FFC-82FA-EBB37FDFE304}"/>
    <cellStyle name="Dex Doub Line 5 11 2 2" xfId="25481" xr:uid="{4D61E24A-3C70-49FC-92B2-5D6D229D6CB1}"/>
    <cellStyle name="Dex Doub Line 5 11 3" xfId="25482" xr:uid="{1DDD7C37-C049-471D-A2B8-E3409521D3F0}"/>
    <cellStyle name="Dex Doub Line 5 12" xfId="25483" xr:uid="{9D7662F4-493D-4BA4-A11D-F72151A1D1E4}"/>
    <cellStyle name="Dex Doub Line 5 12 2" xfId="25484" xr:uid="{20EAE453-7005-4345-9B94-D3D9D94347EA}"/>
    <cellStyle name="Dex Doub Line 5 13" xfId="25485" xr:uid="{94F45810-561A-4ED3-9E88-5C93A10F8A14}"/>
    <cellStyle name="Dex Doub Line 5 2" xfId="4685" xr:uid="{5D6B519A-AE4A-4291-A29E-9E918B00DB70}"/>
    <cellStyle name="Dex Doub Line 5 2 10" xfId="25486" xr:uid="{6F20745E-76B8-4662-B83B-2EDC667D4F18}"/>
    <cellStyle name="Dex Doub Line 5 2 10 2" xfId="25487" xr:uid="{05ACC2BD-B332-4F16-8F86-8D5581A1A328}"/>
    <cellStyle name="Dex Doub Line 5 2 11" xfId="25488" xr:uid="{CE348DE7-C27A-46FD-9399-68624CF62DCE}"/>
    <cellStyle name="Dex Doub Line 5 2 2" xfId="7680" xr:uid="{9D4E3BB6-672B-48B4-8264-761CBD247341}"/>
    <cellStyle name="Dex Doub Line 5 2 2 10" xfId="25489" xr:uid="{B8214868-27C9-4AFE-8EF0-7B54DAEB3560}"/>
    <cellStyle name="Dex Doub Line 5 2 2 2" xfId="6862" xr:uid="{C06DFDA0-C53C-4D13-9EAE-144F87161AE2}"/>
    <cellStyle name="Dex Doub Line 5 2 2 2 2" xfId="7282" xr:uid="{803969A1-EF29-4693-BDF2-64EB01F88319}"/>
    <cellStyle name="Dex Doub Line 5 2 2 2 2 2" xfId="6863" xr:uid="{19F01528-1A52-4C32-BF76-F679B63D582A}"/>
    <cellStyle name="Dex Doub Line 5 2 2 2 2 2 2" xfId="25490" xr:uid="{82BACBB4-D020-455E-8C33-6F7729BF5BD0}"/>
    <cellStyle name="Dex Doub Line 5 2 2 2 2 2 2 2" xfId="25491" xr:uid="{1BC597D4-9A29-414F-A874-2471F9E86B0A}"/>
    <cellStyle name="Dex Doub Line 5 2 2 2 2 2 3" xfId="25492" xr:uid="{1516A0AB-CC05-4B1E-A401-C1C6F1F93FD5}"/>
    <cellStyle name="Dex Doub Line 5 2 2 2 2 3" xfId="25493" xr:uid="{5FA2CFE2-2464-4837-850F-80DAEF243D9B}"/>
    <cellStyle name="Dex Doub Line 5 2 2 2 2 3 2" xfId="25494" xr:uid="{6F097F18-FC31-4D80-80DC-4B610068B361}"/>
    <cellStyle name="Dex Doub Line 5 2 2 2 2 4" xfId="25495" xr:uid="{D4EA130C-C341-4285-A5F9-F2E874AD8EB1}"/>
    <cellStyle name="Dex Doub Line 5 2 2 2 3" xfId="7283" xr:uid="{DBCE2A88-22E5-4F8A-950D-244114E4B16D}"/>
    <cellStyle name="Dex Doub Line 5 2 2 2 3 2" xfId="25496" xr:uid="{F5BB3324-C8E4-416B-9957-CDB2752322CF}"/>
    <cellStyle name="Dex Doub Line 5 2 2 2 3 2 2" xfId="25497" xr:uid="{60EC9919-B282-4F06-95C1-6DE5F9DD5FE3}"/>
    <cellStyle name="Dex Doub Line 5 2 2 2 3 3" xfId="25498" xr:uid="{FADA797E-6A0C-4DF7-B7A1-679650FAD233}"/>
    <cellStyle name="Dex Doub Line 5 2 2 2 4" xfId="8076" xr:uid="{2CCDCDCE-0CB9-4954-B792-FBCEA72925E2}"/>
    <cellStyle name="Dex Doub Line 5 2 2 2 4 2" xfId="25499" xr:uid="{36B69D96-DB5A-4DF3-9071-9FCFA38F15D5}"/>
    <cellStyle name="Dex Doub Line 5 2 2 2 4 2 2" xfId="25500" xr:uid="{FC853F1A-93D5-4245-A82B-962B0C348B71}"/>
    <cellStyle name="Dex Doub Line 5 2 2 2 4 3" xfId="25501" xr:uid="{8A8F439C-9779-44CA-8013-F2C40758586E}"/>
    <cellStyle name="Dex Doub Line 5 2 2 2 5" xfId="25502" xr:uid="{4B619E80-F166-4DF4-919A-67CCAFC50F61}"/>
    <cellStyle name="Dex Doub Line 5 2 2 2 5 2" xfId="25503" xr:uid="{A5DF49E7-922A-49AF-878B-0A01DFD37BEE}"/>
    <cellStyle name="Dex Doub Line 5 2 2 2 6" xfId="25504" xr:uid="{D1F8167B-C640-4C1A-A8DF-39EBD8824986}"/>
    <cellStyle name="Dex Doub Line 5 2 2 3" xfId="6864" xr:uid="{5CD41806-5781-4B34-98DA-225D634A8BFF}"/>
    <cellStyle name="Dex Doub Line 5 2 2 3 2" xfId="7284" xr:uid="{C6707FA8-7DCD-4EA6-9022-48A13F36D9A3}"/>
    <cellStyle name="Dex Doub Line 5 2 2 3 2 2" xfId="7341" xr:uid="{7BD26D58-E57A-4E38-BE94-8FA3249C6C75}"/>
    <cellStyle name="Dex Doub Line 5 2 2 3 2 2 2" xfId="25505" xr:uid="{EADF1820-2484-4826-B23B-AA3719EE33C6}"/>
    <cellStyle name="Dex Doub Line 5 2 2 3 2 2 2 2" xfId="25506" xr:uid="{26FC184B-00A0-43A3-ABD8-A763B5D64AC4}"/>
    <cellStyle name="Dex Doub Line 5 2 2 3 2 2 3" xfId="25507" xr:uid="{5A694DB2-8084-43CF-8337-FB28109B185B}"/>
    <cellStyle name="Dex Doub Line 5 2 2 3 2 3" xfId="25508" xr:uid="{7793B8DB-CEAE-459C-BC0D-C34A22E1FCF6}"/>
    <cellStyle name="Dex Doub Line 5 2 2 3 2 3 2" xfId="25509" xr:uid="{F973D8C5-071B-461B-96A8-66AB09C2F2D3}"/>
    <cellStyle name="Dex Doub Line 5 2 2 3 2 4" xfId="25510" xr:uid="{1129E97E-D417-4FEF-ACDD-BF6651F10BE2}"/>
    <cellStyle name="Dex Doub Line 5 2 2 3 3" xfId="6865" xr:uid="{A63FEC9B-A575-4190-A0FF-74E758C5EBFA}"/>
    <cellStyle name="Dex Doub Line 5 2 2 3 3 2" xfId="25511" xr:uid="{4B316C8E-C875-47E2-812C-7792636786FB}"/>
    <cellStyle name="Dex Doub Line 5 2 2 3 3 2 2" xfId="25512" xr:uid="{68A7B59C-BBC5-442F-BF4F-C45072649284}"/>
    <cellStyle name="Dex Doub Line 5 2 2 3 3 3" xfId="25513" xr:uid="{D0096025-B771-4FD4-81AD-A4B051CCBB9C}"/>
    <cellStyle name="Dex Doub Line 5 2 2 3 4" xfId="6866" xr:uid="{D798C825-3C9D-4EA3-94B8-D1D85D1D3260}"/>
    <cellStyle name="Dex Doub Line 5 2 2 3 4 2" xfId="25514" xr:uid="{61315049-3639-41EB-9751-B8DE325BB883}"/>
    <cellStyle name="Dex Doub Line 5 2 2 3 4 2 2" xfId="25515" xr:uid="{49AC4B03-4BE7-4F4C-8C24-0468D16BDB1E}"/>
    <cellStyle name="Dex Doub Line 5 2 2 3 4 3" xfId="25516" xr:uid="{B0EC51E4-1851-4A61-A2C2-465A5355BFAC}"/>
    <cellStyle name="Dex Doub Line 5 2 2 3 5" xfId="25517" xr:uid="{F9E3852B-6795-4074-B432-E9B04327B7FB}"/>
    <cellStyle name="Dex Doub Line 5 2 2 3 5 2" xfId="25518" xr:uid="{7D1173AB-27DA-415B-841C-6199A6AA9C24}"/>
    <cellStyle name="Dex Doub Line 5 2 2 3 6" xfId="25519" xr:uid="{E923887A-406F-4D39-9F0C-A5DA92199F0C}"/>
    <cellStyle name="Dex Doub Line 5 2 2 4" xfId="6860" xr:uid="{10D6F539-A6FC-4D2E-9142-3AA132D0369B}"/>
    <cellStyle name="Dex Doub Line 5 2 2 4 2" xfId="8080" xr:uid="{4D886771-2945-48EB-A14B-BA981AEC8989}"/>
    <cellStyle name="Dex Doub Line 5 2 2 4 2 2" xfId="7418" xr:uid="{885A98E9-6FEB-46C8-A474-96C5FDBB6461}"/>
    <cellStyle name="Dex Doub Line 5 2 2 4 2 2 2" xfId="25520" xr:uid="{E8D0322C-7996-44B0-A21A-DD75DEB0B3DF}"/>
    <cellStyle name="Dex Doub Line 5 2 2 4 2 2 2 2" xfId="25521" xr:uid="{B715C44B-BBC8-475F-818E-9F576021B0AC}"/>
    <cellStyle name="Dex Doub Line 5 2 2 4 2 2 3" xfId="25522" xr:uid="{BEE75385-62A8-4A73-A0A9-70E178688118}"/>
    <cellStyle name="Dex Doub Line 5 2 2 4 2 3" xfId="25523" xr:uid="{7CCA7303-A35D-42D7-B00A-D24DB76E9EE5}"/>
    <cellStyle name="Dex Doub Line 5 2 2 4 2 3 2" xfId="25524" xr:uid="{B551DE87-2FB5-475B-948F-18ABF90FC9AE}"/>
    <cellStyle name="Dex Doub Line 5 2 2 4 2 4" xfId="25525" xr:uid="{76F6C873-0D5B-4362-B43B-4332E0D47769}"/>
    <cellStyle name="Dex Doub Line 5 2 2 4 3" xfId="7285" xr:uid="{70C493CE-F144-485A-91C6-04D5A63348C8}"/>
    <cellStyle name="Dex Doub Line 5 2 2 4 3 2" xfId="25526" xr:uid="{9C5740F3-C5DC-47A9-A240-27EB1931F167}"/>
    <cellStyle name="Dex Doub Line 5 2 2 4 3 2 2" xfId="25527" xr:uid="{40F9DEB3-F5C3-4ABE-B41B-24CA55782DE8}"/>
    <cellStyle name="Dex Doub Line 5 2 2 4 3 3" xfId="25528" xr:uid="{D5E0233C-D84A-4587-B088-BCC84E01B26D}"/>
    <cellStyle name="Dex Doub Line 5 2 2 4 4" xfId="7286" xr:uid="{EFC1E233-4FDE-403A-B2AF-78EAEFFF0A9D}"/>
    <cellStyle name="Dex Doub Line 5 2 2 4 4 2" xfId="25529" xr:uid="{BB2F4F6E-6786-46E2-98AF-FDEA673FD010}"/>
    <cellStyle name="Dex Doub Line 5 2 2 4 4 2 2" xfId="25530" xr:uid="{18B13213-1CAF-4B50-AAFA-84217037441E}"/>
    <cellStyle name="Dex Doub Line 5 2 2 4 4 3" xfId="25531" xr:uid="{3FCA5AFB-1668-46C8-AE26-BCE6C11021C7}"/>
    <cellStyle name="Dex Doub Line 5 2 2 4 5" xfId="25532" xr:uid="{6A90D0D8-6A30-48F9-8F68-FCCAD2A642E3}"/>
    <cellStyle name="Dex Doub Line 5 2 2 4 5 2" xfId="25533" xr:uid="{015D3D77-483E-41FC-82FE-D8DF743FD6B5}"/>
    <cellStyle name="Dex Doub Line 5 2 2 4 6" xfId="25534" xr:uid="{2F8B959A-720B-4EE6-BF1F-BA06A126996A}"/>
    <cellStyle name="Dex Doub Line 5 2 2 5" xfId="5517" xr:uid="{C5C6AA13-240E-4686-A699-CF0C9B4969C5}"/>
    <cellStyle name="Dex Doub Line 5 2 2 5 2" xfId="7681" xr:uid="{5D3EA32C-6CDB-4395-B4D6-7CEA9AC97182}"/>
    <cellStyle name="Dex Doub Line 5 2 2 5 2 2" xfId="6867" xr:uid="{0A6573D3-78B1-4012-9364-64A6DB14C6FA}"/>
    <cellStyle name="Dex Doub Line 5 2 2 5 2 2 2" xfId="25535" xr:uid="{3DCD97DF-AEFA-4FA5-AB85-CD1DDF49E7AB}"/>
    <cellStyle name="Dex Doub Line 5 2 2 5 2 2 2 2" xfId="25536" xr:uid="{17164F44-DF40-42A4-9602-3A92E0C86437}"/>
    <cellStyle name="Dex Doub Line 5 2 2 5 2 2 3" xfId="25537" xr:uid="{F58C6C80-CFC8-4035-9190-D7609AB669EF}"/>
    <cellStyle name="Dex Doub Line 5 2 2 5 2 3" xfId="25538" xr:uid="{EA29CF31-8767-4F2A-853C-6CB7B56642FD}"/>
    <cellStyle name="Dex Doub Line 5 2 2 5 2 3 2" xfId="25539" xr:uid="{55C76CCF-DEC2-4B76-B900-38A6278E5E36}"/>
    <cellStyle name="Dex Doub Line 5 2 2 5 2 4" xfId="25540" xr:uid="{09CBDBDC-D660-40A9-B5D3-9AD39632883D}"/>
    <cellStyle name="Dex Doub Line 5 2 2 5 3" xfId="7419" xr:uid="{098EF243-46B7-4E82-BD74-6EB24FE8E7A3}"/>
    <cellStyle name="Dex Doub Line 5 2 2 5 3 2" xfId="25541" xr:uid="{F698E4E4-40A6-4660-AEAE-6F53C1828502}"/>
    <cellStyle name="Dex Doub Line 5 2 2 5 3 2 2" xfId="25542" xr:uid="{9D886454-199D-4CBB-8E4D-5B9868C44154}"/>
    <cellStyle name="Dex Doub Line 5 2 2 5 3 3" xfId="25543" xr:uid="{9745CDBE-3D96-43D4-913E-D18C2729AE39}"/>
    <cellStyle name="Dex Doub Line 5 2 2 5 4" xfId="25544" xr:uid="{1BC8C25B-EFDD-43F2-9000-9A5182BB6544}"/>
    <cellStyle name="Dex Doub Line 5 2 2 5 4 2" xfId="25545" xr:uid="{B2941D43-B254-4BD1-9637-3A2C6ECAC667}"/>
    <cellStyle name="Dex Doub Line 5 2 2 5 5" xfId="25546" xr:uid="{C42A3AAD-B1A2-4CED-8573-ED2288117149}"/>
    <cellStyle name="Dex Doub Line 5 2 2 6" xfId="3971" xr:uid="{4ED6917C-F170-4C68-9D9D-54ED3366FF12}"/>
    <cellStyle name="Dex Doub Line 5 2 2 6 2" xfId="5523" xr:uid="{2DA8C00B-C5C9-4B07-98E6-7741A834ADFC}"/>
    <cellStyle name="Dex Doub Line 5 2 2 6 2 2" xfId="25547" xr:uid="{5D7B10D1-0AA1-40BA-BC1A-8806E6E57110}"/>
    <cellStyle name="Dex Doub Line 5 2 2 6 2 2 2" xfId="25548" xr:uid="{C27373A6-AF52-488F-9C61-EAB501685160}"/>
    <cellStyle name="Dex Doub Line 5 2 2 6 2 3" xfId="25549" xr:uid="{C36B0C26-E2E8-4D90-A786-CB071E5BE84D}"/>
    <cellStyle name="Dex Doub Line 5 2 2 6 3" xfId="25550" xr:uid="{A72B04B7-CD05-4661-B208-A073978D0F27}"/>
    <cellStyle name="Dex Doub Line 5 2 2 6 3 2" xfId="25551" xr:uid="{FF3465F9-D747-4B6B-B56D-B1BF76E616EB}"/>
    <cellStyle name="Dex Doub Line 5 2 2 6 4" xfId="25552" xr:uid="{9CC7BB5D-C83A-40E4-ABF0-98E8518505B6}"/>
    <cellStyle name="Dex Doub Line 5 2 2 7" xfId="7682" xr:uid="{AD224FC5-301D-48DF-B10D-E58272D3E9D2}"/>
    <cellStyle name="Dex Doub Line 5 2 2 7 2" xfId="25553" xr:uid="{85A9CDA8-BE74-4399-B1C5-92A49C62CE6C}"/>
    <cellStyle name="Dex Doub Line 5 2 2 7 2 2" xfId="25554" xr:uid="{BDA1E54C-A436-4BEB-BBD5-D04C0F56EC2F}"/>
    <cellStyle name="Dex Doub Line 5 2 2 7 3" xfId="25555" xr:uid="{8E2BEB18-6FF0-41C9-87B3-880F11AFA545}"/>
    <cellStyle name="Dex Doub Line 5 2 2 8" xfId="6868" xr:uid="{DE13E715-1552-4BBF-805B-F4F9B95A90CE}"/>
    <cellStyle name="Dex Doub Line 5 2 2 8 2" xfId="25556" xr:uid="{3209B121-602C-4D41-BA29-FF876C8E5455}"/>
    <cellStyle name="Dex Doub Line 5 2 2 8 2 2" xfId="25557" xr:uid="{C9FE6F3B-EB9B-49D8-9925-40BDDAA406DB}"/>
    <cellStyle name="Dex Doub Line 5 2 2 8 3" xfId="25558" xr:uid="{B30D82F2-00C1-4387-BFE8-A08B047A08C6}"/>
    <cellStyle name="Dex Doub Line 5 2 2 9" xfId="25559" xr:uid="{13147805-4201-410F-989E-9582DFF2FDBD}"/>
    <cellStyle name="Dex Doub Line 5 2 2 9 2" xfId="25560" xr:uid="{790FCF73-CA63-465E-B46A-2EA0478B209C}"/>
    <cellStyle name="Dex Doub Line 5 2 3" xfId="7420" xr:uid="{0EA3803F-E87D-4019-959F-41B24409605B}"/>
    <cellStyle name="Dex Doub Line 5 2 3 10" xfId="25561" xr:uid="{EE3762E7-2B0B-4E23-B66E-B376FDF4CCAA}"/>
    <cellStyle name="Dex Doub Line 5 2 3 2" xfId="7352" xr:uid="{0388C7EE-4869-493C-8032-7B380E5AE3C4}"/>
    <cellStyle name="Dex Doub Line 5 2 3 2 2" xfId="5793" xr:uid="{3E42F38A-0B8C-4762-90CF-8516F548DD1C}"/>
    <cellStyle name="Dex Doub Line 5 2 3 2 2 2" xfId="5522" xr:uid="{361EAAA7-3B08-4D7D-B360-252786B29C9E}"/>
    <cellStyle name="Dex Doub Line 5 2 3 2 2 2 2" xfId="25562" xr:uid="{6437A721-FB05-4D26-A591-D6234EED2A43}"/>
    <cellStyle name="Dex Doub Line 5 2 3 2 2 2 2 2" xfId="25563" xr:uid="{BDEF9109-39C7-4AC5-85A5-3EADE55120CB}"/>
    <cellStyle name="Dex Doub Line 5 2 3 2 2 2 3" xfId="25564" xr:uid="{A71739E6-35BD-4885-A70C-4E9BC06BC063}"/>
    <cellStyle name="Dex Doub Line 5 2 3 2 2 3" xfId="25565" xr:uid="{3701B1D2-ABB5-426E-954F-2259177AEB7B}"/>
    <cellStyle name="Dex Doub Line 5 2 3 2 2 3 2" xfId="25566" xr:uid="{0EED8807-4D68-4F1D-AA9A-940D43949A11}"/>
    <cellStyle name="Dex Doub Line 5 2 3 2 2 4" xfId="25567" xr:uid="{A4FBFE13-D1E5-41E5-8EFB-80AACC9D7301}"/>
    <cellStyle name="Dex Doub Line 5 2 3 2 3" xfId="3979" xr:uid="{235C6C9E-8B1D-48AC-8DEB-8521B3040365}"/>
    <cellStyle name="Dex Doub Line 5 2 3 2 3 2" xfId="25568" xr:uid="{4B83A336-20A0-43D1-B0B7-18B4B3093991}"/>
    <cellStyle name="Dex Doub Line 5 2 3 2 3 2 2" xfId="25569" xr:uid="{FD60F15D-1F03-49A4-B491-73A7A23DB18E}"/>
    <cellStyle name="Dex Doub Line 5 2 3 2 3 3" xfId="25570" xr:uid="{DECFEECE-622A-4D49-A191-8461FD81C0C1}"/>
    <cellStyle name="Dex Doub Line 5 2 3 2 4" xfId="7776" xr:uid="{FBB4856E-84CD-46EF-965C-6090CFC51BF7}"/>
    <cellStyle name="Dex Doub Line 5 2 3 2 4 2" xfId="25571" xr:uid="{CD870F7E-7307-4C32-93D8-D5136DF00857}"/>
    <cellStyle name="Dex Doub Line 5 2 3 2 4 2 2" xfId="25572" xr:uid="{40D86C43-6ECA-4924-AB86-83CEC6765B15}"/>
    <cellStyle name="Dex Doub Line 5 2 3 2 4 3" xfId="25573" xr:uid="{07FDA85C-0132-4997-98DD-774D1106C953}"/>
    <cellStyle name="Dex Doub Line 5 2 3 2 5" xfId="25574" xr:uid="{4F6FEE15-EA49-4D44-B3FB-9F0C4B67A465}"/>
    <cellStyle name="Dex Doub Line 5 2 3 2 5 2" xfId="25575" xr:uid="{41A82205-E0C7-409F-AB04-D24D94CE4C29}"/>
    <cellStyle name="Dex Doub Line 5 2 3 2 6" xfId="25576" xr:uid="{E44220A4-33E1-4596-960D-340C9CC99140}"/>
    <cellStyle name="Dex Doub Line 5 2 3 3" xfId="7514" xr:uid="{09250699-E19F-4E21-B6BE-A68E64448061}"/>
    <cellStyle name="Dex Doub Line 5 2 3 3 2" xfId="6011" xr:uid="{76F60799-15A4-4D57-A177-493A737E9F63}"/>
    <cellStyle name="Dex Doub Line 5 2 3 3 2 2" xfId="3982" xr:uid="{2FBB3A26-1120-4E11-B68F-C6F9F672756B}"/>
    <cellStyle name="Dex Doub Line 5 2 3 3 2 2 2" xfId="25577" xr:uid="{04409D14-A508-4006-BCEE-D5E8637F0E96}"/>
    <cellStyle name="Dex Doub Line 5 2 3 3 2 2 2 2" xfId="25578" xr:uid="{9A06061D-82F0-415D-BEE8-E9C737E14E92}"/>
    <cellStyle name="Dex Doub Line 5 2 3 3 2 2 3" xfId="25579" xr:uid="{DBF94DE7-7414-40C6-88C0-479617E1DC15}"/>
    <cellStyle name="Dex Doub Line 5 2 3 3 2 3" xfId="25580" xr:uid="{9C266FF9-3271-4FA9-95A5-D76B0BA5881D}"/>
    <cellStyle name="Dex Doub Line 5 2 3 3 2 3 2" xfId="25581" xr:uid="{4C4B536A-750E-479A-AB96-0EC5D46CD942}"/>
    <cellStyle name="Dex Doub Line 5 2 3 3 2 4" xfId="25582" xr:uid="{EB5DA986-0178-4C01-9865-B2E816B8628C}"/>
    <cellStyle name="Dex Doub Line 5 2 3 3 3" xfId="7777" xr:uid="{7B9E3CF4-C51C-44DB-8863-0C23E8F1600D}"/>
    <cellStyle name="Dex Doub Line 5 2 3 3 3 2" xfId="25583" xr:uid="{818D5AE9-6C68-4A7E-9526-8C719DA1DDDD}"/>
    <cellStyle name="Dex Doub Line 5 2 3 3 3 2 2" xfId="25584" xr:uid="{91283F2B-98CD-4A9C-95F2-8D3E8AD9D108}"/>
    <cellStyle name="Dex Doub Line 5 2 3 3 3 3" xfId="25585" xr:uid="{7966E1B9-FC1E-4532-93F3-200262D70436}"/>
    <cellStyle name="Dex Doub Line 5 2 3 3 4" xfId="7515" xr:uid="{9CE53DE0-3C60-4E09-90EA-E60BC3BBDFF1}"/>
    <cellStyle name="Dex Doub Line 5 2 3 3 4 2" xfId="25586" xr:uid="{67BE9512-0BC4-485A-BB95-10CB8591D8F5}"/>
    <cellStyle name="Dex Doub Line 5 2 3 3 4 2 2" xfId="25587" xr:uid="{AFBB4336-A104-47A5-8B6F-CF6321FE27F9}"/>
    <cellStyle name="Dex Doub Line 5 2 3 3 4 3" xfId="25588" xr:uid="{88C760DE-7382-403B-B699-BADAC96D6CCC}"/>
    <cellStyle name="Dex Doub Line 5 2 3 3 5" xfId="25589" xr:uid="{F4A4991D-B216-45E0-A20C-3ACF93E5E216}"/>
    <cellStyle name="Dex Doub Line 5 2 3 3 5 2" xfId="25590" xr:uid="{7814F217-5BDE-4C5C-AD69-4CDF64BF120A}"/>
    <cellStyle name="Dex Doub Line 5 2 3 3 6" xfId="25591" xr:uid="{404AC7F1-F65E-46F4-B95C-CE554079D6CE}"/>
    <cellStyle name="Dex Doub Line 5 2 3 4" xfId="7778" xr:uid="{3B3065BA-4FFA-4160-9CAE-2F8C9E8B9FD2}"/>
    <cellStyle name="Dex Doub Line 5 2 3 4 2" xfId="5720" xr:uid="{0422FE36-9573-424A-A276-D3AE19785F11}"/>
    <cellStyle name="Dex Doub Line 5 2 3 4 2 2" xfId="3978" xr:uid="{1A6CFC0E-2AAD-45CD-9B05-05FB385D019F}"/>
    <cellStyle name="Dex Doub Line 5 2 3 4 2 2 2" xfId="25592" xr:uid="{1FF95B78-32C3-4EE9-A688-D84D8EF97497}"/>
    <cellStyle name="Dex Doub Line 5 2 3 4 2 2 2 2" xfId="25593" xr:uid="{BCA8B30F-F515-4A26-AE1A-78FB10965856}"/>
    <cellStyle name="Dex Doub Line 5 2 3 4 2 2 3" xfId="25594" xr:uid="{CD0F836B-59F4-47A9-BD14-8D72EC05C2A9}"/>
    <cellStyle name="Dex Doub Line 5 2 3 4 2 3" xfId="25595" xr:uid="{FB686C26-96E8-4698-81BE-3F494E18A6D5}"/>
    <cellStyle name="Dex Doub Line 5 2 3 4 2 3 2" xfId="25596" xr:uid="{E7BA8B7A-D331-4AB8-88BC-F9AAB5C91E85}"/>
    <cellStyle name="Dex Doub Line 5 2 3 4 2 4" xfId="25597" xr:uid="{41583920-17C6-412B-B115-DF5E47F3E5F5}"/>
    <cellStyle name="Dex Doub Line 5 2 3 4 3" xfId="7287" xr:uid="{D6DC46A2-6269-40FC-A57C-BDE1454BCF1A}"/>
    <cellStyle name="Dex Doub Line 5 2 3 4 3 2" xfId="25598" xr:uid="{504D6A6C-ABFA-4B63-ACE3-F7B18660EE67}"/>
    <cellStyle name="Dex Doub Line 5 2 3 4 3 2 2" xfId="25599" xr:uid="{C34F0328-904A-42F0-B0A4-F08D6DFECE19}"/>
    <cellStyle name="Dex Doub Line 5 2 3 4 3 3" xfId="25600" xr:uid="{456875FB-F08E-4D4A-8132-1A3A29F1EAB1}"/>
    <cellStyle name="Dex Doub Line 5 2 3 4 4" xfId="7516" xr:uid="{1140169C-1E43-49B1-AF2F-A3794DD55ACE}"/>
    <cellStyle name="Dex Doub Line 5 2 3 4 4 2" xfId="25601" xr:uid="{8125F99C-2E39-450B-BB21-D353980F184C}"/>
    <cellStyle name="Dex Doub Line 5 2 3 4 4 2 2" xfId="25602" xr:uid="{B984AB92-AFAF-43B4-BC33-2241BD87CD93}"/>
    <cellStyle name="Dex Doub Line 5 2 3 4 4 3" xfId="25603" xr:uid="{D96FB3BA-2F55-4B33-A6ED-9468A1E03E60}"/>
    <cellStyle name="Dex Doub Line 5 2 3 4 5" xfId="25604" xr:uid="{81C20657-53B0-4E09-BB1A-DEBDC20DF1D3}"/>
    <cellStyle name="Dex Doub Line 5 2 3 4 5 2" xfId="25605" xr:uid="{CF7F7AC5-D613-4381-B5AC-F65DF8DCF2C2}"/>
    <cellStyle name="Dex Doub Line 5 2 3 4 6" xfId="25606" xr:uid="{0065795F-D7EE-4DF5-9DD7-5C3A2C3465BD}"/>
    <cellStyle name="Dex Doub Line 5 2 3 5" xfId="7683" xr:uid="{5185DF19-9D5E-42CE-A484-0DCE1FE37DB1}"/>
    <cellStyle name="Dex Doub Line 5 2 3 5 2" xfId="6869" xr:uid="{52355E84-0CF4-470F-94C8-B177CCF870F2}"/>
    <cellStyle name="Dex Doub Line 5 2 3 5 2 2" xfId="7421" xr:uid="{CB2C6058-6D69-4B2F-ADDF-84637B713A46}"/>
    <cellStyle name="Dex Doub Line 5 2 3 5 2 2 2" xfId="25607" xr:uid="{C218BF86-EDB6-4239-9E81-E7F9FD019AE7}"/>
    <cellStyle name="Dex Doub Line 5 2 3 5 2 2 2 2" xfId="25608" xr:uid="{70698B77-3DE9-4631-A186-5516D4718BC3}"/>
    <cellStyle name="Dex Doub Line 5 2 3 5 2 2 3" xfId="25609" xr:uid="{17AF4337-2FF2-4BFE-B95E-E47FBB99316F}"/>
    <cellStyle name="Dex Doub Line 5 2 3 5 2 3" xfId="25610" xr:uid="{790CE385-FE26-4C3D-AC56-A0D40DC65A56}"/>
    <cellStyle name="Dex Doub Line 5 2 3 5 2 3 2" xfId="25611" xr:uid="{F164F398-702C-4A3C-9D5E-AD09BD9A6A92}"/>
    <cellStyle name="Dex Doub Line 5 2 3 5 2 4" xfId="25612" xr:uid="{E6F21045-CBFA-4B29-8E22-564B2E9401E8}"/>
    <cellStyle name="Dex Doub Line 5 2 3 5 3" xfId="5521" xr:uid="{88C3C0CB-0BC4-49F1-883F-9FE96BD51C7D}"/>
    <cellStyle name="Dex Doub Line 5 2 3 5 3 2" xfId="25613" xr:uid="{5932C35A-0406-48CB-B79E-9A0DBCB06917}"/>
    <cellStyle name="Dex Doub Line 5 2 3 5 3 2 2" xfId="25614" xr:uid="{F7350A5A-2895-4759-92B1-D6E9D8844727}"/>
    <cellStyle name="Dex Doub Line 5 2 3 5 3 3" xfId="25615" xr:uid="{8904564B-263A-4F9D-BE97-6A7F50C891DA}"/>
    <cellStyle name="Dex Doub Line 5 2 3 5 4" xfId="25616" xr:uid="{24965F62-9804-4FE6-BEC5-9A32F1D80E36}"/>
    <cellStyle name="Dex Doub Line 5 2 3 5 4 2" xfId="25617" xr:uid="{16283C33-2EED-47A2-95B4-5817BC15AFAD}"/>
    <cellStyle name="Dex Doub Line 5 2 3 5 5" xfId="25618" xr:uid="{6960173E-661D-4DD5-85D5-8E7DC3ED53B4}"/>
    <cellStyle name="Dex Doub Line 5 2 3 6" xfId="6870" xr:uid="{9367AD0C-A17C-422E-B4C8-E359E3F95EF9}"/>
    <cellStyle name="Dex Doub Line 5 2 3 6 2" xfId="7684" xr:uid="{71BB79E2-8917-4ED9-9C8E-4EE685063C52}"/>
    <cellStyle name="Dex Doub Line 5 2 3 6 2 2" xfId="25619" xr:uid="{797A9EF8-542E-43F6-AD11-EB31599D5B48}"/>
    <cellStyle name="Dex Doub Line 5 2 3 6 2 2 2" xfId="25620" xr:uid="{CB6568B7-B593-463D-9B03-BDF403A1A4AF}"/>
    <cellStyle name="Dex Doub Line 5 2 3 6 2 3" xfId="25621" xr:uid="{1C6EAABE-8F0D-4D70-BAEA-FECF8AC6E0BC}"/>
    <cellStyle name="Dex Doub Line 5 2 3 6 3" xfId="25622" xr:uid="{7AEDDACD-B143-490D-92EB-89704334CA81}"/>
    <cellStyle name="Dex Doub Line 5 2 3 6 3 2" xfId="25623" xr:uid="{9C22E069-6C51-4096-9373-0AF6B7C83686}"/>
    <cellStyle name="Dex Doub Line 5 2 3 6 4" xfId="25624" xr:uid="{7AF321D8-BF7E-49E7-8C3F-5DC5C090A323}"/>
    <cellStyle name="Dex Doub Line 5 2 3 7" xfId="3663" xr:uid="{1FB204BE-D6EF-4008-B1D5-4F577598974C}"/>
    <cellStyle name="Dex Doub Line 5 2 3 7 2" xfId="25625" xr:uid="{2F925444-958B-4FB3-9BB4-23852F45C546}"/>
    <cellStyle name="Dex Doub Line 5 2 3 7 2 2" xfId="25626" xr:uid="{2A970B13-F007-47EF-8AA6-AC0868CC5627}"/>
    <cellStyle name="Dex Doub Line 5 2 3 7 3" xfId="25627" xr:uid="{0923FB37-F4E5-4276-876C-C7FB1A86C714}"/>
    <cellStyle name="Dex Doub Line 5 2 3 8" xfId="7779" xr:uid="{B5991228-C6B6-4C39-B59F-2A19334EAC07}"/>
    <cellStyle name="Dex Doub Line 5 2 3 8 2" xfId="25628" xr:uid="{BF597862-F662-4082-AD20-7472EB51D7E3}"/>
    <cellStyle name="Dex Doub Line 5 2 3 8 2 2" xfId="25629" xr:uid="{C3E505A3-1978-4E4A-8984-71D6CE991D51}"/>
    <cellStyle name="Dex Doub Line 5 2 3 8 3" xfId="25630" xr:uid="{8C3B5AD0-52CA-4AE9-A0D3-B616079A420A}"/>
    <cellStyle name="Dex Doub Line 5 2 3 9" xfId="25631" xr:uid="{25B33460-C69C-40B6-B611-D32FA2B69B71}"/>
    <cellStyle name="Dex Doub Line 5 2 3 9 2" xfId="25632" xr:uid="{EB84863D-AB24-44A3-8F1B-EDE5F8704830}"/>
    <cellStyle name="Dex Doub Line 5 2 4" xfId="6945" xr:uid="{A4D6C625-41A1-47DE-9479-6FBF2AB45CDB}"/>
    <cellStyle name="Dex Doub Line 5 2 4 2" xfId="7512" xr:uid="{E78C11A3-C65B-4FAB-9319-9DB407A018CB}"/>
    <cellStyle name="Dex Doub Line 5 2 4 2 2" xfId="5710" xr:uid="{746BB73A-72C7-48CF-B987-43BAC3A922E9}"/>
    <cellStyle name="Dex Doub Line 5 2 4 2 2 2" xfId="25633" xr:uid="{C036E588-8464-468D-B504-84C44082C46C}"/>
    <cellStyle name="Dex Doub Line 5 2 4 2 2 2 2" xfId="25634" xr:uid="{5618D01D-9D90-4795-BE18-018EA8D01F83}"/>
    <cellStyle name="Dex Doub Line 5 2 4 2 2 3" xfId="25635" xr:uid="{C02E359D-D858-4740-8301-3ACF2E47A61E}"/>
    <cellStyle name="Dex Doub Line 5 2 4 2 3" xfId="25636" xr:uid="{4A2E6251-CEE1-4D0D-A56D-095C310F5A2A}"/>
    <cellStyle name="Dex Doub Line 5 2 4 2 3 2" xfId="25637" xr:uid="{5201CC1B-9E7B-41F1-90FC-0A33A94B1620}"/>
    <cellStyle name="Dex Doub Line 5 2 4 2 4" xfId="25638" xr:uid="{3A47FABD-81E3-4959-B422-88429420BD76}"/>
    <cellStyle name="Dex Doub Line 5 2 4 3" xfId="5709" xr:uid="{0CF67D51-B161-4063-94FD-98EC3F47DFEB}"/>
    <cellStyle name="Dex Doub Line 5 2 4 3 2" xfId="25639" xr:uid="{2F276B7F-D90D-4445-A2E7-A6EB9499BA19}"/>
    <cellStyle name="Dex Doub Line 5 2 4 3 2 2" xfId="25640" xr:uid="{92D30271-C148-46FE-8D10-C02C993A1692}"/>
    <cellStyle name="Dex Doub Line 5 2 4 3 3" xfId="25641" xr:uid="{D4F52D3A-81C8-45F4-AC9D-8FD203FE87B1}"/>
    <cellStyle name="Dex Doub Line 5 2 4 4" xfId="3510" xr:uid="{939CEBBC-922A-4E94-878C-25CEB539C36A}"/>
    <cellStyle name="Dex Doub Line 5 2 4 4 2" xfId="25642" xr:uid="{D5EB26AE-4EA9-4DED-8D85-43C5BB159B4F}"/>
    <cellStyle name="Dex Doub Line 5 2 4 4 2 2" xfId="25643" xr:uid="{8C49E45C-794A-432E-BB9B-4B4D4AA7CCBC}"/>
    <cellStyle name="Dex Doub Line 5 2 4 4 3" xfId="25644" xr:uid="{8CEBBD52-BF19-4C6D-B385-56EFB5F603CA}"/>
    <cellStyle name="Dex Doub Line 5 2 4 5" xfId="25645" xr:uid="{43B5AF3A-5167-4BB0-86D0-43FA8719FFCB}"/>
    <cellStyle name="Dex Doub Line 5 2 4 5 2" xfId="25646" xr:uid="{5F4DC10B-13CB-41A5-82F1-F0BB5CF69003}"/>
    <cellStyle name="Dex Doub Line 5 2 4 6" xfId="25647" xr:uid="{32C3CC49-DD65-49EF-B3D0-0B5D99BA11A6}"/>
    <cellStyle name="Dex Doub Line 5 2 5" xfId="6947" xr:uid="{078568A8-F8C8-4DC6-81BB-AA944BA6AFE6}"/>
    <cellStyle name="Dex Doub Line 5 2 5 2" xfId="6948" xr:uid="{E137F02E-3123-4A68-9B8A-D4AFA89BD9AC}"/>
    <cellStyle name="Dex Doub Line 5 2 5 2 2" xfId="7943" xr:uid="{B43FA9CF-2686-4FCA-B390-1686730AB893}"/>
    <cellStyle name="Dex Doub Line 5 2 5 2 2 2" xfId="25648" xr:uid="{0516E2F6-DBEC-46DA-A20A-2BC492A1165B}"/>
    <cellStyle name="Dex Doub Line 5 2 5 2 2 2 2" xfId="25649" xr:uid="{40E960B2-EFF0-403B-92AE-3BABA4BE1A31}"/>
    <cellStyle name="Dex Doub Line 5 2 5 2 2 3" xfId="25650" xr:uid="{8F4FFBF9-2FBA-40E5-81B8-CCD73A5D04D8}"/>
    <cellStyle name="Dex Doub Line 5 2 5 2 3" xfId="25651" xr:uid="{DF1393E5-D316-438A-AE68-2B5AF7865E10}"/>
    <cellStyle name="Dex Doub Line 5 2 5 2 3 2" xfId="25652" xr:uid="{16ED3581-1049-4288-9B10-1A54590C11CC}"/>
    <cellStyle name="Dex Doub Line 5 2 5 2 4" xfId="25653" xr:uid="{FE4374B9-105D-4E47-A16A-5A27F0F07F40}"/>
    <cellStyle name="Dex Doub Line 5 2 5 3" xfId="7288" xr:uid="{26769FF8-37B8-4C1A-BC66-90059D4541C6}"/>
    <cellStyle name="Dex Doub Line 5 2 5 3 2" xfId="25654" xr:uid="{0B828D9D-5196-44A6-995E-53C60E297C9F}"/>
    <cellStyle name="Dex Doub Line 5 2 5 3 2 2" xfId="25655" xr:uid="{095A858B-B57D-4490-8434-E95F071F2839}"/>
    <cellStyle name="Dex Doub Line 5 2 5 3 3" xfId="25656" xr:uid="{52E0809E-B88E-4CBE-AF7D-2D75A932A055}"/>
    <cellStyle name="Dex Doub Line 5 2 5 4" xfId="7942" xr:uid="{E5AD13BE-0888-4D8E-96B8-598BA14320E5}"/>
    <cellStyle name="Dex Doub Line 5 2 5 4 2" xfId="25657" xr:uid="{B1C60369-D43A-4EE1-AB79-CDC0B044D86E}"/>
    <cellStyle name="Dex Doub Line 5 2 5 4 2 2" xfId="25658" xr:uid="{367BE238-002B-47D6-9E59-C9818B4ABA94}"/>
    <cellStyle name="Dex Doub Line 5 2 5 4 3" xfId="25659" xr:uid="{6C725374-2567-4953-98AB-36F4E0BBCAD5}"/>
    <cellStyle name="Dex Doub Line 5 2 5 5" xfId="25660" xr:uid="{1CD9AB7E-7300-4BE2-B069-10ABD74D9A38}"/>
    <cellStyle name="Dex Doub Line 5 2 5 5 2" xfId="25661" xr:uid="{DDE43FA3-23D5-453A-AC87-F3E89AD79F4F}"/>
    <cellStyle name="Dex Doub Line 5 2 5 6" xfId="25662" xr:uid="{E53F21FA-5FE2-4C71-ACF2-C49DB8BBBD2D}"/>
    <cellStyle name="Dex Doub Line 5 2 6" xfId="6871" xr:uid="{ED256997-EE0F-4C58-9D0F-0D2825B4E704}"/>
    <cellStyle name="Dex Doub Line 5 2 6 2" xfId="6859" xr:uid="{55A91D02-7E91-45F4-A1D4-B85C8FCA9FBA}"/>
    <cellStyle name="Dex Doub Line 5 2 6 2 2" xfId="7417" xr:uid="{E57725F2-0972-49B0-BF43-41B0E8FF1497}"/>
    <cellStyle name="Dex Doub Line 5 2 6 2 2 2" xfId="25663" xr:uid="{A0C00491-EC44-46DA-B44D-73FCFBF59F50}"/>
    <cellStyle name="Dex Doub Line 5 2 6 2 2 2 2" xfId="25664" xr:uid="{4E628D61-9CC5-469C-B350-2173054ADF3D}"/>
    <cellStyle name="Dex Doub Line 5 2 6 2 2 3" xfId="25665" xr:uid="{3B000296-6430-4C68-A0CD-1C3A3FA1EC96}"/>
    <cellStyle name="Dex Doub Line 5 2 6 2 3" xfId="25666" xr:uid="{51736A46-7B71-4AB2-B920-11A697D8B34F}"/>
    <cellStyle name="Dex Doub Line 5 2 6 2 3 2" xfId="25667" xr:uid="{C706ADD2-3077-44DE-9B93-B6503CA4C4BA}"/>
    <cellStyle name="Dex Doub Line 5 2 6 2 4" xfId="25668" xr:uid="{52F03637-E972-4391-9721-9465FDDCFAFD}"/>
    <cellStyle name="Dex Doub Line 5 2 6 3" xfId="3970" xr:uid="{96D72513-7565-4429-ABAD-EB1556648B61}"/>
    <cellStyle name="Dex Doub Line 5 2 6 3 2" xfId="25669" xr:uid="{B3A18613-0CC7-4387-B7DE-420DD96B18FE}"/>
    <cellStyle name="Dex Doub Line 5 2 6 3 2 2" xfId="25670" xr:uid="{797DB8ED-C8DE-4651-962E-2F3C2576BB47}"/>
    <cellStyle name="Dex Doub Line 5 2 6 3 3" xfId="25671" xr:uid="{34514E8A-2C06-40AD-9E0F-410EF0F713C6}"/>
    <cellStyle name="Dex Doub Line 5 2 6 4" xfId="5792" xr:uid="{1233EDE7-2419-449F-A689-8E77C68DF23B}"/>
    <cellStyle name="Dex Doub Line 5 2 6 4 2" xfId="25672" xr:uid="{673A1926-13EE-463C-A8D8-05E7E203526E}"/>
    <cellStyle name="Dex Doub Line 5 2 6 4 2 2" xfId="25673" xr:uid="{7F925FF5-7B16-4169-82F6-28758903810D}"/>
    <cellStyle name="Dex Doub Line 5 2 6 4 3" xfId="25674" xr:uid="{F2CB3851-0E61-4FC2-A44E-A03217A380B2}"/>
    <cellStyle name="Dex Doub Line 5 2 6 5" xfId="25675" xr:uid="{54C9F732-B6C0-4868-BE7C-692863CF6E55}"/>
    <cellStyle name="Dex Doub Line 5 2 6 5 2" xfId="25676" xr:uid="{D4ECABC5-A724-42F8-8E07-CC09FEE64C69}"/>
    <cellStyle name="Dex Doub Line 5 2 6 6" xfId="25677" xr:uid="{70CC7ADC-04BF-4A1E-AFF6-9BE04C29BFA1}"/>
    <cellStyle name="Dex Doub Line 5 2 7" xfId="5520" xr:uid="{B359A6FB-84BA-4E75-B051-9C68F369244A}"/>
    <cellStyle name="Dex Doub Line 5 2 7 2" xfId="7685" xr:uid="{DC946B32-B550-4658-A515-0E1240FC70B0}"/>
    <cellStyle name="Dex Doub Line 5 2 7 2 2" xfId="25678" xr:uid="{180DCC5F-1BDF-47B1-8A08-F7ED5486FD36}"/>
    <cellStyle name="Dex Doub Line 5 2 7 2 2 2" xfId="25679" xr:uid="{2DB63C58-7CB5-4E65-8EEF-A60DE99174D6}"/>
    <cellStyle name="Dex Doub Line 5 2 7 2 3" xfId="25680" xr:uid="{BB5D67C4-0308-405E-8849-B70BCE8EE7B8}"/>
    <cellStyle name="Dex Doub Line 5 2 7 3" xfId="25681" xr:uid="{6B06DC9B-3350-4673-911C-9DC2B9B9297B}"/>
    <cellStyle name="Dex Doub Line 5 2 7 3 2" xfId="25682" xr:uid="{194D3E75-9702-4B52-8527-50A6598F4D5A}"/>
    <cellStyle name="Dex Doub Line 5 2 7 4" xfId="25683" xr:uid="{B403582F-25AA-451D-A73C-C3BCB65BBECD}"/>
    <cellStyle name="Dex Doub Line 5 2 8" xfId="7289" xr:uid="{DC6C889A-EC89-43B8-B0F1-10E1AB32CA98}"/>
    <cellStyle name="Dex Doub Line 5 2 8 2" xfId="25684" xr:uid="{F15B0378-7A4E-4BBD-8E68-F82BB1550C83}"/>
    <cellStyle name="Dex Doub Line 5 2 8 2 2" xfId="25685" xr:uid="{4CC23041-560C-4BC4-8030-3EA56E1419D3}"/>
    <cellStyle name="Dex Doub Line 5 2 8 3" xfId="25686" xr:uid="{CE07D162-6FE0-48A4-84B1-7BCF3347A5B8}"/>
    <cellStyle name="Dex Doub Line 5 2 9" xfId="7423" xr:uid="{CB4ECB74-555E-449A-8071-F50B120E7C93}"/>
    <cellStyle name="Dex Doub Line 5 2 9 2" xfId="25687" xr:uid="{FD6BA7D6-43AF-4738-AE5E-6E2F202080CF}"/>
    <cellStyle name="Dex Doub Line 5 2 9 2 2" xfId="25688" xr:uid="{6AA794AF-BBA9-4FEA-913F-BB9CE29C480B}"/>
    <cellStyle name="Dex Doub Line 5 2 9 3" xfId="25689" xr:uid="{7BBF033D-EE01-49D5-AB3E-D33D724DA7F9}"/>
    <cellStyle name="Dex Doub Line 5 3" xfId="5791" xr:uid="{F69D288C-77B9-4A4B-B61D-293A97DDD65D}"/>
    <cellStyle name="Dex Doub Line 5 3 10" xfId="25690" xr:uid="{991663DC-38A6-499E-A92E-FABC4CDB977B}"/>
    <cellStyle name="Dex Doub Line 5 3 2" xfId="5519" xr:uid="{12A7CDD6-A9EC-4B13-90F6-BFC4D0902809}"/>
    <cellStyle name="Dex Doub Line 5 3 2 2" xfId="7686" xr:uid="{196F5726-564F-440B-8D97-5F3C7C270909}"/>
    <cellStyle name="Dex Doub Line 5 3 2 2 2" xfId="7424" xr:uid="{F6821EF6-C1E3-49FF-8421-3F16B9CDB3F3}"/>
    <cellStyle name="Dex Doub Line 5 3 2 2 2 2" xfId="25691" xr:uid="{7B69A5DA-92A7-4AA4-9868-F8990AAF88F5}"/>
    <cellStyle name="Dex Doub Line 5 3 2 2 2 2 2" xfId="25692" xr:uid="{F969F516-B3E6-4DED-AD43-D3B6804EBFE0}"/>
    <cellStyle name="Dex Doub Line 5 3 2 2 2 3" xfId="25693" xr:uid="{C42AF0E7-7969-4402-AF77-CA50B2053060}"/>
    <cellStyle name="Dex Doub Line 5 3 2 2 3" xfId="25694" xr:uid="{B20A4F0E-7A0E-46E0-A230-5E3AA7503A5F}"/>
    <cellStyle name="Dex Doub Line 5 3 2 2 3 2" xfId="25695" xr:uid="{6DEFDA4E-1B10-4A3F-9719-098872CC7F60}"/>
    <cellStyle name="Dex Doub Line 5 3 2 2 4" xfId="25696" xr:uid="{DC43C6B4-E639-476B-B660-BFA33A001EAD}"/>
    <cellStyle name="Dex Doub Line 5 3 2 3" xfId="5790" xr:uid="{EFD480C2-C831-4180-8A33-F93A0FA445FA}"/>
    <cellStyle name="Dex Doub Line 5 3 2 3 2" xfId="25697" xr:uid="{150620A0-4124-42BA-832E-670CA55CEA90}"/>
    <cellStyle name="Dex Doub Line 5 3 2 3 2 2" xfId="25698" xr:uid="{6A553EBF-5DF2-4D13-9881-6D946927B3AB}"/>
    <cellStyle name="Dex Doub Line 5 3 2 3 3" xfId="25699" xr:uid="{68019D27-ED71-44C4-B4F1-ECC4224E7591}"/>
    <cellStyle name="Dex Doub Line 5 3 2 4" xfId="5518" xr:uid="{59B3194F-E0DD-4422-8579-8514B70DCE1D}"/>
    <cellStyle name="Dex Doub Line 5 3 2 4 2" xfId="25700" xr:uid="{DD52DFBC-2B30-4304-95BE-68857BF5867D}"/>
    <cellStyle name="Dex Doub Line 5 3 2 4 2 2" xfId="25701" xr:uid="{7AD21EF6-922F-4AC0-8B45-E489FF396205}"/>
    <cellStyle name="Dex Doub Line 5 3 2 4 3" xfId="25702" xr:uid="{AFC55392-A058-4004-8D64-952412D38EFA}"/>
    <cellStyle name="Dex Doub Line 5 3 2 5" xfId="25703" xr:uid="{717A1DC0-7E7E-4737-8FD2-3B8DF652A241}"/>
    <cellStyle name="Dex Doub Line 5 3 2 5 2" xfId="25704" xr:uid="{1329CF63-2C96-496F-A96F-5510480DC6C4}"/>
    <cellStyle name="Dex Doub Line 5 3 2 6" xfId="25705" xr:uid="{9032BCA4-6DF9-46E5-A921-A75CFA19634E}"/>
    <cellStyle name="Dex Doub Line 5 3 3" xfId="7687" xr:uid="{E0EE3C01-A620-4CB4-857D-D10DEF21B846}"/>
    <cellStyle name="Dex Doub Line 5 3 3 2" xfId="7425" xr:uid="{92770184-A928-4410-88BB-1997AC9B1D68}"/>
    <cellStyle name="Dex Doub Line 5 3 3 2 2" xfId="5789" xr:uid="{72E50940-97D0-4053-B752-D509FA935E10}"/>
    <cellStyle name="Dex Doub Line 5 3 3 2 2 2" xfId="25706" xr:uid="{C30359A2-A885-4B25-B1EE-B757BD478973}"/>
    <cellStyle name="Dex Doub Line 5 3 3 2 2 2 2" xfId="25707" xr:uid="{27C77590-F1CB-40B2-A678-C210E3BAF04F}"/>
    <cellStyle name="Dex Doub Line 5 3 3 2 2 3" xfId="25708" xr:uid="{E13F80CC-C52E-4E30-AEF0-5566CFAD2EFF}"/>
    <cellStyle name="Dex Doub Line 5 3 3 2 3" xfId="25709" xr:uid="{5ABF2800-7C84-4F7A-A3FC-C64FD0AF5E8B}"/>
    <cellStyle name="Dex Doub Line 5 3 3 2 3 2" xfId="25710" xr:uid="{86CBA644-E32C-476E-8259-8E8F322888AC}"/>
    <cellStyle name="Dex Doub Line 5 3 3 2 4" xfId="25711" xr:uid="{8CC366E3-A9D6-4095-9896-AFAFB7E34931}"/>
    <cellStyle name="Dex Doub Line 5 3 3 3" xfId="5515" xr:uid="{A4AD423F-57F6-463B-B6A7-F56914EC7ADE}"/>
    <cellStyle name="Dex Doub Line 5 3 3 3 2" xfId="25712" xr:uid="{34548EA3-F7C4-469E-B18D-B5C939275F70}"/>
    <cellStyle name="Dex Doub Line 5 3 3 3 2 2" xfId="25713" xr:uid="{9264C3E6-CCAD-44AF-BEF7-CDDBCC4F801B}"/>
    <cellStyle name="Dex Doub Line 5 3 3 3 3" xfId="25714" xr:uid="{14A5DE9C-9777-408A-8EE2-6C082AA5A0F9}"/>
    <cellStyle name="Dex Doub Line 5 3 3 4" xfId="7688" xr:uid="{AB57B35C-F836-474D-922F-E26BE5BA7336}"/>
    <cellStyle name="Dex Doub Line 5 3 3 4 2" xfId="25715" xr:uid="{CA9333B1-9030-4A51-BDF6-EE0A0B9AF886}"/>
    <cellStyle name="Dex Doub Line 5 3 3 4 2 2" xfId="25716" xr:uid="{66C014B5-1B65-4C5D-83E1-01C749AFC891}"/>
    <cellStyle name="Dex Doub Line 5 3 3 4 3" xfId="25717" xr:uid="{314F2977-6B90-4626-87F2-2DD9E547AFEA}"/>
    <cellStyle name="Dex Doub Line 5 3 3 5" xfId="25718" xr:uid="{87F975CB-6FE2-49CB-9CF7-C0CB27C1700A}"/>
    <cellStyle name="Dex Doub Line 5 3 3 5 2" xfId="25719" xr:uid="{BDD42C34-5EC3-4BB1-AC78-4DE8DFED34BE}"/>
    <cellStyle name="Dex Doub Line 5 3 3 6" xfId="25720" xr:uid="{4A7A065F-3AD0-47FF-B689-8DD6F34C1427}"/>
    <cellStyle name="Dex Doub Line 5 3 4" xfId="7426" xr:uid="{9A1CEA97-5BDB-4A44-96CB-BDA3CE44A681}"/>
    <cellStyle name="Dex Doub Line 5 3 4 2" xfId="3717" xr:uid="{BC5FA31C-E3A3-4304-BD84-502B8BDCD32D}"/>
    <cellStyle name="Dex Doub Line 5 3 4 2 2" xfId="7689" xr:uid="{C1DD3C12-2D16-4768-9300-2D774EC9DA15}"/>
    <cellStyle name="Dex Doub Line 5 3 4 2 2 2" xfId="25721" xr:uid="{34FCDBB0-D15A-4942-A5B4-457609A1FFAE}"/>
    <cellStyle name="Dex Doub Line 5 3 4 2 2 2 2" xfId="25722" xr:uid="{1EEFED3C-9C61-480D-8E7D-CE94802E5741}"/>
    <cellStyle name="Dex Doub Line 5 3 4 2 2 3" xfId="25723" xr:uid="{1A1C4AC4-FF5D-41BF-B601-42CDE15F3F43}"/>
    <cellStyle name="Dex Doub Line 5 3 4 2 3" xfId="25724" xr:uid="{32ACAC58-0BAD-4D56-B588-50AF6F05148F}"/>
    <cellStyle name="Dex Doub Line 5 3 4 2 3 2" xfId="25725" xr:uid="{3E5ADF3A-E6D1-447F-A1AE-721642A43C6F}"/>
    <cellStyle name="Dex Doub Line 5 3 4 2 4" xfId="25726" xr:uid="{8FF45AE0-FEB7-4400-B75E-F412E2B54ED9}"/>
    <cellStyle name="Dex Doub Line 5 3 4 3" xfId="6872" xr:uid="{E19D9923-BFFD-49A0-93DF-3E39781DA67E}"/>
    <cellStyle name="Dex Doub Line 5 3 4 3 2" xfId="25727" xr:uid="{60AEB32E-BC8E-424F-A4CB-D277E381CE2C}"/>
    <cellStyle name="Dex Doub Line 5 3 4 3 2 2" xfId="25728" xr:uid="{6FCC3B1C-E505-4742-8C97-B1E06CE2C1E9}"/>
    <cellStyle name="Dex Doub Line 5 3 4 3 3" xfId="25729" xr:uid="{C4117A28-B465-4066-B8B3-B483030E9535}"/>
    <cellStyle name="Dex Doub Line 5 3 4 4" xfId="7937" xr:uid="{F252F766-9461-41A2-9056-6CB42CB68733}"/>
    <cellStyle name="Dex Doub Line 5 3 4 4 2" xfId="25730" xr:uid="{38603761-EAEA-4741-AC69-C377D57010BF}"/>
    <cellStyle name="Dex Doub Line 5 3 4 4 2 2" xfId="25731" xr:uid="{7FACD51A-398E-4420-8F39-E1C5A5EFAAD4}"/>
    <cellStyle name="Dex Doub Line 5 3 4 4 3" xfId="25732" xr:uid="{C98B7DEE-1211-4C82-9818-144166D0ACCF}"/>
    <cellStyle name="Dex Doub Line 5 3 4 5" xfId="25733" xr:uid="{0294D0CF-0E88-4571-AD05-C474D6ADE86E}"/>
    <cellStyle name="Dex Doub Line 5 3 4 5 2" xfId="25734" xr:uid="{85941CDB-08ED-45B5-A431-34A3E8C96F17}"/>
    <cellStyle name="Dex Doub Line 5 3 4 6" xfId="25735" xr:uid="{C671C02B-F8FB-480A-99F6-B4757FF13020}"/>
    <cellStyle name="Dex Doub Line 5 3 5" xfId="7422" xr:uid="{82404CB9-BA62-4808-A450-114DCBAE6EDB}"/>
    <cellStyle name="Dex Doub Line 5 3 5 2" xfId="5788" xr:uid="{171765AF-68E9-464F-827C-106AE55BD852}"/>
    <cellStyle name="Dex Doub Line 5 3 5 2 2" xfId="5787" xr:uid="{795E2235-2400-450F-9FC1-DA98536C98CB}"/>
    <cellStyle name="Dex Doub Line 5 3 5 2 2 2" xfId="25736" xr:uid="{F5B22425-A276-4719-86F7-CA507BC1A35A}"/>
    <cellStyle name="Dex Doub Line 5 3 5 2 2 2 2" xfId="25737" xr:uid="{C13A395F-7DF2-4540-8445-29D34DD430E5}"/>
    <cellStyle name="Dex Doub Line 5 3 5 2 2 3" xfId="25738" xr:uid="{63E4D27E-5ACA-48DA-9241-33E2AA20B05E}"/>
    <cellStyle name="Dex Doub Line 5 3 5 2 3" xfId="25739" xr:uid="{C6172A84-3C6A-4AA5-885A-CB46797273F2}"/>
    <cellStyle name="Dex Doub Line 5 3 5 2 3 2" xfId="25740" xr:uid="{C327A4AA-0B5A-4B66-A86B-4E7033D8F84E}"/>
    <cellStyle name="Dex Doub Line 5 3 5 2 4" xfId="25741" xr:uid="{1618181E-C5E5-4EF9-A8D3-75514457D7D8}"/>
    <cellStyle name="Dex Doub Line 5 3 5 3" xfId="5514" xr:uid="{E10E0DCE-5A6B-416B-AE70-54DFEC16CD66}"/>
    <cellStyle name="Dex Doub Line 5 3 5 3 2" xfId="25742" xr:uid="{DCF50F09-2C31-4E44-B06D-5307127A0220}"/>
    <cellStyle name="Dex Doub Line 5 3 5 3 2 2" xfId="25743" xr:uid="{6D615A67-D5AF-4B07-B6FB-422A6B42C930}"/>
    <cellStyle name="Dex Doub Line 5 3 5 3 3" xfId="25744" xr:uid="{EA570167-A155-433D-8F07-0A0DF1FB76F8}"/>
    <cellStyle name="Dex Doub Line 5 3 5 4" xfId="25745" xr:uid="{97ECF83E-8610-4BC4-9612-0AD2CAF2F6EA}"/>
    <cellStyle name="Dex Doub Line 5 3 5 4 2" xfId="25746" xr:uid="{B4ABC809-5C0C-4AEE-AB70-B2BAE4C0FEFD}"/>
    <cellStyle name="Dex Doub Line 5 3 5 5" xfId="25747" xr:uid="{E518B719-D69F-4F37-9D9B-B4FB10C392DC}"/>
    <cellStyle name="Dex Doub Line 5 3 6" xfId="7690" xr:uid="{7762CFD7-05CA-4289-909B-52401C5B0D24}"/>
    <cellStyle name="Dex Doub Line 5 3 6 2" xfId="7428" xr:uid="{B45FA143-18CD-4BE3-9D6F-86BDAC126FB3}"/>
    <cellStyle name="Dex Doub Line 5 3 6 2 2" xfId="25748" xr:uid="{643F2FE4-8744-4087-8716-1694E9BBBD5B}"/>
    <cellStyle name="Dex Doub Line 5 3 6 2 2 2" xfId="25749" xr:uid="{282BE7F9-E916-43FA-A886-418BDBB3EF1C}"/>
    <cellStyle name="Dex Doub Line 5 3 6 2 3" xfId="25750" xr:uid="{C063DA1B-86C6-4D3B-A9D2-C117862CB413}"/>
    <cellStyle name="Dex Doub Line 5 3 6 3" xfId="25751" xr:uid="{FA57CB87-E0EE-429C-8C3B-85B0447EC6C5}"/>
    <cellStyle name="Dex Doub Line 5 3 6 3 2" xfId="25752" xr:uid="{2B2A2F1C-5217-455D-A794-F14E7F713046}"/>
    <cellStyle name="Dex Doub Line 5 3 6 4" xfId="25753" xr:uid="{9BD342C8-AC87-4D6A-9EBF-674F22DDF4B1}"/>
    <cellStyle name="Dex Doub Line 5 3 7" xfId="5786" xr:uid="{3CC0ECC3-B34E-42F6-824B-DA28D7B52670}"/>
    <cellStyle name="Dex Doub Line 5 3 7 2" xfId="25754" xr:uid="{818C8938-02BD-4CA2-B867-A4CBCBC96530}"/>
    <cellStyle name="Dex Doub Line 5 3 7 2 2" xfId="25755" xr:uid="{F4A38AD9-5EFE-4B62-8A2E-280243F4C808}"/>
    <cellStyle name="Dex Doub Line 5 3 7 3" xfId="25756" xr:uid="{9DC18A58-DC1B-4A38-9930-569B485D08CD}"/>
    <cellStyle name="Dex Doub Line 5 3 8" xfId="3715" xr:uid="{A0D9E94B-102B-4FAF-B469-77582F93DD1D}"/>
    <cellStyle name="Dex Doub Line 5 3 8 2" xfId="25757" xr:uid="{00AB3275-DE34-48C9-9217-765B25FEBA4B}"/>
    <cellStyle name="Dex Doub Line 5 3 8 2 2" xfId="25758" xr:uid="{DFF5FA98-8F84-4AA6-9EFC-A631B307157D}"/>
    <cellStyle name="Dex Doub Line 5 3 8 3" xfId="25759" xr:uid="{4F97C25F-6E03-4BDC-BD57-244381A4E216}"/>
    <cellStyle name="Dex Doub Line 5 3 9" xfId="25760" xr:uid="{CD0B93F0-10E0-42B1-8035-4CD4CF02018E}"/>
    <cellStyle name="Dex Doub Line 5 3 9 2" xfId="25761" xr:uid="{83B1D51D-9982-4B20-8E50-D2BB7663F718}"/>
    <cellStyle name="Dex Doub Line 5 4" xfId="7691" xr:uid="{4785353F-5765-4F37-9A8C-829228DF1D37}"/>
    <cellStyle name="Dex Doub Line 5 4 10" xfId="25762" xr:uid="{B82EE402-6B9B-4D54-8DD1-E1E3DDC1DE27}"/>
    <cellStyle name="Dex Doub Line 5 4 2" xfId="7429" xr:uid="{1F6C56EC-6E63-4C7D-BEB3-A32F4CEA3F75}"/>
    <cellStyle name="Dex Doub Line 5 4 2 2" xfId="5785" xr:uid="{4DD98DB7-B28C-4EDC-BB0C-2F155B575FB8}"/>
    <cellStyle name="Dex Doub Line 5 4 2 2 2" xfId="3714" xr:uid="{6B50C0EA-7938-4B52-BBB4-DF39BF1C68AA}"/>
    <cellStyle name="Dex Doub Line 5 4 2 2 2 2" xfId="25763" xr:uid="{F79520B4-5406-4E79-A24D-DDC257EC3C1B}"/>
    <cellStyle name="Dex Doub Line 5 4 2 2 2 2 2" xfId="25764" xr:uid="{4AB95E78-EFF3-4913-A025-B94E5988E214}"/>
    <cellStyle name="Dex Doub Line 5 4 2 2 2 3" xfId="25765" xr:uid="{85D6619F-AF60-4BCE-A6BE-4340367F244F}"/>
    <cellStyle name="Dex Doub Line 5 4 2 2 3" xfId="25766" xr:uid="{6B7F327E-C1E0-4882-A8F2-EB1C319835C8}"/>
    <cellStyle name="Dex Doub Line 5 4 2 2 3 2" xfId="25767" xr:uid="{5C8B5B40-3AFE-4381-A9C5-3318158DCF1A}"/>
    <cellStyle name="Dex Doub Line 5 4 2 2 4" xfId="25768" xr:uid="{2B5696FA-FBC2-4A80-A448-C4577EC07095}"/>
    <cellStyle name="Dex Doub Line 5 4 2 3" xfId="7692" xr:uid="{4DE81CE3-52CD-4A46-8423-B78A078FCEEA}"/>
    <cellStyle name="Dex Doub Line 5 4 2 3 2" xfId="25769" xr:uid="{A61E623B-EAE8-4086-B309-3B93BFE5BBE4}"/>
    <cellStyle name="Dex Doub Line 5 4 2 3 2 2" xfId="25770" xr:uid="{9D2013E2-1557-4E51-BF69-FCF19000A401}"/>
    <cellStyle name="Dex Doub Line 5 4 2 3 3" xfId="25771" xr:uid="{7F22304E-8F1B-4EC7-AB3A-8559D89F4D8C}"/>
    <cellStyle name="Dex Doub Line 5 4 2 4" xfId="7430" xr:uid="{CDB8F9EF-2D0B-4740-AF3D-DBE3492B2E29}"/>
    <cellStyle name="Dex Doub Line 5 4 2 4 2" xfId="25772" xr:uid="{374C4E32-B001-484C-A94A-952FCC0D4578}"/>
    <cellStyle name="Dex Doub Line 5 4 2 4 2 2" xfId="25773" xr:uid="{1FC32A13-8EE4-4A4F-8CB9-25F64F8DD7C7}"/>
    <cellStyle name="Dex Doub Line 5 4 2 4 3" xfId="25774" xr:uid="{95B7ECC4-EFB6-401E-AA33-1B1115D907C3}"/>
    <cellStyle name="Dex Doub Line 5 4 2 5" xfId="25775" xr:uid="{DBE50006-13CC-4526-8296-846F8D95197B}"/>
    <cellStyle name="Dex Doub Line 5 4 2 5 2" xfId="25776" xr:uid="{1C042DAA-84E0-4782-85C3-7BB136EA53BD}"/>
    <cellStyle name="Dex Doub Line 5 4 2 6" xfId="25777" xr:uid="{3CD9AF55-9373-4CEF-8B90-A2CB777244B5}"/>
    <cellStyle name="Dex Doub Line 5 4 3" xfId="5784" xr:uid="{CDF80D00-7704-4568-8546-30C2FA373868}"/>
    <cellStyle name="Dex Doub Line 5 4 3 2" xfId="3713" xr:uid="{B8ECFC2D-3817-4177-8638-D8574D90E735}"/>
    <cellStyle name="Dex Doub Line 5 4 3 2 2" xfId="7693" xr:uid="{39832888-47D0-453E-8E0F-73CE89EBDEFE}"/>
    <cellStyle name="Dex Doub Line 5 4 3 2 2 2" xfId="25778" xr:uid="{877C859E-A9D8-444F-BA35-4A9CE7C5CC7A}"/>
    <cellStyle name="Dex Doub Line 5 4 3 2 2 2 2" xfId="25779" xr:uid="{A7EC9286-DFAC-477E-A7A6-18BB50A2EA6B}"/>
    <cellStyle name="Dex Doub Line 5 4 3 2 2 3" xfId="25780" xr:uid="{2B288101-BCBA-48A4-9297-FCDFE7DAAA07}"/>
    <cellStyle name="Dex Doub Line 5 4 3 2 3" xfId="25781" xr:uid="{EC1D4A7A-09C9-4300-A11F-3566CDBF4274}"/>
    <cellStyle name="Dex Doub Line 5 4 3 2 3 2" xfId="25782" xr:uid="{E8D4F952-5845-40E9-92E8-A905C8345DCD}"/>
    <cellStyle name="Dex Doub Line 5 4 3 2 4" xfId="25783" xr:uid="{22BE76AC-0A55-47C9-AFB1-E2BD50E583B3}"/>
    <cellStyle name="Dex Doub Line 5 4 3 3" xfId="7431" xr:uid="{514261A5-C956-4DF2-9D8A-C7C20A4327E7}"/>
    <cellStyle name="Dex Doub Line 5 4 3 3 2" xfId="25784" xr:uid="{B919B0C5-D8F2-4B0E-ACE2-56C564822C8F}"/>
    <cellStyle name="Dex Doub Line 5 4 3 3 2 2" xfId="25785" xr:uid="{D02FBF16-13A8-4F49-A899-BC2D3614C6C9}"/>
    <cellStyle name="Dex Doub Line 5 4 3 3 3" xfId="25786" xr:uid="{FD0C92DB-61DC-4BA8-90E5-55C2B48B001B}"/>
    <cellStyle name="Dex Doub Line 5 4 3 4" xfId="7694" xr:uid="{798816B6-BE7F-41A7-8079-D5FE7E9EDD2B}"/>
    <cellStyle name="Dex Doub Line 5 4 3 4 2" xfId="25787" xr:uid="{21D60AE2-6DB1-4B63-98D3-BA279E91C869}"/>
    <cellStyle name="Dex Doub Line 5 4 3 4 2 2" xfId="25788" xr:uid="{00FDC384-4704-46A7-8C89-5D1BF9ACF0E4}"/>
    <cellStyle name="Dex Doub Line 5 4 3 4 3" xfId="25789" xr:uid="{A3F68FC0-4765-45B9-9A4B-E7E17DCED58D}"/>
    <cellStyle name="Dex Doub Line 5 4 3 5" xfId="25790" xr:uid="{33DE0020-F859-4B0B-8BD8-9E1D3ACDD9AD}"/>
    <cellStyle name="Dex Doub Line 5 4 3 5 2" xfId="25791" xr:uid="{1C5FAB6C-C210-4A48-9A99-5070436DCF52}"/>
    <cellStyle name="Dex Doub Line 5 4 3 6" xfId="25792" xr:uid="{9C74850B-4E53-4EA5-A437-6AA81D09F47A}"/>
    <cellStyle name="Dex Doub Line 5 4 4" xfId="6873" xr:uid="{469F01BA-DAA7-4063-944C-9C2B3244EB1C}"/>
    <cellStyle name="Dex Doub Line 5 4 4 2" xfId="4594" xr:uid="{BA8F7482-EC21-4295-8C76-17879A50D2E4}"/>
    <cellStyle name="Dex Doub Line 5 4 4 2 2" xfId="7427" xr:uid="{D92A3A45-FEA7-45C6-B346-252BC7630066}"/>
    <cellStyle name="Dex Doub Line 5 4 4 2 2 2" xfId="25793" xr:uid="{44792AD2-9FCC-463D-9EA8-385363E8366F}"/>
    <cellStyle name="Dex Doub Line 5 4 4 2 2 2 2" xfId="25794" xr:uid="{1BABCD67-5FB4-4AB0-912E-A09D360100F1}"/>
    <cellStyle name="Dex Doub Line 5 4 4 2 2 3" xfId="25795" xr:uid="{661EDDB0-4229-44F8-B96F-E3AA927C5EA4}"/>
    <cellStyle name="Dex Doub Line 5 4 4 2 3" xfId="25796" xr:uid="{E2C9B7CD-33ED-46D5-82AF-B1FD7A8EE56D}"/>
    <cellStyle name="Dex Doub Line 5 4 4 2 3 2" xfId="25797" xr:uid="{9DDCB8B0-8A1A-4561-9FA5-AF1A98828AB2}"/>
    <cellStyle name="Dex Doub Line 5 4 4 2 4" xfId="25798" xr:uid="{C768DA50-D215-4BA1-AB70-384E1315ECE2}"/>
    <cellStyle name="Dex Doub Line 5 4 4 3" xfId="5783" xr:uid="{F0B93CAA-3701-4AFB-84FB-02D1D1199345}"/>
    <cellStyle name="Dex Doub Line 5 4 4 3 2" xfId="25799" xr:uid="{00898C65-5A43-4764-8BDA-87E2EA92D415}"/>
    <cellStyle name="Dex Doub Line 5 4 4 3 2 2" xfId="25800" xr:uid="{32EB86B5-DCC3-47A0-9E85-BD0BF778A8EC}"/>
    <cellStyle name="Dex Doub Line 5 4 4 3 3" xfId="25801" xr:uid="{4BF2913E-7369-4E74-B314-1DC5A99D2A8B}"/>
    <cellStyle name="Dex Doub Line 5 4 4 4" xfId="5782" xr:uid="{C51F9968-317C-4651-828F-CF693A204F2F}"/>
    <cellStyle name="Dex Doub Line 5 4 4 4 2" xfId="25802" xr:uid="{B72FF805-6923-4BAC-985C-7B23CF9B5491}"/>
    <cellStyle name="Dex Doub Line 5 4 4 4 2 2" xfId="25803" xr:uid="{CA4DAF64-771E-4ABA-9099-FF59449DCC47}"/>
    <cellStyle name="Dex Doub Line 5 4 4 4 3" xfId="25804" xr:uid="{2F145773-6CA1-4A41-AF2F-B775116A7C53}"/>
    <cellStyle name="Dex Doub Line 5 4 4 5" xfId="25805" xr:uid="{A75CB41B-73D8-4EDB-87ED-03DD5E38D460}"/>
    <cellStyle name="Dex Doub Line 5 4 4 5 2" xfId="25806" xr:uid="{C2CDB69F-C913-41DE-8459-56E83F15C9FC}"/>
    <cellStyle name="Dex Doub Line 5 4 4 6" xfId="25807" xr:uid="{2B13712B-F4F3-469C-A996-E80629001E72}"/>
    <cellStyle name="Dex Doub Line 5 4 5" xfId="3711" xr:uid="{20BD1835-C6CF-4602-BA07-4891F9E1226E}"/>
    <cellStyle name="Dex Doub Line 5 4 5 2" xfId="7290" xr:uid="{1D920A34-4593-4D9F-BDCF-E9E99873A17D}"/>
    <cellStyle name="Dex Doub Line 5 4 5 2 2" xfId="7291" xr:uid="{B4B74ED5-CAAF-46D1-A39D-34E83FC2FAE0}"/>
    <cellStyle name="Dex Doub Line 5 4 5 2 2 2" xfId="25808" xr:uid="{C5202086-AC53-4C0E-8279-442091D93F2C}"/>
    <cellStyle name="Dex Doub Line 5 4 5 2 2 2 2" xfId="25809" xr:uid="{B119CEBA-5478-4524-82A5-D821A158ECF9}"/>
    <cellStyle name="Dex Doub Line 5 4 5 2 2 3" xfId="25810" xr:uid="{695EDC2B-A35A-4B93-B777-DF37963CF070}"/>
    <cellStyle name="Dex Doub Line 5 4 5 2 3" xfId="25811" xr:uid="{1421EB98-75FD-44E9-AE26-254352709311}"/>
    <cellStyle name="Dex Doub Line 5 4 5 2 3 2" xfId="25812" xr:uid="{0F56C172-1291-4E24-B47F-09A16438019B}"/>
    <cellStyle name="Dex Doub Line 5 4 5 2 4" xfId="25813" xr:uid="{FA72EE3E-6913-40A2-B1C6-312B1EFCC074}"/>
    <cellStyle name="Dex Doub Line 5 4 5 3" xfId="7292" xr:uid="{B8DE2A7A-8E69-4234-AD41-1AAB9CA285FF}"/>
    <cellStyle name="Dex Doub Line 5 4 5 3 2" xfId="25814" xr:uid="{7380BD83-66E1-452A-80B8-0367F000F660}"/>
    <cellStyle name="Dex Doub Line 5 4 5 3 2 2" xfId="25815" xr:uid="{8B3D843D-2ECE-431E-A6AC-E906A7EB39B0}"/>
    <cellStyle name="Dex Doub Line 5 4 5 3 3" xfId="25816" xr:uid="{495614D9-9689-469D-9833-1A11F2420579}"/>
    <cellStyle name="Dex Doub Line 5 4 5 4" xfId="25817" xr:uid="{ECF9B7B8-1B3A-4BEF-8502-95BD904712AE}"/>
    <cellStyle name="Dex Doub Line 5 4 5 4 2" xfId="25818" xr:uid="{F9CEF793-2729-446A-9939-4EB1DAE1EC63}"/>
    <cellStyle name="Dex Doub Line 5 4 5 5" xfId="25819" xr:uid="{4BB0A545-61D5-49BA-B776-4895CB185162}"/>
    <cellStyle name="Dex Doub Line 5 4 6" xfId="7695" xr:uid="{1155D252-D8B8-4029-B92E-DECA5547F5FD}"/>
    <cellStyle name="Dex Doub Line 5 4 6 2" xfId="7433" xr:uid="{FF85B325-292E-42CC-9375-A9D43C2DE381}"/>
    <cellStyle name="Dex Doub Line 5 4 6 2 2" xfId="25820" xr:uid="{66526DB2-E84F-46C1-98B8-917BEF8F7EDC}"/>
    <cellStyle name="Dex Doub Line 5 4 6 2 2 2" xfId="25821" xr:uid="{EE530ECF-480A-4547-B1B1-9E07CA7BBE58}"/>
    <cellStyle name="Dex Doub Line 5 4 6 2 3" xfId="25822" xr:uid="{42C24937-7B60-401D-9AEC-43A7FD046A59}"/>
    <cellStyle name="Dex Doub Line 5 4 6 3" xfId="25823" xr:uid="{701D4265-BE17-4E71-92F7-A1CD9DD8FB67}"/>
    <cellStyle name="Dex Doub Line 5 4 6 3 2" xfId="25824" xr:uid="{BFCE44B8-1891-4273-AD6A-08D5A1301368}"/>
    <cellStyle name="Dex Doub Line 5 4 6 4" xfId="25825" xr:uid="{528F65CB-0418-4995-A5BC-A3F814BD38F5}"/>
    <cellStyle name="Dex Doub Line 5 4 7" xfId="7293" xr:uid="{5F5DBE6C-1A2D-4CE8-88B6-7B8725DA5FD2}"/>
    <cellStyle name="Dex Doub Line 5 4 7 2" xfId="25826" xr:uid="{3D67D3B0-B2E5-4724-87F6-99745BFB5957}"/>
    <cellStyle name="Dex Doub Line 5 4 7 2 2" xfId="25827" xr:uid="{00548076-D4FE-4E93-BC29-7043E6DE4AF3}"/>
    <cellStyle name="Dex Doub Line 5 4 7 3" xfId="25828" xr:uid="{490658F3-FCD6-427F-8C1B-7D15A86E9675}"/>
    <cellStyle name="Dex Doub Line 5 4 8" xfId="7294" xr:uid="{D468A00E-89D1-426D-BFDB-9D70534B2911}"/>
    <cellStyle name="Dex Doub Line 5 4 8 2" xfId="25829" xr:uid="{28C0061C-BF19-47B6-9364-AFAF54DD9144}"/>
    <cellStyle name="Dex Doub Line 5 4 8 2 2" xfId="25830" xr:uid="{93F1D640-25C9-469C-AE2F-250FC750ED92}"/>
    <cellStyle name="Dex Doub Line 5 4 8 3" xfId="25831" xr:uid="{EB767C6A-180B-4C11-98BD-C8BD5477DC32}"/>
    <cellStyle name="Dex Doub Line 5 4 9" xfId="25832" xr:uid="{DBDEC951-68DF-4BF9-BFD3-9B9509CD7C33}"/>
    <cellStyle name="Dex Doub Line 5 4 9 2" xfId="25833" xr:uid="{1F3B1CCB-F56E-4AFA-B05E-FAD7A106A0C2}"/>
    <cellStyle name="Dex Doub Line 5 5" xfId="7295" xr:uid="{50869A12-E093-4985-8B45-8E6C6595566B}"/>
    <cellStyle name="Dex Doub Line 5 5 10" xfId="25834" xr:uid="{1A8FC6B0-4347-46FE-A0C1-332D33641F7A}"/>
    <cellStyle name="Dex Doub Line 5 5 2" xfId="5781" xr:uid="{2FF10229-52F9-4AD3-8CC2-32A82218F0C7}"/>
    <cellStyle name="Dex Doub Line 5 5 2 2" xfId="3710" xr:uid="{CAAC9CA2-34BF-4C89-A3C0-1C032F682B57}"/>
    <cellStyle name="Dex Doub Line 5 5 2 2 2" xfId="7696" xr:uid="{D9323E07-CFCE-418C-9EF4-D605B87A1DB0}"/>
    <cellStyle name="Dex Doub Line 5 5 2 2 2 2" xfId="25835" xr:uid="{4ECA772D-CE21-4BD3-A987-240BC606E845}"/>
    <cellStyle name="Dex Doub Line 5 5 2 2 2 2 2" xfId="25836" xr:uid="{AD1FB2DB-5583-47B7-8EA4-096E45A2E5F0}"/>
    <cellStyle name="Dex Doub Line 5 5 2 2 2 3" xfId="25837" xr:uid="{E905CA60-5556-4827-823A-5920A25BF907}"/>
    <cellStyle name="Dex Doub Line 5 5 2 2 3" xfId="25838" xr:uid="{9356123E-6C83-4ADD-B5CA-403933C0F98C}"/>
    <cellStyle name="Dex Doub Line 5 5 2 2 3 2" xfId="25839" xr:uid="{CDA59661-F102-4C42-B00D-45F4EED375FE}"/>
    <cellStyle name="Dex Doub Line 5 5 2 2 4" xfId="25840" xr:uid="{9ED49295-2136-47CF-8E93-FF9CC6D9A289}"/>
    <cellStyle name="Dex Doub Line 5 5 2 3" xfId="7434" xr:uid="{E44CCA30-ABBF-41DB-BD3A-3D9C2669A25D}"/>
    <cellStyle name="Dex Doub Line 5 5 2 3 2" xfId="25841" xr:uid="{0FF9B435-B463-4E3C-9BAD-DD9873D779E1}"/>
    <cellStyle name="Dex Doub Line 5 5 2 3 2 2" xfId="25842" xr:uid="{4BD3815F-0FB2-43A2-82CD-97F06069C202}"/>
    <cellStyle name="Dex Doub Line 5 5 2 3 3" xfId="25843" xr:uid="{38720DA7-BBEE-4484-BFFF-09D7A1529DAA}"/>
    <cellStyle name="Dex Doub Line 5 5 2 4" xfId="5780" xr:uid="{0DF24919-9D16-4367-A2B6-B3BB27B4A4BE}"/>
    <cellStyle name="Dex Doub Line 5 5 2 4 2" xfId="25844" xr:uid="{A54E513B-EAE5-4EE2-831A-08286CC71DFB}"/>
    <cellStyle name="Dex Doub Line 5 5 2 4 2 2" xfId="25845" xr:uid="{E7BD7BA5-3994-4C3B-9A09-20D093CBEEF0}"/>
    <cellStyle name="Dex Doub Line 5 5 2 4 3" xfId="25846" xr:uid="{748F1AF8-121E-467A-A6FB-69106070E4B1}"/>
    <cellStyle name="Dex Doub Line 5 5 2 5" xfId="25847" xr:uid="{4B416E2C-B8C3-4490-A3D2-FAF6D2C4232A}"/>
    <cellStyle name="Dex Doub Line 5 5 2 5 2" xfId="25848" xr:uid="{8491529E-6122-41EF-805F-2EE8F45F0452}"/>
    <cellStyle name="Dex Doub Line 5 5 2 6" xfId="25849" xr:uid="{D2F982D7-DAD4-4104-8B24-16AE52065E08}"/>
    <cellStyle name="Dex Doub Line 5 5 3" xfId="4286" xr:uid="{A5358298-42C0-47EF-9083-4000D39DCE5B}"/>
    <cellStyle name="Dex Doub Line 5 5 3 2" xfId="7697" xr:uid="{892E0013-4224-4966-806B-AD69F14AAE6D}"/>
    <cellStyle name="Dex Doub Line 5 5 3 2 2" xfId="7435" xr:uid="{30FAB997-12B1-42EF-AD6C-9DDC72EAE15B}"/>
    <cellStyle name="Dex Doub Line 5 5 3 2 2 2" xfId="25850" xr:uid="{69D13554-D778-40E0-B476-FEA81977AC34}"/>
    <cellStyle name="Dex Doub Line 5 5 3 2 2 2 2" xfId="25851" xr:uid="{36B9BFD2-AEEF-413A-A284-C4B7919A1CE4}"/>
    <cellStyle name="Dex Doub Line 5 5 3 2 2 3" xfId="25852" xr:uid="{E9ABAD4E-B7DB-4E07-9F36-4BBC79323853}"/>
    <cellStyle name="Dex Doub Line 5 5 3 2 3" xfId="25853" xr:uid="{EFE7DD28-5BF2-43DA-A744-4D6F06D83D42}"/>
    <cellStyle name="Dex Doub Line 5 5 3 2 3 2" xfId="25854" xr:uid="{CF3D8455-3BAA-4B30-ABD3-B2F3CBB689D2}"/>
    <cellStyle name="Dex Doub Line 5 5 3 2 4" xfId="25855" xr:uid="{BC9F8FA1-CF12-43C0-8E81-16B75DCF9FA2}"/>
    <cellStyle name="Dex Doub Line 5 5 3 3" xfId="5779" xr:uid="{515EAD4F-9C56-4527-B7B9-E920F7003968}"/>
    <cellStyle name="Dex Doub Line 5 5 3 3 2" xfId="25856" xr:uid="{410EFB8B-B749-4DFB-BA3C-9D3E219892C7}"/>
    <cellStyle name="Dex Doub Line 5 5 3 3 2 2" xfId="25857" xr:uid="{2BFBB48E-3895-4152-BB11-F7BED8467708}"/>
    <cellStyle name="Dex Doub Line 5 5 3 3 3" xfId="25858" xr:uid="{F670FD1E-2D3D-48F6-BC7A-463979D24ABE}"/>
    <cellStyle name="Dex Doub Line 5 5 3 4" xfId="3709" xr:uid="{AE32E202-85CD-4054-8217-5BB683416363}"/>
    <cellStyle name="Dex Doub Line 5 5 3 4 2" xfId="25859" xr:uid="{1EB50836-923E-4E66-A682-EEF3B00A9628}"/>
    <cellStyle name="Dex Doub Line 5 5 3 4 2 2" xfId="25860" xr:uid="{113B4ACC-2860-497F-B02D-FC684B79E622}"/>
    <cellStyle name="Dex Doub Line 5 5 3 4 3" xfId="25861" xr:uid="{455DC6C5-B983-4D2B-BA82-3B1AED35D148}"/>
    <cellStyle name="Dex Doub Line 5 5 3 5" xfId="25862" xr:uid="{5C9E1C4A-4684-49CB-9E97-1C2E869EC1F6}"/>
    <cellStyle name="Dex Doub Line 5 5 3 5 2" xfId="25863" xr:uid="{4449E96C-24F2-4E1E-9CF9-93EDB3A6A682}"/>
    <cellStyle name="Dex Doub Line 5 5 3 6" xfId="25864" xr:uid="{F908E6A0-AC29-459B-BAFA-FAA3CA86A349}"/>
    <cellStyle name="Dex Doub Line 5 5 4" xfId="7698" xr:uid="{7C0CF1D0-D3F1-446B-A62C-97ADA9ADA948}"/>
    <cellStyle name="Dex Doub Line 5 5 4 2" xfId="7436" xr:uid="{BD0BF38C-6974-4D5F-9E32-7D5C56E02F15}"/>
    <cellStyle name="Dex Doub Line 5 5 4 2 2" xfId="7780" xr:uid="{2BA02B9C-B047-4379-B479-59B1AE120CD3}"/>
    <cellStyle name="Dex Doub Line 5 5 4 2 2 2" xfId="25865" xr:uid="{EB6F5172-AAF8-4544-9018-304BF72BCF2D}"/>
    <cellStyle name="Dex Doub Line 5 5 4 2 2 2 2" xfId="25866" xr:uid="{830D3F46-9EF7-467C-AC42-4DB645F15882}"/>
    <cellStyle name="Dex Doub Line 5 5 4 2 2 3" xfId="25867" xr:uid="{0DA35665-14AD-4551-8496-67EF56CA962B}"/>
    <cellStyle name="Dex Doub Line 5 5 4 2 3" xfId="25868" xr:uid="{47BD79A1-2654-4589-AD52-0B5BD5F4FAA2}"/>
    <cellStyle name="Dex Doub Line 5 5 4 2 3 2" xfId="25869" xr:uid="{596BCEBA-801E-4F74-9189-7BD902FC6C3C}"/>
    <cellStyle name="Dex Doub Line 5 5 4 2 4" xfId="25870" xr:uid="{840B696E-F5B2-4571-9472-73F3D07DB482}"/>
    <cellStyle name="Dex Doub Line 5 5 4 3" xfId="6946" xr:uid="{BFEB7E48-9759-49A4-888A-F3BDCF9FB975}"/>
    <cellStyle name="Dex Doub Line 5 5 4 3 2" xfId="25871" xr:uid="{2299980A-7105-4DC1-B0EE-3A5FD6B828B7}"/>
    <cellStyle name="Dex Doub Line 5 5 4 3 2 2" xfId="25872" xr:uid="{550C130F-D443-42E3-BBF1-16C7F4D9CD76}"/>
    <cellStyle name="Dex Doub Line 5 5 4 3 3" xfId="25873" xr:uid="{4D10C5CA-0487-464A-81F5-C055077A2266}"/>
    <cellStyle name="Dex Doub Line 5 5 4 4" xfId="7941" xr:uid="{D58D2EDD-3D6A-454C-947A-D0B7B7863D54}"/>
    <cellStyle name="Dex Doub Line 5 5 4 4 2" xfId="25874" xr:uid="{CDA93395-250E-4AA2-B511-7FEDA67B0A4D}"/>
    <cellStyle name="Dex Doub Line 5 5 4 4 2 2" xfId="25875" xr:uid="{963C8EAB-67C4-4345-817E-4E41C504C441}"/>
    <cellStyle name="Dex Doub Line 5 5 4 4 3" xfId="25876" xr:uid="{9AC300BB-588B-4BC1-A78B-0011C098DFC4}"/>
    <cellStyle name="Dex Doub Line 5 5 4 5" xfId="25877" xr:uid="{CB71BDF3-EE90-4AA9-9200-BE2D64B9FC6C}"/>
    <cellStyle name="Dex Doub Line 5 5 4 5 2" xfId="25878" xr:uid="{031991EE-7547-4721-909B-19CC5AE6D29E}"/>
    <cellStyle name="Dex Doub Line 5 5 4 6" xfId="25879" xr:uid="{8D0728FF-0A8A-4DA0-AAAF-6F2DE836AAF8}"/>
    <cellStyle name="Dex Doub Line 5 5 5" xfId="7518" xr:uid="{E0D0CC78-A7A0-4025-936D-E126CA53A7E1}"/>
    <cellStyle name="Dex Doub Line 5 5 5 2" xfId="5708" xr:uid="{36D5FC1F-B1EA-4D21-9433-1DC6B1DB5A90}"/>
    <cellStyle name="Dex Doub Line 5 5 5 2 2" xfId="5459" xr:uid="{CF206A4A-3168-47EF-B61D-8E214AA4AC2C}"/>
    <cellStyle name="Dex Doub Line 5 5 5 2 2 2" xfId="25880" xr:uid="{4D640F36-A26C-4EEF-BD12-A86322F751A6}"/>
    <cellStyle name="Dex Doub Line 5 5 5 2 2 2 2" xfId="25881" xr:uid="{27C65F5F-7F4B-4BCE-A63B-CF8286DF9089}"/>
    <cellStyle name="Dex Doub Line 5 5 5 2 2 3" xfId="25882" xr:uid="{B41C2D30-2A35-4177-B91A-96BCB2AB014C}"/>
    <cellStyle name="Dex Doub Line 5 5 5 2 3" xfId="25883" xr:uid="{05006C67-F705-4186-83E9-06D5078FF379}"/>
    <cellStyle name="Dex Doub Line 5 5 5 2 3 2" xfId="25884" xr:uid="{0B3F27EF-BAF2-4061-8201-AD256D518D1C}"/>
    <cellStyle name="Dex Doub Line 5 5 5 2 4" xfId="25885" xr:uid="{2D3CAD53-7C95-40EE-AEED-08377E38CE04}"/>
    <cellStyle name="Dex Doub Line 5 5 5 3" xfId="7781" xr:uid="{98D8DE90-EF24-46DE-BA4C-6BAEA1AA2106}"/>
    <cellStyle name="Dex Doub Line 5 5 5 3 2" xfId="25886" xr:uid="{73890A33-0496-4FB3-B5CF-0CCB33F70F9B}"/>
    <cellStyle name="Dex Doub Line 5 5 5 3 2 2" xfId="25887" xr:uid="{3046947F-7B6A-48F8-B037-B7A011F78D31}"/>
    <cellStyle name="Dex Doub Line 5 5 5 3 3" xfId="25888" xr:uid="{C0F67786-E3A4-4EAB-AD99-91D03A3045D8}"/>
    <cellStyle name="Dex Doub Line 5 5 5 4" xfId="25889" xr:uid="{BECE6C77-9CB8-4BD3-8A13-235C5532A97E}"/>
    <cellStyle name="Dex Doub Line 5 5 5 4 2" xfId="25890" xr:uid="{99BD53D2-1970-40C2-BC23-947560B9CAE9}"/>
    <cellStyle name="Dex Doub Line 5 5 5 5" xfId="25891" xr:uid="{B4C4A9C8-08E7-4AB4-843F-5AF27A4E1E64}"/>
    <cellStyle name="Dex Doub Line 5 5 6" xfId="7519" xr:uid="{D5CFD341-28A9-4C82-B591-93528416A046}"/>
    <cellStyle name="Dex Doub Line 5 5 6 2" xfId="6949" xr:uid="{57E5EDF4-79E7-4201-B64F-17E33C240742}"/>
    <cellStyle name="Dex Doub Line 5 5 6 2 2" xfId="25892" xr:uid="{2A6CAE4F-8A07-4908-A1AE-DB7BD01BF5FD}"/>
    <cellStyle name="Dex Doub Line 5 5 6 2 2 2" xfId="25893" xr:uid="{BC08AD6A-A85C-42F1-BE5D-B1A60ACCFC89}"/>
    <cellStyle name="Dex Doub Line 5 5 6 2 3" xfId="25894" xr:uid="{2E94036B-F190-4F76-8A15-45094782D40A}"/>
    <cellStyle name="Dex Doub Line 5 5 6 3" xfId="25895" xr:uid="{98BF3B40-454E-4D4C-9E76-E903BC17EFA3}"/>
    <cellStyle name="Dex Doub Line 5 5 6 3 2" xfId="25896" xr:uid="{9FC449FC-A78B-4FD1-9242-E44A8A79AFC6}"/>
    <cellStyle name="Dex Doub Line 5 5 6 4" xfId="25897" xr:uid="{23F39D31-CB18-44B6-8BCF-A0533B697690}"/>
    <cellStyle name="Dex Doub Line 5 5 7" xfId="7944" xr:uid="{741632D4-BA31-4472-A664-E818F68470FA}"/>
    <cellStyle name="Dex Doub Line 5 5 7 2" xfId="25898" xr:uid="{06AB7352-0307-478A-A784-01502EA3EDF8}"/>
    <cellStyle name="Dex Doub Line 5 5 7 2 2" xfId="25899" xr:uid="{FA8D6ACA-13B8-4625-BD14-D6BB195EA3C1}"/>
    <cellStyle name="Dex Doub Line 5 5 7 3" xfId="25900" xr:uid="{97F0DCE4-0268-4D5B-B6BC-636623B72B3C}"/>
    <cellStyle name="Dex Doub Line 5 5 8" xfId="7296" xr:uid="{EA460097-65C7-4D90-9D41-43FE04781A22}"/>
    <cellStyle name="Dex Doub Line 5 5 8 2" xfId="25901" xr:uid="{A9A21739-5F1D-4ACF-96D5-4A4270F7359F}"/>
    <cellStyle name="Dex Doub Line 5 5 8 2 2" xfId="25902" xr:uid="{EC3F3722-7E10-46B9-BF60-84FFFE55F6BA}"/>
    <cellStyle name="Dex Doub Line 5 5 8 3" xfId="25903" xr:uid="{1F33109A-C7B9-4556-8A7E-307CBFF3AE54}"/>
    <cellStyle name="Dex Doub Line 5 5 9" xfId="25904" xr:uid="{BAA5A137-DFCF-47EA-B205-7214C7E58AAE}"/>
    <cellStyle name="Dex Doub Line 5 5 9 2" xfId="25905" xr:uid="{B0A3F647-AD70-4406-9F07-2543E1ACB9C3}"/>
    <cellStyle name="Dex Doub Line 5 6" xfId="5707" xr:uid="{193DEBBA-2854-4032-8012-E907D3CF5884}"/>
    <cellStyle name="Dex Doub Line 5 6 2" xfId="3708" xr:uid="{AE24E506-A628-45A4-9542-71DA8ADEB3FA}"/>
    <cellStyle name="Dex Doub Line 5 6 2 2" xfId="7699" xr:uid="{E812A648-83B2-4717-BE8E-D24E8020EEC1}"/>
    <cellStyle name="Dex Doub Line 5 6 2 2 2" xfId="25906" xr:uid="{35B52B00-51B9-419E-A65D-962200F84E1A}"/>
    <cellStyle name="Dex Doub Line 5 6 2 2 2 2" xfId="25907" xr:uid="{FEAE5BA1-065C-4E38-8E33-111574A4FB31}"/>
    <cellStyle name="Dex Doub Line 5 6 2 2 3" xfId="25908" xr:uid="{041350DA-3924-42EA-8DCA-D2B161F55459}"/>
    <cellStyle name="Dex Doub Line 5 6 2 3" xfId="25909" xr:uid="{4A6DD702-A806-4464-86FC-3BA657EABE8B}"/>
    <cellStyle name="Dex Doub Line 5 6 2 3 2" xfId="25910" xr:uid="{53081118-27CE-4432-942F-1D7CC20A64CB}"/>
    <cellStyle name="Dex Doub Line 5 6 2 4" xfId="25911" xr:uid="{C3AE1BF4-01FA-487C-A86B-43DB0F6787F2}"/>
    <cellStyle name="Dex Doub Line 5 6 3" xfId="6874" xr:uid="{E0A06BC5-B807-48B4-8FEF-177547665048}"/>
    <cellStyle name="Dex Doub Line 5 6 3 2" xfId="25912" xr:uid="{DC6793F5-C2DA-459D-AD99-3B4C375113D3}"/>
    <cellStyle name="Dex Doub Line 5 6 3 2 2" xfId="25913" xr:uid="{793F14E7-9308-4827-9405-F91447B92D54}"/>
    <cellStyle name="Dex Doub Line 5 6 3 3" xfId="25914" xr:uid="{AE9E9DAE-3A7D-498E-813B-5CD81D73BC10}"/>
    <cellStyle name="Dex Doub Line 5 6 4" xfId="7432" xr:uid="{5F4099B4-12FD-4D57-A014-7D3177F91FF4}"/>
    <cellStyle name="Dex Doub Line 5 6 4 2" xfId="25915" xr:uid="{AFF5412B-6984-4C76-8C85-FF1E81F3054E}"/>
    <cellStyle name="Dex Doub Line 5 6 4 2 2" xfId="25916" xr:uid="{4CADDB71-021A-400E-A76B-CFB541FD78F7}"/>
    <cellStyle name="Dex Doub Line 5 6 4 3" xfId="25917" xr:uid="{46BDCBF1-635A-45F1-9CE9-42144AA04820}"/>
    <cellStyle name="Dex Doub Line 5 6 5" xfId="25918" xr:uid="{A8A24A60-0CD1-4EE5-97B6-E170DFBE9E86}"/>
    <cellStyle name="Dex Doub Line 5 6 5 2" xfId="25919" xr:uid="{65087AD6-C69B-48CB-B991-F2AECA5DAD66}"/>
    <cellStyle name="Dex Doub Line 5 6 6" xfId="25920" xr:uid="{C7692767-FF2C-484A-8CD1-CD729689D3AA}"/>
    <cellStyle name="Dex Doub Line 5 7" xfId="5778" xr:uid="{0FC18D8B-DAA8-43EC-8E65-43C563540DCC}"/>
    <cellStyle name="Dex Doub Line 5 7 2" xfId="5777" xr:uid="{455026CD-2145-436D-A515-929A176830E6}"/>
    <cellStyle name="Dex Doub Line 5 7 2 2" xfId="5513" xr:uid="{895AC7DF-1C74-4A72-BED9-F68C3409FF23}"/>
    <cellStyle name="Dex Doub Line 5 7 2 2 2" xfId="25921" xr:uid="{12960397-2B84-46EC-A474-21790A92D904}"/>
    <cellStyle name="Dex Doub Line 5 7 2 2 2 2" xfId="25922" xr:uid="{29FA234A-3D7D-4219-B3CA-E1062F92E010}"/>
    <cellStyle name="Dex Doub Line 5 7 2 2 3" xfId="25923" xr:uid="{5BA9192F-AB97-4CB0-B87D-72DF35A755D8}"/>
    <cellStyle name="Dex Doub Line 5 7 2 3" xfId="25924" xr:uid="{AF65DB8C-60A4-4371-BF04-9D56C188D9DE}"/>
    <cellStyle name="Dex Doub Line 5 7 2 3 2" xfId="25925" xr:uid="{3926DB21-D541-490E-AFE3-EE5EDFB036E1}"/>
    <cellStyle name="Dex Doub Line 5 7 2 4" xfId="25926" xr:uid="{A71FF6E1-BCAC-4DCF-AB59-8789340DEF51}"/>
    <cellStyle name="Dex Doub Line 5 7 3" xfId="7700" xr:uid="{8A2CA47C-8D88-4B1B-A9F4-3821D42F4BB3}"/>
    <cellStyle name="Dex Doub Line 5 7 3 2" xfId="25927" xr:uid="{E51C09DB-27A8-4E0C-BCFC-D6F97C3533FF}"/>
    <cellStyle name="Dex Doub Line 5 7 3 2 2" xfId="25928" xr:uid="{E25CA806-D487-41DA-86FA-D86EBFBBABF1}"/>
    <cellStyle name="Dex Doub Line 5 7 3 3" xfId="25929" xr:uid="{BED4448A-652B-456C-AA63-1CAF8FDA2D51}"/>
    <cellStyle name="Dex Doub Line 5 7 4" xfId="7438" xr:uid="{EEC0A215-EA78-4430-88C0-0814E0CA1632}"/>
    <cellStyle name="Dex Doub Line 5 7 4 2" xfId="25930" xr:uid="{3F2C558B-9261-4852-840D-C7BCAC8E114B}"/>
    <cellStyle name="Dex Doub Line 5 7 4 2 2" xfId="25931" xr:uid="{A750D5DD-762B-43CC-B005-19C07273914F}"/>
    <cellStyle name="Dex Doub Line 5 7 4 3" xfId="25932" xr:uid="{E4E4D79F-7FB5-46BD-B610-13014445D2B4}"/>
    <cellStyle name="Dex Doub Line 5 7 5" xfId="25933" xr:uid="{7DE07FC7-59D2-4AD1-899A-4D852446935E}"/>
    <cellStyle name="Dex Doub Line 5 7 5 2" xfId="25934" xr:uid="{B88F8823-8D1D-4566-9684-E503B99B0600}"/>
    <cellStyle name="Dex Doub Line 5 7 6" xfId="25935" xr:uid="{65D24D6A-D3AB-43C9-BBCC-3EE4071554B0}"/>
    <cellStyle name="Dex Doub Line 5 8" xfId="5776" xr:uid="{7971F992-A9FF-4C4C-8B45-DF77F48896B8}"/>
    <cellStyle name="Dex Doub Line 5 8 2" xfId="3707" xr:uid="{E12B4595-B7E2-4D25-8843-E24A72B8E6DA}"/>
    <cellStyle name="Dex Doub Line 5 8 2 2" xfId="7701" xr:uid="{4D9F3778-CD9F-4C69-80EF-2E5D1FFFE48E}"/>
    <cellStyle name="Dex Doub Line 5 8 2 2 2" xfId="25936" xr:uid="{6DEDF703-0892-494E-A9E2-50C4A6D84894}"/>
    <cellStyle name="Dex Doub Line 5 8 2 2 2 2" xfId="25937" xr:uid="{C4EF4DB3-BCC7-4CA1-83AC-CC712D05E3CD}"/>
    <cellStyle name="Dex Doub Line 5 8 2 2 3" xfId="25938" xr:uid="{AB866F91-4663-4E97-B9A3-9D60CFA461CD}"/>
    <cellStyle name="Dex Doub Line 5 8 2 3" xfId="25939" xr:uid="{04DFF60B-46BE-49A8-8851-E767A3DFF4BB}"/>
    <cellStyle name="Dex Doub Line 5 8 2 3 2" xfId="25940" xr:uid="{DC66CDD9-5199-474B-B8A3-F0CB7F30A349}"/>
    <cellStyle name="Dex Doub Line 5 8 2 4" xfId="25941" xr:uid="{19E82B04-587C-4D02-8A24-EF65E4BA1A41}"/>
    <cellStyle name="Dex Doub Line 5 8 3" xfId="7439" xr:uid="{3E791F28-6101-4C06-A85A-247E773501BC}"/>
    <cellStyle name="Dex Doub Line 5 8 3 2" xfId="25942" xr:uid="{46AA044B-C8FB-4E64-A35A-BBAA09135BCE}"/>
    <cellStyle name="Dex Doub Line 5 8 3 2 2" xfId="25943" xr:uid="{8A9053D4-11E9-44D2-9CBD-2C9D1BBD33F5}"/>
    <cellStyle name="Dex Doub Line 5 8 3 3" xfId="25944" xr:uid="{51F7C2B1-45E2-42AA-875D-29A2E5C87441}"/>
    <cellStyle name="Dex Doub Line 5 8 4" xfId="5775" xr:uid="{7BCF064E-8D8F-45D7-A7C5-53319EAF6D08}"/>
    <cellStyle name="Dex Doub Line 5 8 4 2" xfId="25945" xr:uid="{17558C70-A403-4B9A-BEE8-1A2880D1E8A3}"/>
    <cellStyle name="Dex Doub Line 5 8 4 2 2" xfId="25946" xr:uid="{4D373153-3814-4E04-A54C-12F65A1AB269}"/>
    <cellStyle name="Dex Doub Line 5 8 4 3" xfId="25947" xr:uid="{BE60B73E-6915-4CC7-87DC-9A6DA5D81F84}"/>
    <cellStyle name="Dex Doub Line 5 8 5" xfId="25948" xr:uid="{5BD8320F-3941-4659-B012-AEBF2DD636FD}"/>
    <cellStyle name="Dex Doub Line 5 8 5 2" xfId="25949" xr:uid="{33F83263-2CDE-4B75-998E-A42C05CB17C6}"/>
    <cellStyle name="Dex Doub Line 5 8 6" xfId="25950" xr:uid="{8CA033AA-CFD5-46B4-95CD-73E4ECA05ECC}"/>
    <cellStyle name="Dex Doub Line 5 9" xfId="5512" xr:uid="{70754EEF-59E4-4733-B2AE-480FB2B113A0}"/>
    <cellStyle name="Dex Doub Line 5 9 2" xfId="7702" xr:uid="{9DE6FB50-514F-42E6-853F-DA2D85E8C781}"/>
    <cellStyle name="Dex Doub Line 5 9 2 2" xfId="25951" xr:uid="{E716B657-EE64-450C-903A-ED2C1E45CC54}"/>
    <cellStyle name="Dex Doub Line 5 9 2 2 2" xfId="25952" xr:uid="{D76D96ED-F36C-44A0-86DF-BDDBB5012F3D}"/>
    <cellStyle name="Dex Doub Line 5 9 2 3" xfId="25953" xr:uid="{B658804C-36E8-4BFC-88E8-07E55D5FF15F}"/>
    <cellStyle name="Dex Doub Line 5 9 3" xfId="25954" xr:uid="{167BE1FC-8282-47E4-B2B4-0E3391A40B67}"/>
    <cellStyle name="Dex Doub Line 5 9 3 2" xfId="25955" xr:uid="{3552F52D-36C6-4A1D-AE18-3801C7EEE538}"/>
    <cellStyle name="Dex Doub Line 5 9 4" xfId="25956" xr:uid="{39F02712-4CA6-4248-9C57-825B2B0D34CA}"/>
    <cellStyle name="Dex Doub Line 6" xfId="7440" xr:uid="{5C9BE858-8982-46AC-B937-ED2978E4A0D0}"/>
    <cellStyle name="Dex Doub Line 6 10" xfId="5774" xr:uid="{999F6BEE-2A41-48A8-821D-AAC8211CD369}"/>
    <cellStyle name="Dex Doub Line 6 10 2" xfId="25957" xr:uid="{0E7DBAC6-319D-4CB0-B32F-17DBDA722EEE}"/>
    <cellStyle name="Dex Doub Line 6 10 2 2" xfId="25958" xr:uid="{C0DDDF55-51D4-4245-8279-E1EEDEF14EB9}"/>
    <cellStyle name="Dex Doub Line 6 10 3" xfId="25959" xr:uid="{A7DE5437-D903-482E-9B50-4E3BAFA34EBF}"/>
    <cellStyle name="Dex Doub Line 6 11" xfId="25960" xr:uid="{A8F2B79E-CFAD-40B8-9CCD-39A3D42D0895}"/>
    <cellStyle name="Dex Doub Line 6 11 2" xfId="25961" xr:uid="{1E912E72-0008-4251-8F73-7A7017FA3EA3}"/>
    <cellStyle name="Dex Doub Line 6 12" xfId="25962" xr:uid="{67261851-09B6-4B0D-8CDB-71215CEA33D2}"/>
    <cellStyle name="Dex Doub Line 6 2" xfId="3706" xr:uid="{F1EA6AC2-628F-4606-A1A4-D3D5380C6708}"/>
    <cellStyle name="Dex Doub Line 6 2 10" xfId="25963" xr:uid="{D94B4658-2CA1-4F65-8406-41120C678E88}"/>
    <cellStyle name="Dex Doub Line 6 2 2" xfId="7703" xr:uid="{C31211A9-312B-4D82-88C0-87EE2AA7FCD8}"/>
    <cellStyle name="Dex Doub Line 6 2 2 2" xfId="7441" xr:uid="{0ABDC29E-53B1-4666-9F99-4687AD713807}"/>
    <cellStyle name="Dex Doub Line 6 2 2 2 2" xfId="5511" xr:uid="{3B76FA5E-E9BF-414D-B5E0-C61E6375D908}"/>
    <cellStyle name="Dex Doub Line 6 2 2 2 2 2" xfId="25964" xr:uid="{C987275E-B9A2-415C-A2EB-8A1BB4659CC3}"/>
    <cellStyle name="Dex Doub Line 6 2 2 2 2 2 2" xfId="25965" xr:uid="{2A3DC74C-53B8-4BBB-9C1E-75697D81991A}"/>
    <cellStyle name="Dex Doub Line 6 2 2 2 2 3" xfId="25966" xr:uid="{00511472-31D0-47EE-BEE4-538A2CC91293}"/>
    <cellStyle name="Dex Doub Line 6 2 2 2 3" xfId="25967" xr:uid="{6836162A-1837-4B8F-822D-74BBA6329AAB}"/>
    <cellStyle name="Dex Doub Line 6 2 2 2 3 2" xfId="25968" xr:uid="{E4CD23A6-5FAF-4FDE-A5D5-4A0121D0A129}"/>
    <cellStyle name="Dex Doub Line 6 2 2 2 4" xfId="25969" xr:uid="{E4671E93-4873-4FC2-9101-EC1C705434C3}"/>
    <cellStyle name="Dex Doub Line 6 2 2 3" xfId="7704" xr:uid="{7E38CEF4-190B-44E5-BDB0-320C0037EBD7}"/>
    <cellStyle name="Dex Doub Line 6 2 2 3 2" xfId="25970" xr:uid="{202BAF4B-3BF4-4646-9AA2-B9F40621E14C}"/>
    <cellStyle name="Dex Doub Line 6 2 2 3 2 2" xfId="25971" xr:uid="{A0BEF2FA-F9F3-4972-9AE5-A78EE10AE0CE}"/>
    <cellStyle name="Dex Doub Line 6 2 2 3 3" xfId="25972" xr:uid="{09F69C81-E3EF-4802-AA72-FE79DD218170}"/>
    <cellStyle name="Dex Doub Line 6 2 2 4" xfId="6875" xr:uid="{83684FCD-CCD7-4A95-9055-223805F70CC2}"/>
    <cellStyle name="Dex Doub Line 6 2 2 4 2" xfId="25973" xr:uid="{A93C4070-B72C-4041-97A9-3F74170B39D3}"/>
    <cellStyle name="Dex Doub Line 6 2 2 4 2 2" xfId="25974" xr:uid="{9E47C578-1B1D-4ED1-9019-3DFBC51D8641}"/>
    <cellStyle name="Dex Doub Line 6 2 2 4 3" xfId="25975" xr:uid="{F9F45BAB-FB42-4A46-9D19-FD9A1422F31F}"/>
    <cellStyle name="Dex Doub Line 6 2 2 5" xfId="25976" xr:uid="{F837ED41-783D-4F2F-B834-B966F94670F4}"/>
    <cellStyle name="Dex Doub Line 6 2 2 5 2" xfId="25977" xr:uid="{7702DC84-136A-47CF-A052-D135AB2447FA}"/>
    <cellStyle name="Dex Doub Line 6 2 2 6" xfId="25978" xr:uid="{7BDACFF1-DF97-4CC3-9919-014E19CAA49D}"/>
    <cellStyle name="Dex Doub Line 6 2 3" xfId="7437" xr:uid="{1E3A1E27-8445-422B-A3DD-A0C6A5E6143B}"/>
    <cellStyle name="Dex Doub Line 6 2 3 2" xfId="6876" xr:uid="{52CF9A3E-860B-473D-99F4-2BDE47212852}"/>
    <cellStyle name="Dex Doub Line 6 2 3 2 2" xfId="5773" xr:uid="{D360EE68-DA3D-4762-BE2F-B3F90DEBD4B2}"/>
    <cellStyle name="Dex Doub Line 6 2 3 2 2 2" xfId="25979" xr:uid="{CCC9AC94-195C-4764-A4E4-FE58729E2258}"/>
    <cellStyle name="Dex Doub Line 6 2 3 2 2 2 2" xfId="25980" xr:uid="{222997C6-AD63-4AC5-A1F1-D5C77F279ABE}"/>
    <cellStyle name="Dex Doub Line 6 2 3 2 2 3" xfId="25981" xr:uid="{76F2840C-ED35-4F65-BAFD-13FA386624C4}"/>
    <cellStyle name="Dex Doub Line 6 2 3 2 3" xfId="25982" xr:uid="{14A89F26-1FF9-4BAE-9AAA-6A2DC163AD89}"/>
    <cellStyle name="Dex Doub Line 6 2 3 2 3 2" xfId="25983" xr:uid="{59698A25-928D-4D9D-8625-1E91C42E8552}"/>
    <cellStyle name="Dex Doub Line 6 2 3 2 4" xfId="25984" xr:uid="{9BA54FDA-7296-4474-A1C1-5820228DE973}"/>
    <cellStyle name="Dex Doub Line 6 2 3 3" xfId="3705" xr:uid="{3714DB3A-5FC1-4A16-88C7-E80C5483B6B9}"/>
    <cellStyle name="Dex Doub Line 6 2 3 3 2" xfId="25985" xr:uid="{8B4D8E6D-1A2C-40F6-980D-541A40C77A19}"/>
    <cellStyle name="Dex Doub Line 6 2 3 3 2 2" xfId="25986" xr:uid="{BA298D00-784D-4F05-A90B-461B02D3719E}"/>
    <cellStyle name="Dex Doub Line 6 2 3 3 3" xfId="25987" xr:uid="{321F7551-83DB-4E2B-8CDF-381F5474A147}"/>
    <cellStyle name="Dex Doub Line 6 2 3 4" xfId="7705" xr:uid="{8161ACA5-823E-4BEC-820C-7A592C0495DD}"/>
    <cellStyle name="Dex Doub Line 6 2 3 4 2" xfId="25988" xr:uid="{9B338625-D0B4-47E6-B126-0FDF9C1F635B}"/>
    <cellStyle name="Dex Doub Line 6 2 3 4 2 2" xfId="25989" xr:uid="{201515B8-7FAF-46DC-8EFB-4345956CE9A3}"/>
    <cellStyle name="Dex Doub Line 6 2 3 4 3" xfId="25990" xr:uid="{12D0609E-0308-49D3-8A1E-CCEC661682A5}"/>
    <cellStyle name="Dex Doub Line 6 2 3 5" xfId="25991" xr:uid="{329BF9ED-150B-4592-8BD8-977BE5FE2E62}"/>
    <cellStyle name="Dex Doub Line 6 2 3 5 2" xfId="25992" xr:uid="{283816C9-96BA-4DC6-8C31-E5750D44BEAB}"/>
    <cellStyle name="Dex Doub Line 6 2 3 6" xfId="25993" xr:uid="{64CD3453-EB57-4E04-BEB2-C301C8D86B2A}"/>
    <cellStyle name="Dex Doub Line 6 2 4" xfId="6877" xr:uid="{7061D975-7288-4DB3-81A6-FBEAF1C27E44}"/>
    <cellStyle name="Dex Doub Line 6 2 4 2" xfId="7297" xr:uid="{E915D2B6-54B7-489D-BBEA-4B0E72ECD8D0}"/>
    <cellStyle name="Dex Doub Line 6 2 4 2 2" xfId="7442" xr:uid="{A7F97E9B-0839-4BAF-80C9-82B23EFF7738}"/>
    <cellStyle name="Dex Doub Line 6 2 4 2 2 2" xfId="25994" xr:uid="{7A9971B6-3B7D-4FBE-A9C3-45B82EF70082}"/>
    <cellStyle name="Dex Doub Line 6 2 4 2 2 2 2" xfId="25995" xr:uid="{A2C8C9D1-3686-4B31-8EBD-6EC0E62A3388}"/>
    <cellStyle name="Dex Doub Line 6 2 4 2 2 3" xfId="25996" xr:uid="{CDBB0C55-3482-4AD9-ADC6-1D5BCFCFF54F}"/>
    <cellStyle name="Dex Doub Line 6 2 4 2 3" xfId="25997" xr:uid="{F12622EC-2F3B-4AC3-BDAD-04664EF9D076}"/>
    <cellStyle name="Dex Doub Line 6 2 4 2 3 2" xfId="25998" xr:uid="{9C5ABDE0-DDB0-4C9C-B090-BD723DE8C034}"/>
    <cellStyle name="Dex Doub Line 6 2 4 2 4" xfId="25999" xr:uid="{6048F3E1-E776-447F-AB9F-9A4A5CE7B6B0}"/>
    <cellStyle name="Dex Doub Line 6 2 4 3" xfId="5772" xr:uid="{A4653ADB-31E8-4C9E-AE15-CE985C740ED8}"/>
    <cellStyle name="Dex Doub Line 6 2 4 3 2" xfId="26000" xr:uid="{1E498201-A029-44C7-B36C-9BBF263F7E0E}"/>
    <cellStyle name="Dex Doub Line 6 2 4 3 2 2" xfId="26001" xr:uid="{B6C8D126-1048-4BAE-83FB-BC2191A2D4DF}"/>
    <cellStyle name="Dex Doub Line 6 2 4 3 3" xfId="26002" xr:uid="{912D015D-306A-4360-A1D7-5605BAB9EFC1}"/>
    <cellStyle name="Dex Doub Line 6 2 4 4" xfId="5510" xr:uid="{E0FEBFCD-9ABA-4C3A-80A4-8C165ECC083A}"/>
    <cellStyle name="Dex Doub Line 6 2 4 4 2" xfId="26003" xr:uid="{569173A3-95EC-4717-9594-750FBBBFE560}"/>
    <cellStyle name="Dex Doub Line 6 2 4 4 2 2" xfId="26004" xr:uid="{0154FDA1-E2E1-4FE2-95E2-B1D37BD25417}"/>
    <cellStyle name="Dex Doub Line 6 2 4 4 3" xfId="26005" xr:uid="{038AC67D-41E3-41F6-841E-D4DA9E54FF3E}"/>
    <cellStyle name="Dex Doub Line 6 2 4 5" xfId="26006" xr:uid="{C15ABB63-FDF6-420C-9697-C8B636C27FD4}"/>
    <cellStyle name="Dex Doub Line 6 2 4 5 2" xfId="26007" xr:uid="{A4DCB339-A5F2-45EF-B9F7-C1A343AAE497}"/>
    <cellStyle name="Dex Doub Line 6 2 4 6" xfId="26008" xr:uid="{FD903C7E-6F20-49E0-B544-4A11EC047D27}"/>
    <cellStyle name="Dex Doub Line 6 2 5" xfId="7706" xr:uid="{71C54C91-068D-45E8-99C8-C489C63C4A44}"/>
    <cellStyle name="Dex Doub Line 6 2 5 2" xfId="6878" xr:uid="{ED331D0E-BF91-4313-A432-4FFB5432F08E}"/>
    <cellStyle name="Dex Doub Line 6 2 5 2 2" xfId="7443" xr:uid="{0FC4891D-A201-4839-A891-7790C39270A0}"/>
    <cellStyle name="Dex Doub Line 6 2 5 2 2 2" xfId="26009" xr:uid="{38A3B47C-AAC3-4938-A20C-EC4D4CB567B8}"/>
    <cellStyle name="Dex Doub Line 6 2 5 2 2 2 2" xfId="26010" xr:uid="{8ED3C9D3-D217-4061-BAD3-7E4486A2BF9A}"/>
    <cellStyle name="Dex Doub Line 6 2 5 2 2 3" xfId="26011" xr:uid="{08ACE818-5BA2-4F04-BEBC-3F64B98DDB63}"/>
    <cellStyle name="Dex Doub Line 6 2 5 2 3" xfId="26012" xr:uid="{F17EE1A2-10FB-4293-AA15-4D179D6AE835}"/>
    <cellStyle name="Dex Doub Line 6 2 5 2 3 2" xfId="26013" xr:uid="{7ECCA248-4CF4-4DDD-89A8-195C9DC5C669}"/>
    <cellStyle name="Dex Doub Line 6 2 5 2 4" xfId="26014" xr:uid="{67BC53B1-1655-47AF-A3E0-63463576FB86}"/>
    <cellStyle name="Dex Doub Line 6 2 5 3" xfId="5771" xr:uid="{7364FEC8-2B37-4106-9275-09D7AF78834A}"/>
    <cellStyle name="Dex Doub Line 6 2 5 3 2" xfId="26015" xr:uid="{7A56FD43-2C2A-46FF-A5C2-0FF508EBF4A0}"/>
    <cellStyle name="Dex Doub Line 6 2 5 3 2 2" xfId="26016" xr:uid="{E73D5299-03A8-43F2-8F22-06F6ECC252C8}"/>
    <cellStyle name="Dex Doub Line 6 2 5 3 3" xfId="26017" xr:uid="{657CA2B9-B235-460F-B43C-7C6FA77FFD45}"/>
    <cellStyle name="Dex Doub Line 6 2 5 4" xfId="26018" xr:uid="{6628A6AD-3E23-409F-B49F-64A2FD3593B3}"/>
    <cellStyle name="Dex Doub Line 6 2 5 4 2" xfId="26019" xr:uid="{89D90582-032F-44C1-BB8A-A79A76C961B6}"/>
    <cellStyle name="Dex Doub Line 6 2 5 5" xfId="26020" xr:uid="{B5FA5328-690F-40E8-8DB5-B2F7F4D626D0}"/>
    <cellStyle name="Dex Doub Line 6 2 6" xfId="5770" xr:uid="{902CE005-C693-43AB-A467-00155AF84B5B}"/>
    <cellStyle name="Dex Doub Line 6 2 6 2" xfId="5769" xr:uid="{4A2DF8D6-70B1-4FCD-AC8A-E2020BA829A2}"/>
    <cellStyle name="Dex Doub Line 6 2 6 2 2" xfId="26021" xr:uid="{B0C41F09-AD13-4EAD-A24E-0627508113FA}"/>
    <cellStyle name="Dex Doub Line 6 2 6 2 2 2" xfId="26022" xr:uid="{93B96D12-079A-40EE-A864-D95414595AFD}"/>
    <cellStyle name="Dex Doub Line 6 2 6 2 3" xfId="26023" xr:uid="{8DF1639A-A418-41C8-AFA1-70FB9CF8EFD1}"/>
    <cellStyle name="Dex Doub Line 6 2 6 3" xfId="26024" xr:uid="{E48966C2-FB07-4926-9166-4B6D951283C9}"/>
    <cellStyle name="Dex Doub Line 6 2 6 3 2" xfId="26025" xr:uid="{48B29F42-32EF-46CF-BA9A-484E95CE3BF5}"/>
    <cellStyle name="Dex Doub Line 6 2 6 4" xfId="26026" xr:uid="{E438D0F8-904B-4728-B58E-3C8C20B805C6}"/>
    <cellStyle name="Dex Doub Line 6 2 7" xfId="3704" xr:uid="{F0B13C5B-D55E-4BAD-9F2C-2B9CCCD142B0}"/>
    <cellStyle name="Dex Doub Line 6 2 7 2" xfId="26027" xr:uid="{9A781447-0971-4A11-8F99-ED388D090586}"/>
    <cellStyle name="Dex Doub Line 6 2 7 2 2" xfId="26028" xr:uid="{00551EB8-E5CD-40A2-95A3-814310CD1BF9}"/>
    <cellStyle name="Dex Doub Line 6 2 7 3" xfId="26029" xr:uid="{B16FF52F-8C11-492C-B8E9-E9D7EF837379}"/>
    <cellStyle name="Dex Doub Line 6 2 8" xfId="7707" xr:uid="{93DED448-55E3-434B-B859-BCE1F9CFC6E0}"/>
    <cellStyle name="Dex Doub Line 6 2 8 2" xfId="26030" xr:uid="{98A383A3-8FA3-4E6D-98A9-7268AF83134C}"/>
    <cellStyle name="Dex Doub Line 6 2 8 2 2" xfId="26031" xr:uid="{B1A299BA-6D45-4D7C-8081-9D140342E7BA}"/>
    <cellStyle name="Dex Doub Line 6 2 8 3" xfId="26032" xr:uid="{440DE643-676A-4E68-AC98-5AE8084F4844}"/>
    <cellStyle name="Dex Doub Line 6 2 9" xfId="26033" xr:uid="{1EF0F635-B97F-42DE-A18C-622B3354BAFA}"/>
    <cellStyle name="Dex Doub Line 6 2 9 2" xfId="26034" xr:uid="{FD24FCCD-AB9A-4605-92BD-4D94E3937E47}"/>
    <cellStyle name="Dex Doub Line 6 3" xfId="7446" xr:uid="{27888B10-8AA2-4A6B-8A08-2456BC1EFF04}"/>
    <cellStyle name="Dex Doub Line 6 3 10" xfId="26035" xr:uid="{D2266AA9-A673-42DD-B1C5-3E74873E8478}"/>
    <cellStyle name="Dex Doub Line 6 3 2" xfId="5509" xr:uid="{DC30BEE8-742C-485C-ABCD-F2169080E98C}"/>
    <cellStyle name="Dex Doub Line 6 3 2 2" xfId="7708" xr:uid="{D77282A4-A9E0-4D7B-8535-67F09A1B1EFC}"/>
    <cellStyle name="Dex Doub Line 6 3 2 2 2" xfId="7445" xr:uid="{1DBAC9FD-4C88-4801-B81E-3A6594F39355}"/>
    <cellStyle name="Dex Doub Line 6 3 2 2 2 2" xfId="26036" xr:uid="{A99C3668-8FE2-4953-B4D4-D6381C4CDA2D}"/>
    <cellStyle name="Dex Doub Line 6 3 2 2 2 2 2" xfId="26037" xr:uid="{2BB09BB6-0377-45BF-BB8F-6D7B921D24AD}"/>
    <cellStyle name="Dex Doub Line 6 3 2 2 2 3" xfId="26038" xr:uid="{797FD1A3-51E4-48AC-9444-BFE3B80F9B26}"/>
    <cellStyle name="Dex Doub Line 6 3 2 2 3" xfId="26039" xr:uid="{240F5AFA-B573-4DD6-B0D8-7E92CDAE84AC}"/>
    <cellStyle name="Dex Doub Line 6 3 2 2 3 2" xfId="26040" xr:uid="{DCC253CB-D37E-4CE8-9650-3D93CDD0876E}"/>
    <cellStyle name="Dex Doub Line 6 3 2 2 4" xfId="26041" xr:uid="{0D7AC67F-DBF4-405C-A090-2F4DED319B42}"/>
    <cellStyle name="Dex Doub Line 6 3 2 3" xfId="3703" xr:uid="{2D1FBC15-50ED-4414-9FFE-FB78E3049D31}"/>
    <cellStyle name="Dex Doub Line 6 3 2 3 2" xfId="26042" xr:uid="{2B8CD3FD-777A-417C-9AE2-08AF9390097D}"/>
    <cellStyle name="Dex Doub Line 6 3 2 3 2 2" xfId="26043" xr:uid="{309EB5F2-354F-44B2-9C2B-41E9CA3527B1}"/>
    <cellStyle name="Dex Doub Line 6 3 2 3 3" xfId="26044" xr:uid="{BF0DED48-A4DE-43ED-9BD1-C36F07F6A984}"/>
    <cellStyle name="Dex Doub Line 6 3 2 4" xfId="7709" xr:uid="{B023CDC2-E8EC-4B8D-93ED-FF614D37B9F2}"/>
    <cellStyle name="Dex Doub Line 6 3 2 4 2" xfId="26045" xr:uid="{02864F6E-BD0E-4DFD-B3DB-BF1F717ADE8E}"/>
    <cellStyle name="Dex Doub Line 6 3 2 4 2 2" xfId="26046" xr:uid="{5E9626DB-32D3-4540-A239-3193EF7498C7}"/>
    <cellStyle name="Dex Doub Line 6 3 2 4 3" xfId="26047" xr:uid="{09A62471-CD73-47CA-8295-E37A57088BA0}"/>
    <cellStyle name="Dex Doub Line 6 3 2 5" xfId="26048" xr:uid="{214E80F7-10E4-4EC7-BF3E-A7846C65AF22}"/>
    <cellStyle name="Dex Doub Line 6 3 2 5 2" xfId="26049" xr:uid="{E8F2332C-1D96-48E3-91CD-2DF5ACF86062}"/>
    <cellStyle name="Dex Doub Line 6 3 2 6" xfId="26050" xr:uid="{8257E423-B742-47D5-A787-296CC5D3DFFA}"/>
    <cellStyle name="Dex Doub Line 6 3 3" xfId="6879" xr:uid="{0ACD5FEB-2845-4B16-90D3-348716ABEC45}"/>
    <cellStyle name="Dex Doub Line 6 3 3 2" xfId="7444" xr:uid="{177FF775-83C3-4B2C-AC45-0406B1067D30}"/>
    <cellStyle name="Dex Doub Line 6 3 3 2 2" xfId="5768" xr:uid="{12905257-8F83-47A8-8C74-E7AACB1B4D69}"/>
    <cellStyle name="Dex Doub Line 6 3 3 2 2 2" xfId="26051" xr:uid="{F9CD0566-0BD5-4979-85D5-BCFA40131190}"/>
    <cellStyle name="Dex Doub Line 6 3 3 2 2 2 2" xfId="26052" xr:uid="{5D1F742A-0BC0-4679-AA83-0C7F394FB3AD}"/>
    <cellStyle name="Dex Doub Line 6 3 3 2 2 3" xfId="26053" xr:uid="{8A8F01B6-7A31-4389-BE54-26CE9824D176}"/>
    <cellStyle name="Dex Doub Line 6 3 3 2 3" xfId="26054" xr:uid="{ABD302FB-F571-4D1D-AC3C-979D66133E15}"/>
    <cellStyle name="Dex Doub Line 6 3 3 2 3 2" xfId="26055" xr:uid="{B0F0E297-BBD9-4B8A-A298-921D57F1B6F4}"/>
    <cellStyle name="Dex Doub Line 6 3 3 2 4" xfId="26056" xr:uid="{F6F19243-8676-4651-83EA-2A3F3ABD8B23}"/>
    <cellStyle name="Dex Doub Line 6 3 3 3" xfId="5508" xr:uid="{4F47999E-DFF3-4E27-A8F1-AD596C480BF8}"/>
    <cellStyle name="Dex Doub Line 6 3 3 3 2" xfId="26057" xr:uid="{3B46398F-E6C8-4222-B0EE-08F11C615C4E}"/>
    <cellStyle name="Dex Doub Line 6 3 3 3 2 2" xfId="26058" xr:uid="{8E5422FB-A97B-42D7-A1FA-83344736C8E8}"/>
    <cellStyle name="Dex Doub Line 6 3 3 3 3" xfId="26059" xr:uid="{F54728E6-0189-4B8B-8408-CF09DC5F1965}"/>
    <cellStyle name="Dex Doub Line 6 3 3 4" xfId="7710" xr:uid="{72EBF144-A589-4815-BB00-4A37E281CE4E}"/>
    <cellStyle name="Dex Doub Line 6 3 3 4 2" xfId="26060" xr:uid="{EA878ABD-DC76-4688-A33B-96F27FADC8E0}"/>
    <cellStyle name="Dex Doub Line 6 3 3 4 2 2" xfId="26061" xr:uid="{FA1BC8F2-4C70-41A6-B828-9B03F0C34B7E}"/>
    <cellStyle name="Dex Doub Line 6 3 3 4 3" xfId="26062" xr:uid="{67BECB08-72C3-471C-9BFB-62C32B737105}"/>
    <cellStyle name="Dex Doub Line 6 3 3 5" xfId="26063" xr:uid="{CD78A307-4B64-4E51-857F-A6D62EEF7E84}"/>
    <cellStyle name="Dex Doub Line 6 3 3 5 2" xfId="26064" xr:uid="{3E7F8E50-D2D2-44A3-A660-DC625BC7A285}"/>
    <cellStyle name="Dex Doub Line 6 3 3 6" xfId="26065" xr:uid="{3806EE7F-3B38-4974-BD45-378848F1BDC2}"/>
    <cellStyle name="Dex Doub Line 6 3 4" xfId="6880" xr:uid="{8CA03038-F04A-41B9-864E-DAB28EDEBC7C}"/>
    <cellStyle name="Dex Doub Line 6 3 4 2" xfId="7447" xr:uid="{E318C46E-9C6A-4A23-9EE4-5C4BDA2C1234}"/>
    <cellStyle name="Dex Doub Line 6 3 4 2 2" xfId="6881" xr:uid="{DE53AA01-DD23-4DA9-A5D4-2E7C23EFBCCB}"/>
    <cellStyle name="Dex Doub Line 6 3 4 2 2 2" xfId="26066" xr:uid="{578D4F6C-7D3C-43D6-AFF1-6CCF921D0740}"/>
    <cellStyle name="Dex Doub Line 6 3 4 2 2 2 2" xfId="26067" xr:uid="{F5414EBA-86A0-4842-8454-AC45449C3EB7}"/>
    <cellStyle name="Dex Doub Line 6 3 4 2 2 3" xfId="26068" xr:uid="{3E3BB45E-0F96-4E34-B983-84AB175F3BFE}"/>
    <cellStyle name="Dex Doub Line 6 3 4 2 3" xfId="26069" xr:uid="{72245CCB-C852-4BE3-A1EE-C2A65872C5E4}"/>
    <cellStyle name="Dex Doub Line 6 3 4 2 3 2" xfId="26070" xr:uid="{5B63AE00-EF29-4BE0-B2B1-B4371A949C1D}"/>
    <cellStyle name="Dex Doub Line 6 3 4 2 4" xfId="26071" xr:uid="{2542B0B6-3D45-4938-87DA-7AA995EED087}"/>
    <cellStyle name="Dex Doub Line 6 3 4 3" xfId="6882" xr:uid="{8FDC8C39-8A60-4C4F-A2D2-B4D8D527A22E}"/>
    <cellStyle name="Dex Doub Line 6 3 4 3 2" xfId="26072" xr:uid="{7238EED1-721B-4028-A5F9-F3DAE77F73CE}"/>
    <cellStyle name="Dex Doub Line 6 3 4 3 2 2" xfId="26073" xr:uid="{8EE0D599-3CCC-49FF-B68C-A71A59690A08}"/>
    <cellStyle name="Dex Doub Line 6 3 4 3 3" xfId="26074" xr:uid="{9FECAFFD-3A6A-4138-954F-D43D0D1C8453}"/>
    <cellStyle name="Dex Doub Line 6 3 4 4" xfId="6883" xr:uid="{DD581B4B-7035-4894-8F48-5DC6759E2C79}"/>
    <cellStyle name="Dex Doub Line 6 3 4 4 2" xfId="26075" xr:uid="{FD1B57A2-7E9F-43FE-9B65-7D4096616F7D}"/>
    <cellStyle name="Dex Doub Line 6 3 4 4 2 2" xfId="26076" xr:uid="{36AF3FE6-DFD2-4899-A020-0C46AAE66AD8}"/>
    <cellStyle name="Dex Doub Line 6 3 4 4 3" xfId="26077" xr:uid="{8FE55428-4515-4879-B590-B2CA9399B5F2}"/>
    <cellStyle name="Dex Doub Line 6 3 4 5" xfId="26078" xr:uid="{957587BE-6C15-4404-B94B-C3E74F7BBD87}"/>
    <cellStyle name="Dex Doub Line 6 3 4 5 2" xfId="26079" xr:uid="{89010193-4951-4AE5-8905-83FD09772740}"/>
    <cellStyle name="Dex Doub Line 6 3 4 6" xfId="26080" xr:uid="{6F4E5C57-979D-4C3A-85A3-94FF240CE599}"/>
    <cellStyle name="Dex Doub Line 6 3 5" xfId="6884" xr:uid="{5BA29ABE-A7DB-4906-971A-52A17B1DB399}"/>
    <cellStyle name="Dex Doub Line 6 3 5 2" xfId="6885" xr:uid="{C6888C66-2CAD-412B-B136-CD6C7065EBFC}"/>
    <cellStyle name="Dex Doub Line 6 3 5 2 2" xfId="6886" xr:uid="{6676136E-AA78-47DA-AF00-E8E5FE83CEAE}"/>
    <cellStyle name="Dex Doub Line 6 3 5 2 2 2" xfId="26081" xr:uid="{01EC0C34-380D-4E93-84A3-EA67194BDCE2}"/>
    <cellStyle name="Dex Doub Line 6 3 5 2 2 2 2" xfId="26082" xr:uid="{404F824A-C06F-4326-A5CC-1E2E8F686525}"/>
    <cellStyle name="Dex Doub Line 6 3 5 2 2 3" xfId="26083" xr:uid="{3D9CBAF2-0B2F-4B8A-91A9-65F4309FF0F2}"/>
    <cellStyle name="Dex Doub Line 6 3 5 2 3" xfId="26084" xr:uid="{B76C413F-4A14-401A-A1FD-C7703CDD0BF8}"/>
    <cellStyle name="Dex Doub Line 6 3 5 2 3 2" xfId="26085" xr:uid="{7183A9FD-118A-40E5-B28E-534CE8A2F7CE}"/>
    <cellStyle name="Dex Doub Line 6 3 5 2 4" xfId="26086" xr:uid="{CEF76E86-F76B-4C35-868F-F3F42A820B45}"/>
    <cellStyle name="Dex Doub Line 6 3 5 3" xfId="5974" xr:uid="{4A397005-A0E4-49F7-A9BC-E30438356927}"/>
    <cellStyle name="Dex Doub Line 6 3 5 3 2" xfId="26087" xr:uid="{1DD20C2F-C07D-42F1-8824-AE4A13750FD7}"/>
    <cellStyle name="Dex Doub Line 6 3 5 3 2 2" xfId="26088" xr:uid="{EDCE64A9-56E1-4677-9899-506EB0812E62}"/>
    <cellStyle name="Dex Doub Line 6 3 5 3 3" xfId="26089" xr:uid="{B14F20C4-6EEF-493E-BBC7-259CE3139270}"/>
    <cellStyle name="Dex Doub Line 6 3 5 4" xfId="26090" xr:uid="{53BF03CA-EE24-4BA1-8CC3-5095554CB28C}"/>
    <cellStyle name="Dex Doub Line 6 3 5 4 2" xfId="26091" xr:uid="{F0195FE2-0E87-4DAB-9522-FFA3DD8504CC}"/>
    <cellStyle name="Dex Doub Line 6 3 5 5" xfId="26092" xr:uid="{962555C7-5C74-49BC-B6F6-B9B559623F17}"/>
    <cellStyle name="Dex Doub Line 6 3 6" xfId="5767" xr:uid="{C402411F-8D95-40DA-8AF4-D9467E7F2810}"/>
    <cellStyle name="Dex Doub Line 6 3 6 2" xfId="5766" xr:uid="{C4FA778B-C641-43DE-959B-78E69DB04389}"/>
    <cellStyle name="Dex Doub Line 6 3 6 2 2" xfId="26093" xr:uid="{BDC6F5BB-3884-447B-A955-5C54AD8CB5C8}"/>
    <cellStyle name="Dex Doub Line 6 3 6 2 2 2" xfId="26094" xr:uid="{AF04BBD7-3487-4895-BD3D-E04052405DF0}"/>
    <cellStyle name="Dex Doub Line 6 3 6 2 3" xfId="26095" xr:uid="{D9879A5B-0A25-4A49-8324-B5945488E913}"/>
    <cellStyle name="Dex Doub Line 6 3 6 3" xfId="26096" xr:uid="{0B29D59D-B2E2-4C06-AD5D-F9B8A82F6747}"/>
    <cellStyle name="Dex Doub Line 6 3 6 3 2" xfId="26097" xr:uid="{BD36B555-4E86-42C8-85ED-E053215062DD}"/>
    <cellStyle name="Dex Doub Line 6 3 6 4" xfId="26098" xr:uid="{644707D3-F165-41C0-84F5-179E2B9F63A4}"/>
    <cellStyle name="Dex Doub Line 6 3 7" xfId="6888" xr:uid="{89DD1459-BF29-493E-8DB9-EB41978AE3DE}"/>
    <cellStyle name="Dex Doub Line 6 3 7 2" xfId="26099" xr:uid="{7E31DBB3-03B9-40BA-859A-FC470F31373B}"/>
    <cellStyle name="Dex Doub Line 6 3 7 2 2" xfId="26100" xr:uid="{74A338A2-82DD-4915-A02B-17A12B89F7B3}"/>
    <cellStyle name="Dex Doub Line 6 3 7 3" xfId="26101" xr:uid="{4B1B7C77-91E8-4A1B-97E1-BF5A3E87C64B}"/>
    <cellStyle name="Dex Doub Line 6 3 8" xfId="7939" xr:uid="{8B3A3997-A75F-49E1-BFE5-1710214F8B65}"/>
    <cellStyle name="Dex Doub Line 6 3 8 2" xfId="26102" xr:uid="{C765FA6B-81CA-4805-8D48-8CAAC4D6747A}"/>
    <cellStyle name="Dex Doub Line 6 3 8 2 2" xfId="26103" xr:uid="{5493FF49-D9D3-4E4B-A08F-72A0DD9742F6}"/>
    <cellStyle name="Dex Doub Line 6 3 8 3" xfId="26104" xr:uid="{710BF4E1-88B2-42DE-893D-BC829AAA837C}"/>
    <cellStyle name="Dex Doub Line 6 3 9" xfId="26105" xr:uid="{FD81D061-F4BB-4881-AD69-73F981EAB3C0}"/>
    <cellStyle name="Dex Doub Line 6 3 9 2" xfId="26106" xr:uid="{0E7F9396-D0B9-4E24-8289-0654A879B9BC}"/>
    <cellStyle name="Dex Doub Line 6 4" xfId="6887" xr:uid="{F143F1A8-0722-423A-9BB9-5DCB250A0012}"/>
    <cellStyle name="Dex Doub Line 6 4 10" xfId="26107" xr:uid="{B1471402-C760-4869-87D0-988AE7CB6AB3}"/>
    <cellStyle name="Dex Doub Line 6 4 2" xfId="5458" xr:uid="{6940A8AD-71E1-4134-9C52-2B31B4CF203F}"/>
    <cellStyle name="Dex Doub Line 6 4 2 2" xfId="7782" xr:uid="{F5CFB1E1-710C-446A-AC68-174DAAC57056}"/>
    <cellStyle name="Dex Doub Line 6 4 2 2 2" xfId="7520" xr:uid="{D8FE0DC4-7FC6-4324-A728-29C993C91753}"/>
    <cellStyle name="Dex Doub Line 6 4 2 2 2 2" xfId="26108" xr:uid="{9C18568F-0323-41D4-A48B-7EC69CDF7747}"/>
    <cellStyle name="Dex Doub Line 6 4 2 2 2 2 2" xfId="26109" xr:uid="{2DE453D5-6D0D-402B-B99B-D3A884180AF0}"/>
    <cellStyle name="Dex Doub Line 6 4 2 2 2 3" xfId="26110" xr:uid="{025F8089-7600-4717-8B4C-9B34DFF88721}"/>
    <cellStyle name="Dex Doub Line 6 4 2 2 3" xfId="26111" xr:uid="{DE18AB46-AE9E-4EAD-A72C-77CEC97BECE0}"/>
    <cellStyle name="Dex Doub Line 6 4 2 2 3 2" xfId="26112" xr:uid="{50B5A214-A27A-4500-B748-6DA8458515F0}"/>
    <cellStyle name="Dex Doub Line 6 4 2 2 4" xfId="26113" xr:uid="{E719263E-08FB-456B-BB60-0B46C881563F}"/>
    <cellStyle name="Dex Doub Line 6 4 2 3" xfId="5706" xr:uid="{F780EEA7-8A8E-42AE-AB9B-4753403BCF92}"/>
    <cellStyle name="Dex Doub Line 6 4 2 3 2" xfId="26114" xr:uid="{7D12ADFE-DEB9-4EE9-9F41-C87624A6D3AB}"/>
    <cellStyle name="Dex Doub Line 6 4 2 3 2 2" xfId="26115" xr:uid="{73A72390-552E-45A0-805D-CAC7659A84E2}"/>
    <cellStyle name="Dex Doub Line 6 4 2 3 3" xfId="26116" xr:uid="{778030BC-1838-4A9E-81E1-1E19A024F642}"/>
    <cellStyle name="Dex Doub Line 6 4 2 4" xfId="5457" xr:uid="{184D8E0D-7BF7-41F9-B967-F1CA31ADA105}"/>
    <cellStyle name="Dex Doub Line 6 4 2 4 2" xfId="26117" xr:uid="{39EE6683-1904-443A-A7D4-30B95A67F3DD}"/>
    <cellStyle name="Dex Doub Line 6 4 2 4 2 2" xfId="26118" xr:uid="{88F49060-E2C1-44C7-BCD1-4E3899E5019B}"/>
    <cellStyle name="Dex Doub Line 6 4 2 4 3" xfId="26119" xr:uid="{120F4405-6655-4875-A55A-28078E7D39BD}"/>
    <cellStyle name="Dex Doub Line 6 4 2 5" xfId="26120" xr:uid="{F9D9CF97-8B44-43BD-A78D-8E562CE9120E}"/>
    <cellStyle name="Dex Doub Line 6 4 2 5 2" xfId="26121" xr:uid="{C28CE263-FC7D-4A16-BC2B-515FCA81DB97}"/>
    <cellStyle name="Dex Doub Line 6 4 2 6" xfId="26122" xr:uid="{A2DF632A-EE48-4CF8-9766-2A1E8CD120E5}"/>
    <cellStyle name="Dex Doub Line 6 4 3" xfId="7783" xr:uid="{1D4C52F7-224D-4459-BA85-48B9825DB907}"/>
    <cellStyle name="Dex Doub Line 6 4 3 2" xfId="7521" xr:uid="{4075BB7A-E3D6-4854-940C-55262C620D4F}"/>
    <cellStyle name="Dex Doub Line 6 4 3 2 2" xfId="5077" xr:uid="{E519CFD4-EE7B-49B4-8731-ABCE11FDFD45}"/>
    <cellStyle name="Dex Doub Line 6 4 3 2 2 2" xfId="26123" xr:uid="{13FCE2E8-CAFD-466A-BD4A-3A9CF2CACF0F}"/>
    <cellStyle name="Dex Doub Line 6 4 3 2 2 2 2" xfId="26124" xr:uid="{DFBFDF9F-93D5-4C2C-8D1F-FDC977CE404B}"/>
    <cellStyle name="Dex Doub Line 6 4 3 2 2 3" xfId="26125" xr:uid="{D941CF7F-9F80-474E-8CD6-4568022A37FD}"/>
    <cellStyle name="Dex Doub Line 6 4 3 2 3" xfId="26126" xr:uid="{F1852262-6930-40F3-A8FB-7C6B44CE1159}"/>
    <cellStyle name="Dex Doub Line 6 4 3 2 3 2" xfId="26127" xr:uid="{F79667E2-644C-4898-8A8E-53520508BF63}"/>
    <cellStyle name="Dex Doub Line 6 4 3 2 4" xfId="26128" xr:uid="{517C6B00-5CBF-431E-A4BE-9C52B6B3A938}"/>
    <cellStyle name="Dex Doub Line 6 4 3 3" xfId="5456" xr:uid="{1C32E227-C50B-4D3D-8832-0F9F4DEF1AC1}"/>
    <cellStyle name="Dex Doub Line 6 4 3 3 2" xfId="26129" xr:uid="{3817774F-ACEE-4830-9575-3BA05B89E8E4}"/>
    <cellStyle name="Dex Doub Line 6 4 3 3 2 2" xfId="26130" xr:uid="{C05DAAA9-B66D-4876-A618-5FE46C4F5B28}"/>
    <cellStyle name="Dex Doub Line 6 4 3 3 3" xfId="26131" xr:uid="{125D93DD-2424-40A0-A72F-0BE9C1202ED8}"/>
    <cellStyle name="Dex Doub Line 6 4 3 4" xfId="7784" xr:uid="{A171CD12-BC22-4399-B448-2455101C445A}"/>
    <cellStyle name="Dex Doub Line 6 4 3 4 2" xfId="26132" xr:uid="{98DEE805-4FDA-435A-B470-218739F616D0}"/>
    <cellStyle name="Dex Doub Line 6 4 3 4 2 2" xfId="26133" xr:uid="{65A55E0C-DB2D-47FA-948F-1085E2308DC2}"/>
    <cellStyle name="Dex Doub Line 6 4 3 4 3" xfId="26134" xr:uid="{DC78F684-F342-4705-8B48-27FCF3DE02B5}"/>
    <cellStyle name="Dex Doub Line 6 4 3 5" xfId="26135" xr:uid="{E4140CB1-E300-4F39-8EFF-87843C6AD5C6}"/>
    <cellStyle name="Dex Doub Line 6 4 3 5 2" xfId="26136" xr:uid="{2DE01F6E-D27F-43DF-99BB-C18F76A258AB}"/>
    <cellStyle name="Dex Doub Line 6 4 3 6" xfId="26137" xr:uid="{147E329F-BDB7-4D34-B9C2-1EEADBF7A870}"/>
    <cellStyle name="Dex Doub Line 6 4 4" xfId="7298" xr:uid="{8C06023E-26B6-480A-B01F-D33D9F9B15B4}"/>
    <cellStyle name="Dex Doub Line 6 4 4 2" xfId="7908" xr:uid="{3C297CD4-2C9A-47B2-9078-EA45796230F4}"/>
    <cellStyle name="Dex Doub Line 6 4 4 2 2" xfId="7299" xr:uid="{CDDE6B39-3D16-43FC-A332-DC34C132E7DE}"/>
    <cellStyle name="Dex Doub Line 6 4 4 2 2 2" xfId="26138" xr:uid="{0D8F6655-949D-4D47-A975-0CC4813ED47D}"/>
    <cellStyle name="Dex Doub Line 6 4 4 2 2 2 2" xfId="26139" xr:uid="{F44B2144-5E42-46E8-A798-F40F1DB8D6CB}"/>
    <cellStyle name="Dex Doub Line 6 4 4 2 2 3" xfId="26140" xr:uid="{0BA1252F-6332-4322-B1A1-41835052560B}"/>
    <cellStyle name="Dex Doub Line 6 4 4 2 3" xfId="26141" xr:uid="{876AB3AE-97C1-4C05-8A87-4E6A24776246}"/>
    <cellStyle name="Dex Doub Line 6 4 4 2 3 2" xfId="26142" xr:uid="{42748DC2-72C0-41FA-A4E3-94DD78DE123A}"/>
    <cellStyle name="Dex Doub Line 6 4 4 2 4" xfId="26143" xr:uid="{D1F3C0D6-F083-4BB7-8E79-8767725D31DE}"/>
    <cellStyle name="Dex Doub Line 6 4 4 3" xfId="7300" xr:uid="{9E9D3873-9C16-4FA9-B0F0-82DA0F113CFB}"/>
    <cellStyle name="Dex Doub Line 6 4 4 3 2" xfId="26144" xr:uid="{A77363D7-CCC7-4B3F-BDAF-546B77E56878}"/>
    <cellStyle name="Dex Doub Line 6 4 4 3 2 2" xfId="26145" xr:uid="{CC43637D-746B-4D91-91D6-196F01597A4B}"/>
    <cellStyle name="Dex Doub Line 6 4 4 3 3" xfId="26146" xr:uid="{0CDF4D47-48E5-4628-8C36-8AF35687BEAE}"/>
    <cellStyle name="Dex Doub Line 6 4 4 4" xfId="7301" xr:uid="{B6351C49-0EF0-467A-82F8-E9B0A791F810}"/>
    <cellStyle name="Dex Doub Line 6 4 4 4 2" xfId="26147" xr:uid="{6E056FE7-386B-40BE-884F-4C4E4BEE3893}"/>
    <cellStyle name="Dex Doub Line 6 4 4 4 2 2" xfId="26148" xr:uid="{5AF1A034-2C25-47B4-8CFA-40C3A61E06B7}"/>
    <cellStyle name="Dex Doub Line 6 4 4 4 3" xfId="26149" xr:uid="{06992B90-87B4-448E-A0E3-4A1F5E24E9B5}"/>
    <cellStyle name="Dex Doub Line 6 4 4 5" xfId="26150" xr:uid="{48A8E86A-2428-4759-83B0-D38FA368D28A}"/>
    <cellStyle name="Dex Doub Line 6 4 4 5 2" xfId="26151" xr:uid="{83821143-5D86-4F77-85C4-EC2E571A260E}"/>
    <cellStyle name="Dex Doub Line 6 4 4 6" xfId="26152" xr:uid="{0669FA06-78EF-4F1E-B87B-9F474F006CDA}"/>
    <cellStyle name="Dex Doub Line 6 4 5" xfId="7517" xr:uid="{105DAF91-58D1-4DC8-9950-943B977EA26A}"/>
    <cellStyle name="Dex Doub Line 6 4 5 2" xfId="5705" xr:uid="{0EF94416-D3A4-437E-8B7D-214A8CCD900A}"/>
    <cellStyle name="Dex Doub Line 6 4 5 2 2" xfId="5704" xr:uid="{474B18DE-12D9-4353-B53E-BD7572CB0E87}"/>
    <cellStyle name="Dex Doub Line 6 4 5 2 2 2" xfId="26153" xr:uid="{C700F180-73A3-4C6A-9261-3F32E08F893B}"/>
    <cellStyle name="Dex Doub Line 6 4 5 2 2 2 2" xfId="26154" xr:uid="{7886C88F-FDC6-4200-BA5C-3FA6A8FAD039}"/>
    <cellStyle name="Dex Doub Line 6 4 5 2 2 3" xfId="26155" xr:uid="{0C413C08-9038-4B4B-909A-1B6E65B8B54C}"/>
    <cellStyle name="Dex Doub Line 6 4 5 2 3" xfId="26156" xr:uid="{213A59B0-0177-470B-9EB2-0AF731152A74}"/>
    <cellStyle name="Dex Doub Line 6 4 5 2 3 2" xfId="26157" xr:uid="{BF0CCC83-CE2D-4145-B95C-F497920C5B67}"/>
    <cellStyle name="Dex Doub Line 6 4 5 2 4" xfId="26158" xr:uid="{EEBDF7A6-2FA8-4D6F-870F-0F84C27D6AF7}"/>
    <cellStyle name="Dex Doub Line 6 4 5 3" xfId="5455" xr:uid="{8D9254C9-A241-48C4-AE17-F994843BC924}"/>
    <cellStyle name="Dex Doub Line 6 4 5 3 2" xfId="26159" xr:uid="{23AD60C5-CF57-48BC-8321-0484DD9DEB62}"/>
    <cellStyle name="Dex Doub Line 6 4 5 3 2 2" xfId="26160" xr:uid="{8CA81964-E26D-4AA4-8750-27956CF293BB}"/>
    <cellStyle name="Dex Doub Line 6 4 5 3 3" xfId="26161" xr:uid="{A5939AF4-19A2-432C-B115-64B96E8D230B}"/>
    <cellStyle name="Dex Doub Line 6 4 5 4" xfId="26162" xr:uid="{1B8031EA-E9B7-4716-A42C-ED9DA5B052C7}"/>
    <cellStyle name="Dex Doub Line 6 4 5 4 2" xfId="26163" xr:uid="{4E183A22-6B8F-4332-A036-9027B2FEA14B}"/>
    <cellStyle name="Dex Doub Line 6 4 5 5" xfId="26164" xr:uid="{643559E6-3CC4-4064-8CDA-B9BD66B97B12}"/>
    <cellStyle name="Dex Doub Line 6 4 6" xfId="7785" xr:uid="{9B77ED39-FDB1-4C81-B2CA-7D9004AAFE1B}"/>
    <cellStyle name="Dex Doub Line 6 4 6 2" xfId="7523" xr:uid="{B60B3897-9910-4C0E-985C-218958E9844B}"/>
    <cellStyle name="Dex Doub Line 6 4 6 2 2" xfId="26165" xr:uid="{C53FB38E-0147-4954-A39B-F7C4B08C3FFB}"/>
    <cellStyle name="Dex Doub Line 6 4 6 2 2 2" xfId="26166" xr:uid="{AEE2C783-ADA6-4469-A7C1-16D7361828CB}"/>
    <cellStyle name="Dex Doub Line 6 4 6 2 3" xfId="26167" xr:uid="{78220018-EF0F-4ABD-B10A-4F16AA11CA49}"/>
    <cellStyle name="Dex Doub Line 6 4 6 3" xfId="26168" xr:uid="{F8BB530F-04DB-4258-9A46-3603D6A2BC7B}"/>
    <cellStyle name="Dex Doub Line 6 4 6 3 2" xfId="26169" xr:uid="{30B6A2F5-CD6A-48A6-A2E8-6CE2E3B26CD7}"/>
    <cellStyle name="Dex Doub Line 6 4 6 4" xfId="26170" xr:uid="{A9604902-DB5C-4214-B6A1-00C31ABAD37B}"/>
    <cellStyle name="Dex Doub Line 6 4 7" xfId="5703" xr:uid="{456CCAB2-C3A6-4FE2-AFFA-7308AA1B47E4}"/>
    <cellStyle name="Dex Doub Line 6 4 7 2" xfId="26171" xr:uid="{55721372-7CC7-4950-A5A0-B453D2D33055}"/>
    <cellStyle name="Dex Doub Line 6 4 7 2 2" xfId="26172" xr:uid="{32A4FBC1-FF60-41D6-8704-C0109AC65B1C}"/>
    <cellStyle name="Dex Doub Line 6 4 7 3" xfId="26173" xr:uid="{69F64474-B5F2-4E23-AD9E-80D1BD957853}"/>
    <cellStyle name="Dex Doub Line 6 4 8" xfId="7524" xr:uid="{BB779087-8BAB-4B60-9C17-2B3C50E72D8F}"/>
    <cellStyle name="Dex Doub Line 6 4 8 2" xfId="26174" xr:uid="{E31262E2-CD69-4CE6-86C5-054C39F39494}"/>
    <cellStyle name="Dex Doub Line 6 4 8 2 2" xfId="26175" xr:uid="{728AEA98-2B7E-4A0D-AEC4-C536FC9AC834}"/>
    <cellStyle name="Dex Doub Line 6 4 8 3" xfId="26176" xr:uid="{38331191-5421-4EBF-943D-2B2F3FAB0243}"/>
    <cellStyle name="Dex Doub Line 6 4 9" xfId="26177" xr:uid="{37276FD7-8673-4935-882B-6A91982354EA}"/>
    <cellStyle name="Dex Doub Line 6 4 9 2" xfId="26178" xr:uid="{83896658-08D4-470B-BA19-1338D2F95A40}"/>
    <cellStyle name="Dex Doub Line 6 5" xfId="5454" xr:uid="{682B3169-3FA2-4C73-9940-F6D5ED768297}"/>
    <cellStyle name="Dex Doub Line 6 5 2" xfId="7786" xr:uid="{03B3D138-48D6-4E34-A0C5-F643756A19AC}"/>
    <cellStyle name="Dex Doub Line 6 5 2 2" xfId="7302" xr:uid="{A064C044-101C-40CA-BE50-503FCE8AFEEC}"/>
    <cellStyle name="Dex Doub Line 6 5 2 2 2" xfId="26179" xr:uid="{03742872-D693-4BED-8A9F-CDE49215B303}"/>
    <cellStyle name="Dex Doub Line 6 5 2 2 2 2" xfId="26180" xr:uid="{ED653A90-19CC-4166-8C01-DEC0696A6F3D}"/>
    <cellStyle name="Dex Doub Line 6 5 2 2 3" xfId="26181" xr:uid="{3CCB1034-0328-451A-8E09-0B408A2034D9}"/>
    <cellStyle name="Dex Doub Line 6 5 2 3" xfId="26182" xr:uid="{5B3CF873-5923-4D93-8F40-8CE1F9F58808}"/>
    <cellStyle name="Dex Doub Line 6 5 2 3 2" xfId="26183" xr:uid="{6396C8F8-8060-4C97-B06B-4721CD840DFF}"/>
    <cellStyle name="Dex Doub Line 6 5 2 4" xfId="26184" xr:uid="{62D9ABEF-AF9B-496B-8EAE-6A56FDC781A8}"/>
    <cellStyle name="Dex Doub Line 6 5 3" xfId="5702" xr:uid="{7EAA1E95-79DD-43B0-8986-96322E41D7B0}"/>
    <cellStyle name="Dex Doub Line 6 5 3 2" xfId="26185" xr:uid="{4124F418-B9B6-4134-9CF0-7847B3BF6990}"/>
    <cellStyle name="Dex Doub Line 6 5 3 2 2" xfId="26186" xr:uid="{CE1F4461-AE21-4D1B-A162-7DE138B794E4}"/>
    <cellStyle name="Dex Doub Line 6 5 3 3" xfId="26187" xr:uid="{EC72CE4F-DE3D-4049-8488-71AF96BF96B9}"/>
    <cellStyle name="Dex Doub Line 6 5 4" xfId="7303" xr:uid="{A01DE3F6-3340-4793-99F3-FA595DC0CEF8}"/>
    <cellStyle name="Dex Doub Line 6 5 4 2" xfId="26188" xr:uid="{AE921A61-E421-4C65-89B9-35469B316D03}"/>
    <cellStyle name="Dex Doub Line 6 5 4 2 2" xfId="26189" xr:uid="{0D0CFFEB-F523-40EC-903C-39465D3AC961}"/>
    <cellStyle name="Dex Doub Line 6 5 4 3" xfId="26190" xr:uid="{C7FEF1C0-D4AB-473A-996E-E103F5D9C3AD}"/>
    <cellStyle name="Dex Doub Line 6 5 5" xfId="26191" xr:uid="{5E44E89C-DCCA-4DF6-9863-94146D662908}"/>
    <cellStyle name="Dex Doub Line 6 5 5 2" xfId="26192" xr:uid="{98B02CDB-2EF1-4343-9208-5B555FB3C3B0}"/>
    <cellStyle name="Dex Doub Line 6 5 6" xfId="26193" xr:uid="{1276F147-21DE-4B0B-A9E2-A49B047A8336}"/>
    <cellStyle name="Dex Doub Line 6 6" xfId="7304" xr:uid="{3DC2B2FF-81AA-4D58-AF25-099BC6414A4C}"/>
    <cellStyle name="Dex Doub Line 6 6 2" xfId="7305" xr:uid="{692BF9AB-6920-448F-996E-8F7CBA05C0A9}"/>
    <cellStyle name="Dex Doub Line 6 6 2 2" xfId="5453" xr:uid="{C4A2C181-CC61-42AE-9895-C597EE8BAFCD}"/>
    <cellStyle name="Dex Doub Line 6 6 2 2 2" xfId="26194" xr:uid="{058654C3-B5D1-44DA-A743-47EC5E93EA69}"/>
    <cellStyle name="Dex Doub Line 6 6 2 2 2 2" xfId="26195" xr:uid="{414CB013-83FE-44F0-8179-F82BC0860BFA}"/>
    <cellStyle name="Dex Doub Line 6 6 2 2 3" xfId="26196" xr:uid="{8994E659-333D-4562-884F-4323E64A963D}"/>
    <cellStyle name="Dex Doub Line 6 6 2 3" xfId="26197" xr:uid="{37BB4880-4649-4C6C-99B6-271155CBCBCB}"/>
    <cellStyle name="Dex Doub Line 6 6 2 3 2" xfId="26198" xr:uid="{1A642E79-4581-4385-B266-A08A4A53D752}"/>
    <cellStyle name="Dex Doub Line 6 6 2 4" xfId="26199" xr:uid="{3642C3C0-9734-4923-BE7E-24BFC86A84D1}"/>
    <cellStyle name="Dex Doub Line 6 6 3" xfId="7787" xr:uid="{334982BA-E0D0-41A7-961F-3BD4FCD23872}"/>
    <cellStyle name="Dex Doub Line 6 6 3 2" xfId="26200" xr:uid="{ACF8DBCE-89AE-43FE-95C3-B823D1D29F21}"/>
    <cellStyle name="Dex Doub Line 6 6 3 2 2" xfId="26201" xr:uid="{D0C7CF7E-B914-464E-B181-ABA5DC4A9EBA}"/>
    <cellStyle name="Dex Doub Line 6 6 3 3" xfId="26202" xr:uid="{0CB0FD78-70F5-428A-ACB8-AB925BF6D787}"/>
    <cellStyle name="Dex Doub Line 6 6 4" xfId="7525" xr:uid="{F93CDD70-6F52-441C-9340-5C2FAD6D91C1}"/>
    <cellStyle name="Dex Doub Line 6 6 4 2" xfId="26203" xr:uid="{4CF2BF83-FA05-429A-9612-352165F0686D}"/>
    <cellStyle name="Dex Doub Line 6 6 4 2 2" xfId="26204" xr:uid="{6AD2533D-2FAF-4AA0-9FB2-41DAC43CF2FA}"/>
    <cellStyle name="Dex Doub Line 6 6 4 3" xfId="26205" xr:uid="{D8F99056-95F5-470B-847F-032ED8674C73}"/>
    <cellStyle name="Dex Doub Line 6 6 5" xfId="26206" xr:uid="{D96A209F-2D25-4EA2-90FF-B26790D65EA4}"/>
    <cellStyle name="Dex Doub Line 6 6 5 2" xfId="26207" xr:uid="{EC582651-9594-4DEA-9E56-B4E0BFBE1839}"/>
    <cellStyle name="Dex Doub Line 6 6 6" xfId="26208" xr:uid="{5AEE88EC-2D42-4DB4-89E1-1DCB91834B02}"/>
    <cellStyle name="Dex Doub Line 6 7" xfId="5701" xr:uid="{ACB06410-E576-436F-A883-376CE054F264}"/>
    <cellStyle name="Dex Doub Line 6 7 2" xfId="4634" xr:uid="{63D94B45-FD94-4866-BA4F-51A70A1710AA}"/>
    <cellStyle name="Dex Doub Line 6 7 2 2" xfId="7788" xr:uid="{B4FDA59D-1652-4005-AE27-EDE7381AEF52}"/>
    <cellStyle name="Dex Doub Line 6 7 2 2 2" xfId="26209" xr:uid="{9BB3375C-E507-4F60-9D09-36E1D8EE3271}"/>
    <cellStyle name="Dex Doub Line 6 7 2 2 2 2" xfId="26210" xr:uid="{F8B0DD76-FCD6-429B-93AA-7EB49ABB703F}"/>
    <cellStyle name="Dex Doub Line 6 7 2 2 3" xfId="26211" xr:uid="{9963E6AF-0C58-4292-BECF-9704A497F7D9}"/>
    <cellStyle name="Dex Doub Line 6 7 2 3" xfId="26212" xr:uid="{9BA34164-B02A-40B7-BA45-BDD7DA2F2849}"/>
    <cellStyle name="Dex Doub Line 6 7 2 3 2" xfId="26213" xr:uid="{42268B6F-6DE4-48BE-B636-59B7CE287317}"/>
    <cellStyle name="Dex Doub Line 6 7 2 4" xfId="26214" xr:uid="{EAB53222-08CB-4065-97CF-713692D1CEAE}"/>
    <cellStyle name="Dex Doub Line 6 7 3" xfId="7526" xr:uid="{80917E63-0AA6-4004-9BC9-73D779678990}"/>
    <cellStyle name="Dex Doub Line 6 7 3 2" xfId="26215" xr:uid="{9CFE34D0-8E06-4193-AD79-34AFD1CEBE2F}"/>
    <cellStyle name="Dex Doub Line 6 7 3 2 2" xfId="26216" xr:uid="{ECADCFE8-DEA1-4412-84DE-FF619CA82A8E}"/>
    <cellStyle name="Dex Doub Line 6 7 3 3" xfId="26217" xr:uid="{42122449-1016-4C51-9CC6-75DFCA5F523F}"/>
    <cellStyle name="Dex Doub Line 6 7 4" xfId="6950" xr:uid="{E15C7250-9A5D-43EE-9513-A42EC4D1161D}"/>
    <cellStyle name="Dex Doub Line 6 7 4 2" xfId="26218" xr:uid="{CF36BFDD-4F56-4BB0-8F76-4DEABC38B061}"/>
    <cellStyle name="Dex Doub Line 6 7 4 2 2" xfId="26219" xr:uid="{B751FA38-75AA-4D43-9CD5-82C238FD1B13}"/>
    <cellStyle name="Dex Doub Line 6 7 4 3" xfId="26220" xr:uid="{83E8E309-994A-42F4-B890-CA68A1C9EF32}"/>
    <cellStyle name="Dex Doub Line 6 7 5" xfId="26221" xr:uid="{36526D59-1B13-4EAF-86C7-8FA6E0585F4F}"/>
    <cellStyle name="Dex Doub Line 6 7 5 2" xfId="26222" xr:uid="{036FE0A8-F542-4CA9-B6A2-B97525895E46}"/>
    <cellStyle name="Dex Doub Line 6 7 6" xfId="26223" xr:uid="{DE9BEAD4-6A51-4071-9F85-1517C87E9E51}"/>
    <cellStyle name="Dex Doub Line 6 8" xfId="5451" xr:uid="{CF621500-CCFE-410E-8141-1250658F4701}"/>
    <cellStyle name="Dex Doub Line 6 8 2" xfId="7789" xr:uid="{8CF068F5-DDC0-4977-A79F-086A30852C87}"/>
    <cellStyle name="Dex Doub Line 6 8 2 2" xfId="26224" xr:uid="{7AA3A474-A810-47F6-A5EF-6CBECC709DC3}"/>
    <cellStyle name="Dex Doub Line 6 8 2 2 2" xfId="26225" xr:uid="{BFB3CDE2-0505-41C8-B042-6F31BDF0CD10}"/>
    <cellStyle name="Dex Doub Line 6 8 2 3" xfId="26226" xr:uid="{AC131536-1421-4705-8019-C83B0468044E}"/>
    <cellStyle name="Dex Doub Line 6 8 3" xfId="26227" xr:uid="{ABF8A624-1C47-4280-B54F-8CE27D50AE97}"/>
    <cellStyle name="Dex Doub Line 6 8 3 2" xfId="26228" xr:uid="{397EE4E8-17D9-42A7-9879-71A5F267FF7A}"/>
    <cellStyle name="Dex Doub Line 6 8 4" xfId="26229" xr:uid="{1E5D4C97-BDB5-4BBD-BE73-86BC5ED18222}"/>
    <cellStyle name="Dex Doub Line 6 9" xfId="7306" xr:uid="{3C45B9F7-91F5-48DD-ADAB-7C32094C0EB2}"/>
    <cellStyle name="Dex Doub Line 6 9 2" xfId="26230" xr:uid="{67945EA3-A2DB-45F0-AEFD-B2F6FDE44678}"/>
    <cellStyle name="Dex Doub Line 6 9 2 2" xfId="26231" xr:uid="{638EBC20-698B-40D3-B4AE-AD616D82583C}"/>
    <cellStyle name="Dex Doub Line 6 9 3" xfId="26232" xr:uid="{F0745C41-0CEE-4D6D-BC79-C2D92FB0E017}"/>
    <cellStyle name="Dex Doub Line 7" xfId="7945" xr:uid="{CDD6CF6D-4BD8-4D12-961A-1CC7627D8C7F}"/>
    <cellStyle name="Dex Doub Line 7 10" xfId="26233" xr:uid="{E94FEE81-8DC8-49FF-A89D-8846B26F39BA}"/>
    <cellStyle name="Dex Doub Line 7 10 2" xfId="26234" xr:uid="{FAF13FC5-B088-49BA-8090-A3CA877A85BC}"/>
    <cellStyle name="Dex Doub Line 7 11" xfId="26235" xr:uid="{A259190B-B2CF-4B5E-AC0F-F0AA7A82A42F}"/>
    <cellStyle name="Dex Doub Line 7 2" xfId="7307" xr:uid="{87DC6B96-5816-4144-B7FB-AE87C3962DE5}"/>
    <cellStyle name="Dex Doub Line 7 2 10" xfId="26236" xr:uid="{1B748D95-C7BC-4FE2-9FC1-E12F5291DF09}"/>
    <cellStyle name="Dex Doub Line 7 2 2" xfId="7308" xr:uid="{1BECA585-E456-4FE1-8BED-5DBC6DA97663}"/>
    <cellStyle name="Dex Doub Line 7 2 2 2" xfId="7309" xr:uid="{70020080-0CD9-4339-858D-EE38F7B5930F}"/>
    <cellStyle name="Dex Doub Line 7 2 2 2 2" xfId="7522" xr:uid="{28603BEF-3E63-4D5A-973B-A9067B12BBF0}"/>
    <cellStyle name="Dex Doub Line 7 2 2 2 2 2" xfId="26237" xr:uid="{9C6604A5-13E1-4558-9FB7-7238D8A8607B}"/>
    <cellStyle name="Dex Doub Line 7 2 2 2 2 2 2" xfId="26238" xr:uid="{F68E7CA8-AA4F-47B8-A322-90AA9F3C6DE2}"/>
    <cellStyle name="Dex Doub Line 7 2 2 2 2 3" xfId="26239" xr:uid="{48A58E11-3D3F-4F00-A5D9-2F7A958112A6}"/>
    <cellStyle name="Dex Doub Line 7 2 2 2 3" xfId="26240" xr:uid="{8AE0E822-2300-4FF4-98F5-A6A968459C38}"/>
    <cellStyle name="Dex Doub Line 7 2 2 2 3 2" xfId="26241" xr:uid="{F74CA942-4EC8-4125-8CBC-3A5194C6352D}"/>
    <cellStyle name="Dex Doub Line 7 2 2 2 4" xfId="26242" xr:uid="{6C1C0B10-A792-42C2-B5B6-856720B5091B}"/>
    <cellStyle name="Dex Doub Line 7 2 2 3" xfId="5700" xr:uid="{3064FB1E-00EA-4360-92A5-97A5A1A067D6}"/>
    <cellStyle name="Dex Doub Line 7 2 2 3 2" xfId="26243" xr:uid="{A0B0E7CE-D0FC-4194-90EB-DAC45E93CE59}"/>
    <cellStyle name="Dex Doub Line 7 2 2 3 2 2" xfId="26244" xr:uid="{D968BBAA-910B-46EE-BDD7-4FEE87A229D3}"/>
    <cellStyle name="Dex Doub Line 7 2 2 3 3" xfId="26245" xr:uid="{22C5CC8E-08DB-45E0-801A-E27D2054DE20}"/>
    <cellStyle name="Dex Doub Line 7 2 2 4" xfId="5699" xr:uid="{D4F246E4-3107-4B57-A8C1-99F74E49AAA4}"/>
    <cellStyle name="Dex Doub Line 7 2 2 4 2" xfId="26246" xr:uid="{39F2BF36-40AC-4B87-8EAD-9324150A82BA}"/>
    <cellStyle name="Dex Doub Line 7 2 2 4 2 2" xfId="26247" xr:uid="{454E65F3-DAC6-44CD-8E93-D3587C98DC1E}"/>
    <cellStyle name="Dex Doub Line 7 2 2 4 3" xfId="26248" xr:uid="{511C4D55-EC66-48B7-9AF7-F6D10776C2FE}"/>
    <cellStyle name="Dex Doub Line 7 2 2 5" xfId="26249" xr:uid="{9BB95CD7-83FA-4F63-B2F7-CA41E3B09945}"/>
    <cellStyle name="Dex Doub Line 7 2 2 5 2" xfId="26250" xr:uid="{E66B6996-7558-46F1-A833-4AAD4B25A8F0}"/>
    <cellStyle name="Dex Doub Line 7 2 2 6" xfId="26251" xr:uid="{F3E64CEE-A0D3-4F88-8E58-38184084E7F7}"/>
    <cellStyle name="Dex Doub Line 7 2 3" xfId="5452" xr:uid="{DE0F1B0D-9637-455E-B90A-0B9A74A80874}"/>
    <cellStyle name="Dex Doub Line 7 2 3 2" xfId="7790" xr:uid="{2A2CC54B-6E71-4D46-BE69-113C9E91A118}"/>
    <cellStyle name="Dex Doub Line 7 2 3 2 2" xfId="7528" xr:uid="{9BC77ADF-9C1F-4751-8C40-C956AA064CEB}"/>
    <cellStyle name="Dex Doub Line 7 2 3 2 2 2" xfId="26252" xr:uid="{3F8F3264-E745-45A4-96B9-654908745CFA}"/>
    <cellStyle name="Dex Doub Line 7 2 3 2 2 2 2" xfId="26253" xr:uid="{D23ADDD0-94BD-490A-8EA3-656CC115D637}"/>
    <cellStyle name="Dex Doub Line 7 2 3 2 2 3" xfId="26254" xr:uid="{9C6C2A6E-6389-4FEC-9716-FD47425892F9}"/>
    <cellStyle name="Dex Doub Line 7 2 3 2 3" xfId="26255" xr:uid="{D9396B5A-7517-4CCC-9B69-B6A558CE587A}"/>
    <cellStyle name="Dex Doub Line 7 2 3 2 3 2" xfId="26256" xr:uid="{30C18AF9-0A31-4B8A-8EA0-91AD8F4C3799}"/>
    <cellStyle name="Dex Doub Line 7 2 3 2 4" xfId="26257" xr:uid="{13F00F25-F242-4F1B-AA52-A3FCAB8952F0}"/>
    <cellStyle name="Dex Doub Line 7 2 3 3" xfId="5698" xr:uid="{8CBD6449-AB9B-4B2C-B1BD-A01ED2A5DA5E}"/>
    <cellStyle name="Dex Doub Line 7 2 3 3 2" xfId="26258" xr:uid="{DA2DC562-F93A-4DE7-86A2-928C7FCFC764}"/>
    <cellStyle name="Dex Doub Line 7 2 3 3 2 2" xfId="26259" xr:uid="{B89EB31B-333A-410A-B314-71D8910C8290}"/>
    <cellStyle name="Dex Doub Line 7 2 3 3 3" xfId="26260" xr:uid="{29555440-AA70-417A-BDDE-241B2A4C983F}"/>
    <cellStyle name="Dex Doub Line 7 2 3 4" xfId="7529" xr:uid="{837D7970-346E-49EE-B37A-E72BE4A1E6C2}"/>
    <cellStyle name="Dex Doub Line 7 2 3 4 2" xfId="26261" xr:uid="{8EFE5BDF-8F56-4641-A2C8-3B66AFE58FFC}"/>
    <cellStyle name="Dex Doub Line 7 2 3 4 2 2" xfId="26262" xr:uid="{06B32B86-9C00-4F44-8C14-DC27F70490B2}"/>
    <cellStyle name="Dex Doub Line 7 2 3 4 3" xfId="26263" xr:uid="{44E0B9CC-147B-4C48-9A7F-55314D0B1F96}"/>
    <cellStyle name="Dex Doub Line 7 2 3 5" xfId="26264" xr:uid="{9B18059F-1C40-476E-946F-24F2E264E88C}"/>
    <cellStyle name="Dex Doub Line 7 2 3 5 2" xfId="26265" xr:uid="{435FCBDE-18FC-43BF-96C3-3C8BDD36A77E}"/>
    <cellStyle name="Dex Doub Line 7 2 3 6" xfId="26266" xr:uid="{E784B648-6167-4A6F-B74F-D71199FAC4CC}"/>
    <cellStyle name="Dex Doub Line 7 2 4" xfId="5450" xr:uid="{DA06528F-6ACB-4FAB-8395-EDC9408B3575}"/>
    <cellStyle name="Dex Doub Line 7 2 4 2" xfId="7791" xr:uid="{CA4BAF99-DECF-4DEC-B1AA-48F7587304E4}"/>
    <cellStyle name="Dex Doub Line 7 2 4 2 2" xfId="7310" xr:uid="{8D69D788-A459-4D50-BEEB-69E31CB10138}"/>
    <cellStyle name="Dex Doub Line 7 2 4 2 2 2" xfId="26267" xr:uid="{F81AF5A0-F061-4033-B75B-6F9F325EC4E7}"/>
    <cellStyle name="Dex Doub Line 7 2 4 2 2 2 2" xfId="26268" xr:uid="{06B730FA-026E-4E6F-B7FB-186087030A7F}"/>
    <cellStyle name="Dex Doub Line 7 2 4 2 2 3" xfId="26269" xr:uid="{651D1679-4D15-4DEF-A6A7-E8AF19392206}"/>
    <cellStyle name="Dex Doub Line 7 2 4 2 3" xfId="26270" xr:uid="{574F03B8-0723-4AD6-BA00-8966E592FE8A}"/>
    <cellStyle name="Dex Doub Line 7 2 4 2 3 2" xfId="26271" xr:uid="{EEEF3A04-03A5-42C7-A6E5-E794FDD8F30F}"/>
    <cellStyle name="Dex Doub Line 7 2 4 2 4" xfId="26272" xr:uid="{34B4321D-3DB6-4699-BD29-14A96C076871}"/>
    <cellStyle name="Dex Doub Line 7 2 4 3" xfId="5697" xr:uid="{36616526-705F-4D18-9F67-518372CFF70B}"/>
    <cellStyle name="Dex Doub Line 7 2 4 3 2" xfId="26273" xr:uid="{EA937D75-D802-4340-9615-E77E72630B74}"/>
    <cellStyle name="Dex Doub Line 7 2 4 3 2 2" xfId="26274" xr:uid="{B0FBC4B4-6D03-4916-A166-938AD1186829}"/>
    <cellStyle name="Dex Doub Line 7 2 4 3 3" xfId="26275" xr:uid="{2F8C20A1-7109-4C71-9E07-62E584F21E9A}"/>
    <cellStyle name="Dex Doub Line 7 2 4 4" xfId="7311" xr:uid="{A7DCBBF1-8C86-4CA5-B3F6-B6E58D51A5C3}"/>
    <cellStyle name="Dex Doub Line 7 2 4 4 2" xfId="26276" xr:uid="{1AA6A473-63B3-43DD-A2D0-6795EE047C5E}"/>
    <cellStyle name="Dex Doub Line 7 2 4 4 2 2" xfId="26277" xr:uid="{8A547ED6-5DC5-444D-AEEA-2C0B33E137D0}"/>
    <cellStyle name="Dex Doub Line 7 2 4 4 3" xfId="26278" xr:uid="{F7D0DE30-BB24-44C5-B29F-9EF70DDC3579}"/>
    <cellStyle name="Dex Doub Line 7 2 4 5" xfId="26279" xr:uid="{B27DDCA4-E477-48C1-8351-A73900FA7592}"/>
    <cellStyle name="Dex Doub Line 7 2 4 5 2" xfId="26280" xr:uid="{7C6181F1-978C-4AE8-A945-746708B41F95}"/>
    <cellStyle name="Dex Doub Line 7 2 4 6" xfId="26281" xr:uid="{04CA1FFB-F1FF-44D1-8112-3BB46C945885}"/>
    <cellStyle name="Dex Doub Line 7 2 5" xfId="7312" xr:uid="{5852CB5B-3877-4071-9AFC-BA11F07E9A69}"/>
    <cellStyle name="Dex Doub Line 7 2 5 2" xfId="7313" xr:uid="{D4C6E700-6B11-44B2-85F1-068398E6344D}"/>
    <cellStyle name="Dex Doub Line 7 2 5 2 2" xfId="5449" xr:uid="{452F7EC4-EB5D-4CFE-B96C-D1942A07B45B}"/>
    <cellStyle name="Dex Doub Line 7 2 5 2 2 2" xfId="26282" xr:uid="{ECE479A2-00C7-419A-91E5-B59A9B53D217}"/>
    <cellStyle name="Dex Doub Line 7 2 5 2 2 2 2" xfId="26283" xr:uid="{5B79310D-B4FC-4367-B3DC-C6132C8A85D7}"/>
    <cellStyle name="Dex Doub Line 7 2 5 2 2 3" xfId="26284" xr:uid="{F07E1517-CD2C-4F6C-AF05-1D225DB0CB09}"/>
    <cellStyle name="Dex Doub Line 7 2 5 2 3" xfId="26285" xr:uid="{39309B70-4F69-412E-892C-6C01400FD79F}"/>
    <cellStyle name="Dex Doub Line 7 2 5 2 3 2" xfId="26286" xr:uid="{D211BEF1-E0D4-43E3-B9FC-500BC2F11BBA}"/>
    <cellStyle name="Dex Doub Line 7 2 5 2 4" xfId="26287" xr:uid="{42257EE6-9EDD-442F-B7F0-9C87D7E51072}"/>
    <cellStyle name="Dex Doub Line 7 2 5 3" xfId="7792" xr:uid="{0690A912-4614-43D9-8ECB-F900DC3B3C55}"/>
    <cellStyle name="Dex Doub Line 7 2 5 3 2" xfId="26288" xr:uid="{EA4DEF31-03A5-4E08-97A4-9670093C16DB}"/>
    <cellStyle name="Dex Doub Line 7 2 5 3 2 2" xfId="26289" xr:uid="{B53EC64D-929F-4EE0-BA65-DC1D9FE7E89D}"/>
    <cellStyle name="Dex Doub Line 7 2 5 3 3" xfId="26290" xr:uid="{A0843DF9-7BE5-4C33-AD3D-22A341453CAC}"/>
    <cellStyle name="Dex Doub Line 7 2 5 4" xfId="26291" xr:uid="{1B236821-75CC-44D0-83A9-BC9B5D45FDE3}"/>
    <cellStyle name="Dex Doub Line 7 2 5 4 2" xfId="26292" xr:uid="{760580FF-1F36-44D5-8C4C-75D6868E642E}"/>
    <cellStyle name="Dex Doub Line 7 2 5 5" xfId="26293" xr:uid="{D53A1B41-64E1-4CB6-B04E-B84BED2CA12A}"/>
    <cellStyle name="Dex Doub Line 7 2 6" xfId="7530" xr:uid="{65E0DD41-062D-4BF2-964F-5F532EABBC96}"/>
    <cellStyle name="Dex Doub Line 7 2 6 2" xfId="5696" xr:uid="{203E62C7-1A84-4F7F-9E4F-80DC11396672}"/>
    <cellStyle name="Dex Doub Line 7 2 6 2 2" xfId="26294" xr:uid="{BCC42326-40DF-4D76-8D69-86286BA6C5DA}"/>
    <cellStyle name="Dex Doub Line 7 2 6 2 2 2" xfId="26295" xr:uid="{FE456F92-B983-4FD1-9523-A4122AB2AF56}"/>
    <cellStyle name="Dex Doub Line 7 2 6 2 3" xfId="26296" xr:uid="{BE684C08-5826-4B2C-BA1C-E0C4B7CAEF15}"/>
    <cellStyle name="Dex Doub Line 7 2 6 3" xfId="26297" xr:uid="{797B4491-EF06-42DF-83D7-31126E8337AE}"/>
    <cellStyle name="Dex Doub Line 7 2 6 3 2" xfId="26298" xr:uid="{64E420C9-021F-4397-BAA6-DDB6581A8C86}"/>
    <cellStyle name="Dex Doub Line 7 2 6 4" xfId="26299" xr:uid="{62E94A37-BEB9-46BC-AF45-E0D797A401B0}"/>
    <cellStyle name="Dex Doub Line 7 2 7" xfId="5448" xr:uid="{53A28817-B837-4D48-B51E-9FB7CEF3240C}"/>
    <cellStyle name="Dex Doub Line 7 2 7 2" xfId="26300" xr:uid="{20CE54F8-40A3-4919-9027-3B362A9EA75D}"/>
    <cellStyle name="Dex Doub Line 7 2 7 2 2" xfId="26301" xr:uid="{505D91E4-7FE7-442E-BA7E-875A270F44F7}"/>
    <cellStyle name="Dex Doub Line 7 2 7 3" xfId="26302" xr:uid="{7E4926D4-664F-4C13-A70F-8917E74DA0AF}"/>
    <cellStyle name="Dex Doub Line 7 2 8" xfId="7793" xr:uid="{7CED5E67-F354-4A56-B2E3-5CD7243DF822}"/>
    <cellStyle name="Dex Doub Line 7 2 8 2" xfId="26303" xr:uid="{463E288E-826A-4419-BDE5-DD3993FA680D}"/>
    <cellStyle name="Dex Doub Line 7 2 8 2 2" xfId="26304" xr:uid="{7741EB47-C05E-474C-80FB-7437AB3890C3}"/>
    <cellStyle name="Dex Doub Line 7 2 8 3" xfId="26305" xr:uid="{D099C6E8-252C-44F8-B09E-BC48F8BE6522}"/>
    <cellStyle name="Dex Doub Line 7 2 9" xfId="26306" xr:uid="{4DD476A9-7E7D-4C04-A3B4-15A206BB6B06}"/>
    <cellStyle name="Dex Doub Line 7 2 9 2" xfId="26307" xr:uid="{8FD903B2-BEC9-4D58-AF0E-DC611412897C}"/>
    <cellStyle name="Dex Doub Line 7 3" xfId="7531" xr:uid="{A252DFD7-BC50-4D4A-8D88-40B3D86C086B}"/>
    <cellStyle name="Dex Doub Line 7 3 10" xfId="26308" xr:uid="{88E5A0CC-CFF0-41DE-A142-ACA061448F93}"/>
    <cellStyle name="Dex Doub Line 7 3 2" xfId="6951" xr:uid="{2F334E14-3FF7-437C-9592-4BEEF1C0E050}"/>
    <cellStyle name="Dex Doub Line 7 3 2 2" xfId="5447" xr:uid="{7F199364-551E-4777-A27D-781DF423CF2A}"/>
    <cellStyle name="Dex Doub Line 7 3 2 2 2" xfId="7794" xr:uid="{1C95E3FF-4076-45EA-820D-159B3CF0154B}"/>
    <cellStyle name="Dex Doub Line 7 3 2 2 2 2" xfId="26309" xr:uid="{ADD4EDDF-92D9-4145-B3D4-42A1C8F16E41}"/>
    <cellStyle name="Dex Doub Line 7 3 2 2 2 2 2" xfId="26310" xr:uid="{AB92A850-2454-4BA4-AC2D-AD8C768CF810}"/>
    <cellStyle name="Dex Doub Line 7 3 2 2 2 3" xfId="26311" xr:uid="{388F4C66-B0B1-41A3-8FBF-55D2E3B38434}"/>
    <cellStyle name="Dex Doub Line 7 3 2 2 3" xfId="26312" xr:uid="{2D096482-B430-4C0C-88EB-3B3847661EA2}"/>
    <cellStyle name="Dex Doub Line 7 3 2 2 3 2" xfId="26313" xr:uid="{7B1DBB68-276A-4570-AB39-6731235CF39F}"/>
    <cellStyle name="Dex Doub Line 7 3 2 2 4" xfId="26314" xr:uid="{96D830DE-C75F-48A7-904D-CF07C14FB380}"/>
    <cellStyle name="Dex Doub Line 7 3 2 3" xfId="7314" xr:uid="{DA55D33D-4D28-401B-AE20-F19B3B6663ED}"/>
    <cellStyle name="Dex Doub Line 7 3 2 3 2" xfId="26315" xr:uid="{D4E7A298-36B7-42E3-8271-3E2316C4B08C}"/>
    <cellStyle name="Dex Doub Line 7 3 2 3 2 2" xfId="26316" xr:uid="{C36D7626-95A6-45B3-A98F-DD483AE6A6D1}"/>
    <cellStyle name="Dex Doub Line 7 3 2 3 3" xfId="26317" xr:uid="{15DDC41B-AA65-4622-A4BB-921AEE397DAC}"/>
    <cellStyle name="Dex Doub Line 7 3 2 4" xfId="7946" xr:uid="{8E35A161-DF0B-423A-8610-7CC15B5E1359}"/>
    <cellStyle name="Dex Doub Line 7 3 2 4 2" xfId="26318" xr:uid="{D6EF7175-93D7-4737-BF0A-AE429F2574B0}"/>
    <cellStyle name="Dex Doub Line 7 3 2 4 2 2" xfId="26319" xr:uid="{E0EC5CF4-5B46-40A6-88AF-B43B701B854B}"/>
    <cellStyle name="Dex Doub Line 7 3 2 4 3" xfId="26320" xr:uid="{C9740DB8-C36D-4764-B43F-F82CA3724156}"/>
    <cellStyle name="Dex Doub Line 7 3 2 5" xfId="26321" xr:uid="{D1217F09-8145-4F1A-980B-727DF5A1F46F}"/>
    <cellStyle name="Dex Doub Line 7 3 2 5 2" xfId="26322" xr:uid="{EA548BAD-13EC-4D80-B851-27316E7670E2}"/>
    <cellStyle name="Dex Doub Line 7 3 2 6" xfId="26323" xr:uid="{5F510331-4EE3-47D5-B291-5824F2AA1C54}"/>
    <cellStyle name="Dex Doub Line 7 3 3" xfId="7315" xr:uid="{7F16CBCD-0AC5-4063-A3D6-BA6E9B9E354E}"/>
    <cellStyle name="Dex Doub Line 7 3 3 2" xfId="7316" xr:uid="{9D9222C5-12CC-47E7-81F3-51FD31D28E52}"/>
    <cellStyle name="Dex Doub Line 7 3 3 2 2" xfId="7317" xr:uid="{F41A32C5-0DDB-4540-82E9-C5DF04E96EEE}"/>
    <cellStyle name="Dex Doub Line 7 3 3 2 2 2" xfId="26324" xr:uid="{B7F2A476-DBA3-4D6F-B727-2C3262473AD5}"/>
    <cellStyle name="Dex Doub Line 7 3 3 2 2 2 2" xfId="26325" xr:uid="{054CAE06-C404-4A6A-8013-0760728F83E2}"/>
    <cellStyle name="Dex Doub Line 7 3 3 2 2 3" xfId="26326" xr:uid="{811AD97C-F7EA-4598-AE9D-939A59B8AC88}"/>
    <cellStyle name="Dex Doub Line 7 3 3 2 3" xfId="26327" xr:uid="{8DD8B9ED-E019-42F8-832B-DFB5F7C307E5}"/>
    <cellStyle name="Dex Doub Line 7 3 3 2 3 2" xfId="26328" xr:uid="{43818DC3-1CF8-434E-A369-0E6C2A9855F0}"/>
    <cellStyle name="Dex Doub Line 7 3 3 2 4" xfId="26329" xr:uid="{94A2D8ED-FBAC-44E8-AB84-BED0E0E4F411}"/>
    <cellStyle name="Dex Doub Line 7 3 3 3" xfId="7527" xr:uid="{37494800-9901-4FA9-BFE5-B9B31C8A1E25}"/>
    <cellStyle name="Dex Doub Line 7 3 3 3 2" xfId="26330" xr:uid="{12A6401F-1BA6-420B-9AE7-2FE284C7AB90}"/>
    <cellStyle name="Dex Doub Line 7 3 3 3 2 2" xfId="26331" xr:uid="{207D4235-42E0-4CE0-B86C-CCA93C5C5CEA}"/>
    <cellStyle name="Dex Doub Line 7 3 3 3 3" xfId="26332" xr:uid="{F9510AD4-7ABC-4512-9959-C6CB14F5D3BE}"/>
    <cellStyle name="Dex Doub Line 7 3 3 4" xfId="3494" xr:uid="{469F7F60-DF61-46AA-A956-3B5AFE0892CC}"/>
    <cellStyle name="Dex Doub Line 7 3 3 4 2" xfId="26333" xr:uid="{2F26EBAD-DB4A-43A1-9256-3E798DBD2495}"/>
    <cellStyle name="Dex Doub Line 7 3 3 4 2 2" xfId="26334" xr:uid="{54C4F725-DEEF-4625-B520-F106392820F2}"/>
    <cellStyle name="Dex Doub Line 7 3 3 4 3" xfId="26335" xr:uid="{78E477CF-84BD-4B95-9096-923998017FDA}"/>
    <cellStyle name="Dex Doub Line 7 3 3 5" xfId="26336" xr:uid="{467D0A65-B4D3-4029-9F72-2927CE28923F}"/>
    <cellStyle name="Dex Doub Line 7 3 3 5 2" xfId="26337" xr:uid="{881BCC47-7E8B-4EE1-A33C-00706C634739}"/>
    <cellStyle name="Dex Doub Line 7 3 3 6" xfId="26338" xr:uid="{79B39DDD-C1B6-4979-8EC4-571F083F668C}"/>
    <cellStyle name="Dex Doub Line 7 3 4" xfId="6019" xr:uid="{AD114CAB-47DF-45F6-B4A2-5D36DE832644}"/>
    <cellStyle name="Dex Doub Line 7 3 4 2" xfId="5446" xr:uid="{4839A2FD-6F59-44C0-8A15-2C6748040CE9}"/>
    <cellStyle name="Dex Doub Line 7 3 4 2 2" xfId="7795" xr:uid="{C62BBB19-3E3E-4ADE-838B-01011637734F}"/>
    <cellStyle name="Dex Doub Line 7 3 4 2 2 2" xfId="26339" xr:uid="{79A61D7D-5A4F-47A0-8122-54BEC0C11F0C}"/>
    <cellStyle name="Dex Doub Line 7 3 4 2 2 2 2" xfId="26340" xr:uid="{9C53B333-B24D-4889-AFF2-3390B76A3C72}"/>
    <cellStyle name="Dex Doub Line 7 3 4 2 2 3" xfId="26341" xr:uid="{14A8A9CC-6C26-4AE1-9F94-6C9D67C17E2C}"/>
    <cellStyle name="Dex Doub Line 7 3 4 2 3" xfId="26342" xr:uid="{FC6A71B9-7EB1-41FF-B586-19A2BA3A97E4}"/>
    <cellStyle name="Dex Doub Line 7 3 4 2 3 2" xfId="26343" xr:uid="{65A38A65-996D-4725-AFE9-64C12BE6CB24}"/>
    <cellStyle name="Dex Doub Line 7 3 4 2 4" xfId="26344" xr:uid="{0985763E-900D-4197-8CDF-87F92B7D047D}"/>
    <cellStyle name="Dex Doub Line 7 3 4 3" xfId="7533" xr:uid="{A6C5D8FC-A1D7-4201-8C1C-B57747FA4734}"/>
    <cellStyle name="Dex Doub Line 7 3 4 3 2" xfId="26345" xr:uid="{5D6D4997-A2AB-45FF-B4B2-CED92A4F8E27}"/>
    <cellStyle name="Dex Doub Line 7 3 4 3 2 2" xfId="26346" xr:uid="{3C0E9996-08D7-4ED2-A111-676957D41C3A}"/>
    <cellStyle name="Dex Doub Line 7 3 4 3 3" xfId="26347" xr:uid="{A3C3945E-972F-4398-B93F-CDF7FB509A4E}"/>
    <cellStyle name="Dex Doub Line 7 3 4 4" xfId="4663" xr:uid="{0275BE9D-050E-48F4-8A08-F9A478601686}"/>
    <cellStyle name="Dex Doub Line 7 3 4 4 2" xfId="26348" xr:uid="{993935FC-B7BB-45D3-932C-30A4C1381887}"/>
    <cellStyle name="Dex Doub Line 7 3 4 4 2 2" xfId="26349" xr:uid="{D1BA2E74-923A-4008-B536-248D14C5B883}"/>
    <cellStyle name="Dex Doub Line 7 3 4 4 3" xfId="26350" xr:uid="{9F3813AF-AB7F-4AF2-A99C-5E091723B6E6}"/>
    <cellStyle name="Dex Doub Line 7 3 4 5" xfId="26351" xr:uid="{AA95C947-C953-438D-923C-BA93F4804B54}"/>
    <cellStyle name="Dex Doub Line 7 3 4 5 2" xfId="26352" xr:uid="{86B9DDFF-3E25-4B7E-B99B-F97406814726}"/>
    <cellStyle name="Dex Doub Line 7 3 4 6" xfId="26353" xr:uid="{5375DCFA-1F2E-4F94-BBD0-D2F008411BC8}"/>
    <cellStyle name="Dex Doub Line 7 3 5" xfId="7534" xr:uid="{80036CB2-BB78-4BAB-BC8A-4684493C871D}"/>
    <cellStyle name="Dex Doub Line 7 3 5 2" xfId="5445" xr:uid="{9A93177E-015A-4E1D-B14B-23ED0C026437}"/>
    <cellStyle name="Dex Doub Line 7 3 5 2 2" xfId="7796" xr:uid="{18C457AE-BD48-4FB4-9E91-3E42CD935F2A}"/>
    <cellStyle name="Dex Doub Line 7 3 5 2 2 2" xfId="26354" xr:uid="{EAAA4665-9961-456F-AA45-54EC5E9E54F1}"/>
    <cellStyle name="Dex Doub Line 7 3 5 2 2 2 2" xfId="26355" xr:uid="{6A16E090-7688-4BCC-8ABF-D25B58C42F9A}"/>
    <cellStyle name="Dex Doub Line 7 3 5 2 2 3" xfId="26356" xr:uid="{6292EEF9-F0A6-4D5A-B176-4653D534F0E5}"/>
    <cellStyle name="Dex Doub Line 7 3 5 2 3" xfId="26357" xr:uid="{B6C06AD0-54BE-46E2-92B6-988B2527AF16}"/>
    <cellStyle name="Dex Doub Line 7 3 5 2 3 2" xfId="26358" xr:uid="{2923F42F-0AE7-440C-A94F-D58CB94BF5BC}"/>
    <cellStyle name="Dex Doub Line 7 3 5 2 4" xfId="26359" xr:uid="{DD152121-22FA-4642-9F29-9F54962CA539}"/>
    <cellStyle name="Dex Doub Line 7 3 5 3" xfId="7318" xr:uid="{EFFD5FD0-A383-4F6F-80A9-38AD9549CF3D}"/>
    <cellStyle name="Dex Doub Line 7 3 5 3 2" xfId="26360" xr:uid="{5265CBBE-A374-41EC-9D6E-50F34EFE254C}"/>
    <cellStyle name="Dex Doub Line 7 3 5 3 2 2" xfId="26361" xr:uid="{115030B2-C4B7-4006-9602-8CCBBDBC81C4}"/>
    <cellStyle name="Dex Doub Line 7 3 5 3 3" xfId="26362" xr:uid="{F5CCD1C4-53F6-4EF3-BC5A-38F20C1D4C6E}"/>
    <cellStyle name="Dex Doub Line 7 3 5 4" xfId="26363" xr:uid="{BB9A1A8E-FD2F-4E97-8FDF-F7E73F7CD404}"/>
    <cellStyle name="Dex Doub Line 7 3 5 4 2" xfId="26364" xr:uid="{86C6ACD8-9B81-476A-BE86-6A2408589145}"/>
    <cellStyle name="Dex Doub Line 7 3 5 5" xfId="26365" xr:uid="{CE0B7E4E-61F6-43B6-9F47-82AAD3EF5584}"/>
    <cellStyle name="Dex Doub Line 7 3 6" xfId="5686" xr:uid="{10049126-9713-4B96-9028-2095F8F34200}"/>
    <cellStyle name="Dex Doub Line 7 3 6 2" xfId="7319" xr:uid="{5C67C383-D2A1-492B-B328-78236B313FAB}"/>
    <cellStyle name="Dex Doub Line 7 3 6 2 2" xfId="26366" xr:uid="{86F7F112-9257-4831-8253-1BC3DE7A4223}"/>
    <cellStyle name="Dex Doub Line 7 3 6 2 2 2" xfId="26367" xr:uid="{114482B4-7ED3-4C5F-9D9D-5D67092DAF7A}"/>
    <cellStyle name="Dex Doub Line 7 3 6 2 3" xfId="26368" xr:uid="{380B8466-6F2D-4772-81F6-2D71FD2DEDFD}"/>
    <cellStyle name="Dex Doub Line 7 3 6 3" xfId="26369" xr:uid="{D44A2962-325E-43FA-BD7A-820D56E2B970}"/>
    <cellStyle name="Dex Doub Line 7 3 6 3 2" xfId="26370" xr:uid="{85865730-0E3A-48B5-AFF6-75D253BC3A78}"/>
    <cellStyle name="Dex Doub Line 7 3 6 4" xfId="26371" xr:uid="{2A74E792-CEB0-49A7-96E7-13AC66F01ED3}"/>
    <cellStyle name="Dex Doub Line 7 3 7" xfId="7320" xr:uid="{47BEE259-CCC0-4A96-9292-6AB532B960AC}"/>
    <cellStyle name="Dex Doub Line 7 3 7 2" xfId="26372" xr:uid="{7A1C3EB5-A290-4907-9F26-EE1C2E9C872A}"/>
    <cellStyle name="Dex Doub Line 7 3 7 2 2" xfId="26373" xr:uid="{4E24072F-5A55-42D4-BB0F-510CA7B0E5A0}"/>
    <cellStyle name="Dex Doub Line 7 3 7 3" xfId="26374" xr:uid="{E3EBCDE3-7344-4890-8C98-86F31785C0E5}"/>
    <cellStyle name="Dex Doub Line 7 3 8" xfId="7321" xr:uid="{27AA0DB1-A958-4009-8859-3F0A68862A6A}"/>
    <cellStyle name="Dex Doub Line 7 3 8 2" xfId="26375" xr:uid="{CA6F92D6-E566-4B75-B069-D502C20F9B86}"/>
    <cellStyle name="Dex Doub Line 7 3 8 2 2" xfId="26376" xr:uid="{B2628AC8-7E7A-4F60-B5F3-6BE349C98CCA}"/>
    <cellStyle name="Dex Doub Line 7 3 8 3" xfId="26377" xr:uid="{5B2D5932-9A5C-4E32-A9A6-22681151A604}"/>
    <cellStyle name="Dex Doub Line 7 3 9" xfId="26378" xr:uid="{EE780823-FF1C-4BCC-B735-453E48CDE296}"/>
    <cellStyle name="Dex Doub Line 7 3 9 2" xfId="26379" xr:uid="{7E949711-3F29-4083-991E-71A2EEF1C144}"/>
    <cellStyle name="Dex Doub Line 7 4" xfId="5507" xr:uid="{91356A08-24D8-47D3-AF2C-08CCA0DC976B}"/>
    <cellStyle name="Dex Doub Line 7 4 2" xfId="7711" xr:uid="{E81F85F8-29EE-4B05-99A7-BF74F71E7A00}"/>
    <cellStyle name="Dex Doub Line 7 4 2 2" xfId="3598" xr:uid="{4237495D-40AD-4B30-BB27-F36AEE001557}"/>
    <cellStyle name="Dex Doub Line 7 4 2 2 2" xfId="26380" xr:uid="{7431E322-C0D2-4AD8-88F5-E2E7EC24D66A}"/>
    <cellStyle name="Dex Doub Line 7 4 2 2 2 2" xfId="26381" xr:uid="{2799426A-1D44-45E6-9F41-A8BD7AFC3FEB}"/>
    <cellStyle name="Dex Doub Line 7 4 2 2 3" xfId="26382" xr:uid="{8952779C-23BD-4A48-B22C-BB34DD4F21AC}"/>
    <cellStyle name="Dex Doub Line 7 4 2 3" xfId="26383" xr:uid="{9342D1DC-0BF3-4B03-8878-DB4B7D7B49A4}"/>
    <cellStyle name="Dex Doub Line 7 4 2 3 2" xfId="26384" xr:uid="{261F800A-D911-4548-A9AD-02DC5AA8F0A3}"/>
    <cellStyle name="Dex Doub Line 7 4 2 4" xfId="26385" xr:uid="{FCB984D5-B3B5-4A0E-B4F7-30BBE01E3A30}"/>
    <cellStyle name="Dex Doub Line 7 4 3" xfId="7448" xr:uid="{45AA7018-74AB-448E-A4C0-291EE9CC1E5A}"/>
    <cellStyle name="Dex Doub Line 7 4 3 2" xfId="26386" xr:uid="{D35D4E01-2912-4DA4-B9CF-11CD24C03EE3}"/>
    <cellStyle name="Dex Doub Line 7 4 3 2 2" xfId="26387" xr:uid="{1B7A0620-0FBC-4797-BC90-4008DD2A3D7E}"/>
    <cellStyle name="Dex Doub Line 7 4 3 3" xfId="26388" xr:uid="{CC4C14E0-C240-4EB4-9325-0C9FD591BF86}"/>
    <cellStyle name="Dex Doub Line 7 4 4" xfId="6889" xr:uid="{099C2825-2DD5-4D18-801E-97A42F4E7ED9}"/>
    <cellStyle name="Dex Doub Line 7 4 4 2" xfId="26389" xr:uid="{4B2493B6-F705-4D7D-990A-7C930916FAEF}"/>
    <cellStyle name="Dex Doub Line 7 4 4 2 2" xfId="26390" xr:uid="{80728312-4F83-46D4-B61A-117119D6B999}"/>
    <cellStyle name="Dex Doub Line 7 4 4 3" xfId="26391" xr:uid="{B220777C-3523-402B-A001-892D5978D91D}"/>
    <cellStyle name="Dex Doub Line 7 4 5" xfId="26392" xr:uid="{5CEBFD97-EA0D-4C18-87A5-99FDA585B170}"/>
    <cellStyle name="Dex Doub Line 7 4 5 2" xfId="26393" xr:uid="{7E5C0DE1-ACC4-4FD2-97E8-66CDFCF02BF5}"/>
    <cellStyle name="Dex Doub Line 7 4 6" xfId="26394" xr:uid="{CB5BA6C5-CF14-4611-B220-2A0DF1BE94D5}"/>
    <cellStyle name="Dex Doub Line 7 5" xfId="6890" xr:uid="{872B8BB8-F0B8-4885-8D61-65C548CDFD5B}"/>
    <cellStyle name="Dex Doub Line 7 5 2" xfId="6891" xr:uid="{FC56CA2F-B611-4C88-8A53-464DA3C450E9}"/>
    <cellStyle name="Dex Doub Line 7 5 2 2" xfId="6892" xr:uid="{C41F32CD-AD06-4DDA-A090-C8B542256562}"/>
    <cellStyle name="Dex Doub Line 7 5 2 2 2" xfId="26395" xr:uid="{9E41B087-31A6-4276-AB68-E1A709F50646}"/>
    <cellStyle name="Dex Doub Line 7 5 2 2 2 2" xfId="26396" xr:uid="{79BC8105-0267-4970-BF20-13863F258E0B}"/>
    <cellStyle name="Dex Doub Line 7 5 2 2 3" xfId="26397" xr:uid="{9DD3592F-F1FA-42D8-A083-93D445D4C775}"/>
    <cellStyle name="Dex Doub Line 7 5 2 3" xfId="26398" xr:uid="{C9D22ABA-42EE-4F48-8C68-CA5512B5657F}"/>
    <cellStyle name="Dex Doub Line 7 5 2 3 2" xfId="26399" xr:uid="{88D05F17-06E6-4023-87AD-E15275316686}"/>
    <cellStyle name="Dex Doub Line 7 5 2 4" xfId="26400" xr:uid="{E6CB0C3C-AA19-44CD-B2D1-F639C58278D2}"/>
    <cellStyle name="Dex Doub Line 7 5 3" xfId="5085" xr:uid="{6CE23B30-778B-4434-9982-9DED12DF0B74}"/>
    <cellStyle name="Dex Doub Line 7 5 3 2" xfId="26401" xr:uid="{CB705F29-D257-401B-B59C-E176ECE598C2}"/>
    <cellStyle name="Dex Doub Line 7 5 3 2 2" xfId="26402" xr:uid="{CC29E5C0-589F-4C51-A64F-65D1462A6333}"/>
    <cellStyle name="Dex Doub Line 7 5 3 3" xfId="26403" xr:uid="{426971D5-A646-4698-890A-64BE6CD0B551}"/>
    <cellStyle name="Dex Doub Line 7 5 4" xfId="7907" xr:uid="{10C5379F-0384-4869-8FD4-197F987D4C37}"/>
    <cellStyle name="Dex Doub Line 7 5 4 2" xfId="26404" xr:uid="{660591D7-4E33-4B75-907F-CA6404C28CDF}"/>
    <cellStyle name="Dex Doub Line 7 5 4 2 2" xfId="26405" xr:uid="{159C5461-2943-41A8-A601-CA8286AD329C}"/>
    <cellStyle name="Dex Doub Line 7 5 4 3" xfId="26406" xr:uid="{B4C17013-2E56-48DA-A889-6EEE1A074944}"/>
    <cellStyle name="Dex Doub Line 7 5 5" xfId="26407" xr:uid="{F189913C-AB3D-4968-A7E8-E5E1F568F804}"/>
    <cellStyle name="Dex Doub Line 7 5 5 2" xfId="26408" xr:uid="{EC3FA32F-7F3D-49DC-8045-4375EE4384EB}"/>
    <cellStyle name="Dex Doub Line 7 5 6" xfId="26409" xr:uid="{A7F16968-4605-4597-8611-85A99E517C23}"/>
    <cellStyle name="Dex Doub Line 7 6" xfId="5084" xr:uid="{0013665B-A913-4653-BBBA-BF1F562C6B84}"/>
    <cellStyle name="Dex Doub Line 7 6 2" xfId="6893" xr:uid="{1E86261B-BAC1-47A8-85B8-994228572C4F}"/>
    <cellStyle name="Dex Doub Line 7 6 2 2" xfId="6894" xr:uid="{5AEA62FB-ED73-4C81-A3E0-0D87F6EAAD2C}"/>
    <cellStyle name="Dex Doub Line 7 6 2 2 2" xfId="26410" xr:uid="{31B3D929-BC59-4265-9527-F80DAFC00E05}"/>
    <cellStyle name="Dex Doub Line 7 6 2 2 2 2" xfId="26411" xr:uid="{7DE0B6E7-6B6C-406D-8648-F66823A88279}"/>
    <cellStyle name="Dex Doub Line 7 6 2 2 3" xfId="26412" xr:uid="{8484C652-2985-4641-BDC4-C5CA36D2CCEF}"/>
    <cellStyle name="Dex Doub Line 7 6 2 3" xfId="26413" xr:uid="{EFDE4DA5-12B6-48EA-8E37-C66ABA8E46E0}"/>
    <cellStyle name="Dex Doub Line 7 6 2 3 2" xfId="26414" xr:uid="{D8DBB8A7-2842-4DFD-9B8D-5E1DC8511651}"/>
    <cellStyle name="Dex Doub Line 7 6 2 4" xfId="26415" xr:uid="{97D17AE2-D45F-4F95-8AD5-CCD97C849ECE}"/>
    <cellStyle name="Dex Doub Line 7 6 3" xfId="6895" xr:uid="{46BC6B08-CB2D-44BC-B6AC-DE2EFF35DE68}"/>
    <cellStyle name="Dex Doub Line 7 6 3 2" xfId="26416" xr:uid="{FADBC4FE-86D0-4BDC-91B1-03B4F2354F9C}"/>
    <cellStyle name="Dex Doub Line 7 6 3 2 2" xfId="26417" xr:uid="{C29FBC95-EA59-4C56-80D0-D87278610C88}"/>
    <cellStyle name="Dex Doub Line 7 6 3 3" xfId="26418" xr:uid="{B760B539-EDAC-4408-92FD-4F4A5CB45182}"/>
    <cellStyle name="Dex Doub Line 7 6 4" xfId="6896" xr:uid="{B26DF698-4E7C-4888-822F-F75108540818}"/>
    <cellStyle name="Dex Doub Line 7 6 4 2" xfId="26419" xr:uid="{25437C76-DB5F-41EC-945F-C69D0A10780F}"/>
    <cellStyle name="Dex Doub Line 7 6 4 2 2" xfId="26420" xr:uid="{3376FD1C-AEBC-4294-82E0-C792EE5CDBED}"/>
    <cellStyle name="Dex Doub Line 7 6 4 3" xfId="26421" xr:uid="{AEEC1A47-BB06-4421-BA7B-FB1427EBAE95}"/>
    <cellStyle name="Dex Doub Line 7 6 5" xfId="26422" xr:uid="{3231680E-5973-4604-B6C9-50B298D3F666}"/>
    <cellStyle name="Dex Doub Line 7 6 5 2" xfId="26423" xr:uid="{72C98EB4-DFDA-4E7B-A64A-04D3B77EAFE5}"/>
    <cellStyle name="Dex Doub Line 7 6 6" xfId="26424" xr:uid="{42EA2225-D1EC-4111-9CA6-BE44A881D255}"/>
    <cellStyle name="Dex Doub Line 7 7" xfId="6897" xr:uid="{A7B42447-797D-444F-B64C-8801C0A6D4A4}"/>
    <cellStyle name="Dex Doub Line 7 7 2" xfId="6898" xr:uid="{F4DABC45-3F64-4B1B-BF13-D4363DDD78C8}"/>
    <cellStyle name="Dex Doub Line 7 7 2 2" xfId="26425" xr:uid="{0FB5F987-C82D-426A-A60A-9F09598FDF0C}"/>
    <cellStyle name="Dex Doub Line 7 7 2 2 2" xfId="26426" xr:uid="{485F0411-854A-4359-940B-712533C43F1B}"/>
    <cellStyle name="Dex Doub Line 7 7 2 3" xfId="26427" xr:uid="{76E28780-E668-4B22-B8E2-C84333BA057F}"/>
    <cellStyle name="Dex Doub Line 7 7 3" xfId="26428" xr:uid="{AB32E0A3-18AF-4095-BA7C-A8293EEFD9FF}"/>
    <cellStyle name="Dex Doub Line 7 7 3 2" xfId="26429" xr:uid="{B5810E30-3BF5-45CE-ABEE-43D01D820E3D}"/>
    <cellStyle name="Dex Doub Line 7 7 4" xfId="26430" xr:uid="{43382076-8C5E-4C58-9A30-398AF21FEE35}"/>
    <cellStyle name="Dex Doub Line 7 8" xfId="6899" xr:uid="{48E07261-890E-4A66-BB92-F052B7A0F8E2}"/>
    <cellStyle name="Dex Doub Line 7 8 2" xfId="26431" xr:uid="{C1724B9B-2894-4D4C-97EA-2A4C51785637}"/>
    <cellStyle name="Dex Doub Line 7 8 2 2" xfId="26432" xr:uid="{A2839E2F-D0D3-41F6-A44F-6D07E7A1E3F9}"/>
    <cellStyle name="Dex Doub Line 7 8 3" xfId="26433" xr:uid="{32EE2747-9EFB-4959-A6F3-17ACD70907F7}"/>
    <cellStyle name="Dex Doub Line 7 9" xfId="6900" xr:uid="{674EC3C0-C59C-4428-888C-04487DED5F97}"/>
    <cellStyle name="Dex Doub Line 7 9 2" xfId="26434" xr:uid="{6E9255D5-66B0-44E8-8F6D-782D8767AB5C}"/>
    <cellStyle name="Dex Doub Line 7 9 2 2" xfId="26435" xr:uid="{AD0EC741-6F16-4908-9E4A-E71A0FFD0AA1}"/>
    <cellStyle name="Dex Doub Line 7 9 3" xfId="26436" xr:uid="{2A27BA4B-6807-42AE-B247-5016ED6BD1C3}"/>
    <cellStyle name="Dex Doub Line 8" xfId="6901" xr:uid="{EE2AD4EB-8A86-4CC6-8156-2ACAD472AB8D}"/>
    <cellStyle name="Dex Doub Line 8 10" xfId="26437" xr:uid="{E2CB8C50-195A-4079-A981-D4069546CB39}"/>
    <cellStyle name="Dex Doub Line 8 2" xfId="6902" xr:uid="{183B6B65-7851-4F65-9454-AC8B45F180D3}"/>
    <cellStyle name="Dex Doub Line 8 2 2" xfId="5765" xr:uid="{3B4B6B81-CF76-470A-B3C1-94C87695525C}"/>
    <cellStyle name="Dex Doub Line 8 2 2 2" xfId="5764" xr:uid="{AC8D4561-5663-49F9-8176-F94A4AFC980C}"/>
    <cellStyle name="Dex Doub Line 8 2 2 2 2" xfId="26438" xr:uid="{E5D91DE5-182F-45C6-A755-A1CE432742E0}"/>
    <cellStyle name="Dex Doub Line 8 2 2 2 2 2" xfId="26439" xr:uid="{E9E90AB3-BAC0-4AD4-A93F-9473D880EEAD}"/>
    <cellStyle name="Dex Doub Line 8 2 2 2 3" xfId="26440" xr:uid="{07F552DE-64AE-4BE0-B61D-64DF6B137987}"/>
    <cellStyle name="Dex Doub Line 8 2 2 3" xfId="26441" xr:uid="{A34E1C5B-2BF0-4766-B324-440D73508017}"/>
    <cellStyle name="Dex Doub Line 8 2 2 3 2" xfId="26442" xr:uid="{0B40ABE7-7BEA-4D96-B27B-44E4DCD49C8D}"/>
    <cellStyle name="Dex Doub Line 8 2 2 4" xfId="26443" xr:uid="{584BB1BF-2FBD-458C-864A-4279EB90EBD2}"/>
    <cellStyle name="Dex Doub Line 8 2 3" xfId="5762" xr:uid="{917D0F3A-5908-4A5E-B660-5FA4E07B0E06}"/>
    <cellStyle name="Dex Doub Line 8 2 3 2" xfId="26444" xr:uid="{C227078B-48F5-443D-9F75-65A096B6FBF4}"/>
    <cellStyle name="Dex Doub Line 8 2 3 2 2" xfId="26445" xr:uid="{3EDCD5AF-3B9C-42F2-818C-A5A25C08ACDD}"/>
    <cellStyle name="Dex Doub Line 8 2 3 3" xfId="26446" xr:uid="{4A7E6614-04DB-4019-91DC-6CB62BDB9269}"/>
    <cellStyle name="Dex Doub Line 8 2 4" xfId="5761" xr:uid="{AFC3614E-0C7D-42F5-98AA-3BE5877DD86E}"/>
    <cellStyle name="Dex Doub Line 8 2 4 2" xfId="26447" xr:uid="{C2BBBF52-E9A6-4341-8568-DA98FD22FBAA}"/>
    <cellStyle name="Dex Doub Line 8 2 4 2 2" xfId="26448" xr:uid="{432440FE-95B8-4F52-AA51-758D755CA360}"/>
    <cellStyle name="Dex Doub Line 8 2 4 3" xfId="26449" xr:uid="{5C5D4A6D-A872-400F-AF1B-B97F2312631C}"/>
    <cellStyle name="Dex Doub Line 8 2 5" xfId="26450" xr:uid="{08AAA2EB-6562-41AC-8ABB-32EF1E9CAFCC}"/>
    <cellStyle name="Dex Doub Line 8 2 5 2" xfId="26451" xr:uid="{883D6458-E790-4B92-BAA7-4B844B2ADB1E}"/>
    <cellStyle name="Dex Doub Line 8 2 6" xfId="26452" xr:uid="{BE821CD9-BB15-4264-AAA0-3DC998447E0D}"/>
    <cellStyle name="Dex Doub Line 8 3" xfId="5444" xr:uid="{3243557F-87FC-4C98-8627-090B240A01B8}"/>
    <cellStyle name="Dex Doub Line 8 3 2" xfId="7797" xr:uid="{C860D5FA-5BD1-4EED-ADD9-0B320C664663}"/>
    <cellStyle name="Dex Doub Line 8 3 2 2" xfId="7535" xr:uid="{5F4ABD0D-A2F9-4288-831B-D1EA484A7DDB}"/>
    <cellStyle name="Dex Doub Line 8 3 2 2 2" xfId="26453" xr:uid="{9713803E-F99C-46AC-9DF6-6295E59280DD}"/>
    <cellStyle name="Dex Doub Line 8 3 2 2 2 2" xfId="26454" xr:uid="{FBC6B8D4-3DB5-40BD-A92B-D0BE75B7244B}"/>
    <cellStyle name="Dex Doub Line 8 3 2 2 3" xfId="26455" xr:uid="{A306A315-E336-483C-943B-1E7B736340C2}"/>
    <cellStyle name="Dex Doub Line 8 3 2 3" xfId="26456" xr:uid="{D46ED06C-4444-4968-8C46-E94B84512B8A}"/>
    <cellStyle name="Dex Doub Line 8 3 2 3 2" xfId="26457" xr:uid="{7B061C13-A972-4652-A2BD-9CB240144C38}"/>
    <cellStyle name="Dex Doub Line 8 3 2 4" xfId="26458" xr:uid="{067C7D8B-EB01-490E-86AB-03B8BCA80D49}"/>
    <cellStyle name="Dex Doub Line 8 3 3" xfId="6016" xr:uid="{48691940-6D37-417A-AEB0-C3E225665483}"/>
    <cellStyle name="Dex Doub Line 8 3 3 2" xfId="26459" xr:uid="{DC17E5D2-4209-4CA7-A173-D7FB874D97FA}"/>
    <cellStyle name="Dex Doub Line 8 3 3 2 2" xfId="26460" xr:uid="{0C24DF40-9C3F-4BEF-8511-7915108BF9B2}"/>
    <cellStyle name="Dex Doub Line 8 3 3 3" xfId="26461" xr:uid="{7992191E-2E67-4DFC-AFF3-390739223F11}"/>
    <cellStyle name="Dex Doub Line 8 3 4" xfId="5443" xr:uid="{0BBB9DE3-9C76-4C92-8BB8-5EF0750916E5}"/>
    <cellStyle name="Dex Doub Line 8 3 4 2" xfId="26462" xr:uid="{D5412F4E-25EF-46CE-9D64-B00B587F1AE9}"/>
    <cellStyle name="Dex Doub Line 8 3 4 2 2" xfId="26463" xr:uid="{0BAF0BEC-4EF3-4317-AD23-4BCF5C1CBC9D}"/>
    <cellStyle name="Dex Doub Line 8 3 4 3" xfId="26464" xr:uid="{90957207-D13C-436B-A0DB-EF7F1F921627}"/>
    <cellStyle name="Dex Doub Line 8 3 5" xfId="26465" xr:uid="{3A3FB936-700C-4C30-969D-6A033907E73A}"/>
    <cellStyle name="Dex Doub Line 8 3 5 2" xfId="26466" xr:uid="{DF2D8544-20EC-4A60-8625-5F49EDE187FD}"/>
    <cellStyle name="Dex Doub Line 8 3 6" xfId="26467" xr:uid="{39FF4C4D-904E-44CD-A9F6-BFBBDE9BDBB8}"/>
    <cellStyle name="Dex Doub Line 8 4" xfId="7798" xr:uid="{12D19165-70A5-4510-87EC-D82BBF1D6AF5}"/>
    <cellStyle name="Dex Doub Line 8 4 2" xfId="7536" xr:uid="{C20F1ECA-1554-49D7-AA29-D617F8EDDB18}"/>
    <cellStyle name="Dex Doub Line 8 4 2 2" xfId="5442" xr:uid="{47C2BE58-D403-4AB8-899A-7841BB426B51}"/>
    <cellStyle name="Dex Doub Line 8 4 2 2 2" xfId="26468" xr:uid="{09E982D9-3063-4D2F-A38C-14C7012B6713}"/>
    <cellStyle name="Dex Doub Line 8 4 2 2 2 2" xfId="26469" xr:uid="{4A806123-EB60-4FD4-8B55-5DD01FC11721}"/>
    <cellStyle name="Dex Doub Line 8 4 2 2 3" xfId="26470" xr:uid="{B3198670-3EB1-4EE5-BC2A-53732E528C7E}"/>
    <cellStyle name="Dex Doub Line 8 4 2 3" xfId="26471" xr:uid="{C07851D7-547D-466A-88CA-33D38393D8AF}"/>
    <cellStyle name="Dex Doub Line 8 4 2 3 2" xfId="26472" xr:uid="{8B6D64AC-4B3B-4606-9948-CB546BA9E201}"/>
    <cellStyle name="Dex Doub Line 8 4 2 4" xfId="26473" xr:uid="{61F80797-C13A-4D0F-8472-51AD9D6C4D41}"/>
    <cellStyle name="Dex Doub Line 8 4 3" xfId="7799" xr:uid="{23AF545F-4C72-4F0D-BCF1-2B6854D17CA4}"/>
    <cellStyle name="Dex Doub Line 8 4 3 2" xfId="26474" xr:uid="{F292A832-EDDA-46E6-ABD6-C2362B8A39D0}"/>
    <cellStyle name="Dex Doub Line 8 4 3 2 2" xfId="26475" xr:uid="{AFD95FF2-A3E8-47F5-953B-C5F997F7F066}"/>
    <cellStyle name="Dex Doub Line 8 4 3 3" xfId="26476" xr:uid="{A1E4FDB4-4443-4C91-9610-717412876D3D}"/>
    <cellStyle name="Dex Doub Line 8 4 4" xfId="6952" xr:uid="{8DD2DA23-8E22-4111-B654-85D623F07552}"/>
    <cellStyle name="Dex Doub Line 8 4 4 2" xfId="26477" xr:uid="{EF389977-FE82-4489-A3E1-004341D2493C}"/>
    <cellStyle name="Dex Doub Line 8 4 4 2 2" xfId="26478" xr:uid="{A46EF326-E13F-45EC-88AC-1749D135B46E}"/>
    <cellStyle name="Dex Doub Line 8 4 4 3" xfId="26479" xr:uid="{28E96F5B-6967-4DC1-B022-64B5F1DEEC0F}"/>
    <cellStyle name="Dex Doub Line 8 4 5" xfId="26480" xr:uid="{9A50F61F-E3CF-4DFA-951C-30E7B7D633D3}"/>
    <cellStyle name="Dex Doub Line 8 4 5 2" xfId="26481" xr:uid="{33FB1CD9-975E-4E39-A197-91DF97F51CCC}"/>
    <cellStyle name="Dex Doub Line 8 4 6" xfId="26482" xr:uid="{3ADD348E-87EC-45D1-BECA-967943E47C2F}"/>
    <cellStyle name="Dex Doub Line 8 5" xfId="7947" xr:uid="{97C4F65D-55BE-4B33-9C39-21BC82ECC029}"/>
    <cellStyle name="Dex Doub Line 8 5 2" xfId="7532" xr:uid="{83481F5D-02E1-45EF-A1D5-6B8CFD18BC2E}"/>
    <cellStyle name="Dex Doub Line 8 5 2 2" xfId="4660" xr:uid="{20986055-B15E-486B-A570-FE8EB8985582}"/>
    <cellStyle name="Dex Doub Line 8 5 2 2 2" xfId="26483" xr:uid="{CB789879-60AF-4A55-AD59-E4A3A93BCB7C}"/>
    <cellStyle name="Dex Doub Line 8 5 2 2 2 2" xfId="26484" xr:uid="{57899415-546E-4C2F-AF28-E3831D011B01}"/>
    <cellStyle name="Dex Doub Line 8 5 2 2 3" xfId="26485" xr:uid="{577BE111-184F-405A-A5B0-7021EE57D459}"/>
    <cellStyle name="Dex Doub Line 8 5 2 3" xfId="26486" xr:uid="{C3958C34-CFFA-4BDE-AE54-D7156EE91DFC}"/>
    <cellStyle name="Dex Doub Line 8 5 2 3 2" xfId="26487" xr:uid="{B42A41EE-C7C3-4C83-9E5E-91E7F2608FCC}"/>
    <cellStyle name="Dex Doub Line 8 5 2 4" xfId="26488" xr:uid="{8A4ABFE4-232E-4B24-B2CA-9CE3695ECE82}"/>
    <cellStyle name="Dex Doub Line 8 5 3" xfId="5441" xr:uid="{A2083C8C-E84E-4C55-9BE5-88102678C8E5}"/>
    <cellStyle name="Dex Doub Line 8 5 3 2" xfId="26489" xr:uid="{88EF144B-B0F2-4E04-8596-58E1D04C1CE3}"/>
    <cellStyle name="Dex Doub Line 8 5 3 2 2" xfId="26490" xr:uid="{274E710E-1716-4D38-9D6D-B7DEFA29D99B}"/>
    <cellStyle name="Dex Doub Line 8 5 3 3" xfId="26491" xr:uid="{03E629B9-F814-4C27-BEDE-943DB076A997}"/>
    <cellStyle name="Dex Doub Line 8 5 4" xfId="26492" xr:uid="{3A4F181F-4358-498E-BE9D-0FA18DD625CC}"/>
    <cellStyle name="Dex Doub Line 8 5 4 2" xfId="26493" xr:uid="{A7D9D1FA-CA3B-4A11-B0A4-472A58DA74CE}"/>
    <cellStyle name="Dex Doub Line 8 5 5" xfId="26494" xr:uid="{4C8B7A10-41DA-427D-926C-72CD216C3D5D}"/>
    <cellStyle name="Dex Doub Line 8 6" xfId="7800" xr:uid="{2314903F-BE47-4FBB-AB1A-77BAB0F82760}"/>
    <cellStyle name="Dex Doub Line 8 6 2" xfId="6953" xr:uid="{7BBD979B-A6F1-4036-9AAA-852E3F82E7B9}"/>
    <cellStyle name="Dex Doub Line 8 6 2 2" xfId="26495" xr:uid="{684685CF-F8CF-4B34-BD5E-EC8628303F19}"/>
    <cellStyle name="Dex Doub Line 8 6 2 2 2" xfId="26496" xr:uid="{E1167089-2B82-4C62-B7F9-CB0A0C8FE0F5}"/>
    <cellStyle name="Dex Doub Line 8 6 2 3" xfId="26497" xr:uid="{526E42A4-1AF0-4902-8AAB-84C38467A316}"/>
    <cellStyle name="Dex Doub Line 8 6 3" xfId="26498" xr:uid="{6F570228-D64B-451F-9D92-A3D9D4F717E3}"/>
    <cellStyle name="Dex Doub Line 8 6 3 2" xfId="26499" xr:uid="{E62CA66C-F4B5-4894-A54B-1C02647BDC38}"/>
    <cellStyle name="Dex Doub Line 8 6 4" xfId="26500" xr:uid="{606B8B7F-C6FB-4A91-8855-BB673A827D0E}"/>
    <cellStyle name="Dex Doub Line 8 7" xfId="7948" xr:uid="{91934CD8-482F-48DE-B536-EF4018CF6B15}"/>
    <cellStyle name="Dex Doub Line 8 7 2" xfId="26501" xr:uid="{6885A7F2-9002-450C-9558-5D72541CF30A}"/>
    <cellStyle name="Dex Doub Line 8 7 2 2" xfId="26502" xr:uid="{02422A3F-766C-47D3-AC5C-C2ABF5B311C3}"/>
    <cellStyle name="Dex Doub Line 8 7 3" xfId="26503" xr:uid="{53CDC396-C2EB-4D32-830A-6F008998ED26}"/>
    <cellStyle name="Dex Doub Line 8 8" xfId="7537" xr:uid="{FCD2B36D-4E64-47A5-9F2F-55498B618649}"/>
    <cellStyle name="Dex Doub Line 8 8 2" xfId="26504" xr:uid="{8694819D-1895-4266-9CDB-8DA0914E7EB1}"/>
    <cellStyle name="Dex Doub Line 8 8 2 2" xfId="26505" xr:uid="{AB0F4014-BB23-483A-B3D8-924C23FF539A}"/>
    <cellStyle name="Dex Doub Line 8 8 3" xfId="26506" xr:uid="{58DBA31E-6DDC-423C-B64B-843D0ECF0954}"/>
    <cellStyle name="Dex Doub Line 8 9" xfId="26507" xr:uid="{5C32E3BE-B9F4-423F-84B4-70656D06E561}"/>
    <cellStyle name="Dex Doub Line 8 9 2" xfId="26508" xr:uid="{16BF030A-FDCA-4FAC-B868-B23A65DC1DCC}"/>
    <cellStyle name="Dex Doub Line 9" xfId="6954" xr:uid="{B593D48B-8264-419D-B72A-09EC3103D1AE}"/>
    <cellStyle name="Dex Doub Line 9 10" xfId="26509" xr:uid="{1A51203D-D259-49C5-9A2B-7EF1EF6A3AC0}"/>
    <cellStyle name="Dex Doub Line 9 10 2" xfId="26510" xr:uid="{5074262E-2FA9-40EF-AC87-84E42D3C8F25}"/>
    <cellStyle name="Dex Doub Line 9 11" xfId="26511" xr:uid="{3F980290-F542-4DA1-BD06-546D296F2016}"/>
    <cellStyle name="Dex Doub Line 9 2" xfId="3661" xr:uid="{EE7E27C0-D6A5-4D20-BD8D-55179AAAA963}"/>
    <cellStyle name="Dex Doub Line 9 2 10" xfId="26512" xr:uid="{BEFA6B4A-1F6A-488F-A930-6CA4857C5FE1}"/>
    <cellStyle name="Dex Doub Line 9 2 2" xfId="5076" xr:uid="{D58ABA16-47E4-45C4-9B22-9622F7B7C959}"/>
    <cellStyle name="Dex Doub Line 9 2 2 2" xfId="4633" xr:uid="{78B73322-62B7-4B91-91DB-20605F77D8EF}"/>
    <cellStyle name="Dex Doub Line 9 2 2 2 2" xfId="5075" xr:uid="{F8F8BDFF-CA65-4F52-8CED-D62B9AABC2DF}"/>
    <cellStyle name="Dex Doub Line 9 2 2 2 2 2" xfId="26513" xr:uid="{F78FB1E2-1338-42AC-8CE4-A9B3928521E8}"/>
    <cellStyle name="Dex Doub Line 9 2 2 2 2 2 2" xfId="26514" xr:uid="{A401E33F-FFDA-4E65-9212-CF0C3EF862F6}"/>
    <cellStyle name="Dex Doub Line 9 2 2 2 2 3" xfId="26515" xr:uid="{9B531C7A-12FD-4913-A1B7-E959CA65A607}"/>
    <cellStyle name="Dex Doub Line 9 2 2 2 3" xfId="26516" xr:uid="{0252053F-8FF7-4D44-B732-F15411FDFBC3}"/>
    <cellStyle name="Dex Doub Line 9 2 2 2 3 2" xfId="26517" xr:uid="{4850B454-C0AA-422F-8608-20EF2CC2C511}"/>
    <cellStyle name="Dex Doub Line 9 2 2 2 4" xfId="26518" xr:uid="{956731DC-E81F-4D9E-B752-496421731CF1}"/>
    <cellStyle name="Dex Doub Line 9 2 2 3" xfId="5074" xr:uid="{40792CC1-7B30-4478-87E2-8D71D0D9D1F5}"/>
    <cellStyle name="Dex Doub Line 9 2 2 3 2" xfId="26519" xr:uid="{3DA98C27-73B1-403D-98D9-828E0DC59ACA}"/>
    <cellStyle name="Dex Doub Line 9 2 2 3 2 2" xfId="26520" xr:uid="{FEADDE05-AC68-459E-AE6C-262F8E3F7C94}"/>
    <cellStyle name="Dex Doub Line 9 2 2 3 3" xfId="26521" xr:uid="{87C9D74C-3166-458F-AAB3-1B3F654CF534}"/>
    <cellStyle name="Dex Doub Line 9 2 2 4" xfId="3597" xr:uid="{F23A70D3-F23C-47B8-9F2D-2D42C733D4D1}"/>
    <cellStyle name="Dex Doub Line 9 2 2 4 2" xfId="26522" xr:uid="{3A1F700D-F71C-4DFC-AAE9-104AA36F2AA0}"/>
    <cellStyle name="Dex Doub Line 9 2 2 4 2 2" xfId="26523" xr:uid="{4AACAF42-F844-4375-8E1D-521266EE5387}"/>
    <cellStyle name="Dex Doub Line 9 2 2 4 3" xfId="26524" xr:uid="{40197C36-3F26-4360-B3B2-108F2A1096DF}"/>
    <cellStyle name="Dex Doub Line 9 2 2 5" xfId="26525" xr:uid="{6FFCAAE7-9603-49D7-9EE6-63E85B7DB977}"/>
    <cellStyle name="Dex Doub Line 9 2 2 5 2" xfId="26526" xr:uid="{42FD9B2D-EADB-4BCC-99D1-F98CEEDA8370}"/>
    <cellStyle name="Dex Doub Line 9 2 2 6" xfId="26527" xr:uid="{F019FB30-5761-498C-9DF1-F6238A6AFD0A}"/>
    <cellStyle name="Dex Doub Line 9 2 3" xfId="4604" xr:uid="{3A900859-FBCA-494C-86CE-2E426C4D8915}"/>
    <cellStyle name="Dex Doub Line 9 2 3 2" xfId="5049" xr:uid="{1A2CB83C-F104-4FD9-A946-C421BB7A4D86}"/>
    <cellStyle name="Dex Doub Line 9 2 3 2 2" xfId="6955" xr:uid="{9363FBFE-2D95-4878-9BE1-01C8341818C2}"/>
    <cellStyle name="Dex Doub Line 9 2 3 2 2 2" xfId="26528" xr:uid="{5CB5F379-8A06-439A-9063-14E5B2420A16}"/>
    <cellStyle name="Dex Doub Line 9 2 3 2 2 2 2" xfId="26529" xr:uid="{5A52A276-F653-4FF1-B774-CEC1AFAC65F4}"/>
    <cellStyle name="Dex Doub Line 9 2 3 2 2 3" xfId="26530" xr:uid="{3BAD7FEB-F492-4CA4-A396-BE0E4DEABCC4}"/>
    <cellStyle name="Dex Doub Line 9 2 3 2 3" xfId="26531" xr:uid="{24CC5D9B-53F1-4945-8C7E-F887590DAAC1}"/>
    <cellStyle name="Dex Doub Line 9 2 3 2 3 2" xfId="26532" xr:uid="{F6058531-55A3-436C-A1C9-8EBB9FD92F9C}"/>
    <cellStyle name="Dex Doub Line 9 2 3 2 4" xfId="26533" xr:uid="{A931F11D-11A0-46C1-BE94-E2F92F38AB12}"/>
    <cellStyle name="Dex Doub Line 9 2 3 3" xfId="7355" xr:uid="{5C7CA9CB-C66D-40F9-9A67-E53DC1B62BBF}"/>
    <cellStyle name="Dex Doub Line 9 2 3 3 2" xfId="26534" xr:uid="{DFF9D1EF-85A5-4122-8C98-C752A9EC3687}"/>
    <cellStyle name="Dex Doub Line 9 2 3 3 2 2" xfId="26535" xr:uid="{5C1D1E6C-C5BA-446D-9F54-A6E83AD7A375}"/>
    <cellStyle name="Dex Doub Line 9 2 3 3 3" xfId="26536" xr:uid="{7EF124AC-8382-47E3-ACE8-A903B6AD95B5}"/>
    <cellStyle name="Dex Doub Line 9 2 3 4" xfId="7363" xr:uid="{D429D60E-7C0D-48BC-815D-FAEB001C153D}"/>
    <cellStyle name="Dex Doub Line 9 2 3 4 2" xfId="26537" xr:uid="{78FA4505-4364-4BCA-88F1-90F0F5AC449A}"/>
    <cellStyle name="Dex Doub Line 9 2 3 4 2 2" xfId="26538" xr:uid="{B015ABE8-73A1-42CC-8204-0209B07E9D38}"/>
    <cellStyle name="Dex Doub Line 9 2 3 4 3" xfId="26539" xr:uid="{79D2B220-440D-4FEE-B9EE-FE2A05793FFA}"/>
    <cellStyle name="Dex Doub Line 9 2 3 5" xfId="26540" xr:uid="{196FDFFA-49F9-4637-9F1C-176E905A1C85}"/>
    <cellStyle name="Dex Doub Line 9 2 3 5 2" xfId="26541" xr:uid="{5024B867-4148-4351-8CFD-24B92E4E17F2}"/>
    <cellStyle name="Dex Doub Line 9 2 3 6" xfId="26542" xr:uid="{5CA331DF-C134-4657-A8B4-E2C1254E2B59}"/>
    <cellStyle name="Dex Doub Line 9 2 4" xfId="8057" xr:uid="{39023AEB-99BF-4902-883C-4A785A02E0AF}"/>
    <cellStyle name="Dex Doub Line 9 2 4 2" xfId="8020" xr:uid="{EEA1E329-A1BE-4F47-94C1-3774E9E5E9AF}"/>
    <cellStyle name="Dex Doub Line 9 2 4 2 2" xfId="7949" xr:uid="{EB43FA31-7216-44E2-B690-58F95C4B2C6F}"/>
    <cellStyle name="Dex Doub Line 9 2 4 2 2 2" xfId="26543" xr:uid="{EEAF43A3-B4D5-4591-8929-AFFD4B0A7D83}"/>
    <cellStyle name="Dex Doub Line 9 2 4 2 2 2 2" xfId="26544" xr:uid="{813DF185-0842-4A3B-A9A9-12D09F444866}"/>
    <cellStyle name="Dex Doub Line 9 2 4 2 2 3" xfId="26545" xr:uid="{D54CDF43-C4D1-4C04-A6DB-FE48EF89B4C3}"/>
    <cellStyle name="Dex Doub Line 9 2 4 2 3" xfId="26546" xr:uid="{761289BD-094D-4F55-866E-152A110FFA4F}"/>
    <cellStyle name="Dex Doub Line 9 2 4 2 3 2" xfId="26547" xr:uid="{DE2C2D8D-9298-4F6A-9DD0-F6E191D58245}"/>
    <cellStyle name="Dex Doub Line 9 2 4 2 4" xfId="26548" xr:uid="{ED1D9BF7-3F31-4AA7-89D0-870A9DE3DA8C}"/>
    <cellStyle name="Dex Doub Line 9 2 4 3" xfId="6956" xr:uid="{5EDDCD21-B972-4774-B30B-50D26C1C5018}"/>
    <cellStyle name="Dex Doub Line 9 2 4 3 2" xfId="26549" xr:uid="{5EC27202-9972-4E3F-A143-C79782EB963B}"/>
    <cellStyle name="Dex Doub Line 9 2 4 3 2 2" xfId="26550" xr:uid="{E5894756-7235-43E5-B000-2734D1E4B115}"/>
    <cellStyle name="Dex Doub Line 9 2 4 3 3" xfId="26551" xr:uid="{28072DDE-850E-4A50-B75F-1306546F286C}"/>
    <cellStyle name="Dex Doub Line 9 2 4 4" xfId="7950" xr:uid="{54570F53-2968-478A-8E3F-6C13A76F72A7}"/>
    <cellStyle name="Dex Doub Line 9 2 4 4 2" xfId="26552" xr:uid="{051B8535-EE6E-48C6-ACA7-BDDF73348E09}"/>
    <cellStyle name="Dex Doub Line 9 2 4 4 2 2" xfId="26553" xr:uid="{79135A02-98C6-4FD0-97D2-F00DB980E6DE}"/>
    <cellStyle name="Dex Doub Line 9 2 4 4 3" xfId="26554" xr:uid="{B35D51A4-53B2-4D11-A9F2-3679A0EB8580}"/>
    <cellStyle name="Dex Doub Line 9 2 4 5" xfId="26555" xr:uid="{E35C88F2-8A57-435D-8040-DEB348AC3C8F}"/>
    <cellStyle name="Dex Doub Line 9 2 4 5 2" xfId="26556" xr:uid="{2C4A3842-0547-4A66-BF48-1F41C5753D7C}"/>
    <cellStyle name="Dex Doub Line 9 2 4 6" xfId="26557" xr:uid="{5EBCD71D-AF9E-4045-96A3-FDAE79F6E0D0}"/>
    <cellStyle name="Dex Doub Line 9 2 5" xfId="6957" xr:uid="{B137E8D9-1EB8-4A96-B51F-29B5C2113633}"/>
    <cellStyle name="Dex Doub Line 9 2 5 2" xfId="7951" xr:uid="{C13B6309-E1B6-4A59-953C-9A9206B020E3}"/>
    <cellStyle name="Dex Doub Line 9 2 5 2 2" xfId="6958" xr:uid="{A94E7110-9A8F-4AA0-B9A6-AB25B3D1D3C8}"/>
    <cellStyle name="Dex Doub Line 9 2 5 2 2 2" xfId="26558" xr:uid="{0EA51D69-E375-4D2F-936C-8B92BFDC683B}"/>
    <cellStyle name="Dex Doub Line 9 2 5 2 2 2 2" xfId="26559" xr:uid="{54228BB5-4399-4F6B-AE67-BFE6339BC5DA}"/>
    <cellStyle name="Dex Doub Line 9 2 5 2 2 3" xfId="26560" xr:uid="{B315AC65-19FD-4A93-8E2A-957A082895F8}"/>
    <cellStyle name="Dex Doub Line 9 2 5 2 3" xfId="26561" xr:uid="{8841649A-4375-431E-ACB8-3DBA4E2AD192}"/>
    <cellStyle name="Dex Doub Line 9 2 5 2 3 2" xfId="26562" xr:uid="{98D89371-0EF8-4778-B77A-B6F86B500676}"/>
    <cellStyle name="Dex Doub Line 9 2 5 2 4" xfId="26563" xr:uid="{17305FE6-B29C-4A53-B5C0-7783A8BE4CA3}"/>
    <cellStyle name="Dex Doub Line 9 2 5 3" xfId="7952" xr:uid="{25FDAC3E-2B9D-4760-85AD-FC37846A41E4}"/>
    <cellStyle name="Dex Doub Line 9 2 5 3 2" xfId="26564" xr:uid="{352FC351-C41C-4C51-8ADA-96BEAF22D967}"/>
    <cellStyle name="Dex Doub Line 9 2 5 3 2 2" xfId="26565" xr:uid="{94B2F459-83B1-4C94-AB5F-8FE9F366040E}"/>
    <cellStyle name="Dex Doub Line 9 2 5 3 3" xfId="26566" xr:uid="{35F0D06E-C026-49A0-BC94-185FAB0D9C42}"/>
    <cellStyle name="Dex Doub Line 9 2 5 4" xfId="26567" xr:uid="{3F2F8EA5-3BD3-4CB8-BA90-E9EC8632FA2E}"/>
    <cellStyle name="Dex Doub Line 9 2 5 4 2" xfId="26568" xr:uid="{E5743B87-16A7-40D9-8652-513F8DF237D1}"/>
    <cellStyle name="Dex Doub Line 9 2 5 5" xfId="26569" xr:uid="{8785F796-2CBF-4E74-A82A-F099FAAD340B}"/>
    <cellStyle name="Dex Doub Line 9 2 6" xfId="5972" xr:uid="{57C3BF8F-2438-4BF1-942E-E2C35F7E805B}"/>
    <cellStyle name="Dex Doub Line 9 2 6 2" xfId="3947" xr:uid="{9251AD3A-46A3-45A7-8AE9-1C11E09366A1}"/>
    <cellStyle name="Dex Doub Line 9 2 6 2 2" xfId="26570" xr:uid="{9E9E7B46-0D03-4B13-B4DB-C6BFA685CA18}"/>
    <cellStyle name="Dex Doub Line 9 2 6 2 2 2" xfId="26571" xr:uid="{E2CA0DFC-8689-4CE5-921C-A49DBA8E42F9}"/>
    <cellStyle name="Dex Doub Line 9 2 6 2 3" xfId="26572" xr:uid="{0007B04B-B0AF-4528-9844-E41D23CAED84}"/>
    <cellStyle name="Dex Doub Line 9 2 6 3" xfId="26573" xr:uid="{5BB12BA4-D4F0-4D08-B5CA-4A2FCFB7D3EA}"/>
    <cellStyle name="Dex Doub Line 9 2 6 3 2" xfId="26574" xr:uid="{B1691DD8-EBC2-4F1D-BA6E-2621C04D21E1}"/>
    <cellStyle name="Dex Doub Line 9 2 6 4" xfId="26575" xr:uid="{1CFB127F-2F99-4A71-93AC-A48211D54177}"/>
    <cellStyle name="Dex Doub Line 9 2 7" xfId="5440" xr:uid="{6B21FA61-3D19-4E6E-AD49-F1FB85751AC3}"/>
    <cellStyle name="Dex Doub Line 9 2 7 2" xfId="26576" xr:uid="{0850C9D1-0984-4963-804B-ADD88BD064F2}"/>
    <cellStyle name="Dex Doub Line 9 2 7 2 2" xfId="26577" xr:uid="{A7DF5CF3-F8F6-436D-9E90-0F7D274A3369}"/>
    <cellStyle name="Dex Doub Line 9 2 7 3" xfId="26578" xr:uid="{56F7FC04-183A-47F8-AFDF-9D9D9CE85E34}"/>
    <cellStyle name="Dex Doub Line 9 2 8" xfId="7801" xr:uid="{B67430E3-62B6-486E-9F5D-BBC94EB2A3A2}"/>
    <cellStyle name="Dex Doub Line 9 2 8 2" xfId="26579" xr:uid="{8832E176-8B9F-4EA0-B639-980EC574A2D3}"/>
    <cellStyle name="Dex Doub Line 9 2 8 2 2" xfId="26580" xr:uid="{85B7DF39-6E2C-4D60-A24E-E17234FF86A2}"/>
    <cellStyle name="Dex Doub Line 9 2 8 3" xfId="26581" xr:uid="{2A271388-6CF1-4553-BD25-D10E52CA7CD4}"/>
    <cellStyle name="Dex Doub Line 9 2 9" xfId="26582" xr:uid="{6DF171B9-5FB4-4AD2-9D44-74A97CBAF85F}"/>
    <cellStyle name="Dex Doub Line 9 2 9 2" xfId="26583" xr:uid="{4C879322-184D-4E51-9B8C-1DB504CBC980}"/>
    <cellStyle name="Dex Doub Line 9 3" xfId="7538" xr:uid="{27369C26-87FC-47A3-9228-0C7B4EDBD36F}"/>
    <cellStyle name="Dex Doub Line 9 3 2" xfId="3946" xr:uid="{BDD444AF-9957-4261-9514-B02675B2457E}"/>
    <cellStyle name="Dex Doub Line 9 3 2 2" xfId="5437" xr:uid="{C5BA7A91-AA0C-466A-8087-7E0B4DAD6FB3}"/>
    <cellStyle name="Dex Doub Line 9 3 2 2 2" xfId="26584" xr:uid="{6E156B9D-EE19-4E58-B009-1E4E0FE0F463}"/>
    <cellStyle name="Dex Doub Line 9 3 2 2 2 2" xfId="26585" xr:uid="{8E609836-D56B-4A70-AE3D-A564FF4158CB}"/>
    <cellStyle name="Dex Doub Line 9 3 2 2 3" xfId="26586" xr:uid="{A8599222-F50C-4C22-AE56-723F0A23373E}"/>
    <cellStyle name="Dex Doub Line 9 3 2 3" xfId="26587" xr:uid="{3AA4CBDB-1F08-484B-AD65-95E72E83BAEF}"/>
    <cellStyle name="Dex Doub Line 9 3 2 3 2" xfId="26588" xr:uid="{996B6FE0-0F20-467D-8CAB-97946B2142C1}"/>
    <cellStyle name="Dex Doub Line 9 3 2 4" xfId="26589" xr:uid="{583C581A-177B-4C7C-95A8-F056F11D5146}"/>
    <cellStyle name="Dex Doub Line 9 3 3" xfId="7802" xr:uid="{38E3944D-7622-4141-8150-6302FCEF2EF2}"/>
    <cellStyle name="Dex Doub Line 9 3 3 2" xfId="26590" xr:uid="{E965373C-B58F-426F-9697-E176DB64E402}"/>
    <cellStyle name="Dex Doub Line 9 3 3 2 2" xfId="26591" xr:uid="{8E2DAE13-3082-41B3-94E2-B5B52122126C}"/>
    <cellStyle name="Dex Doub Line 9 3 3 3" xfId="26592" xr:uid="{E8A425FB-F04D-44DB-A92E-C0E3C211A533}"/>
    <cellStyle name="Dex Doub Line 9 3 4" xfId="7539" xr:uid="{14967304-7683-4F99-8DA5-7770C95E2015}"/>
    <cellStyle name="Dex Doub Line 9 3 4 2" xfId="26593" xr:uid="{FC5A94C6-C255-4765-93FF-6A96AC034863}"/>
    <cellStyle name="Dex Doub Line 9 3 4 2 2" xfId="26594" xr:uid="{51810598-EB8C-4976-B962-1FBB3FD86525}"/>
    <cellStyle name="Dex Doub Line 9 3 4 3" xfId="26595" xr:uid="{DACF1768-BEAE-4442-8F90-1A89B589E760}"/>
    <cellStyle name="Dex Doub Line 9 3 5" xfId="26596" xr:uid="{B844452C-FE30-4B72-8D0C-1B1AAAD2F980}"/>
    <cellStyle name="Dex Doub Line 9 3 5 2" xfId="26597" xr:uid="{421F8372-73C3-48CA-9BA2-4BD3FC7D1CD0}"/>
    <cellStyle name="Dex Doub Line 9 3 6" xfId="26598" xr:uid="{65FAED46-9BFD-432C-9783-9EC0A447092B}"/>
    <cellStyle name="Dex Doub Line 9 4" xfId="3945" xr:uid="{9317CCDA-F154-4BF4-A66A-78B60CC9AEF5}"/>
    <cellStyle name="Dex Doub Line 9 4 2" xfId="5436" xr:uid="{2C8F90E7-207E-4AB3-BA82-2EEF42E4B84A}"/>
    <cellStyle name="Dex Doub Line 9 4 2 2" xfId="7803" xr:uid="{9682D782-E3D0-411E-B9D4-F2A7AE138FED}"/>
    <cellStyle name="Dex Doub Line 9 4 2 2 2" xfId="26599" xr:uid="{CE455DE0-1D23-4DD1-9A41-EE99FAAEEC79}"/>
    <cellStyle name="Dex Doub Line 9 4 2 2 2 2" xfId="26600" xr:uid="{F49BA0FF-6C21-4948-9EF1-D8C77B2EF4A8}"/>
    <cellStyle name="Dex Doub Line 9 4 2 2 3" xfId="26601" xr:uid="{02F64D4E-9642-4C25-AE90-2E880D48094F}"/>
    <cellStyle name="Dex Doub Line 9 4 2 3" xfId="26602" xr:uid="{884BB786-BD07-496F-B61A-71B4C8F669F7}"/>
    <cellStyle name="Dex Doub Line 9 4 2 3 2" xfId="26603" xr:uid="{2713671B-2FE3-42BB-9A56-4201D3CC3B47}"/>
    <cellStyle name="Dex Doub Line 9 4 2 4" xfId="26604" xr:uid="{E714FB12-F0BE-442E-A380-9D372BC018B6}"/>
    <cellStyle name="Dex Doub Line 9 4 3" xfId="7540" xr:uid="{77F32364-2492-4AD5-BD02-08BF6142D6F8}"/>
    <cellStyle name="Dex Doub Line 9 4 3 2" xfId="26605" xr:uid="{6E4C8A4D-AFA1-41D9-979C-D7E2E24C9DA0}"/>
    <cellStyle name="Dex Doub Line 9 4 3 2 2" xfId="26606" xr:uid="{7034400E-3043-40A7-84EC-7DB46B2F3FD2}"/>
    <cellStyle name="Dex Doub Line 9 4 3 3" xfId="26607" xr:uid="{8CAD8DCC-7D72-43A3-9025-8287089B095B}"/>
    <cellStyle name="Dex Doub Line 9 4 4" xfId="5676" xr:uid="{8E9209E3-50B3-412E-80DD-E0DF2731A854}"/>
    <cellStyle name="Dex Doub Line 9 4 4 2" xfId="26608" xr:uid="{4A9CA97E-89F8-41D8-B3FD-5B8E926216D9}"/>
    <cellStyle name="Dex Doub Line 9 4 4 2 2" xfId="26609" xr:uid="{6F01B499-CC26-4351-B2E3-20AFCBF9ACAF}"/>
    <cellStyle name="Dex Doub Line 9 4 4 3" xfId="26610" xr:uid="{3BFF5787-C937-4E2C-881A-269D8046A7E6}"/>
    <cellStyle name="Dex Doub Line 9 4 5" xfId="26611" xr:uid="{144AE919-F900-47D6-B3BC-15764A6D359D}"/>
    <cellStyle name="Dex Doub Line 9 4 5 2" xfId="26612" xr:uid="{F5E658EB-DF2F-462E-98D5-13B315600839}"/>
    <cellStyle name="Dex Doub Line 9 4 6" xfId="26613" xr:uid="{03F658FC-93E2-4AB8-A56A-BEEABB297CAC}"/>
    <cellStyle name="Dex Doub Line 9 5" xfId="5435" xr:uid="{256E2253-A200-4E93-808A-645F181A96AC}"/>
    <cellStyle name="Dex Doub Line 9 5 2" xfId="7804" xr:uid="{967B7D69-5B2B-4D3A-A68D-5CF9F3CFFFDF}"/>
    <cellStyle name="Dex Doub Line 9 5 2 2" xfId="7541" xr:uid="{125E22B5-2E8B-48B6-98B8-295479B2C046}"/>
    <cellStyle name="Dex Doub Line 9 5 2 2 2" xfId="26614" xr:uid="{01A24537-5D9F-4C9D-9FEC-9FEC2A7C508B}"/>
    <cellStyle name="Dex Doub Line 9 5 2 2 2 2" xfId="26615" xr:uid="{DE215E60-2A00-491D-962B-99569C1EDE51}"/>
    <cellStyle name="Dex Doub Line 9 5 2 2 3" xfId="26616" xr:uid="{34574AA5-3970-4C0F-814C-9899258B35E7}"/>
    <cellStyle name="Dex Doub Line 9 5 2 3" xfId="26617" xr:uid="{8CF74716-88B6-432C-A976-A7B5F921FB06}"/>
    <cellStyle name="Dex Doub Line 9 5 2 3 2" xfId="26618" xr:uid="{A2166C64-63D3-4E33-B8EC-515036D09EA9}"/>
    <cellStyle name="Dex Doub Line 9 5 2 4" xfId="26619" xr:uid="{FDAD6E15-537B-428B-990C-3502284F33C6}"/>
    <cellStyle name="Dex Doub Line 9 5 3" xfId="5434" xr:uid="{CE667DF1-00E8-43AD-B73E-24D559E410D1}"/>
    <cellStyle name="Dex Doub Line 9 5 3 2" xfId="26620" xr:uid="{A3B12B38-0C73-4E4C-874D-8400B66F590B}"/>
    <cellStyle name="Dex Doub Line 9 5 3 2 2" xfId="26621" xr:uid="{A33FD959-078D-437E-B87B-CA09524FB26D}"/>
    <cellStyle name="Dex Doub Line 9 5 3 3" xfId="26622" xr:uid="{0709A33A-3B58-4621-B911-938550BF278B}"/>
    <cellStyle name="Dex Doub Line 9 5 4" xfId="7805" xr:uid="{3000E552-5E33-42BF-924F-907C01A01CC5}"/>
    <cellStyle name="Dex Doub Line 9 5 4 2" xfId="26623" xr:uid="{FE672081-5306-4BBC-881F-29906EB4A208}"/>
    <cellStyle name="Dex Doub Line 9 5 4 2 2" xfId="26624" xr:uid="{6A4A6C71-8FF5-45FB-94C6-64F11224C964}"/>
    <cellStyle name="Dex Doub Line 9 5 4 3" xfId="26625" xr:uid="{1F37E40A-2C5F-43A3-91EF-53B25E1360AA}"/>
    <cellStyle name="Dex Doub Line 9 5 5" xfId="26626" xr:uid="{BBD5B663-1BA8-410D-9619-5576184B2558}"/>
    <cellStyle name="Dex Doub Line 9 5 5 2" xfId="26627" xr:uid="{B8B39993-C44B-4515-ACDA-8790FB578DAB}"/>
    <cellStyle name="Dex Doub Line 9 5 6" xfId="26628" xr:uid="{F60CA615-2C66-4E82-9172-81FB7793C4D3}"/>
    <cellStyle name="Dex Doub Line 9 6" xfId="3596" xr:uid="{73AA1755-8C2E-49BB-A159-4753F07A6E89}"/>
    <cellStyle name="Dex Doub Line 9 6 2" xfId="7379" xr:uid="{4C3A7F9F-247B-49B5-BC2D-6CC3D4D4E059}"/>
    <cellStyle name="Dex Doub Line 9 6 2 2" xfId="3944" xr:uid="{891EE322-8758-45E8-B2DD-CEFE9E409936}"/>
    <cellStyle name="Dex Doub Line 9 6 2 2 2" xfId="26629" xr:uid="{485FED03-68C1-4B8D-AFF3-0D13B8B2DA72}"/>
    <cellStyle name="Dex Doub Line 9 6 2 2 2 2" xfId="26630" xr:uid="{61C48672-9633-4D8F-9993-666B3DD46629}"/>
    <cellStyle name="Dex Doub Line 9 6 2 2 3" xfId="26631" xr:uid="{F049031D-189F-4CAE-9BA6-0793490005AA}"/>
    <cellStyle name="Dex Doub Line 9 6 2 3" xfId="26632" xr:uid="{B828D984-D286-4CAE-9056-E9BB04C9F590}"/>
    <cellStyle name="Dex Doub Line 9 6 2 3 2" xfId="26633" xr:uid="{1A6BCE45-9496-45F9-8BD0-17107E6C2936}"/>
    <cellStyle name="Dex Doub Line 9 6 2 4" xfId="26634" xr:uid="{814A45F5-8511-4433-8BB9-E333E522C731}"/>
    <cellStyle name="Dex Doub Line 9 6 3" xfId="7542" xr:uid="{6276EA35-630E-4A31-9796-201B7D3BFDD4}"/>
    <cellStyle name="Dex Doub Line 9 6 3 2" xfId="26635" xr:uid="{4900DD53-154B-4A35-A1E2-76CF1CBE745E}"/>
    <cellStyle name="Dex Doub Line 9 6 3 2 2" xfId="26636" xr:uid="{0A3AC0CE-95AD-4BE8-9700-71CADE613BA3}"/>
    <cellStyle name="Dex Doub Line 9 6 3 3" xfId="26637" xr:uid="{F29EDB34-F32E-4DD4-A764-7C466815D3BC}"/>
    <cellStyle name="Dex Doub Line 9 6 4" xfId="26638" xr:uid="{3C356B23-01EF-4B94-95D9-CEB4D6B639F5}"/>
    <cellStyle name="Dex Doub Line 9 6 4 2" xfId="26639" xr:uid="{22A19673-1A03-42E9-878F-9ED4BD8ACDB9}"/>
    <cellStyle name="Dex Doub Line 9 6 5" xfId="26640" xr:uid="{146E3180-2B20-4738-A0DA-89C7544D1F09}"/>
    <cellStyle name="Dex Doub Line 9 7" xfId="5675" xr:uid="{4010D121-2D95-46CA-83DE-E9B7BE4126FA}"/>
    <cellStyle name="Dex Doub Line 9 7 2" xfId="5433" xr:uid="{D2C0CBF4-C627-4ED3-A5ED-CD7F31ADB7A7}"/>
    <cellStyle name="Dex Doub Line 9 7 2 2" xfId="26641" xr:uid="{BFDA176C-736B-48DE-B9E1-5D724271740E}"/>
    <cellStyle name="Dex Doub Line 9 7 2 2 2" xfId="26642" xr:uid="{068FCA2C-BFC3-4F79-BDC1-078D48F4391B}"/>
    <cellStyle name="Dex Doub Line 9 7 2 3" xfId="26643" xr:uid="{C2152210-95DF-4692-8EDA-960D6A09E066}"/>
    <cellStyle name="Dex Doub Line 9 7 3" xfId="26644" xr:uid="{954F081D-05AE-470D-A608-A375E980DEC4}"/>
    <cellStyle name="Dex Doub Line 9 7 3 2" xfId="26645" xr:uid="{01BACBE7-5E21-40AB-AF2E-5F425AD0D9C1}"/>
    <cellStyle name="Dex Doub Line 9 7 4" xfId="26646" xr:uid="{72BF6AFD-B9A4-47C0-81D8-69644189893D}"/>
    <cellStyle name="Dex Doub Line 9 8" xfId="6959" xr:uid="{5B38E4E5-6712-4F06-82A3-2EAF073884FA}"/>
    <cellStyle name="Dex Doub Line 9 8 2" xfId="26647" xr:uid="{FB71E472-94B7-4DA0-ABDB-F75C2372864A}"/>
    <cellStyle name="Dex Doub Line 9 8 2 2" xfId="26648" xr:uid="{43AE2586-8D5A-4530-9BC3-A24BA30EF3F6}"/>
    <cellStyle name="Dex Doub Line 9 8 3" xfId="26649" xr:uid="{C6BEC169-B58B-440A-B161-7B64B13BCBCD}"/>
    <cellStyle name="Dex Doub Line 9 9" xfId="7953" xr:uid="{196A37CE-D9E1-42E2-9023-8CB53C3B831D}"/>
    <cellStyle name="Dex Doub Line 9 9 2" xfId="26650" xr:uid="{21DF61DF-D9EA-4602-8C4B-50FEF2C4CED3}"/>
    <cellStyle name="Dex Doub Line 9 9 2 2" xfId="26651" xr:uid="{CEE9C29A-DB5A-4499-92D7-78BEA4FC2902}"/>
    <cellStyle name="Dex Doub Line 9 9 3" xfId="26652" xr:uid="{F714F0AB-B675-4D0A-BFAE-04E577C69741}"/>
    <cellStyle name="Dezimal [0]_35ERI8T2gbIEMixb4v26icuOo" xfId="2073" xr:uid="{CA02E9A8-F61D-4325-9A52-AC568DAC20E8}"/>
    <cellStyle name="Dezimal_35ERI8T2gbIEMixb4v26icuOo" xfId="2074" xr:uid="{F6BE1AD7-8BDA-4ED5-835F-C7C7352C1850}"/>
    <cellStyle name="Dollar" xfId="2075" xr:uid="{0942CFDE-E866-42BF-A76A-A0B1876D84E3}"/>
    <cellStyle name="Dollar (zero dec)" xfId="2076" xr:uid="{7485A71F-E244-413F-AB80-EC1918770D2B}"/>
    <cellStyle name="Dollar (zero dec) 2" xfId="32572" xr:uid="{17F56927-0F20-4572-8E86-A69120599FAF}"/>
    <cellStyle name="Dollar 2" xfId="4776" xr:uid="{CFE31823-E7FD-4C16-94E3-45B177462DF0}"/>
    <cellStyle name="Dollar 3" xfId="7636" xr:uid="{326ACADB-0F53-4D67-9B43-C0259D7B840E}"/>
    <cellStyle name="Dollar 4" xfId="32571" xr:uid="{C6304EE3-8962-4F29-A5F0-BA02E313F6D1}"/>
    <cellStyle name="Dollar 5" xfId="32297" xr:uid="{E0447B32-1D2F-473C-93B5-F0D87C40D019}"/>
    <cellStyle name="Dollar 6" xfId="32775" xr:uid="{E678C614-5B8C-462C-AD21-CEE36EF7844F}"/>
    <cellStyle name="dollars" xfId="5506" xr:uid="{C2AC3F29-3BEC-4568-8D87-B0A9C29EFCA8}"/>
    <cellStyle name="dollars 2" xfId="7712" xr:uid="{DBC32FBD-56B2-471A-8852-C63CB7C08EB0}"/>
    <cellStyle name="E9551&amp;R&amp;U&amp;Aآv_x0004_" xfId="7450" xr:uid="{8338AA14-8AAB-4D01-A473-5E6AC20BE5DF}"/>
    <cellStyle name="E9551&amp;R&amp;U&amp;Aآv_x0004_ 2" xfId="5505" xr:uid="{44937587-5EDD-4DC2-8F7C-8590808F238C}"/>
    <cellStyle name="Eingabe" xfId="2077" xr:uid="{40851C00-D383-4B74-9B5D-822748AB0A74}"/>
    <cellStyle name="Emphasis 1" xfId="270" xr:uid="{A7C6232C-77F6-4626-8A9E-555980F7C0FE}"/>
    <cellStyle name="Emphasis 1 2" xfId="7713" xr:uid="{61731D21-1BFA-4780-8943-D42F258B07F9}"/>
    <cellStyle name="Emphasis 2" xfId="271" xr:uid="{24D081C2-0F05-4AA3-9FB3-0448D5CE6706}"/>
    <cellStyle name="Emphasis 2 2" xfId="7449" xr:uid="{2090EDD8-1BC0-4F55-AB84-C6175690A564}"/>
    <cellStyle name="Emphasis 3" xfId="272" xr:uid="{173C45FB-432D-4ADB-93E3-24098DDACCC4}"/>
    <cellStyle name="Emphasis 3 2" xfId="3969" xr:uid="{175D51AE-FC44-40AD-B501-A7F8C1964F19}"/>
    <cellStyle name="Encabezado 4" xfId="2078" xr:uid="{C5108989-A3CF-4F17-BA43-85EE0EA98198}"/>
    <cellStyle name="end" xfId="2079" xr:uid="{B7FEC830-0E50-49D8-8E5E-967DC0604FC7}"/>
    <cellStyle name="end blue" xfId="2080" xr:uid="{F66D09A6-74C9-41CA-B15D-5617072291E4}"/>
    <cellStyle name="end yellow" xfId="2081" xr:uid="{DB260293-4046-448C-8933-CEC8B4F23F4C}"/>
    <cellStyle name="end yellow bold" xfId="2082" xr:uid="{FFFF2182-A60A-4A49-AE3F-BDBE91636765}"/>
    <cellStyle name="Énfasis1" xfId="2083" xr:uid="{B5B33F6C-CC7C-4A93-95CE-9DD6A979213D}"/>
    <cellStyle name="Énfasis2" xfId="2084" xr:uid="{7BF475BE-51F8-4254-8AFE-6351E4B6B6C9}"/>
    <cellStyle name="Énfasis3" xfId="2085" xr:uid="{695C8E96-BABE-4332-A948-44AB04919486}"/>
    <cellStyle name="Énfasis4" xfId="2086" xr:uid="{4D6DC48F-02ED-4650-996E-DA3D1C68FD89}"/>
    <cellStyle name="Énfasis5" xfId="2087" xr:uid="{6C423174-E620-4DA3-B1B1-24E04F471C83}"/>
    <cellStyle name="Énfasis6" xfId="2088" xr:uid="{5873A98F-B21D-49E8-AEAE-2365F28A3F72}"/>
    <cellStyle name="Enter Currency (0)" xfId="2089" xr:uid="{7B5079FF-A607-4CD7-AAF8-7BC39C85F2D5}"/>
    <cellStyle name="Enter Currency (2)" xfId="2090" xr:uid="{DD2C2323-4F52-4BB0-96EF-55B6D95F501E}"/>
    <cellStyle name="Enter Units (0)" xfId="2091" xr:uid="{47F68F71-9DA0-4DB6-B23D-A7064BF58677}"/>
    <cellStyle name="Enter Units (1)" xfId="2092" xr:uid="{AD157516-BE3C-4F83-801D-341F81302CBA}"/>
    <cellStyle name="Enter Units (2)" xfId="2093" xr:uid="{CE00BB21-1BE2-4BB8-9341-0DD920667EB9}"/>
    <cellStyle name="Entered" xfId="273" xr:uid="{DB6D9E70-2C97-4B23-9578-9A6631F481A4}"/>
    <cellStyle name="Entered 2" xfId="1248" xr:uid="{A398C2B4-1403-40D2-BCE9-C97C5C548678}"/>
    <cellStyle name="En-tête 1" xfId="2094" xr:uid="{34560558-00E4-4E73-9BAE-521E2FEF2EF7}"/>
    <cellStyle name="En-tête 2" xfId="2095" xr:uid="{A3F77FA2-5EC4-4A2C-9BA4-6606CA0F1BB5}"/>
    <cellStyle name="Entrada" xfId="2096" xr:uid="{2AC0855C-91B8-4261-9042-A8D58CF4C74D}"/>
    <cellStyle name="Ergebnis" xfId="2097" xr:uid="{0B020A09-5DCD-48F8-8A50-24042F441FC5}"/>
    <cellStyle name="Erklärender Text" xfId="2098" xr:uid="{3D82152E-DD10-499D-877D-93F6685111D3}"/>
    <cellStyle name="Euro" xfId="1249" xr:uid="{B2647480-3EBF-435E-866F-1F55EAFC7094}"/>
    <cellStyle name="Euro 10" xfId="7714" xr:uid="{794BDB51-FFE8-47AD-8956-45869B2B90AE}"/>
    <cellStyle name="Euro 10 2" xfId="7452" xr:uid="{DF79C840-58C1-4FE8-A04F-A4AB2DC985DD}"/>
    <cellStyle name="Euro 10 2 2" xfId="5760" xr:uid="{B6C2C976-E571-44C9-BAF2-73F01B4F306D}"/>
    <cellStyle name="Euro 10 2 2 2" xfId="5503" xr:uid="{8EFEEA41-D0C0-425B-B469-D38AE2FE8F35}"/>
    <cellStyle name="Euro 10 2 3" xfId="7715" xr:uid="{EF223C0D-CB3A-44E7-8E51-A415630FA921}"/>
    <cellStyle name="Euro 10 3" xfId="7453" xr:uid="{C75A349A-721A-454B-85BF-0A6293EAD11E}"/>
    <cellStyle name="Euro 10 3 2" xfId="3502" xr:uid="{F7A482C8-1328-49AC-9C49-3C8B304DB247}"/>
    <cellStyle name="Euro 10 4" xfId="5502" xr:uid="{64E6B4B7-2294-4EAE-B690-949C787CA101}"/>
    <cellStyle name="Euro 10 5" xfId="26653" xr:uid="{69BE1C58-7171-4A28-8C3B-7A4BB5FE05E6}"/>
    <cellStyle name="Euro 11" xfId="7716" xr:uid="{0B939299-3B4B-42C7-8BD7-1F105A622615}"/>
    <cellStyle name="Euro 11 2" xfId="7454" xr:uid="{9F3B049B-4996-464B-8F48-089AAE2B228E}"/>
    <cellStyle name="Euro 11 2 2" xfId="7806" xr:uid="{1C0DA3A2-B7AF-4A99-B447-4248EB56597D}"/>
    <cellStyle name="Euro 11 2 2 2" xfId="3595" xr:uid="{AFB2A49F-0975-4A91-99DD-F6FE88B6590D}"/>
    <cellStyle name="Euro 11 2 3" xfId="7543" xr:uid="{A40ECF98-4A62-4317-A838-449A3717951E}"/>
    <cellStyle name="Euro 11 3" xfId="3943" xr:uid="{CE8C8240-66F4-4C3A-95D4-E8002D57BF3A}"/>
    <cellStyle name="Euro 11 3 2" xfId="5432" xr:uid="{8E105A49-C054-4B3E-8A39-3F4C9B5A9186}"/>
    <cellStyle name="Euro 11 4" xfId="7807" xr:uid="{6DA84FDA-C0FA-49C5-9E7C-D87B263132A2}"/>
    <cellStyle name="Euro 11 5" xfId="26654" xr:uid="{CA6E1777-9C02-4D65-90BD-6A2E60AEDA73}"/>
    <cellStyle name="Euro 12" xfId="6960" xr:uid="{2A366C96-8FA1-41E2-9601-5537A963ADD6}"/>
    <cellStyle name="Euro 12 2" xfId="7954" xr:uid="{95721119-8339-4B71-9681-770C993A4069}"/>
    <cellStyle name="Euro 12 2 2" xfId="7544" xr:uid="{A57113A8-6AF2-4B37-8CD6-D829CE76EC4D}"/>
    <cellStyle name="Euro 12 2 2 2" xfId="3942" xr:uid="{B2E9DEC0-1D27-4C51-AEAF-229EF3EFA886}"/>
    <cellStyle name="Euro 12 2 3" xfId="3658" xr:uid="{FAD473F9-97F6-45B2-8BA1-31E0576CE113}"/>
    <cellStyle name="Euro 12 3" xfId="7808" xr:uid="{C663603B-46E7-49CA-8289-20F3BE18D125}"/>
    <cellStyle name="Euro 12 3 2" xfId="6961" xr:uid="{135502FF-F601-4E73-B3A1-F88D8E1EDCEA}"/>
    <cellStyle name="Euro 12 4" xfId="7545" xr:uid="{3363E7D5-BAC9-4C24-B45B-839D9136D6BC}"/>
    <cellStyle name="Euro 12 5" xfId="26655" xr:uid="{315DD509-F04C-4275-96B3-C695B059103F}"/>
    <cellStyle name="Euro 13" xfId="5673" xr:uid="{2E13E6E6-D5C8-42CB-9968-736A94676648}"/>
    <cellStyle name="Euro 13 2" xfId="4632" xr:uid="{2A7E7E03-5271-44C5-BE02-BF6AD6E03136}"/>
    <cellStyle name="Euro 13 2 2" xfId="7809" xr:uid="{A69B435C-D9A3-4C1D-9845-7D7F5F3AFA15}"/>
    <cellStyle name="Euro 13 3" xfId="6962" xr:uid="{FB298BE9-AC74-4533-8949-160CA135DAB3}"/>
    <cellStyle name="Euro 14" xfId="7546" xr:uid="{70B83602-992B-4DC3-A77A-49C602288737}"/>
    <cellStyle name="Euro 14 2" xfId="5431" xr:uid="{71B67B0E-A2AE-435C-A5B7-852D15AC64B9}"/>
    <cellStyle name="Euro 15" xfId="6963" xr:uid="{7FA96BA1-384A-4444-AB9F-3BA555D4243D}"/>
    <cellStyle name="Euro 16" xfId="7810" xr:uid="{13CC2606-22A4-4457-A08C-BDA05D2759E0}"/>
    <cellStyle name="Euro 17" xfId="5504" xr:uid="{36ABEC55-D063-4067-917B-ED6381291287}"/>
    <cellStyle name="Euro 18" xfId="32308" xr:uid="{503A6344-C9E5-4A8B-9FB5-65D6F11C1577}"/>
    <cellStyle name="Euro 2" xfId="6964" xr:uid="{B029079D-C610-45E7-9E04-02DA425C95C9}"/>
    <cellStyle name="Euro 2 2" xfId="5072" xr:uid="{0AA0FF0B-5773-4A00-9E3A-1A9D300274F2}"/>
    <cellStyle name="Euro 2 2 2" xfId="5073" xr:uid="{0A362D4B-A286-4A08-B4FD-0EC6F2EE67BE}"/>
    <cellStyle name="Euro 2 2 2 2" xfId="6965" xr:uid="{11EAD4FA-DCF9-4C33-BF92-379E27815354}"/>
    <cellStyle name="Euro 2 2 3" xfId="4661" xr:uid="{A0FA4080-90C6-4214-8E98-206E8416E62B}"/>
    <cellStyle name="Euro 2 3" xfId="3940" xr:uid="{CD938D26-D43D-4AFC-B2D2-FFDC27FCF65A}"/>
    <cellStyle name="Euro 2 3 2" xfId="5430" xr:uid="{BB8C3C8F-3CBF-4B1C-AA49-7DA152EFB04C}"/>
    <cellStyle name="Euro 2 4" xfId="7811" xr:uid="{2A04F6F7-A69C-4881-84D9-90B5AF00A400}"/>
    <cellStyle name="Euro 2 5" xfId="6966" xr:uid="{750B4D71-2089-450B-A02A-EF5421C86625}"/>
    <cellStyle name="Euro 3" xfId="7548" xr:uid="{93662EA9-98B7-408B-8AE3-85D7BF21274D}"/>
    <cellStyle name="Euro 3 2" xfId="3491" xr:uid="{D9D7A600-6A6B-4B45-B794-A7DFB9A158BE}"/>
    <cellStyle name="Euro 3 2 2" xfId="5429" xr:uid="{08D87B31-3D56-406F-8ECC-A2D8C974E9B4}"/>
    <cellStyle name="Euro 3 2 2 2" xfId="7812" xr:uid="{27652519-4DE9-44E6-A262-54B5CD29FD5E}"/>
    <cellStyle name="Euro 3 2 3" xfId="7549" xr:uid="{A4943161-17F9-476F-BD81-2ED7B6BE5F88}"/>
    <cellStyle name="Euro 3 3" xfId="3506" xr:uid="{351CD229-CA8D-4F01-AC93-B2C9500A4FAE}"/>
    <cellStyle name="Euro 3 3 2" xfId="5428" xr:uid="{70655B24-B731-4CF6-AFE1-497A620FE770}"/>
    <cellStyle name="Euro 3 4" xfId="7813" xr:uid="{F2B32408-3337-44F1-9FAB-E8A0996A0B49}"/>
    <cellStyle name="Euro 3 5" xfId="7550" xr:uid="{ACDDD966-E1FC-4C3E-B55F-E756E5A80DB1}"/>
    <cellStyle name="Euro 4" xfId="4284" xr:uid="{62BB8E48-F776-4C8B-BB4D-2BA638787DCE}"/>
    <cellStyle name="Euro 4 2" xfId="5427" xr:uid="{DB4C2224-7496-4F49-ABB5-FBB18F576491}"/>
    <cellStyle name="Euro 4 2 2" xfId="7814" xr:uid="{E80EA355-2E68-433A-B810-BA15FE5AFE8B}"/>
    <cellStyle name="Euro 4 2 2 2" xfId="7551" xr:uid="{47FE043F-54FE-4E89-8610-3C2CE4569CB1}"/>
    <cellStyle name="Euro 4 2 3" xfId="3656" xr:uid="{A1E44404-9AF9-48E1-9795-6648472CE803}"/>
    <cellStyle name="Euro 4 3" xfId="7815" xr:uid="{E69E2F4E-EE6F-4A73-A8DD-07B12CA4427B}"/>
    <cellStyle name="Euro 4 3 2" xfId="3594" xr:uid="{2C9301A3-2C96-4D22-B045-A90683B26BC3}"/>
    <cellStyle name="Euro 4 4" xfId="7547" xr:uid="{AAF69E75-6C0F-4DE4-8012-1E9EFC4C9A1E}"/>
    <cellStyle name="Euro 4 5" xfId="26656" xr:uid="{F04B19FA-6381-4073-9237-6A0A232CE55E}"/>
    <cellStyle name="Euro 5" xfId="6967" xr:uid="{2014ECF2-6C5C-4939-90F9-AF9DD61508EB}"/>
    <cellStyle name="Euro 5 2" xfId="5666" xr:uid="{ED396E90-D0AD-4441-9EB9-75B806C1CF7A}"/>
    <cellStyle name="Euro 5 2 2" xfId="5665" xr:uid="{B0E84895-6A85-4E27-91FD-1658E56674E1}"/>
    <cellStyle name="Euro 5 2 2 2" xfId="3655" xr:uid="{36D1C7B7-9460-4280-AF7F-DD89F8A70BF6}"/>
    <cellStyle name="Euro 5 2 3" xfId="7816" xr:uid="{87DE8D88-7302-443C-A0D9-46CD94DFBDAA}"/>
    <cellStyle name="Euro 5 3" xfId="7553" xr:uid="{AF6B225C-C446-4E58-885A-79DE76A6DA72}"/>
    <cellStyle name="Euro 5 3 2" xfId="5664" xr:uid="{0F4E06B6-A893-476E-B50B-567D3F6CC02B}"/>
    <cellStyle name="Euro 5 4" xfId="6694" xr:uid="{0F8E1A1E-89F3-4B35-A1E7-EB91A414AB78}"/>
    <cellStyle name="Euro 5 5" xfId="26657" xr:uid="{1B15531F-4CA7-4E5B-87FA-5EB6BDD79614}"/>
    <cellStyle name="Euro 6" xfId="7817" xr:uid="{4DE572BF-3BAF-4A46-AB57-86C67185B5BB}"/>
    <cellStyle name="Euro 6 2" xfId="7554" xr:uid="{341471AD-F79B-438F-A223-BF27895A8532}"/>
    <cellStyle name="Euro 6 2 2" xfId="5663" xr:uid="{48C838ED-200F-4901-83AA-63B0CFEF5EB2}"/>
    <cellStyle name="Euro 6 2 2 2" xfId="5425" xr:uid="{4FB71479-159B-4595-82C4-9419BCEDB877}"/>
    <cellStyle name="Euro 6 2 3" xfId="7818" xr:uid="{D6A68537-3F89-4AFE-B39E-9D6455D62A71}"/>
    <cellStyle name="Euro 6 3" xfId="7555" xr:uid="{27D947EC-01A6-4F5A-A224-1679D732DA97}"/>
    <cellStyle name="Euro 6 3 2" xfId="5662" xr:uid="{62874983-136F-4B3D-9CE2-633BC687D18E}"/>
    <cellStyle name="Euro 6 4" xfId="4280" xr:uid="{0723B7A3-439A-4341-BB6B-229F75271413}"/>
    <cellStyle name="Euro 6 5" xfId="26658" xr:uid="{288894F2-57A7-4014-A87C-E47CE69E9C28}"/>
    <cellStyle name="Euro 7" xfId="7819" xr:uid="{175C41F8-E37F-41FC-8EE6-47A4BC772158}"/>
    <cellStyle name="Euro 7 2" xfId="7556" xr:uid="{31DE8BC8-15FC-4CB5-ABC6-429E0A8F6E99}"/>
    <cellStyle name="Euro 7 2 2" xfId="5759" xr:uid="{592BFEF0-8578-4C08-A2DD-795F2B907621}"/>
    <cellStyle name="Euro 7 2 2 2" xfId="5497" xr:uid="{CD374355-022B-4F0D-9096-3298EF9DC8B0}"/>
    <cellStyle name="Euro 7 2 3" xfId="8094" xr:uid="{EF117971-6172-419E-B67E-2627F4F98178}"/>
    <cellStyle name="Euro 7 3" xfId="7717" xr:uid="{E782D5DA-DB61-48BF-89B1-95A9CFB143EC}"/>
    <cellStyle name="Euro 7 3 2" xfId="7455" xr:uid="{6400137C-0AD3-4C1B-8666-DC6FCBF8AD14}"/>
    <cellStyle name="Euro 7 4" xfId="5501" xr:uid="{46308908-CFF9-45EF-8558-26EC0ABC4235}"/>
    <cellStyle name="Euro 7 5" xfId="26659" xr:uid="{3261AC31-5F03-44A5-A6F6-7FE66C9B7A18}"/>
    <cellStyle name="Euro 8" xfId="7718" xr:uid="{B1D2E082-EE85-493A-9C56-DFBDA4AA41FB}"/>
    <cellStyle name="Euro 8 2" xfId="6903" xr:uid="{D2DED2B1-581E-441C-8543-DE0B8F271BCC}"/>
    <cellStyle name="Euro 8 2 2" xfId="7451" xr:uid="{1A1145FC-D15F-4BBE-A820-6FC654E36D80}"/>
    <cellStyle name="Euro 8 2 2 2" xfId="5758" xr:uid="{E2631864-2E3E-44B8-BEAC-9DCF67EEA402}"/>
    <cellStyle name="Euro 8 2 3" xfId="5757" xr:uid="{847BB7CA-5A9D-45C4-9F31-4D8982F29F89}"/>
    <cellStyle name="Euro 8 3" xfId="5500" xr:uid="{07661B34-9BC6-4706-9600-90D35D8D076A}"/>
    <cellStyle name="Euro 8 3 2" xfId="7719" xr:uid="{00884437-5B38-43B4-8BD9-E866187A13D3}"/>
    <cellStyle name="Euro 8 4" xfId="7457" xr:uid="{3E75259C-527E-4042-A3D6-9B1734103A71}"/>
    <cellStyle name="Euro 8 5" xfId="26660" xr:uid="{23F5319B-D234-4148-9C2D-8F9ABB94E32F}"/>
    <cellStyle name="Euro 9" xfId="5756" xr:uid="{B9A10F1A-5FDF-4A6C-9C86-8F723FB2A831}"/>
    <cellStyle name="Euro 9 2" xfId="5499" xr:uid="{7279556A-D1B9-482D-9A4A-3E805F49252F}"/>
    <cellStyle name="Euro 9 2 2" xfId="7720" xr:uid="{A246C9E6-4C60-41C6-875A-0A2E19E19862}"/>
    <cellStyle name="Euro 9 2 2 2" xfId="7458" xr:uid="{173CBA7B-E434-4F38-98FD-4553C47CAD6D}"/>
    <cellStyle name="Euro 9 2 3" xfId="3490" xr:uid="{B9556912-F1A8-43E9-9E44-1A233F2AB92E}"/>
    <cellStyle name="Euro 9 3" xfId="5498" xr:uid="{CC2A7A38-119B-4316-BDF5-FBC9683B2B4C}"/>
    <cellStyle name="Euro 9 3 2" xfId="7721" xr:uid="{D1B7E80D-C3FE-4344-87D0-D3C858263E25}"/>
    <cellStyle name="Euro 9 4" xfId="7459" xr:uid="{652A9218-F2AB-4668-8907-441F49EB8493}"/>
    <cellStyle name="Euro 9 5" xfId="26661" xr:uid="{BB7C73E9-6D09-4A98-9701-255114AE05AD}"/>
    <cellStyle name="Explanatory Text" xfId="17" builtinId="53" customBuiltin="1"/>
    <cellStyle name="Explanatory Text 10" xfId="1250" xr:uid="{F2D869A7-E4C9-4C81-8A2A-C72408B5CDE7}"/>
    <cellStyle name="Explanatory Text 11" xfId="32327" xr:uid="{81668EA5-E6F9-4A88-A43C-8C637D9FCC12}"/>
    <cellStyle name="Explanatory Text 2" xfId="1251" xr:uid="{AD0710E1-7609-4778-8B69-5F7FE045D0EE}"/>
    <cellStyle name="Explanatory Text 2 2" xfId="1252" xr:uid="{D27BD2B3-CAEE-43F8-A028-035F103416D7}"/>
    <cellStyle name="Explanatory Text 2 3" xfId="1253" xr:uid="{A77B76AC-6A36-4691-B00D-789A00BFB33F}"/>
    <cellStyle name="Explanatory Text 3" xfId="1254" xr:uid="{7D773273-D40A-4458-8527-F35B841A204C}"/>
    <cellStyle name="Explanatory Text 3 2" xfId="6968" xr:uid="{A7E31DB5-C32F-4D3A-A3AD-A24E0A7F64D8}"/>
    <cellStyle name="Explanatory Text 3 3" xfId="7820" xr:uid="{7C6CB4E8-D73E-4142-8B13-61A1D9BB19D3}"/>
    <cellStyle name="Explanatory Text 4" xfId="1255" xr:uid="{386EEE40-E670-4877-8E4A-6770C7D663F1}"/>
    <cellStyle name="Explanatory Text 5" xfId="1256" xr:uid="{BEBE38F0-1716-4118-B675-7D2119371516}"/>
    <cellStyle name="Explanatory Text 6" xfId="1257" xr:uid="{5F0E0B4F-D177-4C7A-8B63-9F1E666A8E56}"/>
    <cellStyle name="Explanatory Text 7" xfId="1258" xr:uid="{81D465A7-E890-4E16-A6D7-B7E675FE5011}"/>
    <cellStyle name="Explanatory Text 8" xfId="1259" xr:uid="{0AEB66EE-8AAB-41CB-9F10-DDA96E5ECB13}"/>
    <cellStyle name="Explanatory Text 9" xfId="1260" xr:uid="{F1FFFA1F-E641-4B0A-A079-B11116D186DC}"/>
    <cellStyle name="F2" xfId="2099" xr:uid="{3F9C8D0F-385C-4E08-9A4B-AF5057AFB920}"/>
    <cellStyle name="F3" xfId="2100" xr:uid="{E49F0025-3654-47EE-936B-332234A26122}"/>
    <cellStyle name="F4" xfId="2101" xr:uid="{6BD9ED09-5394-4004-BB70-862E19D133B4}"/>
    <cellStyle name="F5" xfId="2102" xr:uid="{3D9B1D4D-ED70-4A02-A0C5-91581B334863}"/>
    <cellStyle name="F6" xfId="2103" xr:uid="{A4F47A1E-750A-4396-AAB3-82C01C06075A}"/>
    <cellStyle name="F7" xfId="2104" xr:uid="{176E3D87-8803-4F80-BDE7-FB490D164637}"/>
    <cellStyle name="F8" xfId="2105" xr:uid="{CB92E566-6F8F-424D-B152-AF78317BC4DB}"/>
    <cellStyle name="Financier0" xfId="2106" xr:uid="{A4D5198C-D0AA-4A45-8CA7-5E8F562779FD}"/>
    <cellStyle name="Fixed" xfId="274" xr:uid="{CE05C25E-65F3-4A5E-B60F-FD11B04F1943}"/>
    <cellStyle name="Fixed 2" xfId="2107" xr:uid="{E9410A63-8911-45C6-9C1A-DC50C9F795E8}"/>
    <cellStyle name="Fixed 2 2" xfId="5654" xr:uid="{18D3650A-29B9-45A0-A848-3E834F79D17A}"/>
    <cellStyle name="Fixed 2 3" xfId="5661" xr:uid="{8592C024-81C9-4F27-A56E-8944C7D926A0}"/>
    <cellStyle name="Fixed 2 4" xfId="3654" xr:uid="{924DAF2A-8CDF-4E77-9886-50A538C4C83A}"/>
    <cellStyle name="Fixed 2 5" xfId="7821" xr:uid="{0C10629B-1F6A-4E2C-85F9-19C7CFC47F5E}"/>
    <cellStyle name="Fixed 2 6" xfId="7552" xr:uid="{E82548F3-47F5-4439-997F-8386F9311EFD}"/>
    <cellStyle name="Fixed 2 7" xfId="32574" xr:uid="{39A674A7-BE61-4BD0-B498-70924691E22C}"/>
    <cellStyle name="Fixed 3" xfId="6970" xr:uid="{A0355D08-3E59-4837-B938-1D9E1DAF1D26}"/>
    <cellStyle name="Fixed 3 2" xfId="7557" xr:uid="{C3A99C23-BA51-48E0-A955-5D3395182101}"/>
    <cellStyle name="Fixed 3 3" xfId="5660" xr:uid="{9EF28526-5F0C-47FF-B741-196E6B0BAC56}"/>
    <cellStyle name="Fixed 3 4" xfId="5424" xr:uid="{DF51D74F-89CB-4500-8680-C5B8BC9A24F6}"/>
    <cellStyle name="Fixed 4" xfId="7822" xr:uid="{50ED8B73-CCDA-4B22-8045-21F398C2EE8E}"/>
    <cellStyle name="Fixed 5" xfId="7955" xr:uid="{15B580CA-5B57-4B16-8DDE-BBD1D3061334}"/>
    <cellStyle name="Foottitle" xfId="6971" xr:uid="{7224508D-7119-48EC-A188-64085D80BE2E}"/>
    <cellStyle name="Foottitle 2" xfId="7558" xr:uid="{950FBFF8-965F-40B3-8F1B-5CE19CD4DB35}"/>
    <cellStyle name="G10" xfId="2108" xr:uid="{F9CC1F6E-97E9-4000-9C34-7777716E35F9}"/>
    <cellStyle name="Good" xfId="8" builtinId="26" customBuiltin="1"/>
    <cellStyle name="Good 10" xfId="1261" xr:uid="{BF50C5DE-D9AB-4B40-9253-7E6DEA1911E9}"/>
    <cellStyle name="Good 11" xfId="32346" xr:uid="{58B69C24-1C94-44C5-81A1-F0DAF36B28FA}"/>
    <cellStyle name="Good 2" xfId="275" xr:uid="{32747599-D450-4DF0-9B6D-3AA6AEED2F77}"/>
    <cellStyle name="Good 2 2" xfId="1263" xr:uid="{57DA5534-0845-4708-BD4A-8A11975D3269}"/>
    <cellStyle name="Good 2 3" xfId="1264" xr:uid="{BE821186-FDF5-4E4D-AE50-EDCBE9819990}"/>
    <cellStyle name="Good 2 4" xfId="1262" xr:uid="{25B75C2D-000F-4B75-BAD9-32C8193692BB}"/>
    <cellStyle name="Good 2 5" xfId="5659" xr:uid="{7057FB1A-E2A6-47EE-8605-8C6019E1B269}"/>
    <cellStyle name="Good 3" xfId="1265" xr:uid="{F198C0CF-53F2-4C76-8EF7-5BB1EE2BC788}"/>
    <cellStyle name="Good 3 2" xfId="7823" xr:uid="{2B483D87-C418-47F8-9803-CBB5F9819B12}"/>
    <cellStyle name="Good 3 3" xfId="5423" xr:uid="{FD2FB842-9F36-49D8-A986-7CEA2048B2D8}"/>
    <cellStyle name="Good 4" xfId="1266" xr:uid="{BE7A01BD-9D4F-437B-83D2-E30865B07678}"/>
    <cellStyle name="Good 5" xfId="1267" xr:uid="{9D48CF4D-26DF-42AE-AC52-20A4222F180F}"/>
    <cellStyle name="Good 5 2" xfId="7559" xr:uid="{7BF813E3-574E-449B-A4FD-3AF3653D6D55}"/>
    <cellStyle name="Good 6" xfId="1268" xr:uid="{EE19728E-6603-40C5-8E33-DCF26B181FDB}"/>
    <cellStyle name="Good 7" xfId="1269" xr:uid="{EE489AB3-E918-4A2D-9C04-06223ACB03D0}"/>
    <cellStyle name="Good 8" xfId="1270" xr:uid="{39F56745-4635-4BAA-BBAC-131AE6B4D99E}"/>
    <cellStyle name="Good 9" xfId="1271" xr:uid="{90CD4740-9B82-4A97-AF23-6D9EE51BEDEC}"/>
    <cellStyle name="Green shade" xfId="2109" xr:uid="{2C67EBFF-75E2-400B-A99B-277FCF57C723}"/>
    <cellStyle name="Grey" xfId="276" xr:uid="{D6C1F6A8-BE49-4F63-B461-190DEC5912A4}"/>
    <cellStyle name="Grey 2" xfId="5658" xr:uid="{C04DFE89-6D78-47B5-BAFA-BDC983E771F9}"/>
    <cellStyle name="GreyOrWhite" xfId="2110" xr:uid="{B3CAD106-2015-4262-8E9E-93342BF4D02A}"/>
    <cellStyle name="GreyOrWhite 2" xfId="32575" xr:uid="{CFAF8C6C-923E-40F6-9A9E-EA137D913D68}"/>
    <cellStyle name="Gut" xfId="2111" xr:uid="{E5D2EBA2-65A4-42A8-9500-A42C357F2866}"/>
    <cellStyle name="haha" xfId="2112" xr:uid="{E19770A3-4C7E-41BC-9CF4-B2820E9A496D}"/>
    <cellStyle name="haha 2" xfId="3467" xr:uid="{567A5787-3707-4C9D-B0F3-3798CCEB1D4D}"/>
    <cellStyle name="haha 2 2" xfId="6717" xr:uid="{22750ABA-7A99-4EEA-8FD5-9A55568D6422}"/>
    <cellStyle name="haha 2 3" xfId="8049" xr:uid="{454ED8DC-836D-4180-983E-13214C27A30B}"/>
    <cellStyle name="haha 2 4" xfId="8096" xr:uid="{0D7B7E26-B66A-4200-9DD3-1D4D8F199D99}"/>
    <cellStyle name="haha 2 5" xfId="32795" xr:uid="{0E292F10-4547-4642-9816-218081CF5618}"/>
    <cellStyle name="haha 2 6" xfId="32820" xr:uid="{8F9690BE-E0F8-46F4-8722-DEB4AF709CC1}"/>
    <cellStyle name="haha 2 7" xfId="32836" xr:uid="{7A39833D-1F5B-46E8-A986-8C44256D1CB3}"/>
    <cellStyle name="haha 3" xfId="3340" xr:uid="{00FC05C0-4040-41F6-AB99-133BF4AE2762}"/>
    <cellStyle name="haha 3 2" xfId="6590" xr:uid="{3483BF39-A975-4163-A44B-4BAD1340BB7D}"/>
    <cellStyle name="haha 3 3" xfId="7927" xr:uid="{86038F98-B85D-4016-A7D6-08290F228562}"/>
    <cellStyle name="haha 3 4" xfId="5375" xr:uid="{F7BACC27-B67A-4342-9A60-D4002F6DDDED}"/>
    <cellStyle name="haha 4" xfId="5368" xr:uid="{10F1E117-8A4C-4CEE-98D5-21F274DF7C13}"/>
    <cellStyle name="haha 5" xfId="4739" xr:uid="{E6758479-9B89-43D8-9637-7D4341F3536E}"/>
    <cellStyle name="haha 6" xfId="5099" xr:uid="{814E5AF8-CFCD-4212-B40F-53C1D4D90F28}"/>
    <cellStyle name="haha 7" xfId="32576" xr:uid="{CF29519B-B723-4A52-911E-1F496D25D1D6}"/>
    <cellStyle name="haha 8" xfId="32337" xr:uid="{121EF8C0-CD0F-47FE-8374-3339B804ECA3}"/>
    <cellStyle name="haha 9" xfId="32579" xr:uid="{9160D562-BB08-40D9-970A-7C0C8CC4007B}"/>
    <cellStyle name="head" xfId="2113" xr:uid="{021B278D-F45B-49CC-A513-3F9523B3EB27}"/>
    <cellStyle name="head 1" xfId="2114" xr:uid="{9F0841EA-DBB3-4CA4-BB87-6FFE6BA5A486}"/>
    <cellStyle name="head 1-1" xfId="2115" xr:uid="{70B6D676-837E-43DB-AC3B-255084A7154C}"/>
    <cellStyle name="HEADER" xfId="2116" xr:uid="{5547E18A-1CF3-408A-AD1C-6D1D91977D28}"/>
    <cellStyle name="header 2" xfId="7824" xr:uid="{3B22C0BA-901E-4B2A-B3C4-6BFE59316A97}"/>
    <cellStyle name="header 3" xfId="5422" xr:uid="{840C691D-16C8-4EB6-BEDA-2782BFE252A3}"/>
    <cellStyle name="Header1" xfId="277" xr:uid="{B89B8256-2CAD-4781-BDD8-0AC00F8BE473}"/>
    <cellStyle name="Header1 2" xfId="6972" xr:uid="{592B62CB-B863-47EB-8E33-AE48E4CA5F3A}"/>
    <cellStyle name="Header2" xfId="278" xr:uid="{B2676C3B-0D20-4D7E-BE97-9272884AB37F}"/>
    <cellStyle name="Header2 2" xfId="7560" xr:uid="{6CA77A6E-F781-48E6-B6A7-3CACC07A9B4A}"/>
    <cellStyle name="Heading" xfId="2117" xr:uid="{1467A92F-AD86-4B54-B5F9-69FE9A4C35A3}"/>
    <cellStyle name="Heading 1" xfId="4" builtinId="16" customBuiltin="1"/>
    <cellStyle name="Heading 1 10" xfId="1272" xr:uid="{AC25138A-2BE4-44B0-BF15-9876E9D6639A}"/>
    <cellStyle name="Heading 1 11" xfId="32172" xr:uid="{9D4A6935-BC1C-4CD6-807D-A544A02B1628}"/>
    <cellStyle name="Heading 1 2" xfId="1273" xr:uid="{B1AFFA60-E4B2-41CD-8FF4-376DC1DDACF4}"/>
    <cellStyle name="Heading 1 2 2" xfId="1274" xr:uid="{A4D5547F-3415-405D-A676-B3E6572D2008}"/>
    <cellStyle name="Heading 1 2 3" xfId="1275" xr:uid="{336DA4C0-B0E5-4008-9182-020AE81D2CAE}"/>
    <cellStyle name="Heading 1 2 4" xfId="7825" xr:uid="{8B144F4C-E92D-4ECA-A6A3-DA4B26D3F09F}"/>
    <cellStyle name="Heading 1 3" xfId="1276" xr:uid="{8E18B6B3-B7C4-46AC-AC12-BFFBD3888B1C}"/>
    <cellStyle name="Heading 1 3 2" xfId="7956" xr:uid="{1B3221DF-BCD6-41DF-9E97-23409A378B31}"/>
    <cellStyle name="Heading 1 3 3" xfId="6969" xr:uid="{59E66212-D682-4F37-A4EA-D7432680692D}"/>
    <cellStyle name="Heading 1 4" xfId="1277" xr:uid="{B43FF972-B477-4922-AE65-CE452B90BE93}"/>
    <cellStyle name="Heading 1 5" xfId="1278" xr:uid="{30C804BD-1C67-437C-BF3D-929D60845F2A}"/>
    <cellStyle name="Heading 1 5 2" xfId="4287" xr:uid="{9A6F9A82-4582-44F6-B06E-3F527531E0BC}"/>
    <cellStyle name="Heading 1 6" xfId="1279" xr:uid="{104B5423-516B-44C9-9AE5-0C1E80D2FEE9}"/>
    <cellStyle name="Heading 1 7" xfId="1280" xr:uid="{94131E0A-0DE9-4460-AF73-896E0DCCB4B5}"/>
    <cellStyle name="Heading 1 8" xfId="1281" xr:uid="{299DEFFF-D6E3-48B3-818D-E7988978F536}"/>
    <cellStyle name="Heading 1 9" xfId="1282" xr:uid="{4139CA1E-2000-4342-9BEF-FCEACB21E538}"/>
    <cellStyle name="Heading 2" xfId="5" builtinId="17" customBuiltin="1"/>
    <cellStyle name="Heading 2 10" xfId="1283" xr:uid="{BF809978-1768-4EAA-80ED-E4356A7ED760}"/>
    <cellStyle name="Heading 2 11" xfId="32275" xr:uid="{5DC054A3-F83B-4AD4-8359-ECB84F13EDFB}"/>
    <cellStyle name="Heading 2 2" xfId="1284" xr:uid="{201603C3-739C-49DF-AFE2-6CF72921F790}"/>
    <cellStyle name="Heading 2 2 2" xfId="1285" xr:uid="{617BB021-5547-4CCB-91A6-5DBD0DBAE8E0}"/>
    <cellStyle name="Heading 2 2 3" xfId="1286" xr:uid="{0590AF48-20A5-4B86-A183-E450BE92EF05}"/>
    <cellStyle name="Heading 2 2 4" xfId="5650" xr:uid="{269D9A3A-F243-492C-84AF-416109939BC3}"/>
    <cellStyle name="Heading 2 3" xfId="1287" xr:uid="{3BA6E10C-F3A3-4296-BE08-3781499A9FED}"/>
    <cellStyle name="Heading 2 3 2" xfId="7826" xr:uid="{734CC344-2EC5-45CE-BB50-7FF703E500F0}"/>
    <cellStyle name="Heading 2 3 3" xfId="3653" xr:uid="{F897DE56-80CC-4E6A-B8B4-D134E540F6CF}"/>
    <cellStyle name="Heading 2 4" xfId="1288" xr:uid="{848437A6-C949-4345-9CC0-6E8659703254}"/>
    <cellStyle name="Heading 2 5" xfId="1289" xr:uid="{44E62A64-B90C-44FD-B702-C43F21E5A51B}"/>
    <cellStyle name="Heading 2 5 2" xfId="5649" xr:uid="{3328C967-6372-4768-9A1A-2AD6F2340322}"/>
    <cellStyle name="Heading 2 6" xfId="1290" xr:uid="{E088297C-2936-4120-9D82-BE810B75BCC6}"/>
    <cellStyle name="Heading 2 7" xfId="1291" xr:uid="{6022FC7C-515C-4DCC-95E8-757B1A65FE28}"/>
    <cellStyle name="Heading 2 8" xfId="1292" xr:uid="{6B250498-93ED-4E53-A62E-F5D5719E92D0}"/>
    <cellStyle name="Heading 2 9" xfId="1293" xr:uid="{76C4DD75-8B3F-4ADB-8FA7-5E3F33D78B4B}"/>
    <cellStyle name="Heading 3" xfId="6" builtinId="18" customBuiltin="1"/>
    <cellStyle name="Heading 3 10" xfId="1294" xr:uid="{123ACB99-AB5C-4445-9933-C7C14F4229FD}"/>
    <cellStyle name="Heading 3 11" xfId="32254" xr:uid="{0A284FD4-02A1-4272-B1EC-5DCD133786CF}"/>
    <cellStyle name="Heading 3 2" xfId="1295" xr:uid="{67D0B549-E9FC-4412-93C4-EBA6A6531520}"/>
    <cellStyle name="Heading 3 2 2" xfId="1296" xr:uid="{7A7B0FD9-ECBB-4FFF-AE0C-E7C00CEFCBE9}"/>
    <cellStyle name="Heading 3 2 3" xfId="1297" xr:uid="{5CDA1378-5881-4F0F-9F37-739EE97719CD}"/>
    <cellStyle name="Heading 3 2 4" xfId="5421" xr:uid="{534F1806-2755-480B-8892-8A9FAF23FAA8}"/>
    <cellStyle name="Heading 3 3" xfId="1298" xr:uid="{6C209E6C-19F7-4B45-8B65-E8721C3EC6FB}"/>
    <cellStyle name="Heading 3 3 2" xfId="7562" xr:uid="{48E5FD67-CB79-465A-AB94-AEAF5F6CC374}"/>
    <cellStyle name="Heading 3 3 3" xfId="7827" xr:uid="{75C137CE-FB66-4977-A4BA-20F9E9C4EDC2}"/>
    <cellStyle name="Heading 3 4" xfId="1299" xr:uid="{39FD5D91-AB46-43B3-8D7A-E0A2265F253D}"/>
    <cellStyle name="Heading 3 5" xfId="1300" xr:uid="{EDD71378-09BF-4340-9FAA-1A20F462847A}"/>
    <cellStyle name="Heading 3 5 2" xfId="5420" xr:uid="{BCCD6586-D937-49FE-8DC8-28FB04404ACC}"/>
    <cellStyle name="Heading 3 6" xfId="1301" xr:uid="{E33482B4-46DF-4F52-84CE-B91A9CB453AD}"/>
    <cellStyle name="Heading 3 7" xfId="1302" xr:uid="{D8B15835-B5BA-46DC-B956-73B15E42EA8C}"/>
    <cellStyle name="Heading 3 8" xfId="1303" xr:uid="{1A3BAFC1-72C0-47B0-9D40-4E36E7E1B17E}"/>
    <cellStyle name="Heading 3 9" xfId="1304" xr:uid="{76475F12-B310-4DA4-9A66-C49978C2E228}"/>
    <cellStyle name="Heading 4" xfId="7" builtinId="19" customBuiltin="1"/>
    <cellStyle name="Heading 4 10" xfId="1305" xr:uid="{7B3922F1-07D7-49A8-820F-E750C623D3BC}"/>
    <cellStyle name="Heading 4 11" xfId="32231" xr:uid="{AA906AD6-D437-4D7A-96A1-66A1BB8182EC}"/>
    <cellStyle name="Heading 4 2" xfId="1306" xr:uid="{F2C85113-10F5-4631-AD58-C3FBB2CF1FF9}"/>
    <cellStyle name="Heading 4 2 2" xfId="1307" xr:uid="{F02923DE-E8B5-4DCD-9E75-E6E0573AAB5C}"/>
    <cellStyle name="Heading 4 2 3" xfId="1308" xr:uid="{E92CA876-4782-4452-864C-BCB86FA1B4F3}"/>
    <cellStyle name="Heading 4 2 4" xfId="7828" xr:uid="{8C4B88BE-B47E-418C-AE5D-8C4A86AEDE40}"/>
    <cellStyle name="Heading 4 3" xfId="1309" xr:uid="{5F71D621-6EC9-4863-9140-E922B2717393}"/>
    <cellStyle name="Heading 4 3 2" xfId="5648" xr:uid="{B3DF722F-65D5-4D8E-9048-6BF37A0A30BE}"/>
    <cellStyle name="Heading 4 3 3" xfId="7563" xr:uid="{0C47E3F9-A65B-489F-861B-4B5320436033}"/>
    <cellStyle name="Heading 4 4" xfId="1310" xr:uid="{FD32F7E2-40DB-4FB0-82F8-4DD63A9CA9E9}"/>
    <cellStyle name="Heading 4 5" xfId="1311" xr:uid="{691B0F85-8C50-4117-AA42-52B70C8F0F91}"/>
    <cellStyle name="Heading 4 5 2" xfId="7829" xr:uid="{886CA273-D00D-443B-BC10-CC49C07CC547}"/>
    <cellStyle name="Heading 4 6" xfId="1312" xr:uid="{65945A7F-7940-4D86-9D2C-44E8520CE844}"/>
    <cellStyle name="Heading 4 7" xfId="1313" xr:uid="{37008193-9602-4FFC-AB9F-BF37A55C4F17}"/>
    <cellStyle name="Heading 4 8" xfId="1314" xr:uid="{A6BC5D3F-B0A8-44CD-8DA7-3BC49B8F03B2}"/>
    <cellStyle name="Heading 4 9" xfId="1315" xr:uid="{CC3EFCA4-F029-4522-B85E-9C71F2E721BD}"/>
    <cellStyle name="heading 5" xfId="3482" xr:uid="{A52A3F3D-1AE1-4E72-9377-9A3555E8B8D2}"/>
    <cellStyle name="Heading”آ_x0008_" xfId="7564" xr:uid="{B480CF67-BE5F-4573-BA76-B10DAEF35C14}"/>
    <cellStyle name="HEADING1" xfId="279" xr:uid="{DD462C9C-0F06-437F-93D0-606FC957B19D}"/>
    <cellStyle name="Heading1 2" xfId="2118" xr:uid="{FC22EB51-778C-4F43-B6BD-33968BD09B48}"/>
    <cellStyle name="Heading1 2 2" xfId="7830" xr:uid="{D69467EA-0C1B-450F-8D3D-BF447B3F54E2}"/>
    <cellStyle name="Heading1 3" xfId="4631" xr:uid="{2A3A778C-CDF8-4C8D-874F-FE2CCC8DD610}"/>
    <cellStyle name="HEADING2" xfId="280" xr:uid="{2DC1A3C0-77B7-442E-84B7-6079D9055FD5}"/>
    <cellStyle name="Heading2 2" xfId="2119" xr:uid="{DE27FE77-4F24-4A8A-BA42-FFD59046164D}"/>
    <cellStyle name="Heading2 2 2" xfId="7561" xr:uid="{BD85FB45-D976-4398-A43A-540EEAFC5D88}"/>
    <cellStyle name="Heading2 3" xfId="6973" xr:uid="{147F86E8-314D-40C7-A182-6FDEE34EF548}"/>
    <cellStyle name="headingM" xfId="2120" xr:uid="{ECDC79AE-3ACE-4D80-A11D-9514BE29A91D}"/>
    <cellStyle name="headingM 2" xfId="3468" xr:uid="{DD9466AF-7E44-4BCA-B8EC-4CB197B48795}"/>
    <cellStyle name="headingM 2 2" xfId="6718" xr:uid="{003369B5-CF87-4C2A-93F9-9D41D61AD67E}"/>
    <cellStyle name="headingM 2 3" xfId="8050" xr:uid="{EE2613BE-0894-47D1-B886-AF64749A9E3C}"/>
    <cellStyle name="headingM 2 4" xfId="8097" xr:uid="{C99D87B8-A76C-4291-A4AC-3506E22C68B4}"/>
    <cellStyle name="headingM 2 5" xfId="32796" xr:uid="{AB1297B8-22A6-489C-AE2C-946EB38DF595}"/>
    <cellStyle name="headingM 2 6" xfId="32821" xr:uid="{BC6832F1-C9A1-404C-9A9D-D45606AA92C2}"/>
    <cellStyle name="headingM 2 7" xfId="32837" xr:uid="{3EC3634B-E911-408A-A702-AD9AF84DA55A}"/>
    <cellStyle name="headingM 3" xfId="3341" xr:uid="{FB490165-8CEC-4EF9-8F30-B406F7EC4FC0}"/>
    <cellStyle name="headingM 3 2" xfId="6591" xr:uid="{54D873EF-6E6D-47CA-A28A-37D394F171ED}"/>
    <cellStyle name="headingM 3 3" xfId="7928" xr:uid="{5236B011-5A09-4E8E-9206-D284F29D3D81}"/>
    <cellStyle name="headingM 3 4" xfId="4514" xr:uid="{BD8816DE-9FEC-45E5-A017-E352163F4130}"/>
    <cellStyle name="headingM 4" xfId="5376" xr:uid="{88E14FF8-C111-4B82-B127-9BD9B00AA499}"/>
    <cellStyle name="headingM 5" xfId="4731" xr:uid="{50C0EB58-E0A7-42EA-835E-0CCF061FA83F}"/>
    <cellStyle name="headingM 6" xfId="6761" xr:uid="{568666FA-9C0B-4C88-BFF2-9E2F50D9646A}"/>
    <cellStyle name="headingM 7" xfId="32577" xr:uid="{C55AF5CC-D6CD-407B-82B9-2DDE503212B5}"/>
    <cellStyle name="headingM 8" xfId="32333" xr:uid="{0E453DC5-04F3-41F2-BA8C-B9285CEF5A37}"/>
    <cellStyle name="headingM 9" xfId="32313" xr:uid="{915A88DA-7253-484F-A806-ECC5DE4D1DE2}"/>
    <cellStyle name="HEADINGS" xfId="2121" xr:uid="{5BF34115-8B99-4AB9-8AA3-19F92EFF646D}"/>
    <cellStyle name="HEADINGS 2" xfId="5647" xr:uid="{1F0E8134-3ED0-4508-99F7-2E92BF692C43}"/>
    <cellStyle name="HEADINGSTOP" xfId="2122" xr:uid="{4DE067DD-6769-4A2A-8CEE-0646BA89C76C}"/>
    <cellStyle name="HEADINGSTOP 2" xfId="4659" xr:uid="{F66B5249-CC47-4027-9DFD-7263A5042BDD}"/>
    <cellStyle name="Heads" xfId="4630" xr:uid="{D1E14D76-CBE1-40D9-84E9-103242ACDBE3}"/>
    <cellStyle name="helv" xfId="7831" xr:uid="{6F48CD52-2D96-44A6-8025-A2112AEFC1A1}"/>
    <cellStyle name="Helv 10 Bold" xfId="2123" xr:uid="{E5D327E8-62F4-46D2-8C9D-FA12FC0C5A4B}"/>
    <cellStyle name="Helv 10 Bold 2" xfId="7566" xr:uid="{5470C8CB-A2F1-433A-9FAA-13ED0810F333}"/>
    <cellStyle name="Helv 12 Bold" xfId="2124" xr:uid="{96F6D368-003B-431F-86E5-62CF38B661C5}"/>
    <cellStyle name="Helv 12 Bold 2" xfId="3902" xr:uid="{B8477FFD-9377-4108-9EDA-93BEDDB64454}"/>
    <cellStyle name="Helv8_PFD4.XLS" xfId="2125" xr:uid="{DB82E45F-975C-49D6-917D-646CDC4BECF7}"/>
    <cellStyle name="hidden" xfId="2126" xr:uid="{18020EB4-4544-456A-8CB3-BB52A8853809}"/>
    <cellStyle name="hidden 2" xfId="7832" xr:uid="{98EF8AE2-1145-4AFB-8775-9C1FECC57FE8}"/>
    <cellStyle name="hidden 3" xfId="32578" xr:uid="{98F123B5-9CE0-4493-AD20-48810174A158}"/>
    <cellStyle name="Hideable" xfId="2127" xr:uid="{FC92DB16-86F5-4EC0-9EEF-DFE6A11F400C}"/>
    <cellStyle name="HLV10" xfId="2128" xr:uid="{8E3ED0AF-3B89-4BBB-AF82-9914D686F107}"/>
    <cellStyle name="HLV12" xfId="2129" xr:uid="{8312FFC8-0E30-43C5-879E-9FE95F3B1478}"/>
    <cellStyle name="HLV12BOLD" xfId="2130" xr:uid="{DC55A3DE-F114-4847-A94F-EFABA6B825BB}"/>
    <cellStyle name="HLV14/BOLD/UNDERLINED" xfId="2131" xr:uid="{0E00B383-3510-48B1-91C2-64F8874CB497}"/>
    <cellStyle name="Hyperlink 2" xfId="1316" xr:uid="{55BE0AA1-20E7-4A8B-8905-02869E443142}"/>
    <cellStyle name="Hyperlink 2 2" xfId="3898" xr:uid="{F2904F89-A098-421B-B5C7-A33AD5EDA85E}"/>
    <cellStyle name="Hyperlink 2 3" xfId="7567" xr:uid="{2F19970B-98A5-4EF4-B0CD-A62F7D618BE6}"/>
    <cellStyle name="Hyperlink 3" xfId="2132" xr:uid="{1EAB01D2-0E24-4D92-BFC1-299B25C16B9F}"/>
    <cellStyle name="Hyperlink 4" xfId="2133" xr:uid="{673AC215-99F0-4DCC-AEE2-2244FFF762CE}"/>
    <cellStyle name="i·0" xfId="2134" xr:uid="{98E08A32-44BF-4E05-A7AD-28BCDEE1CC6D}"/>
    <cellStyle name="îàïµ‡ذéك [0.00]_PRODUCT DETAIL Q1" xfId="2135" xr:uid="{5B442FD3-4917-48D6-86CC-BB024D2E443E}"/>
    <cellStyle name="îàïµ‡ذéك_PRODUCT DETAIL Q1" xfId="2136" xr:uid="{C858584B-0706-47EB-AA8E-549E4457C596}"/>
    <cellStyle name="Ian" xfId="4629" xr:uid="{BB804A5E-95A9-4B3A-9C9C-392DC8DC3CBA}"/>
    <cellStyle name="Ian 10" xfId="7833" xr:uid="{F18AF5F2-5506-4ADE-862A-3C659CE060BE}"/>
    <cellStyle name="Ian 10 2" xfId="7568" xr:uid="{DFF01805-F72F-432C-AEFE-7FD92E599BCF}"/>
    <cellStyle name="Ian 10 2 2" xfId="5643" xr:uid="{44672502-04EE-4A1E-A514-C4F111B44BEE}"/>
    <cellStyle name="Ian 10 2 2 2" xfId="3702" xr:uid="{07F1295C-8C4C-441F-AF74-291895B00180}"/>
    <cellStyle name="Ian 10 2 2 2 2" xfId="26662" xr:uid="{D5F3E4D9-1D1A-418C-85F3-B62B73C2ADE0}"/>
    <cellStyle name="Ian 10 2 2 3" xfId="26663" xr:uid="{52FC035C-A477-42F1-8A13-238F40AF5D51}"/>
    <cellStyle name="Ian 10 2 2 4" xfId="26664" xr:uid="{AA3BA09F-441B-42CA-87C5-D0E600FFE848}"/>
    <cellStyle name="Ian 10 2 3" xfId="7722" xr:uid="{980CBBFD-2611-44A4-841D-2AFB97E207B8}"/>
    <cellStyle name="Ian 10 2 3 2" xfId="26665" xr:uid="{C4A2D5FA-6173-4834-9675-AD87065FD8DD}"/>
    <cellStyle name="Ian 10 2 4" xfId="26666" xr:uid="{C3DEEFA6-7C7F-4A66-8696-2C69F53C94BF}"/>
    <cellStyle name="Ian 10 2 5" xfId="26667" xr:uid="{02E1C94E-E2D2-4044-987E-AE1F00DA75A7}"/>
    <cellStyle name="Ian 10 3" xfId="5496" xr:uid="{DA31D141-4CE7-4954-9CD3-2EFD51A43897}"/>
    <cellStyle name="Ian 10 3 2" xfId="7723" xr:uid="{D6197BC0-65DD-446E-B4F7-16ED40117657}"/>
    <cellStyle name="Ian 10 3 2 2" xfId="26668" xr:uid="{1BC9C7EA-F964-49D9-9A88-A904595E312A}"/>
    <cellStyle name="Ian 10 3 3" xfId="26669" xr:uid="{9A8271AE-8AD0-46D7-924D-0C4F0BAD951F}"/>
    <cellStyle name="Ian 10 3 4" xfId="26670" xr:uid="{C0E2751C-36A3-43A5-855A-DDC3DC7F3359}"/>
    <cellStyle name="Ian 10 4" xfId="5754" xr:uid="{4CE17C86-F49F-4A36-8BD4-B8C4B89A9E2A}"/>
    <cellStyle name="Ian 10 4 2" xfId="26671" xr:uid="{C89DAC57-1907-4882-82B9-9A1A5B2609B6}"/>
    <cellStyle name="Ian 10 5" xfId="26672" xr:uid="{A70E618B-A7BE-48D0-8390-1CFDE6DD7F78}"/>
    <cellStyle name="Ian 10 5 2" xfId="26673" xr:uid="{F210639B-A9A9-4171-8C75-1DBF7672B163}"/>
    <cellStyle name="Ian 10 6" xfId="26674" xr:uid="{0D28A425-C890-490E-AA28-16C1017883FB}"/>
    <cellStyle name="Ian 10 6 2" xfId="26675" xr:uid="{4DE0A955-CFB7-4E18-9A45-2430E6461459}"/>
    <cellStyle name="Ian 10 7" xfId="26676" xr:uid="{928271D2-D1F0-4517-888A-68312804B949}"/>
    <cellStyle name="Ian 10 7 2" xfId="26677" xr:uid="{1C215AB7-D829-4469-80CA-6741028F4AA3}"/>
    <cellStyle name="Ian 10 8" xfId="26678" xr:uid="{78F58894-3B8E-4C13-B94D-CB55872B9641}"/>
    <cellStyle name="Ian 11" xfId="5753" xr:uid="{C0042634-AFB2-4991-A677-7668D21E0179}"/>
    <cellStyle name="Ian 11 2" xfId="4639" xr:uid="{203A272D-2C68-4A83-B3A3-C982C920C282}"/>
    <cellStyle name="Ian 11 2 2" xfId="7724" xr:uid="{542F2BBB-7F5B-4FAF-B850-CF44F610A9E9}"/>
    <cellStyle name="Ian 11 2 2 2" xfId="7462" xr:uid="{22B4CA9F-6A24-45BA-A3A5-ECC71502B64A}"/>
    <cellStyle name="Ian 11 2 2 2 2" xfId="26679" xr:uid="{1A83B56F-BB9B-4495-AB59-0D03AA35B2E4}"/>
    <cellStyle name="Ian 11 2 2 3" xfId="26680" xr:uid="{BA6FF639-DA2A-4353-A107-6107A908A9E6}"/>
    <cellStyle name="Ian 11 2 2 4" xfId="26681" xr:uid="{41A792F0-E70F-4661-AEB1-77B4CDF6249D}"/>
    <cellStyle name="Ian 11 2 3" xfId="4684" xr:uid="{572C20E1-AE97-49BB-A0D8-A3B5C7596459}"/>
    <cellStyle name="Ian 11 2 3 2" xfId="26682" xr:uid="{0E4C08DE-2546-4069-A9A3-360CD49E0BDB}"/>
    <cellStyle name="Ian 11 2 4" xfId="26683" xr:uid="{7405D107-E581-499B-B1FA-3D7A9358C03B}"/>
    <cellStyle name="Ian 11 2 5" xfId="26684" xr:uid="{C7EDE75B-9E1D-41CD-94AE-292B0385D42F}"/>
    <cellStyle name="Ian 11 3" xfId="5495" xr:uid="{B10F1821-138B-4880-9E1C-D87F44964C37}"/>
    <cellStyle name="Ian 11 3 2" xfId="7725" xr:uid="{FD5FFBA8-E8A2-4A52-BCA0-03A7447A97D2}"/>
    <cellStyle name="Ian 11 3 2 2" xfId="26685" xr:uid="{D2CF76A2-7C87-4402-B50D-8C8B978D0789}"/>
    <cellStyle name="Ian 11 3 3" xfId="26686" xr:uid="{FE0917F0-130F-448F-8AAF-F1BF1C7DD53B}"/>
    <cellStyle name="Ian 11 3 4" xfId="26687" xr:uid="{BA649BE9-B3FA-4687-B2DE-A495D18CEA3B}"/>
    <cellStyle name="Ian 11 4" xfId="7463" xr:uid="{894F42BC-F983-4142-A41B-8F7D4988F100}"/>
    <cellStyle name="Ian 11 4 2" xfId="26688" xr:uid="{BA31FD93-9668-4190-A1C2-622ACC53159C}"/>
    <cellStyle name="Ian 11 5" xfId="26689" xr:uid="{E6A36A79-D780-472A-A7FA-60E164823853}"/>
    <cellStyle name="Ian 11 5 2" xfId="26690" xr:uid="{069FA21E-5BF1-469E-9C33-EC0A340B9F16}"/>
    <cellStyle name="Ian 11 6" xfId="26691" xr:uid="{BAC237A8-1A06-4E73-9ECA-A23EFD34FB56}"/>
    <cellStyle name="Ian 11 6 2" xfId="26692" xr:uid="{DFC069BF-E7EC-4DC4-A92E-41A7738488BB}"/>
    <cellStyle name="Ian 11 7" xfId="26693" xr:uid="{387AFD47-BA64-4D09-A89F-5F96FE22CB4D}"/>
    <cellStyle name="Ian 11 7 2" xfId="26694" xr:uid="{FE724F9F-BE1F-4C3F-ACDA-129DEC072E06}"/>
    <cellStyle name="Ian 11 8" xfId="26695" xr:uid="{E2202D38-F7E5-4FCE-9EA5-7D1DE426DC06}"/>
    <cellStyle name="Ian 12" xfId="3968" xr:uid="{3EBB4FF0-01F0-426D-ADBA-23C7F7F2F7F4}"/>
    <cellStyle name="Ian 12 2" xfId="3700" xr:uid="{91C19304-95FA-4F83-8FB8-EDDEB6D25D7B}"/>
    <cellStyle name="Ian 12 2 2" xfId="7726" xr:uid="{528AEDB6-4DEE-421A-83A9-C1A717223781}"/>
    <cellStyle name="Ian 12 2 2 2" xfId="7464" xr:uid="{862DC4DF-0AE1-4115-AA48-BE44269910F1}"/>
    <cellStyle name="Ian 12 2 2 2 2" xfId="26696" xr:uid="{CD522D9A-5074-48E9-87C2-45F17A3AFB55}"/>
    <cellStyle name="Ian 12 2 2 3" xfId="26697" xr:uid="{9B539517-6462-49B8-9CB6-8F2111429DEA}"/>
    <cellStyle name="Ian 12 2 2 4" xfId="26698" xr:uid="{0F058257-3025-470D-A234-27F5FFD9F0CE}"/>
    <cellStyle name="Ian 12 2 3" xfId="5751" xr:uid="{9861A770-337E-4450-91B2-B3CDDF7A2B54}"/>
    <cellStyle name="Ian 12 2 3 2" xfId="26699" xr:uid="{98C1F02C-9714-4034-820A-6759FCBAEDEF}"/>
    <cellStyle name="Ian 12 2 4" xfId="26700" xr:uid="{2B64CB41-4E16-4B4A-8FCE-E2D123B020C9}"/>
    <cellStyle name="Ian 12 2 5" xfId="26701" xr:uid="{C5AC083D-E969-49BE-908A-8F09D0CB81FD}"/>
    <cellStyle name="Ian 12 3" xfId="5494" xr:uid="{A12E7D83-425C-41A2-8F41-84A71C8B8402}"/>
    <cellStyle name="Ian 12 3 2" xfId="7727" xr:uid="{4AC63916-BFD7-430B-AD7D-43540A624AAA}"/>
    <cellStyle name="Ian 12 3 2 2" xfId="26702" xr:uid="{E5DA3895-5AAE-43DC-B263-92EC9C9CA55A}"/>
    <cellStyle name="Ian 12 3 3" xfId="26703" xr:uid="{A19BC222-48FC-4BBB-ACEA-30EEAB7A62FA}"/>
    <cellStyle name="Ian 12 3 4" xfId="26704" xr:uid="{28E9390A-69E4-4F11-A437-AD459D68A7EC}"/>
    <cellStyle name="Ian 12 4" xfId="7465" xr:uid="{CDBCC20A-1D16-4B18-9B89-6B72B01926BC}"/>
    <cellStyle name="Ian 12 4 2" xfId="26705" xr:uid="{3A840548-7A98-43A1-9C80-DBDE58AA8A36}"/>
    <cellStyle name="Ian 12 5" xfId="26706" xr:uid="{B792DA41-38AD-4B8E-96FA-145B3E20760B}"/>
    <cellStyle name="Ian 12 5 2" xfId="26707" xr:uid="{C48C5FEE-80BF-45B7-94EB-7442FB6D6BB8}"/>
    <cellStyle name="Ian 12 6" xfId="26708" xr:uid="{561EDB20-C659-40D2-A16A-1EFAC730B515}"/>
    <cellStyle name="Ian 12 6 2" xfId="26709" xr:uid="{17E79985-79CE-4AE5-B09E-1F05001EDCB2}"/>
    <cellStyle name="Ian 12 7" xfId="26710" xr:uid="{04086213-9D4A-46AB-865F-3DDEB2702944}"/>
    <cellStyle name="Ian 12 7 2" xfId="26711" xr:uid="{E42228DF-D2F2-4BF5-859F-1B341EB4CA39}"/>
    <cellStyle name="Ian 12 8" xfId="26712" xr:uid="{A98D4F67-3683-4CC0-B99E-E8C3EB0980FE}"/>
    <cellStyle name="Ian 13" xfId="5493" xr:uid="{F6FBB390-E472-49EB-B02A-26A34FAC16E7}"/>
    <cellStyle name="Ian 13 2" xfId="7728" xr:uid="{6BDAF9EC-4421-4763-98F0-279CD5807854}"/>
    <cellStyle name="Ian 13 2 2" xfId="6905" xr:uid="{2914D260-F3ED-4C3F-A8B0-15B0EC8FD688}"/>
    <cellStyle name="Ian 13 2 2 2" xfId="7461" xr:uid="{2FCA5E50-303D-4FF2-AD18-96C5FAC5DB8E}"/>
    <cellStyle name="Ian 13 2 2 2 2" xfId="26713" xr:uid="{D2827CDF-AE8D-48D4-A681-CED4DFBF9BC4}"/>
    <cellStyle name="Ian 13 2 2 3" xfId="26714" xr:uid="{6E711D59-4057-4CFA-8254-61A2E9DE4D9A}"/>
    <cellStyle name="Ian 13 2 2 4" xfId="26715" xr:uid="{FE85B99F-9101-4371-9553-FB9EF548AAEE}"/>
    <cellStyle name="Ian 13 2 3" xfId="5750" xr:uid="{F94AEA05-CE12-4780-A3A0-853D1F7B6632}"/>
    <cellStyle name="Ian 13 2 3 2" xfId="26716" xr:uid="{408615F6-FF81-4BA5-94A6-81889EA6100E}"/>
    <cellStyle name="Ian 13 2 4" xfId="26717" xr:uid="{302A4D37-A04C-47D9-BAC5-8DE61DB3BC90}"/>
    <cellStyle name="Ian 13 2 5" xfId="26718" xr:uid="{DF0DF4EC-32CF-4111-8159-3D70F3E3579B}"/>
    <cellStyle name="Ian 13 3" xfId="5749" xr:uid="{C452C609-86F0-40CA-A950-63E49A583E07}"/>
    <cellStyle name="Ian 13 3 2" xfId="5492" xr:uid="{175C3704-F241-40F2-959F-71CA24FA14D2}"/>
    <cellStyle name="Ian 13 3 2 2" xfId="26719" xr:uid="{10AA2BE5-3635-4DE9-BE37-CBE330647FC0}"/>
    <cellStyle name="Ian 13 3 3" xfId="26720" xr:uid="{0E48CE00-D8E7-473C-B265-D7DBA6C7E1D2}"/>
    <cellStyle name="Ian 13 3 4" xfId="26721" xr:uid="{877ECAAC-2D99-4D50-95F3-31B5F5A604A5}"/>
    <cellStyle name="Ian 13 4" xfId="7729" xr:uid="{A59D5A30-C03B-4012-BE31-28EB11DB865A}"/>
    <cellStyle name="Ian 13 4 2" xfId="26722" xr:uid="{8A4B6784-0698-41BA-9382-D709B87230B2}"/>
    <cellStyle name="Ian 13 5" xfId="26723" xr:uid="{AEF44161-25A0-4EBF-9326-778EA1632F61}"/>
    <cellStyle name="Ian 13 5 2" xfId="26724" xr:uid="{9E8E9CA6-04A4-42FC-9B97-8D0A38FA6928}"/>
    <cellStyle name="Ian 13 6" xfId="26725" xr:uid="{DE823165-4797-4980-84CE-DC090B3A4861}"/>
    <cellStyle name="Ian 13 6 2" xfId="26726" xr:uid="{449BEDA9-DA97-4196-B2B5-309CBC884A2D}"/>
    <cellStyle name="Ian 13 7" xfId="26727" xr:uid="{A87E9E71-BD85-43E7-B97B-3919C0586EF3}"/>
    <cellStyle name="Ian 13 7 2" xfId="26728" xr:uid="{3CF775DB-50CE-4F79-ABC9-C7082A2CDCF4}"/>
    <cellStyle name="Ian 13 8" xfId="26729" xr:uid="{5B964D6F-43EB-4116-9199-DC9E8FF847FE}"/>
    <cellStyle name="Ian 14" xfId="7467" xr:uid="{3235D2F3-C1A6-494C-A7A9-65946FE8119A}"/>
    <cellStyle name="Ian 14 2" xfId="5748" xr:uid="{1EFF6FC7-B905-48FA-BBDD-F04D151A5052}"/>
    <cellStyle name="Ian 14 2 2" xfId="3691" xr:uid="{EA827575-937D-4445-8808-36B2F22D57B5}"/>
    <cellStyle name="Ian 14 2 2 2" xfId="7730" xr:uid="{AA663151-A156-4E01-9B20-02B5E886D9FB}"/>
    <cellStyle name="Ian 14 2 2 2 2" xfId="26730" xr:uid="{7ABD4943-0702-4E48-9986-D0BCB26BAA91}"/>
    <cellStyle name="Ian 14 2 2 3" xfId="26731" xr:uid="{5742A70C-48DE-4016-AAD2-E6F45D424569}"/>
    <cellStyle name="Ian 14 2 2 4" xfId="26732" xr:uid="{393A9150-8D7E-4CB8-890C-F510CD0FF561}"/>
    <cellStyle name="Ian 14 2 3" xfId="7468" xr:uid="{A3DB1A22-4EFC-4638-9CD7-C65BAC9203F9}"/>
    <cellStyle name="Ian 14 2 3 2" xfId="26733" xr:uid="{7EE89B65-B337-42C9-830C-51989A58E6CA}"/>
    <cellStyle name="Ian 14 2 4" xfId="26734" xr:uid="{7525B265-D095-4DED-976D-813DDBC8B7EF}"/>
    <cellStyle name="Ian 14 2 5" xfId="26735" xr:uid="{B9ECCF50-3264-4973-A500-4A5EEF348621}"/>
    <cellStyle name="Ian 14 3" xfId="5747" xr:uid="{AD523362-493B-4E31-A870-FDAD16A907C7}"/>
    <cellStyle name="Ian 14 3 2" xfId="5491" xr:uid="{F2C5CDEC-8ACB-4EBF-8759-AF5FD368016F}"/>
    <cellStyle name="Ian 14 3 2 2" xfId="26736" xr:uid="{7EC43C27-0EB5-448D-AF84-6DED0C6CD329}"/>
    <cellStyle name="Ian 14 3 3" xfId="26737" xr:uid="{532557A0-1B29-4E13-A07B-267755339434}"/>
    <cellStyle name="Ian 14 3 4" xfId="26738" xr:uid="{A1339FD4-62FC-4118-9363-BAC4C485DC0C}"/>
    <cellStyle name="Ian 14 4" xfId="7731" xr:uid="{BE040550-2F55-479B-A650-5AC9C529C487}"/>
    <cellStyle name="Ian 14 4 2" xfId="26739" xr:uid="{3FF6D9E1-4660-4343-92CA-4A11F43D4BF2}"/>
    <cellStyle name="Ian 14 5" xfId="26740" xr:uid="{8FC6C571-2BDD-4CE4-ACCA-E428710ABD1D}"/>
    <cellStyle name="Ian 14 5 2" xfId="26741" xr:uid="{B8998136-54EB-46F8-82F7-219A0F0F7854}"/>
    <cellStyle name="Ian 14 6" xfId="26742" xr:uid="{ED5A8E3B-0F3F-4914-A076-AC430DFA14A3}"/>
    <cellStyle name="Ian 14 6 2" xfId="26743" xr:uid="{BBDE538B-74B9-4123-9DAE-768CDCDE30AC}"/>
    <cellStyle name="Ian 14 7" xfId="26744" xr:uid="{E95724CB-9CD3-4265-8D39-EB92BAB1AFD0}"/>
    <cellStyle name="Ian 14 7 2" xfId="26745" xr:uid="{7457B771-2996-4681-A8F9-80DE45ECA370}"/>
    <cellStyle name="Ian 14 8" xfId="26746" xr:uid="{B99C44A2-6356-4F2E-8C46-10C3BA65C065}"/>
    <cellStyle name="Ian 15" xfId="7469" xr:uid="{85DCB6FD-7625-43A9-AFD2-264F24703978}"/>
    <cellStyle name="Ian 15 2" xfId="3492" xr:uid="{2EC68D09-1204-43A0-878C-237503B71CBE}"/>
    <cellStyle name="Ian 15 2 2" xfId="5490" xr:uid="{AC927FAE-BE4E-4E5C-AEED-FD2E13C9657D}"/>
    <cellStyle name="Ian 15 2 2 2" xfId="26747" xr:uid="{6E7B5418-04B3-4BAD-B449-DE66A19DFBE3}"/>
    <cellStyle name="Ian 15 2 3" xfId="26748" xr:uid="{26475EB7-5C04-46C3-9A5C-6094784BDEDD}"/>
    <cellStyle name="Ian 15 2 4" xfId="26749" xr:uid="{0E314E89-5B40-4B38-A740-5FD2D45426DF}"/>
    <cellStyle name="Ian 15 3" xfId="7732" xr:uid="{A124A6BE-F8FA-4130-8881-FA1E6A5C0011}"/>
    <cellStyle name="Ian 15 3 2" xfId="26750" xr:uid="{728219A1-E3AC-43EB-AE71-9AD485B520E7}"/>
    <cellStyle name="Ian 15 4" xfId="26751" xr:uid="{24296431-5A8B-4227-A56F-79B778907E05}"/>
    <cellStyle name="Ian 15 5" xfId="26752" xr:uid="{0846F7DD-8DB2-4C9A-82AC-95E146262A49}"/>
    <cellStyle name="Ian 16" xfId="7470" xr:uid="{F2A92B9B-6393-4CB1-8A6F-967432413211}"/>
    <cellStyle name="Ian 16 2" xfId="5489" xr:uid="{74F7839E-EA75-4D06-A027-D21605D6F626}"/>
    <cellStyle name="Ian 16 2 2" xfId="26753" xr:uid="{57D47DCA-F5B0-4BCA-8AD0-67BADC9B7B7D}"/>
    <cellStyle name="Ian 16 3" xfId="26754" xr:uid="{92E05A23-F3C7-45DB-80E5-23CF609B0983}"/>
    <cellStyle name="Ian 16 4" xfId="26755" xr:uid="{E69710B1-E3E1-42C5-A71C-06E14EDCE4F7}"/>
    <cellStyle name="Ian 17" xfId="7733" xr:uid="{629AA2C3-9694-42A9-91F6-64476D17F64C}"/>
    <cellStyle name="Ian 17 2" xfId="26756" xr:uid="{B2ED6469-D292-48EF-984E-BA0A6499DD8D}"/>
    <cellStyle name="Ian 18" xfId="26757" xr:uid="{95C63BEF-AAB6-405C-B7DA-276A7BA0C4E9}"/>
    <cellStyle name="Ian 18 2" xfId="26758" xr:uid="{30C0DB77-2A76-4893-A6C2-B3B1AABD8A1F}"/>
    <cellStyle name="Ian 19" xfId="26759" xr:uid="{00AA45BF-1267-4D2E-8409-74E39436E11A}"/>
    <cellStyle name="Ian 19 2" xfId="26760" xr:uid="{65F56B04-EB28-41A5-AB01-0CF01B0FC5CA}"/>
    <cellStyle name="Ian 2" xfId="6906" xr:uid="{C204D412-CF8E-430E-AA28-C42741E479C9}"/>
    <cellStyle name="Ian 2 2" xfId="7466" xr:uid="{032549A9-4A29-4C27-9AB8-F364B8527E8B}"/>
    <cellStyle name="Ian 2 2 2" xfId="3497" xr:uid="{72C0ECB9-37F3-46E0-8C62-5B6E49F9AF76}"/>
    <cellStyle name="Ian 2 2 2 2" xfId="6021" xr:uid="{C8A908FD-90BD-4BD8-AF5C-8DFCFB382EC4}"/>
    <cellStyle name="Ian 2 2 2 2 2" xfId="26761" xr:uid="{722A46E7-59BE-48E0-BDD4-00D261EC8CB8}"/>
    <cellStyle name="Ian 2 2 2 3" xfId="26762" xr:uid="{3E260E61-52C0-4E4B-B79F-764833770825}"/>
    <cellStyle name="Ian 2 2 2 4" xfId="26763" xr:uid="{F4AA6A8C-86FD-4FFC-984E-3BCD7B4E4264}"/>
    <cellStyle name="Ian 2 2 3" xfId="3687" xr:uid="{3BE8C191-FC13-4846-8163-202034588317}"/>
    <cellStyle name="Ian 2 2 3 2" xfId="26764" xr:uid="{8FC13B42-6450-456B-9149-51CF2B8C1798}"/>
    <cellStyle name="Ian 2 2 4" xfId="26765" xr:uid="{A19F70B5-CB7F-49CA-9D31-C667FE17A700}"/>
    <cellStyle name="Ian 2 2 5" xfId="26766" xr:uid="{987A2C82-3437-4E8D-BC41-601C31024CC5}"/>
    <cellStyle name="Ian 2 3" xfId="7734" xr:uid="{D90A82D5-A0A2-4F4C-B0D3-AEF5ED275C1F}"/>
    <cellStyle name="Ian 2 3 2" xfId="7472" xr:uid="{A45B1BA4-C076-4097-9484-BA12BB3E8B29}"/>
    <cellStyle name="Ian 2 3 2 2" xfId="26767" xr:uid="{E738F6CA-5DDF-4C2E-BD6F-6C2F34897C1A}"/>
    <cellStyle name="Ian 2 3 3" xfId="26768" xr:uid="{9D28F9B8-089E-4FD6-8CD5-DA861C088469}"/>
    <cellStyle name="Ian 2 3 4" xfId="26769" xr:uid="{2FEAC294-3C44-47AE-A4D1-551C223998F8}"/>
    <cellStyle name="Ian 2 4" xfId="6018" xr:uid="{8CBB24EF-9437-4FE3-ABC8-8FE570ABC657}"/>
    <cellStyle name="Ian 2 4 2" xfId="26770" xr:uid="{D2DEB8BF-5180-4719-A149-44CB2A9DBFC2}"/>
    <cellStyle name="Ian 2 5" xfId="26771" xr:uid="{404226B1-7B5B-4F43-AC34-6275195ABFC5}"/>
    <cellStyle name="Ian 2 5 2" xfId="26772" xr:uid="{F5F0B15A-4CF9-4548-97F6-D02F767A432E}"/>
    <cellStyle name="Ian 2 6" xfId="26773" xr:uid="{83240849-E82B-450E-97DC-A1D851A6032F}"/>
    <cellStyle name="Ian 2 6 2" xfId="26774" xr:uid="{36970BE4-8463-4BCD-B278-6C49968E8F4C}"/>
    <cellStyle name="Ian 2 7" xfId="26775" xr:uid="{919AB40D-8402-4142-BB00-71B526335F4C}"/>
    <cellStyle name="Ian 2 7 2" xfId="26776" xr:uid="{433A2DDB-9805-46EF-BD42-B8E7B51D55A3}"/>
    <cellStyle name="Ian 2 8" xfId="26777" xr:uid="{B0AFC44D-FCEB-4B98-899E-C3F695E880CF}"/>
    <cellStyle name="Ian 20" xfId="26778" xr:uid="{75153CF0-5076-4593-911D-35B6136CEBC8}"/>
    <cellStyle name="Ian 20 2" xfId="26779" xr:uid="{CCB0ACB4-9D92-4377-A008-25C549244944}"/>
    <cellStyle name="Ian 21" xfId="26780" xr:uid="{4F8C5B3C-24DC-4E4E-B28B-4655E2DE5633}"/>
    <cellStyle name="Ian 3" xfId="5488" xr:uid="{7F2A7E45-08FD-4E9E-9E67-E9BD2C45D340}"/>
    <cellStyle name="Ian 3 2" xfId="7735" xr:uid="{CD19A9DC-4D6D-40B9-A8C3-EAA8B9EEC1FF}"/>
    <cellStyle name="Ian 3 2 2" xfId="7473" xr:uid="{7C0DB6B0-07FF-4726-9474-7363BBD46374}"/>
    <cellStyle name="Ian 3 2 2 2" xfId="4290" xr:uid="{C143069B-403E-4974-9BF6-37E2834B513B}"/>
    <cellStyle name="Ian 3 2 2 2 2" xfId="26781" xr:uid="{D2EF6FBA-7DCD-4936-BD96-7D383ACF549E}"/>
    <cellStyle name="Ian 3 2 2 3" xfId="26782" xr:uid="{92DC8A5C-A013-4CBF-B773-37AF0644989D}"/>
    <cellStyle name="Ian 3 2 2 4" xfId="26783" xr:uid="{EDBAAEB7-B1E5-41D0-B09C-1E216E21A076}"/>
    <cellStyle name="Ian 3 2 3" xfId="3686" xr:uid="{2977FFB7-3BEB-41CA-802B-680A263C3F8E}"/>
    <cellStyle name="Ian 3 2 3 2" xfId="26784" xr:uid="{4AB264E0-F06E-4E55-8B53-0BEF8DAFDD07}"/>
    <cellStyle name="Ian 3 2 4" xfId="26785" xr:uid="{489F0D9F-DE60-4911-B324-737EDB636133}"/>
    <cellStyle name="Ian 3 2 5" xfId="26786" xr:uid="{8D92A4B5-09D2-4401-B4F0-A4D295D00934}"/>
    <cellStyle name="Ian 3 3" xfId="7736" xr:uid="{56D7FF97-4281-4B07-9C5E-413B3334093C}"/>
    <cellStyle name="Ian 3 3 2" xfId="7474" xr:uid="{43FE5E03-BB37-4980-AA77-8DB6A13F8A3C}"/>
    <cellStyle name="Ian 3 3 2 2" xfId="26787" xr:uid="{76979B5E-E875-4C3D-AD32-6DA78203FFC0}"/>
    <cellStyle name="Ian 3 3 3" xfId="26788" xr:uid="{91F5DD4F-43D5-4DC8-9F8F-F8C43F18747B}"/>
    <cellStyle name="Ian 3 3 4" xfId="26789" xr:uid="{A26F11F3-D204-4C80-9378-E34467E19734}"/>
    <cellStyle name="Ian 3 4" xfId="5746" xr:uid="{3FD03F48-C32B-4CCB-B32A-460557F1BBD6}"/>
    <cellStyle name="Ian 3 4 2" xfId="26790" xr:uid="{A2B990DD-3520-49FB-B6DF-38966ECC284D}"/>
    <cellStyle name="Ian 3 5" xfId="26791" xr:uid="{0C99A247-E6CB-4C5B-B498-A1A15A22C5FF}"/>
    <cellStyle name="Ian 3 5 2" xfId="26792" xr:uid="{4A1D7DA2-E660-4D6A-B2A8-749458985264}"/>
    <cellStyle name="Ian 3 6" xfId="26793" xr:uid="{CF4BE829-AF17-47CB-8BD4-CB6B9465FE9D}"/>
    <cellStyle name="Ian 3 6 2" xfId="26794" xr:uid="{05F31132-A256-4FC8-9F6C-5D5F62B5A489}"/>
    <cellStyle name="Ian 3 7" xfId="26795" xr:uid="{54C2E20B-2EFF-433B-87BB-5272EF6D7641}"/>
    <cellStyle name="Ian 3 7 2" xfId="26796" xr:uid="{0F9BB5EC-7D25-4C93-B636-8D246AD8BCC4}"/>
    <cellStyle name="Ian 3 8" xfId="26797" xr:uid="{AB8166FA-75B3-4225-9B8E-177C4BA220AA}"/>
    <cellStyle name="Ian 4" xfId="5487" xr:uid="{B377891A-B9C2-4FA5-8512-3A4B1E8B1572}"/>
    <cellStyle name="Ian 4 2" xfId="7737" xr:uid="{C470A88C-4CF1-42B7-83DD-5923A0803475}"/>
    <cellStyle name="Ian 4 2 2" xfId="7475" xr:uid="{249B516E-BD7E-4DAA-ADE0-9A1685C56911}"/>
    <cellStyle name="Ian 4 2 2 2" xfId="3685" xr:uid="{226C7468-F999-4364-BFA9-55B6342F4CB4}"/>
    <cellStyle name="Ian 4 2 2 2 2" xfId="26798" xr:uid="{188A9DEC-AAF5-4E25-9A2C-EFA6A21305E7}"/>
    <cellStyle name="Ian 4 2 2 3" xfId="26799" xr:uid="{538A138D-BA83-4FAB-9D56-BE60684EBB35}"/>
    <cellStyle name="Ian 4 2 2 4" xfId="26800" xr:uid="{ABBEFE3F-4145-4478-B6AB-C91F80D5CDB0}"/>
    <cellStyle name="Ian 4 2 3" xfId="7738" xr:uid="{60D2755E-D6F2-40DE-AF02-229D7D58100F}"/>
    <cellStyle name="Ian 4 2 3 2" xfId="26801" xr:uid="{6D355E15-3B0D-43BB-BB76-D1BA7A4530C3}"/>
    <cellStyle name="Ian 4 2 4" xfId="26802" xr:uid="{A1D4032F-D1E8-4C96-B2DC-F258801CD59E}"/>
    <cellStyle name="Ian 4 2 5" xfId="26803" xr:uid="{687ECC47-74AE-4A86-8942-BBA9DDC55F19}"/>
    <cellStyle name="Ian 4 3" xfId="7471" xr:uid="{81F2FF17-63A4-4BE0-97B6-9CD74CDF5F1B}"/>
    <cellStyle name="Ian 4 3 2" xfId="5743" xr:uid="{7A74D37E-185E-4F53-92A1-07DDDB15101A}"/>
    <cellStyle name="Ian 4 3 2 2" xfId="26804" xr:uid="{5942C467-69A3-4040-8A8F-2E82E376D080}"/>
    <cellStyle name="Ian 4 3 3" xfId="26805" xr:uid="{DE517E6F-FAC8-434A-8E06-1A11DB457EFD}"/>
    <cellStyle name="Ian 4 3 4" xfId="26806" xr:uid="{2AC45A96-5584-4DE7-BDCD-BC4A52D6EFBB}"/>
    <cellStyle name="Ian 4 4" xfId="5742" xr:uid="{BC0905E3-CBE5-4DF1-972A-FB4B90BD3FEA}"/>
    <cellStyle name="Ian 4 4 2" xfId="26807" xr:uid="{B001CF00-F765-4E94-9EDD-45DB9CEF1CDE}"/>
    <cellStyle name="Ian 4 5" xfId="26808" xr:uid="{67CB5483-814D-4DFE-802B-CF2A5C352813}"/>
    <cellStyle name="Ian 4 5 2" xfId="26809" xr:uid="{4386EE4F-4B20-4FC4-B583-120F9218B053}"/>
    <cellStyle name="Ian 4 6" xfId="26810" xr:uid="{98F162F0-D2E5-4805-B7C1-EE5244AABF64}"/>
    <cellStyle name="Ian 4 6 2" xfId="26811" xr:uid="{03D5744C-984C-48CF-A781-66CA18D5C11B}"/>
    <cellStyle name="Ian 4 7" xfId="26812" xr:uid="{167E985B-BD2C-46DD-B4AC-1A7F4BCEC404}"/>
    <cellStyle name="Ian 4 7 2" xfId="26813" xr:uid="{53E3AC4A-2188-4714-AC4A-67E235ACACB0}"/>
    <cellStyle name="Ian 4 8" xfId="26814" xr:uid="{E1EFC4C1-163C-4596-9B83-4D8D644D2857}"/>
    <cellStyle name="Ian 5" xfId="5486" xr:uid="{FFF47C22-BF55-4D72-8DF2-C238595FB74E}"/>
    <cellStyle name="Ian 5 2" xfId="7739" xr:uid="{93A344BD-F6D0-49A7-85BD-7E5C0875A4E5}"/>
    <cellStyle name="Ian 5 2 2" xfId="7477" xr:uid="{E1E2484D-55FF-41D0-92C7-A97325A25667}"/>
    <cellStyle name="Ian 5 2 2 2" xfId="3967" xr:uid="{D10B71C2-65EC-4EA7-BDA5-9AEC4DCBFED3}"/>
    <cellStyle name="Ian 5 2 2 2 2" xfId="26815" xr:uid="{35FD313E-864A-4829-9F57-0CCB0DCB297E}"/>
    <cellStyle name="Ian 5 2 2 3" xfId="26816" xr:uid="{E7FDA048-5D99-4B83-81E5-FBE9D1BDB632}"/>
    <cellStyle name="Ian 5 2 2 4" xfId="26817" xr:uid="{26D810F2-7102-4743-ABF3-32BE6EE9B6C4}"/>
    <cellStyle name="Ian 5 2 3" xfId="3684" xr:uid="{A18A2A57-D939-4399-903D-13528E6170AA}"/>
    <cellStyle name="Ian 5 2 3 2" xfId="26818" xr:uid="{8B072B07-881B-4AC5-BE80-01C3CEB5BB43}"/>
    <cellStyle name="Ian 5 2 4" xfId="26819" xr:uid="{DD505BF4-FAAF-4B6F-BBB7-390BDFEAFB20}"/>
    <cellStyle name="Ian 5 2 5" xfId="26820" xr:uid="{0263DBA2-D4A4-4D9F-BF97-68FED5C982D8}"/>
    <cellStyle name="Ian 5 3" xfId="7740" xr:uid="{965130EB-F52E-4A33-A284-341A66D82CE6}"/>
    <cellStyle name="Ian 5 3 2" xfId="7478" xr:uid="{F0415497-456F-442D-ADB4-BB06B0A7AB00}"/>
    <cellStyle name="Ian 5 3 2 2" xfId="26821" xr:uid="{5B4C6347-1BBA-44AE-BA26-7B6CA75F0219}"/>
    <cellStyle name="Ian 5 3 3" xfId="26822" xr:uid="{C7EBAE9C-584D-42B8-AF99-64AC42EB5C3C}"/>
    <cellStyle name="Ian 5 3 4" xfId="26823" xr:uid="{FBB25E1A-5819-4979-A230-1CE07C4AC062}"/>
    <cellStyle name="Ian 5 4" xfId="5741" xr:uid="{D8436DF3-B25D-4A7B-B6D2-8C0DAE81C954}"/>
    <cellStyle name="Ian 5 4 2" xfId="26824" xr:uid="{31EA8013-3E11-471C-900A-E7F8313F91D2}"/>
    <cellStyle name="Ian 5 5" xfId="26825" xr:uid="{55E04CEB-DA96-4970-8D6E-14EE41090D28}"/>
    <cellStyle name="Ian 5 5 2" xfId="26826" xr:uid="{83E5D009-B9B7-4E7B-8782-42FA42ACFF26}"/>
    <cellStyle name="Ian 5 6" xfId="26827" xr:uid="{D8CDA8EB-D360-456A-8B79-C65A8A03A571}"/>
    <cellStyle name="Ian 5 6 2" xfId="26828" xr:uid="{6F3C6973-AE0A-4E01-91DB-515E1A458275}"/>
    <cellStyle name="Ian 5 7" xfId="26829" xr:uid="{96BA616E-DDCE-4EC6-9655-4A39C9AF23D5}"/>
    <cellStyle name="Ian 5 7 2" xfId="26830" xr:uid="{CDBA5850-52BE-4C0D-8858-9D330AC64526}"/>
    <cellStyle name="Ian 5 8" xfId="26831" xr:uid="{7AD957C9-2857-47E8-B854-A8ABB107B63B}"/>
    <cellStyle name="Ian 6" xfId="5485" xr:uid="{9D113AFF-0A29-445B-87BF-CC9708BF73AC}"/>
    <cellStyle name="Ian 6 2" xfId="7741" xr:uid="{09B1A15F-8B71-4DB1-A859-3A1F16DD8B8E}"/>
    <cellStyle name="Ian 6 2 2" xfId="7479" xr:uid="{2E4783FE-B8EA-4D86-BF40-A1374B2C7204}"/>
    <cellStyle name="Ian 6 2 2 2" xfId="5740" xr:uid="{3CE711CD-FB1D-4F64-AA6D-8A7FB001A9CB}"/>
    <cellStyle name="Ian 6 2 2 2 2" xfId="26832" xr:uid="{CFB537A9-0F40-470B-ACEB-615E116D6DD1}"/>
    <cellStyle name="Ian 6 2 2 3" xfId="26833" xr:uid="{F3529A0B-0BE5-4BB8-91E5-B0E6DB46C445}"/>
    <cellStyle name="Ian 6 2 2 4" xfId="26834" xr:uid="{73C85929-ECB8-467A-9BAC-6ED535461822}"/>
    <cellStyle name="Ian 6 2 3" xfId="3683" xr:uid="{8A01CA2F-1FE6-4F70-A2F9-CEB2A61E15CF}"/>
    <cellStyle name="Ian 6 2 3 2" xfId="26835" xr:uid="{3A475EBC-FD14-435B-9D3C-94C65BA9CD40}"/>
    <cellStyle name="Ian 6 2 4" xfId="26836" xr:uid="{BC8B9668-A39D-40DA-9706-7B536901AAE7}"/>
    <cellStyle name="Ian 6 2 5" xfId="26837" xr:uid="{47537697-0A04-46A7-B0DD-807F0E60F863}"/>
    <cellStyle name="Ian 6 3" xfId="7742" xr:uid="{96817465-4247-4075-BBE4-ACA6A9795C2B}"/>
    <cellStyle name="Ian 6 3 2" xfId="7480" xr:uid="{400C7EB1-F6A8-40EE-9519-D6889EC1E430}"/>
    <cellStyle name="Ian 6 3 2 2" xfId="26838" xr:uid="{5C2A74BA-C631-482C-8BF4-EA9A8C54368F}"/>
    <cellStyle name="Ian 6 3 3" xfId="26839" xr:uid="{FFEFDF87-E30C-428B-88B0-E7DDFFD1ECF5}"/>
    <cellStyle name="Ian 6 3 4" xfId="26840" xr:uid="{24DB09D2-E3BE-4CCA-BB4C-32A6C04143F0}"/>
    <cellStyle name="Ian 6 4" xfId="5484" xr:uid="{1508DFE2-8FE2-4F40-8489-32D9EF0AB8D0}"/>
    <cellStyle name="Ian 6 4 2" xfId="26841" xr:uid="{D9C41002-C940-48A4-8099-BCDB03F3FC11}"/>
    <cellStyle name="Ian 6 5" xfId="26842" xr:uid="{AF7579D9-19F6-4B79-A374-09300A76C252}"/>
    <cellStyle name="Ian 6 5 2" xfId="26843" xr:uid="{F16BEACE-3640-49A0-8501-7E80B574BC11}"/>
    <cellStyle name="Ian 6 6" xfId="26844" xr:uid="{852F3ED1-15D8-4B17-A29B-0A48DF65F673}"/>
    <cellStyle name="Ian 6 6 2" xfId="26845" xr:uid="{37C86367-C0BE-46C6-AF38-B9C8E7A70F07}"/>
    <cellStyle name="Ian 6 7" xfId="26846" xr:uid="{66698256-0BD0-466B-A664-103C5F670E07}"/>
    <cellStyle name="Ian 6 7 2" xfId="26847" xr:uid="{57EFE325-7D22-467C-B5BA-B246D7D49B43}"/>
    <cellStyle name="Ian 6 8" xfId="26848" xr:uid="{CA3A27FD-1A02-4FB6-9DD1-8B19B0F7EBFD}"/>
    <cellStyle name="Ian 7" xfId="7743" xr:uid="{73E99C60-F9EB-4FFC-8A06-014F195B4E48}"/>
    <cellStyle name="Ian 7 2" xfId="7476" xr:uid="{5ED1E1CF-E594-4583-B2B7-25B40E994D65}"/>
    <cellStyle name="Ian 7 2 2" xfId="5739" xr:uid="{EED7A4D5-C281-4EEC-9F4D-6C8D3D17CDED}"/>
    <cellStyle name="Ian 7 2 2 2" xfId="3481" xr:uid="{CD717AB7-BCF0-48FB-A8A9-3D47653184F0}"/>
    <cellStyle name="Ian 7 2 2 2 2" xfId="26849" xr:uid="{346E700A-F4AF-4FF0-A321-AEF97CA16547}"/>
    <cellStyle name="Ian 7 2 2 3" xfId="26850" xr:uid="{B780D659-4BE6-4654-A5C0-D645B0A2D4B1}"/>
    <cellStyle name="Ian 7 2 2 4" xfId="26851" xr:uid="{B3E9FDE0-6F96-4361-8305-BD460808059E}"/>
    <cellStyle name="Ian 7 2 3" xfId="3682" xr:uid="{66BDC7F4-CCEC-40E5-BF6F-D15713DCF60C}"/>
    <cellStyle name="Ian 7 2 3 2" xfId="26852" xr:uid="{9E82FDA8-1948-43FF-B8D1-758CAC42F912}"/>
    <cellStyle name="Ian 7 2 4" xfId="26853" xr:uid="{37301E81-52E9-4522-AB00-5451B40A593E}"/>
    <cellStyle name="Ian 7 2 5" xfId="26854" xr:uid="{5A1F2432-5EA6-4225-A392-0C64750CD635}"/>
    <cellStyle name="Ian 7 3" xfId="7744" xr:uid="{DCA218E0-D8DA-49F6-BD2A-F037B46FFFA7}"/>
    <cellStyle name="Ian 7 3 2" xfId="7482" xr:uid="{CAA7B86C-241E-47DB-AD2F-41ED086FF400}"/>
    <cellStyle name="Ian 7 3 2 2" xfId="26855" xr:uid="{FCD96D5F-36FE-40C8-9B25-596CB8D1B131}"/>
    <cellStyle name="Ian 7 3 3" xfId="26856" xr:uid="{7CBCCD84-4880-47FF-A7B0-A8D07F03695A}"/>
    <cellStyle name="Ian 7 3 4" xfId="26857" xr:uid="{5DCBB4DA-54AE-4A53-8E14-95D508DB59A0}"/>
    <cellStyle name="Ian 7 4" xfId="8107" xr:uid="{A4E71256-4247-42AD-967F-DC1A6E834EF4}"/>
    <cellStyle name="Ian 7 4 2" xfId="26858" xr:uid="{BFD98317-5CDE-4D6F-AF93-FA5C9086681F}"/>
    <cellStyle name="Ian 7 5" xfId="26859" xr:uid="{6FD1FD27-5288-402A-A53C-A8883D52E770}"/>
    <cellStyle name="Ian 7 5 2" xfId="26860" xr:uid="{75823C6D-BB1A-478E-A5A2-C99889C9EA89}"/>
    <cellStyle name="Ian 7 6" xfId="26861" xr:uid="{924B5B19-3E85-42D7-B663-C1F9097E3482}"/>
    <cellStyle name="Ian 7 6 2" xfId="26862" xr:uid="{3A6FA84A-B429-4890-B841-D2CFCF0EB690}"/>
    <cellStyle name="Ian 7 7" xfId="26863" xr:uid="{44BD5CCC-FCC5-42F7-BEC1-79057127CA28}"/>
    <cellStyle name="Ian 7 7 2" xfId="26864" xr:uid="{28FFB841-F49A-403C-AE87-56373860CF13}"/>
    <cellStyle name="Ian 7 8" xfId="26865" xr:uid="{251E5F55-C4B7-419C-83F3-F9B9110926CA}"/>
    <cellStyle name="Ian 8" xfId="8108" xr:uid="{DE2A9EDE-4B98-40C9-A807-7DECAF4015F2}"/>
    <cellStyle name="Ian 8 2" xfId="8109" xr:uid="{FFBCBF41-8EDC-4A54-B6AF-286114AA2648}"/>
    <cellStyle name="Ian 8 2 2" xfId="8110" xr:uid="{22A3C35A-8A14-4877-A62C-7C230BAFF3B0}"/>
    <cellStyle name="Ian 8 2 2 2" xfId="8111" xr:uid="{C76DA728-4FCF-4D6D-AE05-962BC7D45C09}"/>
    <cellStyle name="Ian 8 2 2 2 2" xfId="26866" xr:uid="{30A22DA0-0E33-4C59-9229-CC62C03380B0}"/>
    <cellStyle name="Ian 8 2 2 3" xfId="26867" xr:uid="{3F76CEE9-7749-493E-A07D-48EC0F2E7C45}"/>
    <cellStyle name="Ian 8 2 2 4" xfId="26868" xr:uid="{DC3FCEAF-EE5B-447F-88E0-40EB5B260C01}"/>
    <cellStyle name="Ian 8 2 3" xfId="8112" xr:uid="{3D195B8C-9D13-488D-97E1-D57FAB5097D0}"/>
    <cellStyle name="Ian 8 2 3 2" xfId="26869" xr:uid="{9A1F11B9-4C33-43E3-839D-87C8E9B42E00}"/>
    <cellStyle name="Ian 8 2 4" xfId="26870" xr:uid="{EE0E07C5-2310-440C-9783-45CB253811BD}"/>
    <cellStyle name="Ian 8 2 5" xfId="26871" xr:uid="{2C1A3161-11EA-4FD3-A72A-AC82B0667D5A}"/>
    <cellStyle name="Ian 8 3" xfId="8113" xr:uid="{846EF732-9F80-41BA-B355-7EBC50BC61C9}"/>
    <cellStyle name="Ian 8 3 2" xfId="8114" xr:uid="{970FBE28-FF03-48F2-84F7-0C477E0C2200}"/>
    <cellStyle name="Ian 8 3 2 2" xfId="26872" xr:uid="{ADE9E5E1-6866-4EF0-B976-F8FB2E0F2DBF}"/>
    <cellStyle name="Ian 8 3 3" xfId="26873" xr:uid="{3DBA5BAB-4AB4-4781-B0F7-F1EC16CD95FA}"/>
    <cellStyle name="Ian 8 3 4" xfId="26874" xr:uid="{DA28546C-3319-474F-9010-666D352335FB}"/>
    <cellStyle name="Ian 8 4" xfId="8115" xr:uid="{1A83AE0B-A540-4E81-AD2C-3C426ED026DA}"/>
    <cellStyle name="Ian 8 4 2" xfId="26875" xr:uid="{B2495ABB-32BA-447F-9469-035A920231E4}"/>
    <cellStyle name="Ian 8 5" xfId="26876" xr:uid="{126E0394-6D96-4CD5-B840-B12CF955A60E}"/>
    <cellStyle name="Ian 8 5 2" xfId="26877" xr:uid="{18AE23DD-749B-4312-9949-3615530199E3}"/>
    <cellStyle name="Ian 8 6" xfId="26878" xr:uid="{E8982692-F8CD-4FDD-BA54-2F507A769D84}"/>
    <cellStyle name="Ian 8 6 2" xfId="26879" xr:uid="{FDA9D8E3-ECA6-4EB4-8E51-C15C1B497107}"/>
    <cellStyle name="Ian 8 7" xfId="26880" xr:uid="{B5F1D4FF-9E90-4228-80E5-5AE28E8CC8C7}"/>
    <cellStyle name="Ian 8 7 2" xfId="26881" xr:uid="{4A70C02A-6D77-490E-9C57-2257859EDDC9}"/>
    <cellStyle name="Ian 8 8" xfId="26882" xr:uid="{49F21825-7832-4D71-8AB7-742C7FB5C3BE}"/>
    <cellStyle name="Ian 9" xfId="8116" xr:uid="{C27620FC-DC93-49D6-B838-85FCEDEAE471}"/>
    <cellStyle name="Ian 9 2" xfId="8117" xr:uid="{1E19873A-545E-4378-A820-0B8CEFDF4627}"/>
    <cellStyle name="Ian 9 2 2" xfId="8118" xr:uid="{9CED5B65-D76E-490F-BF5F-1D9BB9461E33}"/>
    <cellStyle name="Ian 9 2 2 2" xfId="8119" xr:uid="{9CCAB8BC-CAA8-4B7C-A2E0-6DE92434C5EC}"/>
    <cellStyle name="Ian 9 2 2 2 2" xfId="26883" xr:uid="{334D04EC-E652-43B5-A432-0CB3F279AC1F}"/>
    <cellStyle name="Ian 9 2 2 3" xfId="26884" xr:uid="{6076046A-242A-4E5A-AF81-7250E36F20AD}"/>
    <cellStyle name="Ian 9 2 2 4" xfId="26885" xr:uid="{AA364988-77CB-4C33-93E3-26B637943E33}"/>
    <cellStyle name="Ian 9 2 3" xfId="8120" xr:uid="{DC03215F-FDD5-4429-B3DB-4A50A9060DC6}"/>
    <cellStyle name="Ian 9 2 3 2" xfId="26886" xr:uid="{118A287F-DBA4-4158-8A63-1B87C1B0FC25}"/>
    <cellStyle name="Ian 9 2 4" xfId="26887" xr:uid="{5788EFF7-C9DB-4056-B4D6-1F5C6E7F5446}"/>
    <cellStyle name="Ian 9 2 5" xfId="26888" xr:uid="{92AE0F7C-0061-488F-A5E2-59DB1A0670D0}"/>
    <cellStyle name="Ian 9 3" xfId="8121" xr:uid="{E6B7FA1A-9906-4B4E-8B61-E93FF6EDFDB8}"/>
    <cellStyle name="Ian 9 3 2" xfId="8122" xr:uid="{42661B94-0B4C-4E57-9FA9-7C84BD6C8595}"/>
    <cellStyle name="Ian 9 3 2 2" xfId="26889" xr:uid="{EDC850F1-D6ED-4A68-8CFF-99371BC393DF}"/>
    <cellStyle name="Ian 9 3 3" xfId="26890" xr:uid="{E1BB8078-4EB3-4CE7-8BAE-EA4AF78AD724}"/>
    <cellStyle name="Ian 9 3 4" xfId="26891" xr:uid="{F4BB7D04-2A93-4B18-BEBE-43AD2A146D9A}"/>
    <cellStyle name="Ian 9 4" xfId="8123" xr:uid="{A31B9E21-4957-4BAC-8124-0A2661054948}"/>
    <cellStyle name="Ian 9 4 2" xfId="26892" xr:uid="{60F86E9C-89A0-47AC-B92C-8D9802AD4114}"/>
    <cellStyle name="Ian 9 5" xfId="26893" xr:uid="{B37983E4-B03C-45C6-8375-732C9FE3A2F1}"/>
    <cellStyle name="Ian 9 5 2" xfId="26894" xr:uid="{27C239B4-D84E-49D3-BE9D-9E92A5D89E19}"/>
    <cellStyle name="Ian 9 6" xfId="26895" xr:uid="{AA61E378-CC4E-40DA-A8E7-65E1039AC17F}"/>
    <cellStyle name="Ian 9 6 2" xfId="26896" xr:uid="{2873D131-4813-4C30-8BB6-DC47EF0600D2}"/>
    <cellStyle name="Ian 9 7" xfId="26897" xr:uid="{1B3FF968-7280-4DF8-B3C8-F220129F76A3}"/>
    <cellStyle name="Ian 9 7 2" xfId="26898" xr:uid="{ECAD1768-9743-4CF8-949E-F185BC0EDA8C}"/>
    <cellStyle name="Ian 9 8" xfId="26899" xr:uid="{FC3D217D-E3A6-42A2-8A77-4FF8EE72213A}"/>
    <cellStyle name="Ian_New Mark Group - CF Model" xfId="8124" xr:uid="{4B94BA0A-27BD-4582-85B6-215DE2227AAD}"/>
    <cellStyle name="ill N (2)" xfId="8125" xr:uid="{965D3A39-B560-40E1-BEF9-0DF00AF1EDD1}"/>
    <cellStyle name="Incorrecto" xfId="2137" xr:uid="{2F8967A1-3AB3-4587-B23E-0D4367B2C3FB}"/>
    <cellStyle name="Input" xfId="11" builtinId="20" customBuiltin="1"/>
    <cellStyle name="Input [yellow]" xfId="281" xr:uid="{F2A2C24E-011E-4190-AB67-90B526F07A28}"/>
    <cellStyle name="Input [yellow] 2" xfId="5856" xr:uid="{941E21B2-4054-47C1-B64E-9FAC6BD728FE}"/>
    <cellStyle name="Input [yellow] 3" xfId="8126" xr:uid="{7D4AC199-12FD-4D2F-9003-8B067A2BD446}"/>
    <cellStyle name="Input 10" xfId="1317" xr:uid="{3623D6C7-DD83-4932-B3E6-F0AF8B67F4AE}"/>
    <cellStyle name="Input 10 2" xfId="8127" xr:uid="{1F6A902C-8188-4B2D-AA0A-096E88E3F113}"/>
    <cellStyle name="Input 11" xfId="8128" xr:uid="{7A5B2E71-03B7-49FE-AF3A-E8B3FDFE691A}"/>
    <cellStyle name="Input 11 2" xfId="32230" xr:uid="{7C543597-906C-4531-97F6-79316693B3C7}"/>
    <cellStyle name="Input 12" xfId="8129" xr:uid="{B19CAABA-1336-4ECE-AAAE-B3FC0E84DAAB}"/>
    <cellStyle name="Input 13" xfId="8130" xr:uid="{C1E4C336-1A08-4CDB-B0E2-EE67F09F319E}"/>
    <cellStyle name="Input 14" xfId="8131" xr:uid="{A847D16C-E8FD-4641-9401-7436952D0E05}"/>
    <cellStyle name="Input 15" xfId="8132" xr:uid="{62ADF0C4-0880-490F-9FF9-A1A8DB3AE5C2}"/>
    <cellStyle name="Input 16" xfId="8133" xr:uid="{2860AD61-EEDA-466F-AAA9-7F2BBE31A88D}"/>
    <cellStyle name="Input 17" xfId="8134" xr:uid="{E337765C-171F-4F8A-99BA-E8A4AB2A3DA2}"/>
    <cellStyle name="Input 18" xfId="8135" xr:uid="{A8DAD2C0-C7D2-40FD-996E-0720FD07BC02}"/>
    <cellStyle name="Input 19" xfId="8136" xr:uid="{E3599DCE-7F33-448D-8A17-FD07B403A757}"/>
    <cellStyle name="Input 2" xfId="282" xr:uid="{368780E5-CCA1-47A1-B153-315253C0CE97}"/>
    <cellStyle name="Input 2 2" xfId="1319" xr:uid="{96CA0F74-8DB6-4297-9A87-BE21B0AB5DA3}"/>
    <cellStyle name="Input 2 2 2" xfId="26900" xr:uid="{8B9D091A-DE69-44C4-BB74-586A22DC386C}"/>
    <cellStyle name="Input 2 2 2 2" xfId="26901" xr:uid="{ED4F448B-A167-4262-BC4E-053B8C1A02CE}"/>
    <cellStyle name="Input 2 2 3" xfId="26902" xr:uid="{95EA4D6F-2A72-475D-B019-E8721D256530}"/>
    <cellStyle name="Input 2 2 4" xfId="8138" xr:uid="{E828FC77-A238-4EAA-BE50-796DD765A8BC}"/>
    <cellStyle name="Input 2 3" xfId="1320" xr:uid="{22CA22C8-FB6D-4F56-A304-315E26E3AD4B}"/>
    <cellStyle name="Input 2 3 2" xfId="26904" xr:uid="{CF1839DD-27D3-419B-A193-EC06EA4B6237}"/>
    <cellStyle name="Input 2 3 3" xfId="26903" xr:uid="{6D7BD91E-C2E5-4F81-A6CF-AF1D56AB9723}"/>
    <cellStyle name="Input 2 4" xfId="1318" xr:uid="{CEE199D7-7C12-4F18-91D3-84D116F795C1}"/>
    <cellStyle name="Input 2 4 2" xfId="26905" xr:uid="{C9B89784-3259-43DE-A4B9-CD34423E1B12}"/>
    <cellStyle name="Input 2 5" xfId="8137" xr:uid="{839E6846-E792-4D34-9B24-DD04671639A4}"/>
    <cellStyle name="Input 20" xfId="8139" xr:uid="{F4AD667A-7AEB-4343-9C5B-7C7B5EE028ED}"/>
    <cellStyle name="Input 3" xfId="1321" xr:uid="{7AD50C57-BAF2-4CAE-98A9-C4712A83A027}"/>
    <cellStyle name="Input 3 2" xfId="8141" xr:uid="{910CC573-0454-4155-9A55-0F070F261838}"/>
    <cellStyle name="Input 3 2 2" xfId="26906" xr:uid="{4C84C5BB-A666-4198-AA3C-1C6DE2805457}"/>
    <cellStyle name="Input 3 3" xfId="26907" xr:uid="{A6B21BB4-D5F9-42E6-B360-3B0E25FABA0A}"/>
    <cellStyle name="Input 3 4" xfId="8140" xr:uid="{521BA69C-8DDA-433F-8CCF-9BB52792065D}"/>
    <cellStyle name="Input 4" xfId="1322" xr:uid="{EF8562AE-1513-482D-89C5-895BD5E971A2}"/>
    <cellStyle name="Input 4 2" xfId="26908" xr:uid="{52A90E39-D7AB-4EB0-A670-451D01919075}"/>
    <cellStyle name="Input 4 3" xfId="8142" xr:uid="{4EF72A28-88EC-4128-8368-8E4D83B17640}"/>
    <cellStyle name="Input 5" xfId="1323" xr:uid="{6FEACBAF-C7C7-4B8B-BF24-2DBAD9D54631}"/>
    <cellStyle name="Input 5 2" xfId="26909" xr:uid="{E2152F71-AB85-4AAC-A278-C42C3D464F47}"/>
    <cellStyle name="Input 6" xfId="1324" xr:uid="{C2E78C86-FE89-48B8-AF17-F2BDD6B315C5}"/>
    <cellStyle name="Input 6 2" xfId="26910" xr:uid="{A3A40550-3E1D-4F27-94B6-56398496655C}"/>
    <cellStyle name="Input 6 3" xfId="8143" xr:uid="{72131C6D-CB19-412A-8B4F-CC84B27440C6}"/>
    <cellStyle name="Input 7" xfId="1325" xr:uid="{99B2874A-102E-4AA2-8285-FA7DC33DAF1E}"/>
    <cellStyle name="Input 7 2" xfId="26911" xr:uid="{12B4772E-156C-4F22-9878-8ABA1C05FEFE}"/>
    <cellStyle name="Input 7 3" xfId="8144" xr:uid="{7321CD33-939D-48F4-A135-02461FE90951}"/>
    <cellStyle name="Input 8" xfId="1326" xr:uid="{E73FE148-6033-4242-B007-7E95AA68DA3F}"/>
    <cellStyle name="Input 8 2" xfId="8145" xr:uid="{027AE0A1-78DC-49DC-8AB0-304B5938D310}"/>
    <cellStyle name="Input 9" xfId="1327" xr:uid="{87769B4C-A660-4A2F-B268-DA11789FA1D2}"/>
    <cellStyle name="Input 9 2" xfId="8146" xr:uid="{FD6D6FD2-38B7-4109-8320-C8982F1074A0}"/>
    <cellStyle name="Input Cells" xfId="283" xr:uid="{9CA688CC-D29C-4EFD-B2C2-58A841AD0384}"/>
    <cellStyle name="Input Cells 2" xfId="8147" xr:uid="{A614CDD4-7FD4-40BC-BFB6-F99F1A7F64DD}"/>
    <cellStyle name="Input Cells 3" xfId="32215" xr:uid="{DEC6AD46-4E91-4A78-882C-6F085415CDA8}"/>
    <cellStyle name="Komma 2" xfId="8148" xr:uid="{7C673A22-7A7F-4E66-BFCD-6CA47A0111F3}"/>
    <cellStyle name="L`" xfId="2138" xr:uid="{9D33638D-E591-4D59-844D-6108D9C3C48F}"/>
    <cellStyle name="Labels - Style3" xfId="8149" xr:uid="{76044FEF-7D43-4747-9A70-F710C1262395}"/>
    <cellStyle name="Labels - Style3 10" xfId="8150" xr:uid="{E387A3E4-00A8-4A65-A2FF-F9775E3226BC}"/>
    <cellStyle name="Labels - Style3 10 10" xfId="26912" xr:uid="{C0224BE6-A698-4A59-B3CA-FEA2D2ED1182}"/>
    <cellStyle name="Labels - Style3 10 2" xfId="8151" xr:uid="{40A657CA-B30D-48F9-BA48-F24043136B2F}"/>
    <cellStyle name="Labels - Style3 10 2 2" xfId="8152" xr:uid="{C17C793D-5CD9-4B81-AEDA-DF7C60FAA700}"/>
    <cellStyle name="Labels - Style3 10 2 2 2" xfId="8153" xr:uid="{8BED5A51-0E81-4EE3-80EB-F816A8EAF3BA}"/>
    <cellStyle name="Labels - Style3 10 2 2 2 2" xfId="8154" xr:uid="{8AB39A3A-7D04-4CF2-B94C-C40387C8BE6D}"/>
    <cellStyle name="Labels - Style3 10 2 2 2 2 2" xfId="26913" xr:uid="{8B05E9EC-1CF9-44D4-B955-A6CB3985128D}"/>
    <cellStyle name="Labels - Style3 10 2 2 2 2 2 2" xfId="26914" xr:uid="{BB2C6301-5841-424B-82A1-8697BCC197D1}"/>
    <cellStyle name="Labels - Style3 10 2 2 2 2 3" xfId="26915" xr:uid="{ABAC59F0-95A1-4354-9DA9-BB80BAD70F5D}"/>
    <cellStyle name="Labels - Style3 10 2 2 2 3" xfId="26916" xr:uid="{9B465F77-B66E-4A94-AD44-2DE8EC58AB72}"/>
    <cellStyle name="Labels - Style3 10 2 2 2 3 2" xfId="26917" xr:uid="{FD0BE811-7833-4A06-8268-71E53755BD6C}"/>
    <cellStyle name="Labels - Style3 10 2 2 2 4" xfId="26918" xr:uid="{FF332BCF-196B-405E-8AF2-47B0AF5632DE}"/>
    <cellStyle name="Labels - Style3 10 2 2 3" xfId="26919" xr:uid="{0A846D6A-37DC-4939-883B-DA035B996917}"/>
    <cellStyle name="Labels - Style3 10 2 2 3 2" xfId="26920" xr:uid="{3A7FA60C-CD1E-49E1-A095-4E220BE627C6}"/>
    <cellStyle name="Labels - Style3 10 2 2 4" xfId="26921" xr:uid="{6B7B8387-6915-484F-93A3-3410C686CB94}"/>
    <cellStyle name="Labels - Style3 10 2 3" xfId="8155" xr:uid="{72FC2ACF-C18B-46CD-8D41-C9D3FB1ADF60}"/>
    <cellStyle name="Labels - Style3 10 2 3 2" xfId="8156" xr:uid="{E6A92989-D7E8-4850-AF77-BCE0AA34BC58}"/>
    <cellStyle name="Labels - Style3 10 2 3 2 2" xfId="26922" xr:uid="{5ABE649E-50D3-48E5-97BA-4942945E9873}"/>
    <cellStyle name="Labels - Style3 10 2 3 2 2 2" xfId="26923" xr:uid="{148F7C7C-C72B-444C-814E-F6B1BD68BA81}"/>
    <cellStyle name="Labels - Style3 10 2 3 2 3" xfId="26924" xr:uid="{1D55320A-2752-409E-9165-4959ED4A552D}"/>
    <cellStyle name="Labels - Style3 10 2 3 3" xfId="26925" xr:uid="{219A2ADE-B19A-4121-AFBC-38EDD627B0F6}"/>
    <cellStyle name="Labels - Style3 10 2 3 3 2" xfId="26926" xr:uid="{BE398828-040A-44D7-AFE0-7AA814D9DAB0}"/>
    <cellStyle name="Labels - Style3 10 2 3 4" xfId="26927" xr:uid="{99E29463-0826-4D99-BCC5-2C846EA4763C}"/>
    <cellStyle name="Labels - Style3 10 2 4" xfId="8157" xr:uid="{61B34D4F-D00C-4077-990E-A80355009EB6}"/>
    <cellStyle name="Labels - Style3 10 2 4 2" xfId="26928" xr:uid="{F13977B1-1774-4421-A229-F923C168CC7C}"/>
    <cellStyle name="Labels - Style3 10 2 4 2 2" xfId="26929" xr:uid="{64DC268C-BA21-4B96-9E08-5ED41859E528}"/>
    <cellStyle name="Labels - Style3 10 2 4 3" xfId="26930" xr:uid="{7BBD32B4-4D1A-4E21-9936-28D5084A0FF2}"/>
    <cellStyle name="Labels - Style3 10 2 5" xfId="26931" xr:uid="{40286DBE-1C6F-430A-A9F6-6F9309E45E09}"/>
    <cellStyle name="Labels - Style3 10 2 5 2" xfId="26932" xr:uid="{977B52D1-60F6-4612-A909-EA3EEF91F336}"/>
    <cellStyle name="Labels - Style3 10 2 6" xfId="26933" xr:uid="{10F320B3-216D-4082-800C-04B855C3EB53}"/>
    <cellStyle name="Labels - Style3 10 3" xfId="8158" xr:uid="{F79767B6-9970-45D4-ACEF-509F46A1F18E}"/>
    <cellStyle name="Labels - Style3 10 3 2" xfId="8159" xr:uid="{089CC761-CE04-4012-B85B-1F7B6D266D9E}"/>
    <cellStyle name="Labels - Style3 10 3 2 2" xfId="8160" xr:uid="{35B88787-AB5A-4D4B-A2A5-06558BB30855}"/>
    <cellStyle name="Labels - Style3 10 3 2 2 2" xfId="8161" xr:uid="{2474B236-C167-4F35-8DEB-BAE15A289D9E}"/>
    <cellStyle name="Labels - Style3 10 3 2 2 2 2" xfId="26934" xr:uid="{FDB6CF7B-4522-48BB-9042-A6A64C3FA3B1}"/>
    <cellStyle name="Labels - Style3 10 3 2 2 2 2 2" xfId="26935" xr:uid="{675CB4ED-3080-41E0-ADA0-CFD05D3C1069}"/>
    <cellStyle name="Labels - Style3 10 3 2 2 2 3" xfId="26936" xr:uid="{FC9C52B0-9B7A-41C5-8957-B5201538A070}"/>
    <cellStyle name="Labels - Style3 10 3 2 2 3" xfId="26937" xr:uid="{2A53F2E6-6367-4761-80EE-DC5DCF52F22E}"/>
    <cellStyle name="Labels - Style3 10 3 2 2 3 2" xfId="26938" xr:uid="{367E60E4-2315-461E-9B02-4165A4D53E9D}"/>
    <cellStyle name="Labels - Style3 10 3 2 2 4" xfId="26939" xr:uid="{A24DDCB5-3C4F-4E99-946B-557FB3DC1E3B}"/>
    <cellStyle name="Labels - Style3 10 3 2 3" xfId="26940" xr:uid="{BC3C7D30-30E2-4F38-8FFC-44EF2F641499}"/>
    <cellStyle name="Labels - Style3 10 3 2 3 2" xfId="26941" xr:uid="{237C26C1-6553-4B03-AE37-0DEC4D67A876}"/>
    <cellStyle name="Labels - Style3 10 3 2 4" xfId="26942" xr:uid="{05E945A6-A50B-437E-B02E-70334E9D5411}"/>
    <cellStyle name="Labels - Style3 10 3 3" xfId="8162" xr:uid="{439F5C49-18A7-4C2E-8616-6E457DED3B33}"/>
    <cellStyle name="Labels - Style3 10 3 3 2" xfId="26943" xr:uid="{7B2D65C2-FF75-4F47-B0A1-BEE593824CDE}"/>
    <cellStyle name="Labels - Style3 10 3 3 2 2" xfId="26944" xr:uid="{AAD27F2D-088A-4325-BBA7-5272225863FE}"/>
    <cellStyle name="Labels - Style3 10 3 3 3" xfId="26945" xr:uid="{B23DC638-E057-47B6-8D75-01BBBED210F5}"/>
    <cellStyle name="Labels - Style3 10 3 4" xfId="26946" xr:uid="{03F85822-339A-4198-A069-74EE42A31733}"/>
    <cellStyle name="Labels - Style3 10 3 4 2" xfId="26947" xr:uid="{1C4859B8-77C4-49E6-B7C2-8A5D14C8A102}"/>
    <cellStyle name="Labels - Style3 10 3 5" xfId="26948" xr:uid="{53B2A024-EC27-4A66-BAD8-AF5480131B19}"/>
    <cellStyle name="Labels - Style3 10 4" xfId="8163" xr:uid="{A63ECAAA-3B53-4ECA-A9F8-C4DB297D9036}"/>
    <cellStyle name="Labels - Style3 10 4 2" xfId="8164" xr:uid="{0F341F75-A303-465F-8273-7CAE1DB9CB35}"/>
    <cellStyle name="Labels - Style3 10 4 2 2" xfId="8165" xr:uid="{542786DD-A27E-4E32-8792-83EB158AA295}"/>
    <cellStyle name="Labels - Style3 10 4 2 2 2" xfId="8166" xr:uid="{63E24482-B071-4D06-84DD-22FB6255D4CA}"/>
    <cellStyle name="Labels - Style3 10 4 2 2 2 2" xfId="26949" xr:uid="{ADBDA6E3-487B-4DB3-9016-0341D67C19D1}"/>
    <cellStyle name="Labels - Style3 10 4 2 2 2 2 2" xfId="26950" xr:uid="{46039275-005C-4F12-8600-F491BD0C655C}"/>
    <cellStyle name="Labels - Style3 10 4 2 2 2 3" xfId="26951" xr:uid="{0B66CF7A-E52C-46FF-A43E-DCAD3B0117A3}"/>
    <cellStyle name="Labels - Style3 10 4 2 2 3" xfId="26952" xr:uid="{70164811-E459-4C73-AC58-DE121C6DAE0C}"/>
    <cellStyle name="Labels - Style3 10 4 2 2 3 2" xfId="26953" xr:uid="{EFB15E1D-DD4D-47DB-BB56-C1DCF99297FD}"/>
    <cellStyle name="Labels - Style3 10 4 2 2 4" xfId="26954" xr:uid="{C0334C27-EED4-44F4-BACF-684A09B40CCD}"/>
    <cellStyle name="Labels - Style3 10 4 2 3" xfId="26955" xr:uid="{91A3C669-8393-42E0-8225-4FF6099B5ACD}"/>
    <cellStyle name="Labels - Style3 10 4 2 3 2" xfId="26956" xr:uid="{88104E9F-FC24-4728-93D9-C11FAB8873B5}"/>
    <cellStyle name="Labels - Style3 10 4 2 4" xfId="26957" xr:uid="{D7ECC18B-DAAF-476D-AA05-36730D1874C3}"/>
    <cellStyle name="Labels - Style3 10 4 3" xfId="8167" xr:uid="{54D39BAB-9361-447B-AB14-8C2347D66EBD}"/>
    <cellStyle name="Labels - Style3 10 4 3 2" xfId="8168" xr:uid="{0A07B7E8-363A-4D71-98DF-7BDE0B7EC18A}"/>
    <cellStyle name="Labels - Style3 10 4 3 2 2" xfId="26958" xr:uid="{C684D41E-821B-47BC-BD73-4BD05671FB07}"/>
    <cellStyle name="Labels - Style3 10 4 3 2 2 2" xfId="26959" xr:uid="{625424E4-3955-4C7F-9872-461A750BB998}"/>
    <cellStyle name="Labels - Style3 10 4 3 2 3" xfId="26960" xr:uid="{28DB0CBE-8C5D-46A7-8444-3F5AE02BDE3F}"/>
    <cellStyle name="Labels - Style3 10 4 3 3" xfId="26961" xr:uid="{02B66C32-B969-4E7A-BD82-F4C5C1C313A2}"/>
    <cellStyle name="Labels - Style3 10 4 3 3 2" xfId="26962" xr:uid="{1AD004F2-4357-43AD-A376-A1CEB6651B8B}"/>
    <cellStyle name="Labels - Style3 10 4 3 4" xfId="26963" xr:uid="{956BB8E8-F60D-46CB-9B08-64303DBCCE75}"/>
    <cellStyle name="Labels - Style3 10 4 4" xfId="8169" xr:uid="{3E1A1088-90BE-4C14-ABF6-D90EF9372BF0}"/>
    <cellStyle name="Labels - Style3 10 4 4 2" xfId="26964" xr:uid="{2259C731-ADB3-4DF9-A8E8-578FD0405EB9}"/>
    <cellStyle name="Labels - Style3 10 4 4 2 2" xfId="26965" xr:uid="{EF74E799-A71C-430B-9F9F-19B64C8CF16F}"/>
    <cellStyle name="Labels - Style3 10 4 4 3" xfId="26966" xr:uid="{960D8118-DE53-4300-B213-2097E8175E5D}"/>
    <cellStyle name="Labels - Style3 10 4 5" xfId="26967" xr:uid="{5D99CD3A-2EC9-470F-90D2-D012F0B6F4E9}"/>
    <cellStyle name="Labels - Style3 10 4 5 2" xfId="26968" xr:uid="{52065182-6E7C-4710-9A6D-4CC6393C6BD8}"/>
    <cellStyle name="Labels - Style3 10 4 6" xfId="26969" xr:uid="{40D21A24-FBA4-4A2C-BB46-45EADB8874D0}"/>
    <cellStyle name="Labels - Style3 10 5" xfId="8170" xr:uid="{B0B323BC-F127-4F9A-8B4F-0CA0DDB997B2}"/>
    <cellStyle name="Labels - Style3 10 5 2" xfId="8171" xr:uid="{3A42B3B0-CFD7-497B-AE7A-9F208CB98473}"/>
    <cellStyle name="Labels - Style3 10 5 2 2" xfId="8172" xr:uid="{00E8C89F-45F6-4AF5-847C-11E744D424EC}"/>
    <cellStyle name="Labels - Style3 10 5 2 2 2" xfId="8173" xr:uid="{9D136A34-6C53-4796-9B2E-3E6B39771C17}"/>
    <cellStyle name="Labels - Style3 10 5 2 2 2 2" xfId="26970" xr:uid="{F8645DD0-CF8E-459D-8054-485D97EFDD3C}"/>
    <cellStyle name="Labels - Style3 10 5 2 2 2 2 2" xfId="26971" xr:uid="{A404FE73-6C9A-465F-BD2B-D684CD427BAE}"/>
    <cellStyle name="Labels - Style3 10 5 2 2 2 3" xfId="26972" xr:uid="{4157B818-A440-4FCF-95CF-807E1978E867}"/>
    <cellStyle name="Labels - Style3 10 5 2 2 3" xfId="26973" xr:uid="{0134AD5D-2B14-46F2-A2FF-794B452C313E}"/>
    <cellStyle name="Labels - Style3 10 5 2 2 3 2" xfId="26974" xr:uid="{149BDA88-BCC8-4C0D-B35E-6E416F77C747}"/>
    <cellStyle name="Labels - Style3 10 5 2 2 4" xfId="26975" xr:uid="{FF1BD018-3D5C-41EE-90A9-ADCFA284D4DB}"/>
    <cellStyle name="Labels - Style3 10 5 2 3" xfId="26976" xr:uid="{69C77DE9-209E-4732-A068-694889314A92}"/>
    <cellStyle name="Labels - Style3 10 5 2 3 2" xfId="26977" xr:uid="{FC82F813-1EB6-4A9F-AF03-BAE891307071}"/>
    <cellStyle name="Labels - Style3 10 5 2 4" xfId="26978" xr:uid="{BDFC7275-1E33-4C06-85C8-CC4A53CAA4A2}"/>
    <cellStyle name="Labels - Style3 10 5 3" xfId="8174" xr:uid="{ECF41641-F240-4A57-906A-D2E696B34CE4}"/>
    <cellStyle name="Labels - Style3 10 5 3 2" xfId="8175" xr:uid="{412496B0-61F6-47A4-9D06-C4FDE5FB6F6E}"/>
    <cellStyle name="Labels - Style3 10 5 3 2 2" xfId="26979" xr:uid="{421AD13B-3F30-4D10-BA0E-88D1736C2008}"/>
    <cellStyle name="Labels - Style3 10 5 3 2 2 2" xfId="26980" xr:uid="{70A45041-47DE-48CA-91F0-00DF439A00DA}"/>
    <cellStyle name="Labels - Style3 10 5 3 2 3" xfId="26981" xr:uid="{E5133C02-2E81-47D3-87C2-E0206E17B3F8}"/>
    <cellStyle name="Labels - Style3 10 5 3 3" xfId="26982" xr:uid="{52163C76-3229-4E85-93AB-523ADE8C2831}"/>
    <cellStyle name="Labels - Style3 10 5 3 3 2" xfId="26983" xr:uid="{589AB3A6-B9EE-481D-9B8B-F6386C18D050}"/>
    <cellStyle name="Labels - Style3 10 5 3 4" xfId="26984" xr:uid="{B13850F2-73BE-4795-A8EC-BACCC8F2333B}"/>
    <cellStyle name="Labels - Style3 10 5 4" xfId="26985" xr:uid="{BDB7ACB4-E49F-4DBF-9932-74E12E598B2F}"/>
    <cellStyle name="Labels - Style3 10 5 4 2" xfId="26986" xr:uid="{F67E0BC2-A469-41A5-A69A-CF826479F2E4}"/>
    <cellStyle name="Labels - Style3 10 5 5" xfId="26987" xr:uid="{EB9B5BA1-8905-4968-BA68-6CE50FA8D315}"/>
    <cellStyle name="Labels - Style3 10 6" xfId="8176" xr:uid="{34ACCB36-12DC-40FC-921B-A4CD51478237}"/>
    <cellStyle name="Labels - Style3 10 6 2" xfId="8177" xr:uid="{71DA51A3-A576-4346-9C85-5EBF6C8C2350}"/>
    <cellStyle name="Labels - Style3 10 6 2 2" xfId="8178" xr:uid="{36A5426F-1831-4480-8CAE-EFE15AF8716D}"/>
    <cellStyle name="Labels - Style3 10 6 2 2 2" xfId="26988" xr:uid="{9BE68467-1D30-498E-80E4-4301C1E54279}"/>
    <cellStyle name="Labels - Style3 10 6 2 2 2 2" xfId="26989" xr:uid="{74764F9B-3317-4EF2-81B9-8A21E9712CB3}"/>
    <cellStyle name="Labels - Style3 10 6 2 2 3" xfId="26990" xr:uid="{2BF988D5-FB1D-465B-8C16-79D826A472B7}"/>
    <cellStyle name="Labels - Style3 10 6 2 3" xfId="26991" xr:uid="{61DA51C4-94EF-4187-A413-BA54A4D371D8}"/>
    <cellStyle name="Labels - Style3 10 6 2 3 2" xfId="26992" xr:uid="{AAA8D73C-DF76-44B8-ADFD-F9627AEF201B}"/>
    <cellStyle name="Labels - Style3 10 6 2 4" xfId="26993" xr:uid="{CD39A530-B1D0-47DD-AABE-9B52C2E4EE09}"/>
    <cellStyle name="Labels - Style3 10 6 3" xfId="26994" xr:uid="{4B800BB0-4F99-46CA-9F1F-8D3CBA7894EA}"/>
    <cellStyle name="Labels - Style3 10 6 3 2" xfId="26995" xr:uid="{B8D5C746-F417-404D-89AA-3D902C33C4B5}"/>
    <cellStyle name="Labels - Style3 10 6 4" xfId="26996" xr:uid="{9444530C-D59C-4C72-855E-C409D057C39D}"/>
    <cellStyle name="Labels - Style3 10 7" xfId="8179" xr:uid="{0DFB74A9-2E2C-4CDC-81C0-77481F623AA4}"/>
    <cellStyle name="Labels - Style3 10 7 2" xfId="8180" xr:uid="{9974B65D-3EB7-4C88-95B8-D91284268B3A}"/>
    <cellStyle name="Labels - Style3 10 7 2 2" xfId="26997" xr:uid="{12B3C493-B6C8-4916-9E6D-3FBFF9EA5EA0}"/>
    <cellStyle name="Labels - Style3 10 7 2 2 2" xfId="26998" xr:uid="{68D2645E-C379-44D6-8301-7179CF8ACC27}"/>
    <cellStyle name="Labels - Style3 10 7 2 3" xfId="26999" xr:uid="{1F036167-C12D-4D1E-A6CE-2C108B44E3A3}"/>
    <cellStyle name="Labels - Style3 10 7 3" xfId="27000" xr:uid="{0F7EDBBF-B006-41B7-BD81-B2C3282EB497}"/>
    <cellStyle name="Labels - Style3 10 7 3 2" xfId="27001" xr:uid="{B8386EFB-6C8D-45B2-B651-0C32E5B69BC5}"/>
    <cellStyle name="Labels - Style3 10 7 4" xfId="27002" xr:uid="{5DE44B90-CE37-4348-B4F5-6EF2F06D83F8}"/>
    <cellStyle name="Labels - Style3 10 8" xfId="8181" xr:uid="{7DFD2857-0137-40D3-89C3-76E89DEBD35C}"/>
    <cellStyle name="Labels - Style3 10 8 2" xfId="27003" xr:uid="{231385DE-F1E7-4D61-BD0C-FDA2F16D2FE9}"/>
    <cellStyle name="Labels - Style3 10 8 2 2" xfId="27004" xr:uid="{0E69646A-3CE8-41BD-A657-981F8C63FF05}"/>
    <cellStyle name="Labels - Style3 10 8 3" xfId="27005" xr:uid="{AB5DA5BA-355E-4BF4-9000-C59F50B8FD48}"/>
    <cellStyle name="Labels - Style3 10 9" xfId="27006" xr:uid="{BEB1EFCC-A878-4771-AC2A-224DB7728C0C}"/>
    <cellStyle name="Labels - Style3 10 9 2" xfId="27007" xr:uid="{62E7DE66-029D-44AD-B144-7882C9A4B170}"/>
    <cellStyle name="Labels - Style3 11" xfId="8182" xr:uid="{600922F1-C35A-459C-8CFD-86D15DD4E1E1}"/>
    <cellStyle name="Labels - Style3 11 2" xfId="8183" xr:uid="{EBA0CB69-9A1F-44C2-AB74-48E0EE1436F5}"/>
    <cellStyle name="Labels - Style3 11 2 2" xfId="8184" xr:uid="{8D53D8BE-0892-4019-8473-F9D6C5BE69CB}"/>
    <cellStyle name="Labels - Style3 11 2 2 2" xfId="8185" xr:uid="{CB5F15BF-026F-4D63-9167-7F7E00C89B47}"/>
    <cellStyle name="Labels - Style3 11 2 2 2 2" xfId="27008" xr:uid="{8FE6B25F-ABFB-4600-A84B-2D43C605B8BC}"/>
    <cellStyle name="Labels - Style3 11 2 2 2 2 2" xfId="27009" xr:uid="{909ECBB1-FF8D-4210-BA37-547FBB7BCF52}"/>
    <cellStyle name="Labels - Style3 11 2 2 2 3" xfId="27010" xr:uid="{A0137F80-8A37-4E24-BB36-0B049C6F93E6}"/>
    <cellStyle name="Labels - Style3 11 2 2 3" xfId="27011" xr:uid="{0AA26DEC-6780-4F8B-A18B-23059B8E32FA}"/>
    <cellStyle name="Labels - Style3 11 2 2 3 2" xfId="27012" xr:uid="{443579CA-FF3B-429D-AE67-AA05A0379E3C}"/>
    <cellStyle name="Labels - Style3 11 2 2 4" xfId="27013" xr:uid="{E19E87A7-3892-4C69-9521-A7E599BC64E4}"/>
    <cellStyle name="Labels - Style3 11 2 3" xfId="27014" xr:uid="{214E466A-219D-48FA-B3C5-E05A47F985FB}"/>
    <cellStyle name="Labels - Style3 11 2 3 2" xfId="27015" xr:uid="{83EE2C95-E653-4F9A-BFFD-B655F62AF602}"/>
    <cellStyle name="Labels - Style3 11 2 4" xfId="27016" xr:uid="{86423FE5-3D53-46AE-926F-07F337F3433F}"/>
    <cellStyle name="Labels - Style3 11 3" xfId="8186" xr:uid="{D87D0007-743D-4EE4-BA1C-3D8A96FF7632}"/>
    <cellStyle name="Labels - Style3 11 3 2" xfId="8187" xr:uid="{A159108C-A0B0-41EB-B2C4-C9E915A5DE56}"/>
    <cellStyle name="Labels - Style3 11 3 2 2" xfId="27017" xr:uid="{D5640FCA-066E-4317-8017-C97D50A026FD}"/>
    <cellStyle name="Labels - Style3 11 3 2 2 2" xfId="27018" xr:uid="{67A71819-B939-4AD1-80B3-DE6665978B86}"/>
    <cellStyle name="Labels - Style3 11 3 2 3" xfId="27019" xr:uid="{D4E225F1-5467-47BA-93BC-98125B6B8FD5}"/>
    <cellStyle name="Labels - Style3 11 3 3" xfId="27020" xr:uid="{77931AEC-FAFF-4772-A316-4A23A6FC20D0}"/>
    <cellStyle name="Labels - Style3 11 3 3 2" xfId="27021" xr:uid="{2BE984BF-EF1F-4E1B-91E2-ADE2065BAD04}"/>
    <cellStyle name="Labels - Style3 11 3 4" xfId="27022" xr:uid="{EDA2B31C-786A-480A-8764-0138FE7A6C0B}"/>
    <cellStyle name="Labels - Style3 11 4" xfId="8188" xr:uid="{C68963F9-D2FB-48D7-B845-5B89CD72602C}"/>
    <cellStyle name="Labels - Style3 11 4 2" xfId="27023" xr:uid="{EBFF2B7A-813D-4769-9AB5-D9E89E98F97F}"/>
    <cellStyle name="Labels - Style3 11 4 2 2" xfId="27024" xr:uid="{240CFBCF-9931-455A-88A8-AB801F9C1652}"/>
    <cellStyle name="Labels - Style3 11 4 3" xfId="27025" xr:uid="{2945E562-53B2-4E06-B212-F108697857E7}"/>
    <cellStyle name="Labels - Style3 11 5" xfId="27026" xr:uid="{F7A51536-8E02-44A9-BA1D-6975A311DFBB}"/>
    <cellStyle name="Labels - Style3 11 5 2" xfId="27027" xr:uid="{8485E101-309C-427C-B153-5E357E9D9D28}"/>
    <cellStyle name="Labels - Style3 11 6" xfId="27028" xr:uid="{C2A372B5-6657-4516-8FA8-321FA5A8FD1E}"/>
    <cellStyle name="Labels - Style3 12" xfId="8189" xr:uid="{DB9BB56A-5C4C-42E4-8526-54D54B83AE1C}"/>
    <cellStyle name="Labels - Style3 12 2" xfId="8190" xr:uid="{1B7A37BF-7A76-4A9F-89D1-85291086534B}"/>
    <cellStyle name="Labels - Style3 12 2 2" xfId="8191" xr:uid="{29CC6495-1C99-48B9-9853-528E294B27C6}"/>
    <cellStyle name="Labels - Style3 12 2 2 2" xfId="27029" xr:uid="{5194E5C6-818B-47E1-B5FF-1FDA01E66284}"/>
    <cellStyle name="Labels - Style3 12 2 2 2 2" xfId="27030" xr:uid="{62875452-DC9A-4D93-B094-5A1AD9E6F1C1}"/>
    <cellStyle name="Labels - Style3 12 2 2 3" xfId="27031" xr:uid="{A3CF4006-B059-464C-972E-6B3F48C804DD}"/>
    <cellStyle name="Labels - Style3 12 2 3" xfId="27032" xr:uid="{EDFFEEF4-2C29-48C7-86AD-BD35854D34A1}"/>
    <cellStyle name="Labels - Style3 12 2 3 2" xfId="27033" xr:uid="{082B7833-B4A2-4EA8-8127-39CEBDA9B79A}"/>
    <cellStyle name="Labels - Style3 12 2 4" xfId="27034" xr:uid="{9DDCA8AF-975D-44A7-A27D-9630CF1494EA}"/>
    <cellStyle name="Labels - Style3 12 3" xfId="27035" xr:uid="{7D1ADDAD-E0C8-4ADB-B13E-16D0609F3E73}"/>
    <cellStyle name="Labels - Style3 12 3 2" xfId="27036" xr:uid="{3AFB59EC-96B0-4401-BB20-861FDF12D5F6}"/>
    <cellStyle name="Labels - Style3 12 4" xfId="27037" xr:uid="{99AFA933-5FA2-4AB3-8D66-AFBB82F5234B}"/>
    <cellStyle name="Labels - Style3 13" xfId="8192" xr:uid="{9CE3CF84-6D2F-4918-BFBA-1A422697C658}"/>
    <cellStyle name="Labels - Style3 13 2" xfId="8193" xr:uid="{16D51289-4B59-42FF-AC86-C5FEC5537A40}"/>
    <cellStyle name="Labels - Style3 13 2 2" xfId="27038" xr:uid="{F64238A6-24E3-4858-9B46-A6D0505B246B}"/>
    <cellStyle name="Labels - Style3 13 2 2 2" xfId="27039" xr:uid="{53D1F518-20FC-4A3F-950D-EE34877402D7}"/>
    <cellStyle name="Labels - Style3 13 2 3" xfId="27040" xr:uid="{5FA749EA-0651-4E0C-84B7-5CDD4BAA168A}"/>
    <cellStyle name="Labels - Style3 13 3" xfId="27041" xr:uid="{6B5EDF3D-DBD5-4C31-AD53-AF9FCE512E4D}"/>
    <cellStyle name="Labels - Style3 13 3 2" xfId="27042" xr:uid="{4D8B6B34-D6A4-4B82-8CBE-379399DC0C85}"/>
    <cellStyle name="Labels - Style3 13 4" xfId="27043" xr:uid="{4E3C4863-F0A0-46DC-BD4E-707436FA6309}"/>
    <cellStyle name="Labels - Style3 14" xfId="8194" xr:uid="{D652BDF9-91FC-4453-A37E-237AE43D6395}"/>
    <cellStyle name="Labels - Style3 14 2" xfId="27044" xr:uid="{1C32244D-665D-4BFF-A644-A68D729427F4}"/>
    <cellStyle name="Labels - Style3 14 2 2" xfId="27045" xr:uid="{59C13F5F-110D-48B1-BCC9-2070DECCD919}"/>
    <cellStyle name="Labels - Style3 14 3" xfId="27046" xr:uid="{6B53106D-F581-4DA2-9850-F7E7402FE2FA}"/>
    <cellStyle name="Labels - Style3 15" xfId="27047" xr:uid="{BA60D587-9124-4786-B510-17B7099FA4A4}"/>
    <cellStyle name="Labels - Style3 15 2" xfId="27048" xr:uid="{D1CA9B7E-5E9D-4D8C-839D-50053CB6F0A4}"/>
    <cellStyle name="Labels - Style3 16" xfId="27049" xr:uid="{236FC576-4978-4E57-B22A-CB0182F1768F}"/>
    <cellStyle name="Labels - Style3 16 2" xfId="27050" xr:uid="{8BDA10BD-D8AE-4C97-BBFC-3D728DDBBA57}"/>
    <cellStyle name="Labels - Style3 17" xfId="27051" xr:uid="{C4CDF7FA-16BF-4F6A-8F29-129E828B0976}"/>
    <cellStyle name="Labels - Style3 17 2" xfId="27052" xr:uid="{318C4BA2-B0D5-4705-8484-29216DBF4907}"/>
    <cellStyle name="Labels - Style3 18" xfId="27053" xr:uid="{8AA4F7CF-D2C7-4AD7-8CC5-3EC072B4330F}"/>
    <cellStyle name="Labels - Style3 18 2" xfId="27054" xr:uid="{B483407C-3204-4B59-9B06-CBD97E620AFD}"/>
    <cellStyle name="Labels - Style3 19" xfId="27055" xr:uid="{51FF4138-6DB3-421A-8211-3B67410EFEF0}"/>
    <cellStyle name="Labels - Style3 2" xfId="8195" xr:uid="{53219116-10DB-4292-A6E2-6D79E8B8BAB0}"/>
    <cellStyle name="Labels - Style3 2 10" xfId="27056" xr:uid="{31987E1C-E436-421A-817B-8774A20C44CD}"/>
    <cellStyle name="Labels - Style3 2 2" xfId="8196" xr:uid="{A711B887-F301-4D0A-A9F2-1861FD8246BF}"/>
    <cellStyle name="Labels - Style3 2 2 10" xfId="27057" xr:uid="{5C4DC885-168B-476A-8C5C-5333F10F765C}"/>
    <cellStyle name="Labels - Style3 2 2 10 2" xfId="27058" xr:uid="{53F239E9-9D61-4C7C-AA0C-4158312925AD}"/>
    <cellStyle name="Labels - Style3 2 2 11" xfId="27059" xr:uid="{9B294F17-DBC4-437B-9995-C82DD4A37D45}"/>
    <cellStyle name="Labels - Style3 2 2 2" xfId="8197" xr:uid="{C1C76ACD-B8A5-443F-AA3B-1A76DC854794}"/>
    <cellStyle name="Labels - Style3 2 2 2 10" xfId="27060" xr:uid="{AE4D2838-32EC-4831-8FD4-CD6C0EC6F2CC}"/>
    <cellStyle name="Labels - Style3 2 2 2 2" xfId="8198" xr:uid="{96675FF5-C59D-46DA-A9A1-6E8830BC9B9B}"/>
    <cellStyle name="Labels - Style3 2 2 2 2 2" xfId="8199" xr:uid="{D5D798AC-3BC0-4380-B749-AAF5FD4966C4}"/>
    <cellStyle name="Labels - Style3 2 2 2 2 2 2" xfId="8200" xr:uid="{2A4C9174-ED32-468D-81BF-0FC3DE1CD30C}"/>
    <cellStyle name="Labels - Style3 2 2 2 2 2 2 2" xfId="8201" xr:uid="{125E23A6-2A11-4D0B-BC07-2BB517E0017C}"/>
    <cellStyle name="Labels - Style3 2 2 2 2 2 2 2 2" xfId="27061" xr:uid="{8211FCB1-F717-4029-BC8B-75AD4BFB45E2}"/>
    <cellStyle name="Labels - Style3 2 2 2 2 2 2 2 2 2" xfId="27062" xr:uid="{39E3534C-B688-4E7C-BF35-27D4A1FEA740}"/>
    <cellStyle name="Labels - Style3 2 2 2 2 2 2 2 3" xfId="27063" xr:uid="{1998C09A-C085-4B0F-A976-7B779208E38C}"/>
    <cellStyle name="Labels - Style3 2 2 2 2 2 2 3" xfId="27064" xr:uid="{09534A5C-C647-409E-9533-11303E56FE19}"/>
    <cellStyle name="Labels - Style3 2 2 2 2 2 2 3 2" xfId="27065" xr:uid="{B0E5FCC6-15EE-4F69-81AD-70DE7D08D6FA}"/>
    <cellStyle name="Labels - Style3 2 2 2 2 2 2 4" xfId="27066" xr:uid="{93E3A5EC-0970-42E6-B29E-DEED643089D2}"/>
    <cellStyle name="Labels - Style3 2 2 2 2 2 3" xfId="27067" xr:uid="{DD807A0C-0A4E-4B1C-B9F1-2B7883977B50}"/>
    <cellStyle name="Labels - Style3 2 2 2 2 2 3 2" xfId="27068" xr:uid="{DD786C67-B0B5-416A-B457-58FAC32417E4}"/>
    <cellStyle name="Labels - Style3 2 2 2 2 2 4" xfId="27069" xr:uid="{05AE7A1A-8D53-4FAB-97FB-679EB2218299}"/>
    <cellStyle name="Labels - Style3 2 2 2 2 3" xfId="8202" xr:uid="{26EB5CB7-953E-4C7A-A408-693B795209BD}"/>
    <cellStyle name="Labels - Style3 2 2 2 2 3 2" xfId="8203" xr:uid="{804B125A-9846-4B8B-82F2-1ADAA4ACF468}"/>
    <cellStyle name="Labels - Style3 2 2 2 2 3 2 2" xfId="27070" xr:uid="{D017485F-6D60-4E37-B3D4-7E5F154E43D4}"/>
    <cellStyle name="Labels - Style3 2 2 2 2 3 2 2 2" xfId="27071" xr:uid="{5847A036-F1E6-4A6B-86B4-C173A3B92974}"/>
    <cellStyle name="Labels - Style3 2 2 2 2 3 2 3" xfId="27072" xr:uid="{9FC69B19-F7A0-4171-8C6D-E6745BDD3CF9}"/>
    <cellStyle name="Labels - Style3 2 2 2 2 3 3" xfId="27073" xr:uid="{67FC1289-4020-434B-B6E5-847F9B4DA1A9}"/>
    <cellStyle name="Labels - Style3 2 2 2 2 3 3 2" xfId="27074" xr:uid="{05347ADD-1A2F-4A6F-B526-097B8EA4E397}"/>
    <cellStyle name="Labels - Style3 2 2 2 2 3 4" xfId="27075" xr:uid="{CE17CFBD-1DEF-457C-87F2-B4F3E1C106E1}"/>
    <cellStyle name="Labels - Style3 2 2 2 2 4" xfId="8204" xr:uid="{6D9CE470-4159-40E4-8944-C8DC006C8441}"/>
    <cellStyle name="Labels - Style3 2 2 2 2 4 2" xfId="27076" xr:uid="{5EAF6825-7D32-42B5-AA07-7C40ECC903AD}"/>
    <cellStyle name="Labels - Style3 2 2 2 2 4 2 2" xfId="27077" xr:uid="{65A63947-5174-43BA-AE2A-E3972105FF22}"/>
    <cellStyle name="Labels - Style3 2 2 2 2 4 3" xfId="27078" xr:uid="{23BBC73F-7D97-47B4-B9BF-8E31ACD7622A}"/>
    <cellStyle name="Labels - Style3 2 2 2 2 5" xfId="27079" xr:uid="{D84DDFA2-A94D-473F-9644-F1E6AD9F2AB0}"/>
    <cellStyle name="Labels - Style3 2 2 2 2 5 2" xfId="27080" xr:uid="{14F76EE7-C1BE-449E-A053-A8A5AC94EFC3}"/>
    <cellStyle name="Labels - Style3 2 2 2 2 6" xfId="27081" xr:uid="{45876EDA-B9B6-4D2C-BF77-0466BED82667}"/>
    <cellStyle name="Labels - Style3 2 2 2 3" xfId="8205" xr:uid="{8B62C2E4-04AD-45EA-9F84-137384AC988B}"/>
    <cellStyle name="Labels - Style3 2 2 2 3 2" xfId="8206" xr:uid="{DDCFB714-9523-4EED-9AE1-F387F39B0AD7}"/>
    <cellStyle name="Labels - Style3 2 2 2 3 2 2" xfId="8207" xr:uid="{1834D6EC-C674-4BE0-855C-59609B055749}"/>
    <cellStyle name="Labels - Style3 2 2 2 3 2 2 2" xfId="8208" xr:uid="{276F2477-A80A-4ED9-960D-A8CED599CD81}"/>
    <cellStyle name="Labels - Style3 2 2 2 3 2 2 2 2" xfId="27082" xr:uid="{A2EA3CD4-6516-4DC7-9CD8-2CF90C44AB78}"/>
    <cellStyle name="Labels - Style3 2 2 2 3 2 2 2 2 2" xfId="27083" xr:uid="{D1EE601E-60A4-493D-BB34-F7B4B9B51197}"/>
    <cellStyle name="Labels - Style3 2 2 2 3 2 2 2 3" xfId="27084" xr:uid="{E3F7FCEF-86E2-4B35-9E0B-460238BFDB7C}"/>
    <cellStyle name="Labels - Style3 2 2 2 3 2 2 3" xfId="27085" xr:uid="{BB071B51-BE5B-4594-AAEC-EEA4B193F986}"/>
    <cellStyle name="Labels - Style3 2 2 2 3 2 2 3 2" xfId="27086" xr:uid="{F13D35AF-1C1D-467C-9C97-5814F1C5BEC7}"/>
    <cellStyle name="Labels - Style3 2 2 2 3 2 2 4" xfId="27087" xr:uid="{5899DD4E-786B-457F-8BED-832533B9382F}"/>
    <cellStyle name="Labels - Style3 2 2 2 3 2 3" xfId="27088" xr:uid="{B5C62272-7590-4685-BEC0-33D1F8A3F076}"/>
    <cellStyle name="Labels - Style3 2 2 2 3 2 3 2" xfId="27089" xr:uid="{1E7BF554-70A9-4016-B688-1F68E197D875}"/>
    <cellStyle name="Labels - Style3 2 2 2 3 2 4" xfId="27090" xr:uid="{06F96DD1-F4C9-43FA-92E0-9B852146DCDE}"/>
    <cellStyle name="Labels - Style3 2 2 2 3 3" xfId="8209" xr:uid="{83061612-F520-4EA1-861C-972D5113CA23}"/>
    <cellStyle name="Labels - Style3 2 2 2 3 3 2" xfId="27091" xr:uid="{09CD0028-03CD-4228-A5C9-E2A52A65090A}"/>
    <cellStyle name="Labels - Style3 2 2 2 3 3 2 2" xfId="27092" xr:uid="{04038D2E-EFF0-46F2-955E-4D6C9ECA590F}"/>
    <cellStyle name="Labels - Style3 2 2 2 3 3 3" xfId="27093" xr:uid="{13E7C6E2-E7EC-4A65-8141-638A2ECA9EAD}"/>
    <cellStyle name="Labels - Style3 2 2 2 3 4" xfId="27094" xr:uid="{80887982-9455-43FC-8A80-7246DF17A132}"/>
    <cellStyle name="Labels - Style3 2 2 2 3 4 2" xfId="27095" xr:uid="{B56E1DBA-298A-4230-9311-7782797DF47F}"/>
    <cellStyle name="Labels - Style3 2 2 2 3 5" xfId="27096" xr:uid="{5C183A8B-3F4F-4C54-B2B3-044D7CCCE4BA}"/>
    <cellStyle name="Labels - Style3 2 2 2 4" xfId="8210" xr:uid="{CD40A04E-2C84-4DE6-9A35-22E2EE6309C6}"/>
    <cellStyle name="Labels - Style3 2 2 2 4 2" xfId="8211" xr:uid="{5E535B72-2B7B-4B18-B335-47DC3139C981}"/>
    <cellStyle name="Labels - Style3 2 2 2 4 2 2" xfId="8212" xr:uid="{BBEFF8F8-7C43-44A0-BB37-19DC69AED7A7}"/>
    <cellStyle name="Labels - Style3 2 2 2 4 2 2 2" xfId="8213" xr:uid="{310CC87B-AB4B-4EFB-BA8A-19FD8BE2A503}"/>
    <cellStyle name="Labels - Style3 2 2 2 4 2 2 2 2" xfId="27097" xr:uid="{6F891E53-2C81-4B70-8A2A-BC99B263DD01}"/>
    <cellStyle name="Labels - Style3 2 2 2 4 2 2 2 2 2" xfId="27098" xr:uid="{A3BEF2C4-2F1B-4FBE-BEED-8F177776C504}"/>
    <cellStyle name="Labels - Style3 2 2 2 4 2 2 2 3" xfId="27099" xr:uid="{3865FE88-781B-4201-BDB4-6B1420BA9345}"/>
    <cellStyle name="Labels - Style3 2 2 2 4 2 2 3" xfId="27100" xr:uid="{49B869FC-2C07-416E-B40C-A966EE0CEDC7}"/>
    <cellStyle name="Labels - Style3 2 2 2 4 2 2 3 2" xfId="27101" xr:uid="{2496902B-8C06-40BB-97D7-218BF4AE5F0B}"/>
    <cellStyle name="Labels - Style3 2 2 2 4 2 2 4" xfId="27102" xr:uid="{C3693721-E49E-4F2A-B6F6-BE2CFB41EED2}"/>
    <cellStyle name="Labels - Style3 2 2 2 4 2 3" xfId="27103" xr:uid="{6293ACD1-5D26-464C-B532-EE9BBA03FDCA}"/>
    <cellStyle name="Labels - Style3 2 2 2 4 2 3 2" xfId="27104" xr:uid="{439188DE-9995-4415-8BA9-05F85F82B038}"/>
    <cellStyle name="Labels - Style3 2 2 2 4 2 4" xfId="27105" xr:uid="{6C0B3F7F-5A13-4D83-B381-F11E338226A1}"/>
    <cellStyle name="Labels - Style3 2 2 2 4 3" xfId="8214" xr:uid="{EBE8C5B3-3DBD-471E-817D-44050D207960}"/>
    <cellStyle name="Labels - Style3 2 2 2 4 3 2" xfId="8215" xr:uid="{6AB9BB57-CDDB-437B-B396-E4EC93CAF6E2}"/>
    <cellStyle name="Labels - Style3 2 2 2 4 3 2 2" xfId="27106" xr:uid="{92CB5CB4-CF0D-4006-A04D-18F8F017FD79}"/>
    <cellStyle name="Labels - Style3 2 2 2 4 3 2 2 2" xfId="27107" xr:uid="{ED6D0095-B117-4302-BBDF-86D66BF00180}"/>
    <cellStyle name="Labels - Style3 2 2 2 4 3 2 3" xfId="27108" xr:uid="{63FE28EA-671F-4E24-9E23-A15F94EFDA55}"/>
    <cellStyle name="Labels - Style3 2 2 2 4 3 3" xfId="27109" xr:uid="{D9664150-3AC1-489A-A7C5-5A15A8A1FAFA}"/>
    <cellStyle name="Labels - Style3 2 2 2 4 3 3 2" xfId="27110" xr:uid="{399559F8-EC40-4F16-BC25-A2B2D34C21D1}"/>
    <cellStyle name="Labels - Style3 2 2 2 4 3 4" xfId="27111" xr:uid="{BB39B641-4491-4DDD-A102-46CE6B59FA19}"/>
    <cellStyle name="Labels - Style3 2 2 2 4 4" xfId="8216" xr:uid="{921F0EB7-5E20-4707-9E69-54A6E4BC7FE6}"/>
    <cellStyle name="Labels - Style3 2 2 2 4 4 2" xfId="27112" xr:uid="{A50DEF65-9415-47B4-8590-AB63D73B466C}"/>
    <cellStyle name="Labels - Style3 2 2 2 4 4 2 2" xfId="27113" xr:uid="{D773D2A6-A26B-4142-99B8-CAE2013BC89F}"/>
    <cellStyle name="Labels - Style3 2 2 2 4 4 3" xfId="27114" xr:uid="{FFC2337B-A71F-425F-A419-3EE45AD9760E}"/>
    <cellStyle name="Labels - Style3 2 2 2 4 5" xfId="27115" xr:uid="{DE758B27-0535-4C5F-ABE0-3D135D3BEECB}"/>
    <cellStyle name="Labels - Style3 2 2 2 4 5 2" xfId="27116" xr:uid="{BC5158C7-4AE2-4C43-81C6-15D42B41CF18}"/>
    <cellStyle name="Labels - Style3 2 2 2 4 6" xfId="27117" xr:uid="{FE0F51D3-9FDF-40C8-B8BC-BD5F8DB6D303}"/>
    <cellStyle name="Labels - Style3 2 2 2 5" xfId="8217" xr:uid="{D8D0E74B-DE03-4D48-BAF5-38A413B033C6}"/>
    <cellStyle name="Labels - Style3 2 2 2 5 2" xfId="8218" xr:uid="{CB0FBD6E-CD6B-4E71-A227-39A2DAC992B3}"/>
    <cellStyle name="Labels - Style3 2 2 2 5 2 2" xfId="8219" xr:uid="{3D1F8E2E-3C5B-49F9-8178-9011A3D030B2}"/>
    <cellStyle name="Labels - Style3 2 2 2 5 2 2 2" xfId="8220" xr:uid="{0AB20514-14EA-48B6-99A2-5D73CE2541C8}"/>
    <cellStyle name="Labels - Style3 2 2 2 5 2 2 2 2" xfId="27118" xr:uid="{C612E03B-6508-45DF-8005-C9600FD0B43E}"/>
    <cellStyle name="Labels - Style3 2 2 2 5 2 2 2 2 2" xfId="27119" xr:uid="{22E40178-9AE4-456F-A78E-3DF1B715FD73}"/>
    <cellStyle name="Labels - Style3 2 2 2 5 2 2 2 3" xfId="27120" xr:uid="{590D61A3-93E8-42D4-A449-FC574ECB4FD9}"/>
    <cellStyle name="Labels - Style3 2 2 2 5 2 2 3" xfId="27121" xr:uid="{9A35A2F9-0475-43C0-AC23-245272484E14}"/>
    <cellStyle name="Labels - Style3 2 2 2 5 2 2 3 2" xfId="27122" xr:uid="{AB1638A0-537A-4A2C-BCCA-046F67177342}"/>
    <cellStyle name="Labels - Style3 2 2 2 5 2 2 4" xfId="27123" xr:uid="{897AD792-8123-4FC5-957D-BAF5D2E2CD40}"/>
    <cellStyle name="Labels - Style3 2 2 2 5 2 3" xfId="27124" xr:uid="{08FD3723-D4EA-4703-A7A3-DE5DB0CCF7BC}"/>
    <cellStyle name="Labels - Style3 2 2 2 5 2 3 2" xfId="27125" xr:uid="{9BE69C2D-00F5-4514-B8E3-CC6E8A0A0A5C}"/>
    <cellStyle name="Labels - Style3 2 2 2 5 2 4" xfId="27126" xr:uid="{1B6070E4-B6DE-4B28-916A-2A58BB734FED}"/>
    <cellStyle name="Labels - Style3 2 2 2 5 3" xfId="8221" xr:uid="{E0F7A4FB-90E6-4E23-A4C3-D6B57D9425A6}"/>
    <cellStyle name="Labels - Style3 2 2 2 5 3 2" xfId="8222" xr:uid="{9D8149A8-E8F2-4515-9D95-0C7A682E430E}"/>
    <cellStyle name="Labels - Style3 2 2 2 5 3 2 2" xfId="27127" xr:uid="{A00D49D2-A138-43DB-BFEB-DD0ED36E7BE2}"/>
    <cellStyle name="Labels - Style3 2 2 2 5 3 2 2 2" xfId="27128" xr:uid="{7C81F0E2-3BBD-4389-82A1-ABBBA793D88C}"/>
    <cellStyle name="Labels - Style3 2 2 2 5 3 2 3" xfId="27129" xr:uid="{9729A2F3-CEB4-4255-B1E3-A3B4026A78C8}"/>
    <cellStyle name="Labels - Style3 2 2 2 5 3 3" xfId="27130" xr:uid="{06156DA7-E39B-44D1-96ED-6D55A3FDF64F}"/>
    <cellStyle name="Labels - Style3 2 2 2 5 3 3 2" xfId="27131" xr:uid="{EEB81BDA-27DB-4427-8E5F-A410EFFFA528}"/>
    <cellStyle name="Labels - Style3 2 2 2 5 3 4" xfId="27132" xr:uid="{B5574A76-C82E-4912-94B5-94BF1F55FAEF}"/>
    <cellStyle name="Labels - Style3 2 2 2 5 4" xfId="27133" xr:uid="{C0182081-3D96-44D7-8895-6F5B6B69E286}"/>
    <cellStyle name="Labels - Style3 2 2 2 5 4 2" xfId="27134" xr:uid="{3432FFD7-9387-4DDE-829D-3DB2C2BB69A3}"/>
    <cellStyle name="Labels - Style3 2 2 2 5 5" xfId="27135" xr:uid="{6AE61614-ED92-4937-8C3A-6D2C7886041F}"/>
    <cellStyle name="Labels - Style3 2 2 2 6" xfId="8223" xr:uid="{021331CF-464F-4203-B40A-B375E4F9BAB2}"/>
    <cellStyle name="Labels - Style3 2 2 2 6 2" xfId="8224" xr:uid="{2D6EE845-7B46-4E28-A0DA-01A1CFA2D9D5}"/>
    <cellStyle name="Labels - Style3 2 2 2 6 2 2" xfId="8225" xr:uid="{0799B9EA-0BCE-44D5-AD92-4EF4FC7EE519}"/>
    <cellStyle name="Labels - Style3 2 2 2 6 2 2 2" xfId="27136" xr:uid="{396120AD-441D-434C-B405-4BBA7AA44A25}"/>
    <cellStyle name="Labels - Style3 2 2 2 6 2 2 2 2" xfId="27137" xr:uid="{D4D3A8DF-9FDD-4089-90CE-14D9FF9F54CB}"/>
    <cellStyle name="Labels - Style3 2 2 2 6 2 2 3" xfId="27138" xr:uid="{17C8F09A-75C8-454B-B8CA-E946B14DC02C}"/>
    <cellStyle name="Labels - Style3 2 2 2 6 2 3" xfId="27139" xr:uid="{021B40B7-D3BD-4845-AAFC-6026EFD2F43F}"/>
    <cellStyle name="Labels - Style3 2 2 2 6 2 3 2" xfId="27140" xr:uid="{79A37CAB-DFE3-4D57-8E5C-6F36B5D61CFC}"/>
    <cellStyle name="Labels - Style3 2 2 2 6 2 4" xfId="27141" xr:uid="{DD265341-C329-4FC3-951B-CD37EA37B30A}"/>
    <cellStyle name="Labels - Style3 2 2 2 6 3" xfId="27142" xr:uid="{1695FF1A-34CF-4C07-942A-47DD06A4B2E8}"/>
    <cellStyle name="Labels - Style3 2 2 2 6 3 2" xfId="27143" xr:uid="{B194829D-1D8A-482E-A80F-4C94CCAAA95C}"/>
    <cellStyle name="Labels - Style3 2 2 2 6 4" xfId="27144" xr:uid="{355F6B67-8E96-48D5-BDCC-6D24DD04F0DF}"/>
    <cellStyle name="Labels - Style3 2 2 2 7" xfId="8226" xr:uid="{4928722F-EC5B-44F0-8B26-41A0B0BBA2D3}"/>
    <cellStyle name="Labels - Style3 2 2 2 7 2" xfId="8227" xr:uid="{656A38DA-36FC-4064-81C3-F530D40445B2}"/>
    <cellStyle name="Labels - Style3 2 2 2 7 2 2" xfId="27145" xr:uid="{07EC8662-3AD9-4B9F-A1A3-2E4F269F2100}"/>
    <cellStyle name="Labels - Style3 2 2 2 7 2 2 2" xfId="27146" xr:uid="{DC1E942E-364D-47B3-BB4C-E0E4FA098378}"/>
    <cellStyle name="Labels - Style3 2 2 2 7 2 3" xfId="27147" xr:uid="{A9781420-086E-49A6-BF41-C0DCD898BE01}"/>
    <cellStyle name="Labels - Style3 2 2 2 7 3" xfId="27148" xr:uid="{B1EE439A-A0DD-4FE7-AF86-1F04A5C7EE0F}"/>
    <cellStyle name="Labels - Style3 2 2 2 7 3 2" xfId="27149" xr:uid="{FA123B53-3360-4DA6-A5C7-5737B352B8C8}"/>
    <cellStyle name="Labels - Style3 2 2 2 7 4" xfId="27150" xr:uid="{D5378C6C-34E3-4DA8-BCEB-0A2E6B6B764C}"/>
    <cellStyle name="Labels - Style3 2 2 2 8" xfId="8228" xr:uid="{2BA81CB0-0373-440F-A6FF-BF9DAF21613F}"/>
    <cellStyle name="Labels - Style3 2 2 2 8 2" xfId="27151" xr:uid="{338BD690-C13D-4B0E-9512-B84E280E31FD}"/>
    <cellStyle name="Labels - Style3 2 2 2 8 2 2" xfId="27152" xr:uid="{3B788E25-6201-48C7-96BA-18CD55D3176D}"/>
    <cellStyle name="Labels - Style3 2 2 2 8 3" xfId="27153" xr:uid="{E72CD877-6516-44CD-AE4E-FD090F4021A1}"/>
    <cellStyle name="Labels - Style3 2 2 2 9" xfId="27154" xr:uid="{7204DDF5-59B7-4EFE-BF8E-29F2882B6AC1}"/>
    <cellStyle name="Labels - Style3 2 2 2 9 2" xfId="27155" xr:uid="{7EC6829D-1010-4FC5-B155-A893A8CF4334}"/>
    <cellStyle name="Labels - Style3 2 2 3" xfId="8229" xr:uid="{7BCF2DC5-0511-413E-94AF-07265D301602}"/>
    <cellStyle name="Labels - Style3 2 2 3 10" xfId="27156" xr:uid="{E0A77A02-B2BE-499D-AB51-AF40513E51D6}"/>
    <cellStyle name="Labels - Style3 2 2 3 2" xfId="8230" xr:uid="{BE0DE3E2-ED6E-4EB6-B20F-51B3D417B480}"/>
    <cellStyle name="Labels - Style3 2 2 3 2 2" xfId="8231" xr:uid="{7FAE7236-31E8-4C2E-82A1-DF7C811BE5D9}"/>
    <cellStyle name="Labels - Style3 2 2 3 2 2 2" xfId="8232" xr:uid="{5FC75BA0-3B43-4670-8D2C-F25DBDFE528F}"/>
    <cellStyle name="Labels - Style3 2 2 3 2 2 2 2" xfId="8233" xr:uid="{9D0AC1E1-3576-4956-8D14-1426AFFC595A}"/>
    <cellStyle name="Labels - Style3 2 2 3 2 2 2 2 2" xfId="27157" xr:uid="{7FBE5F00-B8D9-4C05-8F49-D9214C9AF04B}"/>
    <cellStyle name="Labels - Style3 2 2 3 2 2 2 2 2 2" xfId="27158" xr:uid="{0F550CA8-B5E2-45F9-810C-13E40B76E823}"/>
    <cellStyle name="Labels - Style3 2 2 3 2 2 2 2 3" xfId="27159" xr:uid="{A1774E81-5591-4B62-9CCE-7E46A9D3F447}"/>
    <cellStyle name="Labels - Style3 2 2 3 2 2 2 3" xfId="27160" xr:uid="{A91B75E2-9737-4948-98F7-10CF8775BA0B}"/>
    <cellStyle name="Labels - Style3 2 2 3 2 2 2 3 2" xfId="27161" xr:uid="{75E36393-625E-40A5-8C80-2254A18D0797}"/>
    <cellStyle name="Labels - Style3 2 2 3 2 2 2 4" xfId="27162" xr:uid="{319ADEB7-1CFA-402D-859A-8F689E82CEC8}"/>
    <cellStyle name="Labels - Style3 2 2 3 2 2 3" xfId="27163" xr:uid="{D0269D87-D824-4A0F-A171-DD929E0F73D9}"/>
    <cellStyle name="Labels - Style3 2 2 3 2 2 3 2" xfId="27164" xr:uid="{855B4D98-72B5-4E19-BBCB-91D8F8818D99}"/>
    <cellStyle name="Labels - Style3 2 2 3 2 2 4" xfId="27165" xr:uid="{F83C6507-C613-4DA1-9F54-CFC188670AF9}"/>
    <cellStyle name="Labels - Style3 2 2 3 2 3" xfId="8234" xr:uid="{D6B3B072-0F39-41A5-AE4D-9A6F1973A7A1}"/>
    <cellStyle name="Labels - Style3 2 2 3 2 3 2" xfId="8235" xr:uid="{21276819-CC42-4A1B-9B4B-7F6EFAE62B4E}"/>
    <cellStyle name="Labels - Style3 2 2 3 2 3 2 2" xfId="27166" xr:uid="{49518107-CE79-4BC9-8A49-7D7B27A61A45}"/>
    <cellStyle name="Labels - Style3 2 2 3 2 3 2 2 2" xfId="27167" xr:uid="{5039F725-F7DF-4ABF-9E16-97C4D25FD5FD}"/>
    <cellStyle name="Labels - Style3 2 2 3 2 3 2 3" xfId="27168" xr:uid="{4C0F039C-9B52-40A2-BA9A-B3D92583405D}"/>
    <cellStyle name="Labels - Style3 2 2 3 2 3 3" xfId="27169" xr:uid="{9AA6FFA0-174C-4DCC-B3A8-18C91C24EEC4}"/>
    <cellStyle name="Labels - Style3 2 2 3 2 3 3 2" xfId="27170" xr:uid="{AD249C57-F094-42E3-B0FF-C096BE2AE418}"/>
    <cellStyle name="Labels - Style3 2 2 3 2 3 4" xfId="27171" xr:uid="{E4D29D07-6523-404E-97D1-B130905563AD}"/>
    <cellStyle name="Labels - Style3 2 2 3 2 4" xfId="8236" xr:uid="{C5F0975D-D191-403D-8836-C015E21560CE}"/>
    <cellStyle name="Labels - Style3 2 2 3 2 4 2" xfId="27172" xr:uid="{2E59EDD8-A373-4ECF-B887-784BCA3EE4BF}"/>
    <cellStyle name="Labels - Style3 2 2 3 2 4 2 2" xfId="27173" xr:uid="{46356A53-329A-4552-8E6B-0103ECA5DDC4}"/>
    <cellStyle name="Labels - Style3 2 2 3 2 4 3" xfId="27174" xr:uid="{2C66A0B2-5217-4AB3-9C06-39FB8D3E713E}"/>
    <cellStyle name="Labels - Style3 2 2 3 2 5" xfId="27175" xr:uid="{824E8E32-3860-4233-846B-5F6BF500EE2F}"/>
    <cellStyle name="Labels - Style3 2 2 3 2 5 2" xfId="27176" xr:uid="{D98BC72D-705A-4EA3-B175-EB0286878053}"/>
    <cellStyle name="Labels - Style3 2 2 3 2 6" xfId="27177" xr:uid="{2BF2F5DA-5F9B-46EE-80E4-416A963B7DF0}"/>
    <cellStyle name="Labels - Style3 2 2 3 3" xfId="8237" xr:uid="{01FFF3EB-17CE-4D4B-A2EF-36A8A46ED42C}"/>
    <cellStyle name="Labels - Style3 2 2 3 3 2" xfId="8238" xr:uid="{2DBCF40B-B94F-408F-8948-395A530694D3}"/>
    <cellStyle name="Labels - Style3 2 2 3 3 2 2" xfId="8239" xr:uid="{84620973-C42D-4BEB-BB88-DAA9C458947F}"/>
    <cellStyle name="Labels - Style3 2 2 3 3 2 2 2" xfId="8240" xr:uid="{CD518DAB-9A2B-4FD6-ABE6-98A978A7949D}"/>
    <cellStyle name="Labels - Style3 2 2 3 3 2 2 2 2" xfId="27178" xr:uid="{0333B530-06C8-42D9-B53E-DD3004FF0C90}"/>
    <cellStyle name="Labels - Style3 2 2 3 3 2 2 2 2 2" xfId="27179" xr:uid="{497BBB1D-A28C-4016-84E8-115AFD9A6D3B}"/>
    <cellStyle name="Labels - Style3 2 2 3 3 2 2 2 3" xfId="27180" xr:uid="{58E14F6A-221D-4688-AF2D-BE8050E2BFF5}"/>
    <cellStyle name="Labels - Style3 2 2 3 3 2 2 3" xfId="27181" xr:uid="{1F9A938C-AF07-4D67-B38D-580A8F47FA77}"/>
    <cellStyle name="Labels - Style3 2 2 3 3 2 2 3 2" xfId="27182" xr:uid="{79EC3A91-7A5A-4D6C-B730-3262FFE586CC}"/>
    <cellStyle name="Labels - Style3 2 2 3 3 2 2 4" xfId="27183" xr:uid="{5FCA4169-E342-41DC-B440-C15734FE2482}"/>
    <cellStyle name="Labels - Style3 2 2 3 3 2 3" xfId="27184" xr:uid="{82605297-2A51-4550-873A-C950199FDEE8}"/>
    <cellStyle name="Labels - Style3 2 2 3 3 2 3 2" xfId="27185" xr:uid="{7472375E-756E-4501-9CEE-2F823404116A}"/>
    <cellStyle name="Labels - Style3 2 2 3 3 2 4" xfId="27186" xr:uid="{5F66B521-012B-425D-8652-D2DCE841CD44}"/>
    <cellStyle name="Labels - Style3 2 2 3 3 3" xfId="8241" xr:uid="{74209E03-B928-4941-AB1C-D724EE5C5539}"/>
    <cellStyle name="Labels - Style3 2 2 3 3 3 2" xfId="27187" xr:uid="{F54294F2-4F30-42A8-861B-FD38595807C5}"/>
    <cellStyle name="Labels - Style3 2 2 3 3 3 2 2" xfId="27188" xr:uid="{E11205AF-4571-4176-8052-56CFD812EE17}"/>
    <cellStyle name="Labels - Style3 2 2 3 3 3 3" xfId="27189" xr:uid="{9511334A-A7AB-451D-8F75-17153248821E}"/>
    <cellStyle name="Labels - Style3 2 2 3 3 4" xfId="27190" xr:uid="{8EA555EE-3E4F-4E69-89AE-8272DD58F25E}"/>
    <cellStyle name="Labels - Style3 2 2 3 3 4 2" xfId="27191" xr:uid="{4EAB72E5-E2EC-47C8-A840-A5FB310153DB}"/>
    <cellStyle name="Labels - Style3 2 2 3 3 5" xfId="27192" xr:uid="{C198D458-17D4-429F-9966-A1D0814064DC}"/>
    <cellStyle name="Labels - Style3 2 2 3 4" xfId="8242" xr:uid="{11970B48-4A25-4C28-8F3E-F3D8A80CBCF4}"/>
    <cellStyle name="Labels - Style3 2 2 3 4 2" xfId="8243" xr:uid="{3633305E-9010-4F3E-8F47-F90FC089EA4D}"/>
    <cellStyle name="Labels - Style3 2 2 3 4 2 2" xfId="8244" xr:uid="{D5DFA2F9-6965-44A4-999E-73FC03B0EE28}"/>
    <cellStyle name="Labels - Style3 2 2 3 4 2 2 2" xfId="8245" xr:uid="{C80AD477-771B-4C72-BCEA-02624A617E88}"/>
    <cellStyle name="Labels - Style3 2 2 3 4 2 2 2 2" xfId="27193" xr:uid="{6A2CAF15-CD84-4B2B-A109-63DA60D2E3D6}"/>
    <cellStyle name="Labels - Style3 2 2 3 4 2 2 2 2 2" xfId="27194" xr:uid="{58CB0DB0-2C6F-4C53-A079-23F536444A9E}"/>
    <cellStyle name="Labels - Style3 2 2 3 4 2 2 2 3" xfId="27195" xr:uid="{05BAEBAF-8FEA-4D85-86FD-F0454794A3CA}"/>
    <cellStyle name="Labels - Style3 2 2 3 4 2 2 3" xfId="27196" xr:uid="{283930AE-5EC4-42B9-8EC4-BCE7ABE6CB2D}"/>
    <cellStyle name="Labels - Style3 2 2 3 4 2 2 3 2" xfId="27197" xr:uid="{B926848F-F486-4D1E-865B-2E025D9ED49E}"/>
    <cellStyle name="Labels - Style3 2 2 3 4 2 2 4" xfId="27198" xr:uid="{4D08C60A-B661-496A-B82E-749986CB482E}"/>
    <cellStyle name="Labels - Style3 2 2 3 4 2 3" xfId="27199" xr:uid="{EAE586FC-A2AC-4AE4-9385-1B9C7BB48E14}"/>
    <cellStyle name="Labels - Style3 2 2 3 4 2 3 2" xfId="27200" xr:uid="{5F759BB9-7718-4FE1-AB43-734A623E4A6E}"/>
    <cellStyle name="Labels - Style3 2 2 3 4 2 4" xfId="27201" xr:uid="{808D075F-A183-4485-8AAE-523D0FCC0594}"/>
    <cellStyle name="Labels - Style3 2 2 3 4 3" xfId="8246" xr:uid="{2D1964ED-52CA-4BBE-9F89-AFA5D54621A9}"/>
    <cellStyle name="Labels - Style3 2 2 3 4 3 2" xfId="8247" xr:uid="{75C56221-2D34-420E-9F3B-C0F775612627}"/>
    <cellStyle name="Labels - Style3 2 2 3 4 3 2 2" xfId="27202" xr:uid="{FC3EC45A-2C00-4CE5-B00C-2F81CF59843E}"/>
    <cellStyle name="Labels - Style3 2 2 3 4 3 2 2 2" xfId="27203" xr:uid="{8393C12E-222B-4DB3-94F2-10EF81093F4B}"/>
    <cellStyle name="Labels - Style3 2 2 3 4 3 2 3" xfId="27204" xr:uid="{11456CF0-477C-4D98-A8E5-76B8E0B7617A}"/>
    <cellStyle name="Labels - Style3 2 2 3 4 3 3" xfId="27205" xr:uid="{BDF05A10-D0BE-4054-A796-5E1470510EFD}"/>
    <cellStyle name="Labels - Style3 2 2 3 4 3 3 2" xfId="27206" xr:uid="{0D19FD31-A05A-4CC6-9066-2FE7F0DA90C0}"/>
    <cellStyle name="Labels - Style3 2 2 3 4 3 4" xfId="27207" xr:uid="{DCAA3C68-D691-4623-B5B3-37453AE2F368}"/>
    <cellStyle name="Labels - Style3 2 2 3 4 4" xfId="8248" xr:uid="{8DCC9CCE-B2A7-47A3-800C-10D639217241}"/>
    <cellStyle name="Labels - Style3 2 2 3 4 4 2" xfId="27208" xr:uid="{E23229ED-6A55-411D-8FA7-FB0634FAEF6F}"/>
    <cellStyle name="Labels - Style3 2 2 3 4 4 2 2" xfId="27209" xr:uid="{BFBC20DA-CADB-4026-B7B4-E582CB2E7009}"/>
    <cellStyle name="Labels - Style3 2 2 3 4 4 3" xfId="27210" xr:uid="{9D734965-2BF8-46F0-8E9A-846E8294CA61}"/>
    <cellStyle name="Labels - Style3 2 2 3 4 5" xfId="27211" xr:uid="{71072CB7-7120-48E3-882C-E913BE7CE981}"/>
    <cellStyle name="Labels - Style3 2 2 3 4 5 2" xfId="27212" xr:uid="{5E483B9F-06BB-4C7E-B57C-ECC5827B0F75}"/>
    <cellStyle name="Labels - Style3 2 2 3 4 6" xfId="27213" xr:uid="{CD0817FA-9ACB-4292-BD3F-80658F4F0119}"/>
    <cellStyle name="Labels - Style3 2 2 3 5" xfId="8249" xr:uid="{7A8EF916-5303-49D9-AA50-9453D6E04675}"/>
    <cellStyle name="Labels - Style3 2 2 3 5 2" xfId="8250" xr:uid="{EFEE6729-174B-49B0-B8D7-99D91339C735}"/>
    <cellStyle name="Labels - Style3 2 2 3 5 2 2" xfId="8251" xr:uid="{197085CE-AA1A-4CCC-BEFC-06342574607F}"/>
    <cellStyle name="Labels - Style3 2 2 3 5 2 2 2" xfId="8252" xr:uid="{58727DBC-0181-43B7-948B-802DE37A3460}"/>
    <cellStyle name="Labels - Style3 2 2 3 5 2 2 2 2" xfId="27214" xr:uid="{3E11810F-8B32-4D82-8571-B6AA43C097B5}"/>
    <cellStyle name="Labels - Style3 2 2 3 5 2 2 2 2 2" xfId="27215" xr:uid="{2F1B237F-1A9B-4AAC-A444-B4E7C8B16750}"/>
    <cellStyle name="Labels - Style3 2 2 3 5 2 2 2 3" xfId="27216" xr:uid="{1E1C9FAE-463C-4691-9CA3-EB9ADC022C86}"/>
    <cellStyle name="Labels - Style3 2 2 3 5 2 2 3" xfId="27217" xr:uid="{B8659029-8AF3-404A-9288-CD990097D19E}"/>
    <cellStyle name="Labels - Style3 2 2 3 5 2 2 3 2" xfId="27218" xr:uid="{2756B2BD-19AF-4405-94AC-8A5D332151E7}"/>
    <cellStyle name="Labels - Style3 2 2 3 5 2 2 4" xfId="27219" xr:uid="{61469532-F034-4BF5-8134-711C1806BC47}"/>
    <cellStyle name="Labels - Style3 2 2 3 5 2 3" xfId="27220" xr:uid="{2E7A6E39-5750-402A-919A-B1238C8650AA}"/>
    <cellStyle name="Labels - Style3 2 2 3 5 2 3 2" xfId="27221" xr:uid="{F7423853-E137-4109-9AC2-FC01B57D4704}"/>
    <cellStyle name="Labels - Style3 2 2 3 5 2 4" xfId="27222" xr:uid="{F7DCEF35-BD44-483D-98BB-EEC8B30B3755}"/>
    <cellStyle name="Labels - Style3 2 2 3 5 3" xfId="8253" xr:uid="{056FEA0B-3048-4684-874B-C7819D749756}"/>
    <cellStyle name="Labels - Style3 2 2 3 5 3 2" xfId="8254" xr:uid="{01926E0E-617F-4898-B57D-3C02EEAB667B}"/>
    <cellStyle name="Labels - Style3 2 2 3 5 3 2 2" xfId="27223" xr:uid="{DA57E21B-D079-4C33-9098-35F9D79F8DBA}"/>
    <cellStyle name="Labels - Style3 2 2 3 5 3 2 2 2" xfId="27224" xr:uid="{F245141A-3B5C-4650-BD90-B87726F7DAAB}"/>
    <cellStyle name="Labels - Style3 2 2 3 5 3 2 3" xfId="27225" xr:uid="{C96BBEE4-B865-4766-B464-A5CF2883FE28}"/>
    <cellStyle name="Labels - Style3 2 2 3 5 3 3" xfId="27226" xr:uid="{2349A578-E90B-4F9D-B7D4-6FF731179588}"/>
    <cellStyle name="Labels - Style3 2 2 3 5 3 3 2" xfId="27227" xr:uid="{2457961E-41FE-4D34-92FF-CEB9D1D540EE}"/>
    <cellStyle name="Labels - Style3 2 2 3 5 3 4" xfId="27228" xr:uid="{3EBE6826-9444-4CA0-8177-6FA6CFEF468D}"/>
    <cellStyle name="Labels - Style3 2 2 3 5 4" xfId="27229" xr:uid="{EC9CEF43-63AB-4B69-B770-F762BECB7F1B}"/>
    <cellStyle name="Labels - Style3 2 2 3 5 4 2" xfId="27230" xr:uid="{2DF8AFFD-3FCB-4504-8BBE-CA0A2C731B6F}"/>
    <cellStyle name="Labels - Style3 2 2 3 5 5" xfId="27231" xr:uid="{8DDFADAC-D8AB-4959-93F2-E6AFBEEE7FDC}"/>
    <cellStyle name="Labels - Style3 2 2 3 6" xfId="8255" xr:uid="{209F30D9-2206-4554-8D7F-5825A92DE89B}"/>
    <cellStyle name="Labels - Style3 2 2 3 6 2" xfId="8256" xr:uid="{0E17B538-C41B-471A-9D2E-01AA6C230387}"/>
    <cellStyle name="Labels - Style3 2 2 3 6 2 2" xfId="8257" xr:uid="{9B6D99E8-1DA0-404C-89D9-5A1AE8B8DF2D}"/>
    <cellStyle name="Labels - Style3 2 2 3 6 2 2 2" xfId="27232" xr:uid="{D2998D68-FF64-4C64-A5E7-D917FF97033E}"/>
    <cellStyle name="Labels - Style3 2 2 3 6 2 2 2 2" xfId="27233" xr:uid="{F1CB3BA1-F6F3-4F74-9642-F068D4E0A682}"/>
    <cellStyle name="Labels - Style3 2 2 3 6 2 2 3" xfId="27234" xr:uid="{E3B80A5A-051B-42B8-9986-2F30C133851B}"/>
    <cellStyle name="Labels - Style3 2 2 3 6 2 3" xfId="27235" xr:uid="{4CEA2981-4A12-48EE-BDB5-540FBAA78F62}"/>
    <cellStyle name="Labels - Style3 2 2 3 6 2 3 2" xfId="27236" xr:uid="{F72E75B8-156B-43AE-852D-ADD34420C224}"/>
    <cellStyle name="Labels - Style3 2 2 3 6 2 4" xfId="27237" xr:uid="{3AF405C2-C164-4662-ABBF-C48D561D5945}"/>
    <cellStyle name="Labels - Style3 2 2 3 6 3" xfId="27238" xr:uid="{4E05B0ED-BE3D-4E1C-A960-E7D973E38D34}"/>
    <cellStyle name="Labels - Style3 2 2 3 6 3 2" xfId="27239" xr:uid="{D4ABCF7E-E2A5-4BBA-BEFA-161DE4E04D25}"/>
    <cellStyle name="Labels - Style3 2 2 3 6 4" xfId="27240" xr:uid="{9FF69F0C-1F43-4B18-B0DB-228D730A72D2}"/>
    <cellStyle name="Labels - Style3 2 2 3 7" xfId="8258" xr:uid="{E8924D5C-618C-4D5D-8138-D0A895662472}"/>
    <cellStyle name="Labels - Style3 2 2 3 7 2" xfId="8259" xr:uid="{1D8314A6-0FC7-4D68-BF54-7142EEAC61D5}"/>
    <cellStyle name="Labels - Style3 2 2 3 7 2 2" xfId="27241" xr:uid="{128DD8EA-C360-4A01-B158-3BDAE1D8D737}"/>
    <cellStyle name="Labels - Style3 2 2 3 7 2 2 2" xfId="27242" xr:uid="{B2A9E67B-6E51-4E2F-BEC3-25CFD784F71D}"/>
    <cellStyle name="Labels - Style3 2 2 3 7 2 3" xfId="27243" xr:uid="{17F2C795-F4E3-4E58-AFB0-416DDE2945A2}"/>
    <cellStyle name="Labels - Style3 2 2 3 7 3" xfId="27244" xr:uid="{9C2E9864-AE16-4D7F-80B5-73A8CE829D7D}"/>
    <cellStyle name="Labels - Style3 2 2 3 7 3 2" xfId="27245" xr:uid="{F0B8E3E4-534F-4AE1-9D30-752C5383C93F}"/>
    <cellStyle name="Labels - Style3 2 2 3 7 4" xfId="27246" xr:uid="{F201ACAE-CFD1-4F3F-B1B0-5DD87265F122}"/>
    <cellStyle name="Labels - Style3 2 2 3 8" xfId="8260" xr:uid="{924A818D-9FD0-46EB-B94C-90CECB9B9E9E}"/>
    <cellStyle name="Labels - Style3 2 2 3 8 2" xfId="27247" xr:uid="{6C5C9893-A891-4BC6-88CB-B3B7A310C895}"/>
    <cellStyle name="Labels - Style3 2 2 3 8 2 2" xfId="27248" xr:uid="{ED33C094-CB12-4CEC-AC80-B331E3E125F8}"/>
    <cellStyle name="Labels - Style3 2 2 3 8 3" xfId="27249" xr:uid="{C6A8E933-5E30-4645-B1F0-BC20DF69B66B}"/>
    <cellStyle name="Labels - Style3 2 2 3 9" xfId="27250" xr:uid="{FF5A7925-B7AE-4915-A1D8-E79DE8449CA8}"/>
    <cellStyle name="Labels - Style3 2 2 3 9 2" xfId="27251" xr:uid="{2FF39E46-6CA0-42FB-9A4F-ABC938EE5582}"/>
    <cellStyle name="Labels - Style3 2 2 4" xfId="8261" xr:uid="{F198C063-4F6B-4C4F-9A41-40CE9FAF952B}"/>
    <cellStyle name="Labels - Style3 2 2 4 2" xfId="8262" xr:uid="{A5ED6D12-6633-465A-9D18-B6A9E21DBB03}"/>
    <cellStyle name="Labels - Style3 2 2 4 2 2" xfId="8263" xr:uid="{DF5A2D20-3588-46D3-9509-50A492671D13}"/>
    <cellStyle name="Labels - Style3 2 2 4 2 2 2" xfId="8264" xr:uid="{19A0ADB8-866B-4814-8821-679D574352A8}"/>
    <cellStyle name="Labels - Style3 2 2 4 2 2 2 2" xfId="27252" xr:uid="{5386C627-F12F-46A5-BE63-E4DEEBEE61DF}"/>
    <cellStyle name="Labels - Style3 2 2 4 2 2 2 2 2" xfId="27253" xr:uid="{7B17C417-6339-492A-8F29-2E39B2C08BB0}"/>
    <cellStyle name="Labels - Style3 2 2 4 2 2 2 3" xfId="27254" xr:uid="{D667E424-98CA-45BD-B86D-C2F1B76F59D7}"/>
    <cellStyle name="Labels - Style3 2 2 4 2 2 3" xfId="27255" xr:uid="{87CC83BF-4D81-4617-9895-41F16A9DD923}"/>
    <cellStyle name="Labels - Style3 2 2 4 2 2 3 2" xfId="27256" xr:uid="{FB99D724-368C-42BE-BB80-AA8876894579}"/>
    <cellStyle name="Labels - Style3 2 2 4 2 2 4" xfId="27257" xr:uid="{25F1FD7A-319F-42B2-A512-3780D460A391}"/>
    <cellStyle name="Labels - Style3 2 2 4 2 3" xfId="27258" xr:uid="{1D1525EE-B098-4F68-BC89-A7DCA7D0723D}"/>
    <cellStyle name="Labels - Style3 2 2 4 2 3 2" xfId="27259" xr:uid="{196CA0BB-8C4D-46A1-9E05-8362A064D41D}"/>
    <cellStyle name="Labels - Style3 2 2 4 2 4" xfId="27260" xr:uid="{C85ACEEA-B6A7-435B-BC34-4A2984A26FBC}"/>
    <cellStyle name="Labels - Style3 2 2 4 3" xfId="8265" xr:uid="{49C3DF12-AF4B-42D9-A11A-F71C63B234B6}"/>
    <cellStyle name="Labels - Style3 2 2 4 3 2" xfId="8266" xr:uid="{E3AA463B-12B8-4AF3-91D1-18B52A68F4F4}"/>
    <cellStyle name="Labels - Style3 2 2 4 3 2 2" xfId="27261" xr:uid="{F86EF038-AB23-432D-A670-02CDB2F72EE9}"/>
    <cellStyle name="Labels - Style3 2 2 4 3 2 2 2" xfId="27262" xr:uid="{7833BE75-2669-4E28-AF25-9B850D038E24}"/>
    <cellStyle name="Labels - Style3 2 2 4 3 2 3" xfId="27263" xr:uid="{B0ECD8D7-EC4F-4F63-848C-063B79453D17}"/>
    <cellStyle name="Labels - Style3 2 2 4 3 3" xfId="27264" xr:uid="{5059A1F1-F261-4F4C-9FD0-A863FB3EE9BA}"/>
    <cellStyle name="Labels - Style3 2 2 4 3 3 2" xfId="27265" xr:uid="{6BFC1E21-A157-4BF8-A72B-2633AFFBA7E8}"/>
    <cellStyle name="Labels - Style3 2 2 4 3 4" xfId="27266" xr:uid="{49D237AF-C9F4-4472-9684-DFB4E083913C}"/>
    <cellStyle name="Labels - Style3 2 2 4 4" xfId="8267" xr:uid="{B8E254A7-0F7E-4925-A837-BAD0D4B1E2F2}"/>
    <cellStyle name="Labels - Style3 2 2 4 4 2" xfId="27267" xr:uid="{D4DDAACD-00C9-495D-9718-38B3C83401E2}"/>
    <cellStyle name="Labels - Style3 2 2 4 4 2 2" xfId="27268" xr:uid="{A9ABF56E-B910-451E-8E32-E48B8513FCED}"/>
    <cellStyle name="Labels - Style3 2 2 4 4 3" xfId="27269" xr:uid="{348E98E7-7C4A-4181-8367-A14D2D7211AA}"/>
    <cellStyle name="Labels - Style3 2 2 4 5" xfId="27270" xr:uid="{D2F8CB09-B43D-4AF0-AFB7-EDC89E63DC4D}"/>
    <cellStyle name="Labels - Style3 2 2 4 5 2" xfId="27271" xr:uid="{B7ABA8F6-2782-4B5E-B352-172C77EFF30E}"/>
    <cellStyle name="Labels - Style3 2 2 4 6" xfId="27272" xr:uid="{108844D8-D054-4745-ADBD-8B10C6986230}"/>
    <cellStyle name="Labels - Style3 2 2 5" xfId="8268" xr:uid="{0F186444-6DEC-49DD-A296-184A55E54D70}"/>
    <cellStyle name="Labels - Style3 2 2 5 2" xfId="8269" xr:uid="{86F9269A-7A6B-44D0-B7E0-BFBA788DBB75}"/>
    <cellStyle name="Labels - Style3 2 2 5 2 2" xfId="8270" xr:uid="{2E3D4A89-F45C-41E0-ADD0-894B73CF9F3A}"/>
    <cellStyle name="Labels - Style3 2 2 5 2 2 2" xfId="8271" xr:uid="{152E3A45-14E0-4267-B99A-F86403E2F84F}"/>
    <cellStyle name="Labels - Style3 2 2 5 2 2 2 2" xfId="27273" xr:uid="{267C9DD3-67B9-436F-BD28-9E1A9977BF1B}"/>
    <cellStyle name="Labels - Style3 2 2 5 2 2 2 2 2" xfId="27274" xr:uid="{35070587-005E-415C-8CBC-A9352CCADDD5}"/>
    <cellStyle name="Labels - Style3 2 2 5 2 2 2 3" xfId="27275" xr:uid="{2C89E6B0-1982-4310-A473-CE700EF0CEF2}"/>
    <cellStyle name="Labels - Style3 2 2 5 2 2 3" xfId="27276" xr:uid="{D4F642AF-0E2F-4D23-B83D-684035DC296B}"/>
    <cellStyle name="Labels - Style3 2 2 5 2 2 3 2" xfId="27277" xr:uid="{FD4432CF-BCCD-435F-BD48-7C1638A4C578}"/>
    <cellStyle name="Labels - Style3 2 2 5 2 2 4" xfId="27278" xr:uid="{0095E6BA-55E6-49A4-93EE-C929805AF54F}"/>
    <cellStyle name="Labels - Style3 2 2 5 2 3" xfId="27279" xr:uid="{2CF05EFA-0B6F-4FD3-A779-481952B69FE5}"/>
    <cellStyle name="Labels - Style3 2 2 5 2 3 2" xfId="27280" xr:uid="{29AA75FF-326F-44E8-ACE1-B2447D23788F}"/>
    <cellStyle name="Labels - Style3 2 2 5 2 4" xfId="27281" xr:uid="{DCCD863F-86D7-4551-B58B-FDD0C4EDC286}"/>
    <cellStyle name="Labels - Style3 2 2 5 3" xfId="8272" xr:uid="{9FB7D51B-1201-4A62-93EF-E080F1E4DBAA}"/>
    <cellStyle name="Labels - Style3 2 2 5 3 2" xfId="8273" xr:uid="{91759F6D-648D-4EE0-8AE4-04793277AD42}"/>
    <cellStyle name="Labels - Style3 2 2 5 3 2 2" xfId="27282" xr:uid="{46B34143-8C24-4548-A6A6-4BC7BE4235D6}"/>
    <cellStyle name="Labels - Style3 2 2 5 3 2 2 2" xfId="27283" xr:uid="{B84CC205-8FC2-45D6-91D0-C14556C4DA2E}"/>
    <cellStyle name="Labels - Style3 2 2 5 3 2 3" xfId="27284" xr:uid="{A3866711-FF85-4190-ADE5-798A938CB334}"/>
    <cellStyle name="Labels - Style3 2 2 5 3 3" xfId="27285" xr:uid="{3389FE56-A20F-4B5F-92AC-C927EA818422}"/>
    <cellStyle name="Labels - Style3 2 2 5 3 3 2" xfId="27286" xr:uid="{3544E4CE-3793-4104-8041-66C12ED719C6}"/>
    <cellStyle name="Labels - Style3 2 2 5 3 4" xfId="27287" xr:uid="{41C6C0A2-871A-4D2E-8626-D6E9884EEE69}"/>
    <cellStyle name="Labels - Style3 2 2 5 4" xfId="8274" xr:uid="{400A2FD4-6A6C-46D7-B4E4-4242E1E14B35}"/>
    <cellStyle name="Labels - Style3 2 2 5 4 2" xfId="27288" xr:uid="{BD191E1D-C308-4A96-AC64-AA56D71B0A7E}"/>
    <cellStyle name="Labels - Style3 2 2 5 4 2 2" xfId="27289" xr:uid="{C5E3E1CF-A4B6-4A7D-A62A-2831DFAAC914}"/>
    <cellStyle name="Labels - Style3 2 2 5 4 3" xfId="27290" xr:uid="{B404A7B7-8B93-4DF9-977E-FEA04F7079B1}"/>
    <cellStyle name="Labels - Style3 2 2 5 5" xfId="27291" xr:uid="{E7E86576-6E6B-4DFC-8B18-04937C74E350}"/>
    <cellStyle name="Labels - Style3 2 2 5 5 2" xfId="27292" xr:uid="{B5974731-C8F3-4E2A-A70C-3F96DE892F7B}"/>
    <cellStyle name="Labels - Style3 2 2 5 6" xfId="27293" xr:uid="{A5E9C5B2-7499-4FA5-B246-948D0D41ED4D}"/>
    <cellStyle name="Labels - Style3 2 2 6" xfId="8275" xr:uid="{DDEC2293-F3D5-48F2-8CA2-686F1DBA428E}"/>
    <cellStyle name="Labels - Style3 2 2 6 2" xfId="8276" xr:uid="{34DC59FF-5886-4497-9B6B-1332D4951385}"/>
    <cellStyle name="Labels - Style3 2 2 6 2 2" xfId="8277" xr:uid="{E85FF33B-A1B1-49CE-B4F8-7B0318A64302}"/>
    <cellStyle name="Labels - Style3 2 2 6 2 2 2" xfId="8278" xr:uid="{4ED85142-D712-4119-BAFA-79E2CAC39A1C}"/>
    <cellStyle name="Labels - Style3 2 2 6 2 2 2 2" xfId="27294" xr:uid="{D198C18E-00CC-40A3-B604-37F4A9DC288A}"/>
    <cellStyle name="Labels - Style3 2 2 6 2 2 2 2 2" xfId="27295" xr:uid="{0E2030A3-6368-454A-A944-BDF561450C2B}"/>
    <cellStyle name="Labels - Style3 2 2 6 2 2 2 3" xfId="27296" xr:uid="{5DFFF907-EF0D-4551-B097-22DF8CE7D4E1}"/>
    <cellStyle name="Labels - Style3 2 2 6 2 2 3" xfId="27297" xr:uid="{6FEC3A7B-C1AF-4B18-A720-ABA793E4933B}"/>
    <cellStyle name="Labels - Style3 2 2 6 2 2 3 2" xfId="27298" xr:uid="{C04D54E0-D35C-4EDE-AE2E-C7B02A1689AE}"/>
    <cellStyle name="Labels - Style3 2 2 6 2 2 4" xfId="27299" xr:uid="{7129C722-9D8E-4DBE-B2F4-F5F6E39DC100}"/>
    <cellStyle name="Labels - Style3 2 2 6 2 3" xfId="27300" xr:uid="{1D288CB8-44E6-48EF-9630-F5E3C3E95E57}"/>
    <cellStyle name="Labels - Style3 2 2 6 2 3 2" xfId="27301" xr:uid="{DFC24F29-44A6-4198-8DE2-6B74B2B52AA3}"/>
    <cellStyle name="Labels - Style3 2 2 6 2 4" xfId="27302" xr:uid="{24CEED8C-EA45-4305-81DD-0FA09A32E614}"/>
    <cellStyle name="Labels - Style3 2 2 6 3" xfId="8279" xr:uid="{10E8FC80-F188-46A5-A993-5D824CC0F3A3}"/>
    <cellStyle name="Labels - Style3 2 2 6 3 2" xfId="8280" xr:uid="{A882E20A-753F-489A-8396-74BA5275460C}"/>
    <cellStyle name="Labels - Style3 2 2 6 3 2 2" xfId="27303" xr:uid="{3226A563-3CEF-43F6-B663-4C6B821C8803}"/>
    <cellStyle name="Labels - Style3 2 2 6 3 2 2 2" xfId="27304" xr:uid="{171E309E-EABB-4188-8377-CCC9F0D9E307}"/>
    <cellStyle name="Labels - Style3 2 2 6 3 2 3" xfId="27305" xr:uid="{40388536-E033-4705-AFFB-3C1428A1A652}"/>
    <cellStyle name="Labels - Style3 2 2 6 3 3" xfId="27306" xr:uid="{4AEBFCA9-E559-4615-989A-EBA896F1878A}"/>
    <cellStyle name="Labels - Style3 2 2 6 3 3 2" xfId="27307" xr:uid="{65A584DF-337A-4B37-A7F0-27D86F490BF6}"/>
    <cellStyle name="Labels - Style3 2 2 6 3 4" xfId="27308" xr:uid="{DFC0AD22-B117-4CFF-9E29-B5EEDE34FA63}"/>
    <cellStyle name="Labels - Style3 2 2 6 4" xfId="8281" xr:uid="{CCCBBB61-105E-4CA8-B1F7-809D4044E7FC}"/>
    <cellStyle name="Labels - Style3 2 2 6 4 2" xfId="27309" xr:uid="{F113BF13-976C-41C8-8319-7F5ACA6FB5CE}"/>
    <cellStyle name="Labels - Style3 2 2 6 4 2 2" xfId="27310" xr:uid="{9353D7FD-A0C6-4D89-833E-E77319E6840D}"/>
    <cellStyle name="Labels - Style3 2 2 6 4 3" xfId="27311" xr:uid="{0BF19FA6-D72B-4C5A-A466-B588B19B4515}"/>
    <cellStyle name="Labels - Style3 2 2 6 5" xfId="27312" xr:uid="{CF0C44C6-685F-4B11-AE1F-14164226C0CB}"/>
    <cellStyle name="Labels - Style3 2 2 6 5 2" xfId="27313" xr:uid="{AF0F8DB4-1836-4744-B823-B3471B9E4348}"/>
    <cellStyle name="Labels - Style3 2 2 6 6" xfId="27314" xr:uid="{EED88FDA-E780-4964-A095-7F3DCF38BBC8}"/>
    <cellStyle name="Labels - Style3 2 2 7" xfId="8282" xr:uid="{37C673E4-066D-4A35-AEBC-E8A15E725EB9}"/>
    <cellStyle name="Labels - Style3 2 2 7 2" xfId="8283" xr:uid="{77820E99-6074-41DC-B4AF-86BF91F98DEA}"/>
    <cellStyle name="Labels - Style3 2 2 7 2 2" xfId="8284" xr:uid="{DB614018-B74D-4B28-956D-C92D3834A424}"/>
    <cellStyle name="Labels - Style3 2 2 7 2 2 2" xfId="27315" xr:uid="{5B10E1C8-7358-4754-8209-04F945C5AC4D}"/>
    <cellStyle name="Labels - Style3 2 2 7 2 2 2 2" xfId="27316" xr:uid="{14C269DE-2016-45BF-A273-14A96A358647}"/>
    <cellStyle name="Labels - Style3 2 2 7 2 2 3" xfId="27317" xr:uid="{5F3D20A5-EA45-4165-9802-E964F5707C12}"/>
    <cellStyle name="Labels - Style3 2 2 7 2 3" xfId="27318" xr:uid="{5F4621DB-D6C7-460D-AD91-1ED62940F98B}"/>
    <cellStyle name="Labels - Style3 2 2 7 2 3 2" xfId="27319" xr:uid="{3A449A6D-9044-496D-8AE6-49AD87737070}"/>
    <cellStyle name="Labels - Style3 2 2 7 2 4" xfId="27320" xr:uid="{0023D423-8539-4517-93D5-267FE25B93FB}"/>
    <cellStyle name="Labels - Style3 2 2 7 3" xfId="27321" xr:uid="{89D64D60-60D0-4145-99F7-71132F95825A}"/>
    <cellStyle name="Labels - Style3 2 2 7 3 2" xfId="27322" xr:uid="{8E3EB852-187A-490C-A583-0C7EFE5478B5}"/>
    <cellStyle name="Labels - Style3 2 2 7 4" xfId="27323" xr:uid="{0E6C95C3-FEFE-408F-B03E-823488D8B58F}"/>
    <cellStyle name="Labels - Style3 2 2 8" xfId="8285" xr:uid="{D24EFE21-8571-470A-89C5-36E29FCA4529}"/>
    <cellStyle name="Labels - Style3 2 2 8 2" xfId="8286" xr:uid="{A2279BB0-04CC-45CF-9899-904B2068EB09}"/>
    <cellStyle name="Labels - Style3 2 2 8 2 2" xfId="27324" xr:uid="{19FD9DE1-7B5C-4AFC-8520-5F1BE6226FC2}"/>
    <cellStyle name="Labels - Style3 2 2 8 2 2 2" xfId="27325" xr:uid="{24D82E74-74BD-4191-8151-415CC50BEAFA}"/>
    <cellStyle name="Labels - Style3 2 2 8 2 3" xfId="27326" xr:uid="{427E4DB0-C8CA-4A71-AB27-E808147DDAC8}"/>
    <cellStyle name="Labels - Style3 2 2 8 3" xfId="27327" xr:uid="{DA345C92-F3A8-4CC7-8B63-CCAD691D28A7}"/>
    <cellStyle name="Labels - Style3 2 2 8 3 2" xfId="27328" xr:uid="{272EC508-7FF6-465E-A96C-B39BB9EF9F3A}"/>
    <cellStyle name="Labels - Style3 2 2 8 4" xfId="27329" xr:uid="{4C384FFC-5A60-46AB-A8A1-C9779AE258CF}"/>
    <cellStyle name="Labels - Style3 2 2 9" xfId="8287" xr:uid="{A247A344-00DD-4913-823C-4280807540F0}"/>
    <cellStyle name="Labels - Style3 2 2 9 2" xfId="27330" xr:uid="{6355F901-739E-416C-BDA2-19AA55C4DCB6}"/>
    <cellStyle name="Labels - Style3 2 2 9 2 2" xfId="27331" xr:uid="{F8EFB637-9C15-4953-9324-E99C38E6D339}"/>
    <cellStyle name="Labels - Style3 2 2 9 3" xfId="27332" xr:uid="{54369BB1-F8C6-4711-ABB7-6914D55ACD09}"/>
    <cellStyle name="Labels - Style3 2 3" xfId="8288" xr:uid="{3E84D1D5-A13F-477B-A66E-24E0D011BE45}"/>
    <cellStyle name="Labels - Style3 2 3 10" xfId="27333" xr:uid="{C9CB1030-8D97-4B9A-9DC4-B3EED9DB3F79}"/>
    <cellStyle name="Labels - Style3 2 3 2" xfId="8289" xr:uid="{0C7A19C3-E596-4678-8B3F-E13EEAF9DD29}"/>
    <cellStyle name="Labels - Style3 2 3 2 2" xfId="8290" xr:uid="{1732FF83-D2C5-40C4-8DA8-E4DAD4059E57}"/>
    <cellStyle name="Labels - Style3 2 3 2 2 2" xfId="8291" xr:uid="{E14346BA-2CC1-4EDE-97CF-72A856511D24}"/>
    <cellStyle name="Labels - Style3 2 3 2 2 2 2" xfId="8292" xr:uid="{722F62DC-DEFA-4AFA-8734-58E16DDA2CF9}"/>
    <cellStyle name="Labels - Style3 2 3 2 2 2 2 2" xfId="27334" xr:uid="{EEB3CEF0-C0A5-4EC7-B650-E98A30A67185}"/>
    <cellStyle name="Labels - Style3 2 3 2 2 2 2 2 2" xfId="27335" xr:uid="{66654D05-7637-4A28-ABC8-0513C527733B}"/>
    <cellStyle name="Labels - Style3 2 3 2 2 2 2 3" xfId="27336" xr:uid="{DE624696-9769-4571-9103-8276442B2AA9}"/>
    <cellStyle name="Labels - Style3 2 3 2 2 2 3" xfId="27337" xr:uid="{695F34F0-8203-4A8A-9EBE-9A637CE3B9DE}"/>
    <cellStyle name="Labels - Style3 2 3 2 2 2 3 2" xfId="27338" xr:uid="{DB7B3149-F89C-4521-B328-10A90B5AB0A8}"/>
    <cellStyle name="Labels - Style3 2 3 2 2 2 4" xfId="27339" xr:uid="{5AB8BDA3-7B45-4E0E-A302-B01B3C081623}"/>
    <cellStyle name="Labels - Style3 2 3 2 2 3" xfId="27340" xr:uid="{9E10B4BE-631B-429C-A01D-E39DEF5848FF}"/>
    <cellStyle name="Labels - Style3 2 3 2 2 3 2" xfId="27341" xr:uid="{FAF084C0-AEAD-4B52-83ED-D59A1220224C}"/>
    <cellStyle name="Labels - Style3 2 3 2 2 4" xfId="27342" xr:uid="{F2B9D5EE-A1E0-4DE5-8DCF-8EED5FD54A60}"/>
    <cellStyle name="Labels - Style3 2 3 2 3" xfId="8293" xr:uid="{B8D21131-0E88-4892-AD6B-4971C58FD920}"/>
    <cellStyle name="Labels - Style3 2 3 2 3 2" xfId="8294" xr:uid="{0CAB3B20-4D69-48D7-9647-A724B4CCCE45}"/>
    <cellStyle name="Labels - Style3 2 3 2 3 2 2" xfId="27343" xr:uid="{DB4B71EB-2D44-49AA-9AB3-FC4117422ACB}"/>
    <cellStyle name="Labels - Style3 2 3 2 3 2 2 2" xfId="27344" xr:uid="{69178931-6B83-427C-ACFB-F3717FE140F9}"/>
    <cellStyle name="Labels - Style3 2 3 2 3 2 3" xfId="27345" xr:uid="{2B0535C6-9B4E-4109-91D6-C565B43CB0C0}"/>
    <cellStyle name="Labels - Style3 2 3 2 3 3" xfId="27346" xr:uid="{9E742534-D116-42AB-99D9-227CDFCF7936}"/>
    <cellStyle name="Labels - Style3 2 3 2 3 3 2" xfId="27347" xr:uid="{18A68BE6-9DE3-4AAF-84C6-FD426AD52605}"/>
    <cellStyle name="Labels - Style3 2 3 2 3 4" xfId="27348" xr:uid="{9B325A90-71C1-4F42-916D-CC05B7BE14CD}"/>
    <cellStyle name="Labels - Style3 2 3 2 4" xfId="8295" xr:uid="{25E842F5-4083-4E42-9B39-6D478D5A5413}"/>
    <cellStyle name="Labels - Style3 2 3 2 4 2" xfId="27349" xr:uid="{49871DBB-8AC2-412E-A841-0F66771CAB24}"/>
    <cellStyle name="Labels - Style3 2 3 2 4 2 2" xfId="27350" xr:uid="{5C6E5D7B-78B2-4CA9-BD6C-3BAFF6F8254B}"/>
    <cellStyle name="Labels - Style3 2 3 2 4 3" xfId="27351" xr:uid="{59DE04B3-2CF7-453B-9DE5-09EED93FF675}"/>
    <cellStyle name="Labels - Style3 2 3 2 5" xfId="27352" xr:uid="{8C57CD3D-D96F-4D5A-A85E-EB19850D14B2}"/>
    <cellStyle name="Labels - Style3 2 3 2 5 2" xfId="27353" xr:uid="{9B8E673F-2F8D-4C2B-89FB-B6E97A5BC3A0}"/>
    <cellStyle name="Labels - Style3 2 3 2 6" xfId="27354" xr:uid="{44744274-3147-4AE0-AF1D-4D073BB24F43}"/>
    <cellStyle name="Labels - Style3 2 3 3" xfId="8296" xr:uid="{A4E112F6-8EC1-4F75-B864-DEE8D295A8ED}"/>
    <cellStyle name="Labels - Style3 2 3 3 2" xfId="8297" xr:uid="{13299BBC-2DBE-41C1-8845-E76721BA01FD}"/>
    <cellStyle name="Labels - Style3 2 3 3 2 2" xfId="8298" xr:uid="{3C21278B-9106-4FD8-9C4F-616450271B01}"/>
    <cellStyle name="Labels - Style3 2 3 3 2 2 2" xfId="8299" xr:uid="{A8FFDD2B-604E-4812-BB9D-6FEB426592A4}"/>
    <cellStyle name="Labels - Style3 2 3 3 2 2 2 2" xfId="27355" xr:uid="{57010AAD-1A19-4856-B3FC-B5DC011247DB}"/>
    <cellStyle name="Labels - Style3 2 3 3 2 2 2 2 2" xfId="27356" xr:uid="{DA6E95CC-77FB-41A9-9B23-FDA0612E0E3F}"/>
    <cellStyle name="Labels - Style3 2 3 3 2 2 2 3" xfId="27357" xr:uid="{103C6E51-C2C6-4F12-97BD-6064A61FDE56}"/>
    <cellStyle name="Labels - Style3 2 3 3 2 2 3" xfId="27358" xr:uid="{E419F68B-AD07-414D-8F10-56C4C3FF8BE9}"/>
    <cellStyle name="Labels - Style3 2 3 3 2 2 3 2" xfId="27359" xr:uid="{E768B556-908E-4CDE-A287-7A9C6250021C}"/>
    <cellStyle name="Labels - Style3 2 3 3 2 2 4" xfId="27360" xr:uid="{1ED921D1-006D-412E-BF4B-06A0EEF9A48B}"/>
    <cellStyle name="Labels - Style3 2 3 3 2 3" xfId="27361" xr:uid="{3124A1B2-A81C-4D8C-BBF3-8B1BAE9B6A91}"/>
    <cellStyle name="Labels - Style3 2 3 3 2 3 2" xfId="27362" xr:uid="{1021BF45-64B5-4274-985D-0A945C83B0C2}"/>
    <cellStyle name="Labels - Style3 2 3 3 2 4" xfId="27363" xr:uid="{F21C7D0F-90B2-4C26-A02C-C9C810138903}"/>
    <cellStyle name="Labels - Style3 2 3 3 3" xfId="8300" xr:uid="{DF1433BE-DB49-496A-BFF7-B8CC48F6D0A2}"/>
    <cellStyle name="Labels - Style3 2 3 3 3 2" xfId="27364" xr:uid="{2FCB86D1-F4E2-4303-BFDE-FD3D722688B0}"/>
    <cellStyle name="Labels - Style3 2 3 3 3 2 2" xfId="27365" xr:uid="{3967A20B-D725-43EE-9B2D-D17E0A7D6E38}"/>
    <cellStyle name="Labels - Style3 2 3 3 3 3" xfId="27366" xr:uid="{1647D5DE-0CFB-4ABC-8D12-AD2DFEB2ADCA}"/>
    <cellStyle name="Labels - Style3 2 3 3 4" xfId="27367" xr:uid="{DC97E917-DC20-41E0-AFD1-0C71603FD1F6}"/>
    <cellStyle name="Labels - Style3 2 3 3 4 2" xfId="27368" xr:uid="{2A8230CD-D8B0-48E2-87F1-78DC2689116E}"/>
    <cellStyle name="Labels - Style3 2 3 3 5" xfId="27369" xr:uid="{F15F0514-B954-4F5C-95D6-A0709E5BF272}"/>
    <cellStyle name="Labels - Style3 2 3 4" xfId="8301" xr:uid="{3EB1354D-5304-4150-BF2B-74622CDF43EA}"/>
    <cellStyle name="Labels - Style3 2 3 4 2" xfId="8302" xr:uid="{5FB845C5-FA23-41C1-A2C5-B452A4089BAD}"/>
    <cellStyle name="Labels - Style3 2 3 4 2 2" xfId="8303" xr:uid="{1F5A4715-D885-41F7-A806-173A736CB16E}"/>
    <cellStyle name="Labels - Style3 2 3 4 2 2 2" xfId="8304" xr:uid="{0820EE29-1252-4DB5-AA3C-081FCBF9D9CF}"/>
    <cellStyle name="Labels - Style3 2 3 4 2 2 2 2" xfId="27370" xr:uid="{1752189C-4589-4CC6-97D4-83C46E8C5AAD}"/>
    <cellStyle name="Labels - Style3 2 3 4 2 2 2 2 2" xfId="27371" xr:uid="{63FF6A4C-6C32-49BF-ACAD-248FEA11FE3C}"/>
    <cellStyle name="Labels - Style3 2 3 4 2 2 2 3" xfId="27372" xr:uid="{48E04F0E-3B34-4F62-9262-435F8C1293B4}"/>
    <cellStyle name="Labels - Style3 2 3 4 2 2 3" xfId="27373" xr:uid="{8BD65A35-2164-47E0-86C9-3B759E3631B4}"/>
    <cellStyle name="Labels - Style3 2 3 4 2 2 3 2" xfId="27374" xr:uid="{7A73BA74-B801-4850-9B4D-EEE4ED0C2C46}"/>
    <cellStyle name="Labels - Style3 2 3 4 2 2 4" xfId="27375" xr:uid="{E04B8052-42AD-41D2-A05C-55E73EAFF885}"/>
    <cellStyle name="Labels - Style3 2 3 4 2 3" xfId="27376" xr:uid="{522C787B-B222-45DF-A75D-A9E6CBA0D14E}"/>
    <cellStyle name="Labels - Style3 2 3 4 2 3 2" xfId="27377" xr:uid="{99DE517F-564B-4764-85D1-D4414D8C1447}"/>
    <cellStyle name="Labels - Style3 2 3 4 2 4" xfId="27378" xr:uid="{FC5D1526-9A5D-4043-BF8A-6336A9D1794D}"/>
    <cellStyle name="Labels - Style3 2 3 4 3" xfId="8305" xr:uid="{6EA40B07-7DB3-4DB2-8232-3E2B288D7A8E}"/>
    <cellStyle name="Labels - Style3 2 3 4 3 2" xfId="8306" xr:uid="{3C922F4E-2857-44A5-AA66-D50F464B279B}"/>
    <cellStyle name="Labels - Style3 2 3 4 3 2 2" xfId="27379" xr:uid="{516CA7BB-27D4-4E2E-990B-C1CB2085CC61}"/>
    <cellStyle name="Labels - Style3 2 3 4 3 2 2 2" xfId="27380" xr:uid="{B0B12C33-0FFF-43BF-91F8-C86EF7FA6995}"/>
    <cellStyle name="Labels - Style3 2 3 4 3 2 3" xfId="27381" xr:uid="{12A84275-542F-44BB-9164-C855D96C9715}"/>
    <cellStyle name="Labels - Style3 2 3 4 3 3" xfId="27382" xr:uid="{0276C667-16F2-401A-8177-6DE2C07F4286}"/>
    <cellStyle name="Labels - Style3 2 3 4 3 3 2" xfId="27383" xr:uid="{EE60AFED-1C8D-4F1F-8CEA-3B281279DEFC}"/>
    <cellStyle name="Labels - Style3 2 3 4 3 4" xfId="27384" xr:uid="{2F0AF1C7-85A6-48C5-AD69-7C7BFB49B362}"/>
    <cellStyle name="Labels - Style3 2 3 4 4" xfId="8307" xr:uid="{3871E013-A913-4232-8FBE-D4704170FD48}"/>
    <cellStyle name="Labels - Style3 2 3 4 4 2" xfId="27385" xr:uid="{5D83C894-02F7-49F6-BBC6-A5283E0BB402}"/>
    <cellStyle name="Labels - Style3 2 3 4 4 2 2" xfId="27386" xr:uid="{102F98AB-307C-45B7-8320-521702F04409}"/>
    <cellStyle name="Labels - Style3 2 3 4 4 3" xfId="27387" xr:uid="{C6B7F6C6-0757-4EFB-B692-F2ED90C80871}"/>
    <cellStyle name="Labels - Style3 2 3 4 5" xfId="27388" xr:uid="{C180A62A-C272-46B5-A467-2DA49BA88B49}"/>
    <cellStyle name="Labels - Style3 2 3 4 5 2" xfId="27389" xr:uid="{DFAE13B3-7BA0-48A8-BD1D-38A507D3D8DD}"/>
    <cellStyle name="Labels - Style3 2 3 4 6" xfId="27390" xr:uid="{45A7AF8E-F713-48DE-BFD8-73CF84BBC082}"/>
    <cellStyle name="Labels - Style3 2 3 5" xfId="8308" xr:uid="{8F94531E-8BAE-424B-9827-02E86ECDD3D7}"/>
    <cellStyle name="Labels - Style3 2 3 5 2" xfId="8309" xr:uid="{E39FE8C5-0F63-4E61-91D0-0906F0A5F9E4}"/>
    <cellStyle name="Labels - Style3 2 3 5 2 2" xfId="8310" xr:uid="{E2C15C1B-5925-4FFA-A193-42FF72636A5D}"/>
    <cellStyle name="Labels - Style3 2 3 5 2 2 2" xfId="8311" xr:uid="{30FC1E14-1B56-41FC-A8C2-5BCD82832AA6}"/>
    <cellStyle name="Labels - Style3 2 3 5 2 2 2 2" xfId="27391" xr:uid="{8CC9F7B0-DB6B-4A11-8722-CD18F0AC3C89}"/>
    <cellStyle name="Labels - Style3 2 3 5 2 2 2 2 2" xfId="27392" xr:uid="{B7EBF14A-8396-49C0-8931-FAED0163D85C}"/>
    <cellStyle name="Labels - Style3 2 3 5 2 2 2 3" xfId="27393" xr:uid="{BEC6286D-3423-4E30-8558-B1CE2E44E482}"/>
    <cellStyle name="Labels - Style3 2 3 5 2 2 3" xfId="27394" xr:uid="{87BD69DF-44D3-4A7A-A03B-EDD2391C5E91}"/>
    <cellStyle name="Labels - Style3 2 3 5 2 2 3 2" xfId="27395" xr:uid="{5AB18E0D-8FCC-4197-BA12-1ED3021E2BD3}"/>
    <cellStyle name="Labels - Style3 2 3 5 2 2 4" xfId="27396" xr:uid="{7C677EDE-0248-4301-A724-1EC877A92841}"/>
    <cellStyle name="Labels - Style3 2 3 5 2 3" xfId="27397" xr:uid="{1E74D67B-42BE-47C7-BF61-60675D3FB788}"/>
    <cellStyle name="Labels - Style3 2 3 5 2 3 2" xfId="27398" xr:uid="{9A31C82F-4E3C-4D4E-BC2C-E7647F36A5C6}"/>
    <cellStyle name="Labels - Style3 2 3 5 2 4" xfId="27399" xr:uid="{84DF04B2-08FC-4EDD-A4BA-68B333497B0A}"/>
    <cellStyle name="Labels - Style3 2 3 5 3" xfId="8312" xr:uid="{6553C2CA-78B3-43E6-9062-2CE281741380}"/>
    <cellStyle name="Labels - Style3 2 3 5 3 2" xfId="8313" xr:uid="{AEB9AEA9-CE2B-4926-9500-474199966CFE}"/>
    <cellStyle name="Labels - Style3 2 3 5 3 2 2" xfId="27400" xr:uid="{BC148236-EF5D-44A0-935F-FCDBDF5A459A}"/>
    <cellStyle name="Labels - Style3 2 3 5 3 2 2 2" xfId="27401" xr:uid="{BEE9229D-90E5-4BC9-A4BF-63D60F84786B}"/>
    <cellStyle name="Labels - Style3 2 3 5 3 2 3" xfId="27402" xr:uid="{E3E0DFCC-DF58-446B-AB50-1EBD1AD94002}"/>
    <cellStyle name="Labels - Style3 2 3 5 3 3" xfId="27403" xr:uid="{CCA61A82-FC16-4A39-9BD5-D51938E16EB7}"/>
    <cellStyle name="Labels - Style3 2 3 5 3 3 2" xfId="27404" xr:uid="{3E0073FE-8639-4EF1-887B-6934C6E978C9}"/>
    <cellStyle name="Labels - Style3 2 3 5 3 4" xfId="27405" xr:uid="{2A068502-C1F7-4C0D-B2BD-8C59481E19A3}"/>
    <cellStyle name="Labels - Style3 2 3 5 4" xfId="27406" xr:uid="{79166BF2-E9BA-46FB-B169-9F9CB884D553}"/>
    <cellStyle name="Labels - Style3 2 3 5 4 2" xfId="27407" xr:uid="{6B0D8F86-E731-432B-989D-870DDACC1E5B}"/>
    <cellStyle name="Labels - Style3 2 3 5 5" xfId="27408" xr:uid="{46F7C99F-783C-4460-B09C-07520A1178AD}"/>
    <cellStyle name="Labels - Style3 2 3 6" xfId="8314" xr:uid="{7C9862F7-29ED-4E7D-8A26-C33009E1B690}"/>
    <cellStyle name="Labels - Style3 2 3 6 2" xfId="8315" xr:uid="{AB0C5B56-F7C8-4C67-A8E2-06469F8C5FDE}"/>
    <cellStyle name="Labels - Style3 2 3 6 2 2" xfId="8316" xr:uid="{A61F793D-BD7B-4D4C-A4C6-79847517E59D}"/>
    <cellStyle name="Labels - Style3 2 3 6 2 2 2" xfId="27409" xr:uid="{2C9D91AB-6342-4509-B9A5-F68FE0B23117}"/>
    <cellStyle name="Labels - Style3 2 3 6 2 2 2 2" xfId="27410" xr:uid="{CFE73280-1F22-40C0-840F-7C7B20D47648}"/>
    <cellStyle name="Labels - Style3 2 3 6 2 2 3" xfId="27411" xr:uid="{CCBD8DF0-61E0-4944-BE40-F706935CC52D}"/>
    <cellStyle name="Labels - Style3 2 3 6 2 3" xfId="27412" xr:uid="{04A0A9E4-A3DA-4DA4-9BC1-36E3DA6BA1DB}"/>
    <cellStyle name="Labels - Style3 2 3 6 2 3 2" xfId="27413" xr:uid="{E8BE7C99-7334-4D0F-96A2-9180AA9DCEBE}"/>
    <cellStyle name="Labels - Style3 2 3 6 2 4" xfId="27414" xr:uid="{49130FD6-3951-4DD9-B063-1817F36989DF}"/>
    <cellStyle name="Labels - Style3 2 3 6 3" xfId="27415" xr:uid="{22ADAE23-8C0D-4A21-8404-1B0FB1737472}"/>
    <cellStyle name="Labels - Style3 2 3 6 3 2" xfId="27416" xr:uid="{C5A0DC97-6F5F-47C6-A6F9-4EA3E0B73D40}"/>
    <cellStyle name="Labels - Style3 2 3 6 4" xfId="27417" xr:uid="{585DA603-E441-4C7C-A2A8-57417560572F}"/>
    <cellStyle name="Labels - Style3 2 3 7" xfId="8317" xr:uid="{2A253186-31CC-4799-871C-BF9991A9DF77}"/>
    <cellStyle name="Labels - Style3 2 3 7 2" xfId="8318" xr:uid="{E5B6FA18-5304-4137-92D4-BB746447BE42}"/>
    <cellStyle name="Labels - Style3 2 3 7 2 2" xfId="27418" xr:uid="{D23ABBC2-708F-424A-95F8-027E92326D6F}"/>
    <cellStyle name="Labels - Style3 2 3 7 2 2 2" xfId="27419" xr:uid="{B0AC5736-80E6-48F7-9D4E-DDF05139C362}"/>
    <cellStyle name="Labels - Style3 2 3 7 2 3" xfId="27420" xr:uid="{50E68528-D078-491B-BDC3-DBAFAAF488E3}"/>
    <cellStyle name="Labels - Style3 2 3 7 3" xfId="27421" xr:uid="{BD5501B8-E7A5-4CE3-82A1-9D1A16E455C6}"/>
    <cellStyle name="Labels - Style3 2 3 7 3 2" xfId="27422" xr:uid="{FEBBA512-37BD-465E-9F53-297132E962B8}"/>
    <cellStyle name="Labels - Style3 2 3 7 4" xfId="27423" xr:uid="{B302056F-67B1-4594-A1FF-AA4DB02D43D4}"/>
    <cellStyle name="Labels - Style3 2 3 8" xfId="8319" xr:uid="{C2040146-57E4-4051-B286-42AAE5567CE8}"/>
    <cellStyle name="Labels - Style3 2 3 8 2" xfId="27424" xr:uid="{1F47E83D-306D-4751-9E4D-5F6E85E0C19F}"/>
    <cellStyle name="Labels - Style3 2 3 8 2 2" xfId="27425" xr:uid="{3A5F2FA5-0EA6-4C80-85B2-0BB7606329B1}"/>
    <cellStyle name="Labels - Style3 2 3 8 3" xfId="27426" xr:uid="{225BF8C2-073E-4D2A-8927-82551C142D3E}"/>
    <cellStyle name="Labels - Style3 2 3 9" xfId="27427" xr:uid="{F7837F5E-48EC-4CA7-BFFF-CF874E67E07C}"/>
    <cellStyle name="Labels - Style3 2 3 9 2" xfId="27428" xr:uid="{BB062194-838C-4956-85E1-2ED824D56BA1}"/>
    <cellStyle name="Labels - Style3 2 4" xfId="8320" xr:uid="{9D162A59-AFC7-424D-A332-8579ABCBF163}"/>
    <cellStyle name="Labels - Style3 2 4 10" xfId="27429" xr:uid="{ED59FA6E-6ACB-4621-9674-7D6DF89A345B}"/>
    <cellStyle name="Labels - Style3 2 4 2" xfId="8321" xr:uid="{6ACB5F41-7BC6-40D5-AA9F-1B4F26468FA8}"/>
    <cellStyle name="Labels - Style3 2 4 2 2" xfId="8322" xr:uid="{1B1AE5DC-C5E7-4690-B951-786F0AA34731}"/>
    <cellStyle name="Labels - Style3 2 4 2 2 2" xfId="8323" xr:uid="{1F0B4D2A-E674-40D2-9B26-55CEEC2792FB}"/>
    <cellStyle name="Labels - Style3 2 4 2 2 2 2" xfId="8324" xr:uid="{E057EF30-9AEC-47D9-9D04-8A8F0AE2EF42}"/>
    <cellStyle name="Labels - Style3 2 4 2 2 2 2 2" xfId="27430" xr:uid="{7C1B3FE6-0C01-4D85-87F8-F6F5E6D7B0CB}"/>
    <cellStyle name="Labels - Style3 2 4 2 2 2 2 2 2" xfId="27431" xr:uid="{8DCBEDF5-A201-417E-A69A-BC09229B32B5}"/>
    <cellStyle name="Labels - Style3 2 4 2 2 2 2 3" xfId="27432" xr:uid="{74813E0B-E901-4245-950B-3AD676E8739E}"/>
    <cellStyle name="Labels - Style3 2 4 2 2 2 3" xfId="27433" xr:uid="{8DC50F1B-19AD-44E4-89F4-6D728F320888}"/>
    <cellStyle name="Labels - Style3 2 4 2 2 2 3 2" xfId="27434" xr:uid="{2C9C942F-4643-4A5B-A62F-4D402CB599B7}"/>
    <cellStyle name="Labels - Style3 2 4 2 2 2 4" xfId="27435" xr:uid="{80953071-D213-4465-996E-9E9FCAE65375}"/>
    <cellStyle name="Labels - Style3 2 4 2 2 3" xfId="27436" xr:uid="{100D7015-B55C-4D33-82F3-1993688B6EA1}"/>
    <cellStyle name="Labels - Style3 2 4 2 2 3 2" xfId="27437" xr:uid="{3A03EF15-3373-4396-BFE9-8706409A3883}"/>
    <cellStyle name="Labels - Style3 2 4 2 2 4" xfId="27438" xr:uid="{53F8C9D1-A050-44AE-9BF3-6EB5200C2A76}"/>
    <cellStyle name="Labels - Style3 2 4 2 3" xfId="8325" xr:uid="{A62A6916-6F90-46F4-A1E0-0B8984717828}"/>
    <cellStyle name="Labels - Style3 2 4 2 3 2" xfId="8326" xr:uid="{3065129D-D54B-4810-BCCC-5A8DD1FD0504}"/>
    <cellStyle name="Labels - Style3 2 4 2 3 2 2" xfId="27439" xr:uid="{A8A2C566-8C6A-4106-ADD3-3812B7937618}"/>
    <cellStyle name="Labels - Style3 2 4 2 3 2 2 2" xfId="27440" xr:uid="{06D031C4-83F2-421F-ADCE-0764A2E77C86}"/>
    <cellStyle name="Labels - Style3 2 4 2 3 2 3" xfId="27441" xr:uid="{FBE596B0-B71F-4755-97BE-3AD1DA85CF9F}"/>
    <cellStyle name="Labels - Style3 2 4 2 3 3" xfId="27442" xr:uid="{15FFB9C0-B88F-42E5-9594-BDC2A2303D2B}"/>
    <cellStyle name="Labels - Style3 2 4 2 3 3 2" xfId="27443" xr:uid="{CC1C14DE-6F93-46E5-BFD3-593952AD519F}"/>
    <cellStyle name="Labels - Style3 2 4 2 3 4" xfId="27444" xr:uid="{BA92003A-4576-469E-8A9C-C0ECEF00417F}"/>
    <cellStyle name="Labels - Style3 2 4 2 4" xfId="8327" xr:uid="{E4070271-EA96-40FE-A47D-89AF30D7CAD1}"/>
    <cellStyle name="Labels - Style3 2 4 2 4 2" xfId="27445" xr:uid="{8BB3D03B-1F46-4FFF-8D34-15031669D766}"/>
    <cellStyle name="Labels - Style3 2 4 2 4 2 2" xfId="27446" xr:uid="{3FA51772-25FA-4E82-9B0A-3919B0833899}"/>
    <cellStyle name="Labels - Style3 2 4 2 4 3" xfId="27447" xr:uid="{CB0A88BD-4ED2-4FEC-A5AD-42B08D8441BC}"/>
    <cellStyle name="Labels - Style3 2 4 2 5" xfId="27448" xr:uid="{B894E37A-B4A7-43AF-912B-DC5389339926}"/>
    <cellStyle name="Labels - Style3 2 4 2 5 2" xfId="27449" xr:uid="{1D07E56A-FFFA-4C18-8FD5-8FB077121C2A}"/>
    <cellStyle name="Labels - Style3 2 4 2 6" xfId="27450" xr:uid="{B27B1FE6-437F-4E95-A029-BA814084B57A}"/>
    <cellStyle name="Labels - Style3 2 4 3" xfId="8328" xr:uid="{000E9F3D-55CD-4A12-8401-8BBD62A4727D}"/>
    <cellStyle name="Labels - Style3 2 4 3 2" xfId="8329" xr:uid="{4E19E34A-38F0-491A-9261-FE5F9804D659}"/>
    <cellStyle name="Labels - Style3 2 4 3 2 2" xfId="8330" xr:uid="{46A7FCAD-F421-4677-95F4-375A70A63F10}"/>
    <cellStyle name="Labels - Style3 2 4 3 2 2 2" xfId="8331" xr:uid="{FEB8BA2A-6292-43FC-AA1A-9E21A82B89A0}"/>
    <cellStyle name="Labels - Style3 2 4 3 2 2 2 2" xfId="27451" xr:uid="{2CC97CA5-8B9E-4D67-B9AE-DB0812CD168A}"/>
    <cellStyle name="Labels - Style3 2 4 3 2 2 2 2 2" xfId="27452" xr:uid="{8F422A0D-F8DA-4FF9-A28A-1AE4C62CB740}"/>
    <cellStyle name="Labels - Style3 2 4 3 2 2 2 3" xfId="27453" xr:uid="{7911A3C5-F36E-4224-A2AF-098DD46A3281}"/>
    <cellStyle name="Labels - Style3 2 4 3 2 2 3" xfId="27454" xr:uid="{81EB3823-7D3F-455E-AA98-C39CC7E2C2B6}"/>
    <cellStyle name="Labels - Style3 2 4 3 2 2 3 2" xfId="27455" xr:uid="{E232E058-5C60-4FBB-8184-7D1E989F3818}"/>
    <cellStyle name="Labels - Style3 2 4 3 2 2 4" xfId="27456" xr:uid="{405532EA-5563-49BB-9C93-298EEA31C788}"/>
    <cellStyle name="Labels - Style3 2 4 3 2 3" xfId="27457" xr:uid="{558EDB32-3DB1-461A-AFC9-DF97DDA270F9}"/>
    <cellStyle name="Labels - Style3 2 4 3 2 3 2" xfId="27458" xr:uid="{E2A53102-14F8-4688-B313-24C550AB47A3}"/>
    <cellStyle name="Labels - Style3 2 4 3 2 4" xfId="27459" xr:uid="{4F8E2A28-F88D-4B86-9795-0D2E1495B382}"/>
    <cellStyle name="Labels - Style3 2 4 3 3" xfId="8332" xr:uid="{AF1D54E2-E477-4172-9211-5C7DEFF36CA2}"/>
    <cellStyle name="Labels - Style3 2 4 3 3 2" xfId="27460" xr:uid="{CD272D60-689C-4538-9AAE-64D01D96D0E0}"/>
    <cellStyle name="Labels - Style3 2 4 3 3 2 2" xfId="27461" xr:uid="{C0C161C3-0630-4BFF-878C-3606B2B68FBE}"/>
    <cellStyle name="Labels - Style3 2 4 3 3 3" xfId="27462" xr:uid="{CBCE0457-A64D-408F-A47F-86B1BD59F9ED}"/>
    <cellStyle name="Labels - Style3 2 4 3 4" xfId="27463" xr:uid="{F84CEC17-12DE-47F8-9057-61964C2B1762}"/>
    <cellStyle name="Labels - Style3 2 4 3 4 2" xfId="27464" xr:uid="{8F049CCD-54EF-460B-84E7-A4E684CD7958}"/>
    <cellStyle name="Labels - Style3 2 4 3 5" xfId="27465" xr:uid="{39D1DB7A-FE75-4D58-959E-5244F6B83630}"/>
    <cellStyle name="Labels - Style3 2 4 4" xfId="8333" xr:uid="{6D146AE6-9F00-4E25-95DB-D0EFC7AE5626}"/>
    <cellStyle name="Labels - Style3 2 4 4 2" xfId="8334" xr:uid="{D4FD672D-76F7-441B-988F-6C200EFDA8F9}"/>
    <cellStyle name="Labels - Style3 2 4 4 2 2" xfId="8335" xr:uid="{BBC86467-24C9-4296-8ED8-EF9B2816963F}"/>
    <cellStyle name="Labels - Style3 2 4 4 2 2 2" xfId="8336" xr:uid="{ED90A1E0-52D1-47CD-86A4-F4102A9D9181}"/>
    <cellStyle name="Labels - Style3 2 4 4 2 2 2 2" xfId="27466" xr:uid="{77B87580-BBEB-4EE9-A1ED-39DB4EC1CC7C}"/>
    <cellStyle name="Labels - Style3 2 4 4 2 2 2 2 2" xfId="27467" xr:uid="{9CDDB9EB-5B4F-489A-91FE-1B76D7F92FDA}"/>
    <cellStyle name="Labels - Style3 2 4 4 2 2 2 3" xfId="27468" xr:uid="{E244A8FD-910D-45BA-9F95-43251D225000}"/>
    <cellStyle name="Labels - Style3 2 4 4 2 2 3" xfId="27469" xr:uid="{96D6E8B4-D925-43F4-8663-E979391B233A}"/>
    <cellStyle name="Labels - Style3 2 4 4 2 2 3 2" xfId="27470" xr:uid="{78EFCCC8-1F5A-4617-A3FF-73108B6E40F9}"/>
    <cellStyle name="Labels - Style3 2 4 4 2 2 4" xfId="27471" xr:uid="{62B2C6D9-13D4-4598-B1AE-BCD323C10A49}"/>
    <cellStyle name="Labels - Style3 2 4 4 2 3" xfId="27472" xr:uid="{EC587E4F-B8F1-4F60-9127-37B03892645C}"/>
    <cellStyle name="Labels - Style3 2 4 4 2 3 2" xfId="27473" xr:uid="{D3DBFD9F-B4E8-4D76-8FEC-904E61ABACEB}"/>
    <cellStyle name="Labels - Style3 2 4 4 2 4" xfId="27474" xr:uid="{E1490659-7BE1-472E-B045-BA9C7C93A7A1}"/>
    <cellStyle name="Labels - Style3 2 4 4 3" xfId="8337" xr:uid="{ABEDE6F4-3B4B-4B14-AF02-C05CD8881C7C}"/>
    <cellStyle name="Labels - Style3 2 4 4 3 2" xfId="8338" xr:uid="{B257D982-32EC-4B9D-A758-3A2566E8ACFE}"/>
    <cellStyle name="Labels - Style3 2 4 4 3 2 2" xfId="27475" xr:uid="{B6BE82E1-D46C-483B-A1CE-015567FC8EF8}"/>
    <cellStyle name="Labels - Style3 2 4 4 3 2 2 2" xfId="27476" xr:uid="{5801A35A-D2FB-40DD-AC35-E3D331716A2A}"/>
    <cellStyle name="Labels - Style3 2 4 4 3 2 3" xfId="27477" xr:uid="{D2680BD2-32E4-45E9-9B83-04E325359B77}"/>
    <cellStyle name="Labels - Style3 2 4 4 3 3" xfId="27478" xr:uid="{375D81A5-D676-49CB-B4A2-22B1D01E76C2}"/>
    <cellStyle name="Labels - Style3 2 4 4 3 3 2" xfId="27479" xr:uid="{73470FEE-2F3B-4484-84E2-5F3F367A85FC}"/>
    <cellStyle name="Labels - Style3 2 4 4 3 4" xfId="27480" xr:uid="{9B340E9A-3CEC-4378-BCEF-154C28F6A210}"/>
    <cellStyle name="Labels - Style3 2 4 4 4" xfId="8339" xr:uid="{9C906F14-3101-4DDF-A508-7F79C57857C2}"/>
    <cellStyle name="Labels - Style3 2 4 4 4 2" xfId="27481" xr:uid="{2306DEE6-D782-4934-83ED-6C5CC7C93F4E}"/>
    <cellStyle name="Labels - Style3 2 4 4 4 2 2" xfId="27482" xr:uid="{AC20E181-19D4-458A-A552-328522BA0B3A}"/>
    <cellStyle name="Labels - Style3 2 4 4 4 3" xfId="27483" xr:uid="{27C8E48E-0FD5-482B-BAF2-89E1E82225E3}"/>
    <cellStyle name="Labels - Style3 2 4 4 5" xfId="27484" xr:uid="{F0420911-5532-4E44-94DC-FDB2761B9BC8}"/>
    <cellStyle name="Labels - Style3 2 4 4 5 2" xfId="27485" xr:uid="{BF4C721A-6903-472D-B2BF-4CD484660FB6}"/>
    <cellStyle name="Labels - Style3 2 4 4 6" xfId="27486" xr:uid="{3F04FFA1-81E7-42A8-A3B8-7735E805F099}"/>
    <cellStyle name="Labels - Style3 2 4 5" xfId="8340" xr:uid="{9C0B658A-1CE2-4191-90E4-88CF6A1A010E}"/>
    <cellStyle name="Labels - Style3 2 4 5 2" xfId="8341" xr:uid="{6E6C47C1-1CF5-41EF-A656-823B260D6A22}"/>
    <cellStyle name="Labels - Style3 2 4 5 2 2" xfId="8342" xr:uid="{06EDB00E-CB7C-45D3-B358-2F13FA4A24F2}"/>
    <cellStyle name="Labels - Style3 2 4 5 2 2 2" xfId="8343" xr:uid="{9272265A-0FFC-4A8B-A4DE-B1F56F2AEC92}"/>
    <cellStyle name="Labels - Style3 2 4 5 2 2 2 2" xfId="27487" xr:uid="{57D28DC4-BCA7-4542-B3BA-61D71741BE4F}"/>
    <cellStyle name="Labels - Style3 2 4 5 2 2 2 2 2" xfId="27488" xr:uid="{2066182A-5457-461F-A586-2FBD2CF33828}"/>
    <cellStyle name="Labels - Style3 2 4 5 2 2 2 3" xfId="27489" xr:uid="{BA5FB224-951A-4807-B7A0-59D594F46AC0}"/>
    <cellStyle name="Labels - Style3 2 4 5 2 2 3" xfId="27490" xr:uid="{F2764969-BAE2-43BD-AEC0-EF8582096861}"/>
    <cellStyle name="Labels - Style3 2 4 5 2 2 3 2" xfId="27491" xr:uid="{7BBCB400-15AC-4E13-840C-4F7A09FB5503}"/>
    <cellStyle name="Labels - Style3 2 4 5 2 2 4" xfId="27492" xr:uid="{EF77B50D-9454-4047-8B57-9D2BE9BD1766}"/>
    <cellStyle name="Labels - Style3 2 4 5 2 3" xfId="27493" xr:uid="{97884E4D-1735-4CF0-9C20-DBF90CAE79FF}"/>
    <cellStyle name="Labels - Style3 2 4 5 2 3 2" xfId="27494" xr:uid="{62E8C773-F580-4F05-8B20-31D688CA9E7B}"/>
    <cellStyle name="Labels - Style3 2 4 5 2 4" xfId="27495" xr:uid="{98F03F21-E6B8-49FF-830B-D8CB63D8D300}"/>
    <cellStyle name="Labels - Style3 2 4 5 3" xfId="8344" xr:uid="{04995FD9-9403-4E57-A33A-885A726ACE6C}"/>
    <cellStyle name="Labels - Style3 2 4 5 3 2" xfId="8345" xr:uid="{7536BF0A-C025-47DD-91A6-5E7735493E27}"/>
    <cellStyle name="Labels - Style3 2 4 5 3 2 2" xfId="27496" xr:uid="{1DA6F806-3E97-4E2F-B5D3-A2B2A191BE69}"/>
    <cellStyle name="Labels - Style3 2 4 5 3 2 2 2" xfId="27497" xr:uid="{CCF6B448-48F6-48DD-BE5C-41CC8AE090EE}"/>
    <cellStyle name="Labels - Style3 2 4 5 3 2 3" xfId="27498" xr:uid="{CA7F2490-CABE-445C-B689-C0ACD720ED80}"/>
    <cellStyle name="Labels - Style3 2 4 5 3 3" xfId="27499" xr:uid="{E938F5ED-D7D7-4D09-AB3F-02E9E884D436}"/>
    <cellStyle name="Labels - Style3 2 4 5 3 3 2" xfId="27500" xr:uid="{795DA7F2-9CE3-4C79-BC1A-D951A4E0D44D}"/>
    <cellStyle name="Labels - Style3 2 4 5 3 4" xfId="27501" xr:uid="{92071CCD-2C0D-4E81-B0FA-2B7E024A7CE7}"/>
    <cellStyle name="Labels - Style3 2 4 5 4" xfId="27502" xr:uid="{098DA698-B15F-417F-88A9-BCD4F4D8F916}"/>
    <cellStyle name="Labels - Style3 2 4 5 4 2" xfId="27503" xr:uid="{2F401192-307E-4B71-8468-E9FA0FFD7B59}"/>
    <cellStyle name="Labels - Style3 2 4 5 5" xfId="27504" xr:uid="{2BC7518D-D875-48C9-8659-517CC371254C}"/>
    <cellStyle name="Labels - Style3 2 4 6" xfId="8346" xr:uid="{6ECDCB25-6C14-4449-8775-0557213B3454}"/>
    <cellStyle name="Labels - Style3 2 4 6 2" xfId="8347" xr:uid="{E800A62A-03EF-4446-934B-784C106287BF}"/>
    <cellStyle name="Labels - Style3 2 4 6 2 2" xfId="8348" xr:uid="{50D6A013-1C86-4DB5-AD53-00B3250720DE}"/>
    <cellStyle name="Labels - Style3 2 4 6 2 2 2" xfId="27505" xr:uid="{62129D85-C3FA-4E6B-A21B-323C6283032E}"/>
    <cellStyle name="Labels - Style3 2 4 6 2 2 2 2" xfId="27506" xr:uid="{42EE1266-98C6-41D4-A241-4797CDCB1929}"/>
    <cellStyle name="Labels - Style3 2 4 6 2 2 3" xfId="27507" xr:uid="{30B9A9F8-33CE-4CF2-BA60-368A5BBE285E}"/>
    <cellStyle name="Labels - Style3 2 4 6 2 3" xfId="27508" xr:uid="{BFE93202-563B-4005-B47F-BDACA8054593}"/>
    <cellStyle name="Labels - Style3 2 4 6 2 3 2" xfId="27509" xr:uid="{0844D962-456B-42FE-B992-89DAF6F5570D}"/>
    <cellStyle name="Labels - Style3 2 4 6 2 4" xfId="27510" xr:uid="{45C20E34-53CD-4CED-AC02-904B21A139CD}"/>
    <cellStyle name="Labels - Style3 2 4 6 3" xfId="27511" xr:uid="{52A7E473-9D88-43F5-829E-BE7AF7F5C3E8}"/>
    <cellStyle name="Labels - Style3 2 4 6 3 2" xfId="27512" xr:uid="{F52D2B6A-F8B4-4CF5-A20F-DA340B7FE7C4}"/>
    <cellStyle name="Labels - Style3 2 4 6 4" xfId="27513" xr:uid="{75616006-9453-4DC9-B2A3-BF50792F5B82}"/>
    <cellStyle name="Labels - Style3 2 4 7" xfId="8349" xr:uid="{A6F474D8-119C-4CDD-88A4-D1F60EB014E7}"/>
    <cellStyle name="Labels - Style3 2 4 7 2" xfId="8350" xr:uid="{845A678F-4548-43B7-86F6-26A7AE4FEDED}"/>
    <cellStyle name="Labels - Style3 2 4 7 2 2" xfId="27514" xr:uid="{6AAD0CAE-0F5A-4D3D-BA46-C64F11ABC855}"/>
    <cellStyle name="Labels - Style3 2 4 7 2 2 2" xfId="27515" xr:uid="{46E2857A-A464-4CBF-BC17-CED52CB6917B}"/>
    <cellStyle name="Labels - Style3 2 4 7 2 3" xfId="27516" xr:uid="{64AC252F-75C1-4488-AAA1-91BB8528FE10}"/>
    <cellStyle name="Labels - Style3 2 4 7 3" xfId="27517" xr:uid="{1AD1D32A-27E0-4CE1-9CC4-88177D6968DD}"/>
    <cellStyle name="Labels - Style3 2 4 7 3 2" xfId="27518" xr:uid="{8646AD2B-4281-4FD8-B5DB-7D8B5299E36E}"/>
    <cellStyle name="Labels - Style3 2 4 7 4" xfId="27519" xr:uid="{9A73C25E-D18B-4568-AA85-B9C355EE3FA3}"/>
    <cellStyle name="Labels - Style3 2 4 8" xfId="8351" xr:uid="{D53CF780-DDB6-4A92-BDD4-22A2A83EC4E6}"/>
    <cellStyle name="Labels - Style3 2 4 8 2" xfId="27520" xr:uid="{EC01FCD1-D54C-43BE-913E-D095E50AF315}"/>
    <cellStyle name="Labels - Style3 2 4 8 2 2" xfId="27521" xr:uid="{786B6960-D928-43BD-8459-19D3DCEB280D}"/>
    <cellStyle name="Labels - Style3 2 4 8 3" xfId="27522" xr:uid="{633167F4-BECF-498C-8433-2B419C345C80}"/>
    <cellStyle name="Labels - Style3 2 4 9" xfId="27523" xr:uid="{EB808D40-42A1-4E67-8399-9A1FA892AD97}"/>
    <cellStyle name="Labels - Style3 2 4 9 2" xfId="27524" xr:uid="{8ABA9DF6-1454-4D79-BD59-114F995703D0}"/>
    <cellStyle name="Labels - Style3 2 5" xfId="8352" xr:uid="{D48F380A-64CF-4AE3-A6F4-C0A8B1D184A2}"/>
    <cellStyle name="Labels - Style3 2 5 10" xfId="27525" xr:uid="{884FC9AC-856E-4A45-B838-4752DF37809D}"/>
    <cellStyle name="Labels - Style3 2 5 2" xfId="8353" xr:uid="{2D20F210-FB17-48C3-AE54-47165A6F611E}"/>
    <cellStyle name="Labels - Style3 2 5 2 2" xfId="8354" xr:uid="{8F8D183D-DF77-49DA-BD10-5C0912CEEA1B}"/>
    <cellStyle name="Labels - Style3 2 5 2 2 2" xfId="8355" xr:uid="{64310C3B-42FF-40E5-833E-597512E207E2}"/>
    <cellStyle name="Labels - Style3 2 5 2 2 2 2" xfId="8356" xr:uid="{EB3B65FB-CB7D-47BB-BAF0-797290058392}"/>
    <cellStyle name="Labels - Style3 2 5 2 2 2 2 2" xfId="27526" xr:uid="{8CB0BE60-0246-4E07-B179-FCE2A74180EE}"/>
    <cellStyle name="Labels - Style3 2 5 2 2 2 2 2 2" xfId="27527" xr:uid="{3495F82E-744B-4312-BE3C-F24F10754316}"/>
    <cellStyle name="Labels - Style3 2 5 2 2 2 2 3" xfId="27528" xr:uid="{7F4A8ED5-EAC1-4971-B95A-3244A55E37CD}"/>
    <cellStyle name="Labels - Style3 2 5 2 2 2 3" xfId="27529" xr:uid="{ED59A7B8-7763-4BE4-BAD8-A0101450100B}"/>
    <cellStyle name="Labels - Style3 2 5 2 2 2 3 2" xfId="27530" xr:uid="{4F9597FF-2986-4207-9B9C-61CF153B1C33}"/>
    <cellStyle name="Labels - Style3 2 5 2 2 2 4" xfId="27531" xr:uid="{3E8E2F82-3B2A-4115-B91B-425D852F55D6}"/>
    <cellStyle name="Labels - Style3 2 5 2 2 3" xfId="27532" xr:uid="{B138E69A-FE81-48ED-8043-BC4D69D9D9D2}"/>
    <cellStyle name="Labels - Style3 2 5 2 2 3 2" xfId="27533" xr:uid="{CBAFD3B3-20E2-42F5-BA57-BB9E89C16263}"/>
    <cellStyle name="Labels - Style3 2 5 2 2 4" xfId="27534" xr:uid="{8FEA9440-E704-4A12-BD97-D342C2E52908}"/>
    <cellStyle name="Labels - Style3 2 5 2 3" xfId="8357" xr:uid="{48D63F29-B105-49AF-B1F3-BD79CE7966D6}"/>
    <cellStyle name="Labels - Style3 2 5 2 3 2" xfId="8358" xr:uid="{8B84ACB1-05A1-4D41-B132-6AA023F82C0E}"/>
    <cellStyle name="Labels - Style3 2 5 2 3 2 2" xfId="27535" xr:uid="{369E07C1-7557-48A6-8746-59D1BBBC8553}"/>
    <cellStyle name="Labels - Style3 2 5 2 3 2 2 2" xfId="27536" xr:uid="{9A8EDB77-3793-405E-BD70-CF0081A27D5C}"/>
    <cellStyle name="Labels - Style3 2 5 2 3 2 3" xfId="27537" xr:uid="{0460B9E1-C5B4-4F54-8614-CE7D8698899F}"/>
    <cellStyle name="Labels - Style3 2 5 2 3 3" xfId="27538" xr:uid="{C38F9132-5DD1-47AB-91FD-BE43F23B2463}"/>
    <cellStyle name="Labels - Style3 2 5 2 3 3 2" xfId="27539" xr:uid="{C6353958-6008-4452-9A0B-0A11564EAA1D}"/>
    <cellStyle name="Labels - Style3 2 5 2 3 4" xfId="27540" xr:uid="{4A640866-60C4-4317-AE95-DA649DAABFBB}"/>
    <cellStyle name="Labels - Style3 2 5 2 4" xfId="8359" xr:uid="{39AE401C-A8D9-4EAD-A173-ABDD334718C0}"/>
    <cellStyle name="Labels - Style3 2 5 2 4 2" xfId="27541" xr:uid="{91C00F78-002C-4EEE-9FA9-1B8022D31197}"/>
    <cellStyle name="Labels - Style3 2 5 2 4 2 2" xfId="27542" xr:uid="{B5D0D222-1B58-4159-B69B-4524A81DB237}"/>
    <cellStyle name="Labels - Style3 2 5 2 4 3" xfId="27543" xr:uid="{52462F40-8EA6-4E64-A294-986AC5ABFFED}"/>
    <cellStyle name="Labels - Style3 2 5 2 5" xfId="27544" xr:uid="{D167CDA8-AA3C-4272-A224-B6D503BA43F4}"/>
    <cellStyle name="Labels - Style3 2 5 2 5 2" xfId="27545" xr:uid="{05012BDA-0B5A-4530-8DCF-256F74F0D178}"/>
    <cellStyle name="Labels - Style3 2 5 2 6" xfId="27546" xr:uid="{E9D15EE2-89D8-4DB7-A050-EB32CD0B6E07}"/>
    <cellStyle name="Labels - Style3 2 5 3" xfId="8360" xr:uid="{5531D4BF-BA97-423C-BC81-A28155030DD8}"/>
    <cellStyle name="Labels - Style3 2 5 3 2" xfId="8361" xr:uid="{08D2388C-BA58-4D9C-A944-BF850B1ADFA5}"/>
    <cellStyle name="Labels - Style3 2 5 3 2 2" xfId="8362" xr:uid="{8A5DB760-8D3F-470B-8885-E0E417C1FF54}"/>
    <cellStyle name="Labels - Style3 2 5 3 2 2 2" xfId="8363" xr:uid="{3E1FCC72-B2FE-44F2-B3D2-1A8D02760A65}"/>
    <cellStyle name="Labels - Style3 2 5 3 2 2 2 2" xfId="27547" xr:uid="{BCD3286B-4804-4D73-B53C-E2579750EA91}"/>
    <cellStyle name="Labels - Style3 2 5 3 2 2 2 2 2" xfId="27548" xr:uid="{8159F8B1-2259-4A90-8B80-9FF200F84BE1}"/>
    <cellStyle name="Labels - Style3 2 5 3 2 2 2 3" xfId="27549" xr:uid="{79183C6C-93DF-4B46-B9AB-6C50AE8D5203}"/>
    <cellStyle name="Labels - Style3 2 5 3 2 2 3" xfId="27550" xr:uid="{5A8EF8EB-A97C-4D7B-92B1-6B422D3B4BC2}"/>
    <cellStyle name="Labels - Style3 2 5 3 2 2 3 2" xfId="27551" xr:uid="{73C0E85A-7FAD-40F4-AE36-2625C676E38B}"/>
    <cellStyle name="Labels - Style3 2 5 3 2 2 4" xfId="27552" xr:uid="{C3F35315-3DC0-4FBC-9428-AC0CC3F44981}"/>
    <cellStyle name="Labels - Style3 2 5 3 2 3" xfId="27553" xr:uid="{CA894381-2F41-4B9B-AC45-F59B868D8AF3}"/>
    <cellStyle name="Labels - Style3 2 5 3 2 3 2" xfId="27554" xr:uid="{29C19B0D-4756-4C7C-AFBE-6F51966F5352}"/>
    <cellStyle name="Labels - Style3 2 5 3 2 4" xfId="27555" xr:uid="{27D9BA3C-9380-4EA1-8F7C-4CC993C992E1}"/>
    <cellStyle name="Labels - Style3 2 5 3 3" xfId="8364" xr:uid="{3ECC45C6-F801-45CB-9FE7-3AA293B6C9E3}"/>
    <cellStyle name="Labels - Style3 2 5 3 3 2" xfId="27556" xr:uid="{2C7BC701-EEBD-46DA-9C0D-573E177E1D3A}"/>
    <cellStyle name="Labels - Style3 2 5 3 3 2 2" xfId="27557" xr:uid="{4CE027C6-5BCE-4DB5-9333-CBFEB47A3A3F}"/>
    <cellStyle name="Labels - Style3 2 5 3 3 3" xfId="27558" xr:uid="{AC237CBA-DED3-415C-B1F4-6ED86AA39D5A}"/>
    <cellStyle name="Labels - Style3 2 5 3 4" xfId="27559" xr:uid="{5D3D4E6E-DA7C-4AC0-A70B-F08E6CA2DB4D}"/>
    <cellStyle name="Labels - Style3 2 5 3 4 2" xfId="27560" xr:uid="{A210D3A0-BFED-4D86-BDDB-BF4E76D719F1}"/>
    <cellStyle name="Labels - Style3 2 5 3 5" xfId="27561" xr:uid="{78CFCA26-4CEE-41F9-88EF-CE986C3740C0}"/>
    <cellStyle name="Labels - Style3 2 5 4" xfId="8365" xr:uid="{29EE5A95-13E4-4072-9249-5B0BCA5E9D4D}"/>
    <cellStyle name="Labels - Style3 2 5 4 2" xfId="8366" xr:uid="{3C93EDC2-34F7-483B-ADAC-30438D05A457}"/>
    <cellStyle name="Labels - Style3 2 5 4 2 2" xfId="8367" xr:uid="{59DF1F65-1D95-49CF-9A1B-EE115F5B0B3A}"/>
    <cellStyle name="Labels - Style3 2 5 4 2 2 2" xfId="8368" xr:uid="{B5D31B0F-B657-47EB-8B7E-47BAEE7B5533}"/>
    <cellStyle name="Labels - Style3 2 5 4 2 2 2 2" xfId="27562" xr:uid="{32587E48-788C-41BF-9268-77A80C681FF7}"/>
    <cellStyle name="Labels - Style3 2 5 4 2 2 2 2 2" xfId="27563" xr:uid="{E247879A-339A-42D8-B1D9-81001047E24A}"/>
    <cellStyle name="Labels - Style3 2 5 4 2 2 2 3" xfId="27564" xr:uid="{35CC280A-CB45-4F37-A3A9-358E4D69F52F}"/>
    <cellStyle name="Labels - Style3 2 5 4 2 2 3" xfId="27565" xr:uid="{B4A717F5-2C44-495D-8301-65D10ED18AC7}"/>
    <cellStyle name="Labels - Style3 2 5 4 2 2 3 2" xfId="27566" xr:uid="{7EF5CC9C-42E4-45B2-B2D9-D0BFFAEFB7C7}"/>
    <cellStyle name="Labels - Style3 2 5 4 2 2 4" xfId="27567" xr:uid="{DE96A673-0042-4C74-9900-AA003F81C984}"/>
    <cellStyle name="Labels - Style3 2 5 4 2 3" xfId="27568" xr:uid="{056332E2-A174-43A1-972E-7C2A9E4A17CD}"/>
    <cellStyle name="Labels - Style3 2 5 4 2 3 2" xfId="27569" xr:uid="{F00535AC-773B-4598-9E1F-8791407B2D6A}"/>
    <cellStyle name="Labels - Style3 2 5 4 2 4" xfId="27570" xr:uid="{C4DB57CC-5984-47B5-ABEC-BC4458E66663}"/>
    <cellStyle name="Labels - Style3 2 5 4 3" xfId="8369" xr:uid="{A3C3CBE2-5210-4569-9084-116716263F63}"/>
    <cellStyle name="Labels - Style3 2 5 4 3 2" xfId="8370" xr:uid="{8CA36D9D-65FD-428F-AA5B-34E4FBD1C468}"/>
    <cellStyle name="Labels - Style3 2 5 4 3 2 2" xfId="27571" xr:uid="{8C724006-16D2-4615-BD1F-87CD55ECB409}"/>
    <cellStyle name="Labels - Style3 2 5 4 3 2 2 2" xfId="27572" xr:uid="{4E3827DC-8BBE-49BB-A281-180317EE1389}"/>
    <cellStyle name="Labels - Style3 2 5 4 3 2 3" xfId="27573" xr:uid="{6C7C0E19-8AE2-42FE-B48C-9403F3994AB7}"/>
    <cellStyle name="Labels - Style3 2 5 4 3 3" xfId="27574" xr:uid="{CF926C66-1FC0-43CB-81CB-B636E1623074}"/>
    <cellStyle name="Labels - Style3 2 5 4 3 3 2" xfId="27575" xr:uid="{DF271108-246D-4267-AE4E-A827FAA7B599}"/>
    <cellStyle name="Labels - Style3 2 5 4 3 4" xfId="27576" xr:uid="{AC14DC49-1308-42B6-95EF-77C4BC87F84F}"/>
    <cellStyle name="Labels - Style3 2 5 4 4" xfId="8371" xr:uid="{E74401BC-2365-4D5D-B9B8-EAF5366DAE08}"/>
    <cellStyle name="Labels - Style3 2 5 4 4 2" xfId="27577" xr:uid="{F2AB56BD-FDFC-4FD7-B535-4F12DCA052B6}"/>
    <cellStyle name="Labels - Style3 2 5 4 4 2 2" xfId="27578" xr:uid="{47C4616D-6DDC-445D-AFA6-D40BD422D2FD}"/>
    <cellStyle name="Labels - Style3 2 5 4 4 3" xfId="27579" xr:uid="{B79B277B-7C87-4E82-8F0C-C86BF461AFB2}"/>
    <cellStyle name="Labels - Style3 2 5 4 5" xfId="27580" xr:uid="{98B0C292-845A-4FCA-B101-BE14FC73E1D4}"/>
    <cellStyle name="Labels - Style3 2 5 4 5 2" xfId="27581" xr:uid="{438903B5-00E2-40CA-BB7E-F3F55A6C32CB}"/>
    <cellStyle name="Labels - Style3 2 5 4 6" xfId="27582" xr:uid="{DE05F5AB-C1FD-4D1F-9D0E-120A909B076B}"/>
    <cellStyle name="Labels - Style3 2 5 5" xfId="8372" xr:uid="{E532BBD2-74CD-417F-AB5E-1FCE6CFD9BA7}"/>
    <cellStyle name="Labels - Style3 2 5 5 2" xfId="8373" xr:uid="{E2BB8C06-54C5-4A56-BBEE-B4FF6742F331}"/>
    <cellStyle name="Labels - Style3 2 5 5 2 2" xfId="8374" xr:uid="{5FB72C3C-ADB8-439E-A90F-A722A346EEF1}"/>
    <cellStyle name="Labels - Style3 2 5 5 2 2 2" xfId="8375" xr:uid="{FB963736-A482-4319-9BDE-65FD690A22F9}"/>
    <cellStyle name="Labels - Style3 2 5 5 2 2 2 2" xfId="27583" xr:uid="{8636C1DE-2A1E-4CCA-B3F7-DE5B5EFF05D0}"/>
    <cellStyle name="Labels - Style3 2 5 5 2 2 2 2 2" xfId="27584" xr:uid="{20182D8C-656B-4C4A-9164-FDE9B629E261}"/>
    <cellStyle name="Labels - Style3 2 5 5 2 2 2 3" xfId="27585" xr:uid="{E1F8A840-5D7E-44A3-A64C-F1FE9A6F0681}"/>
    <cellStyle name="Labels - Style3 2 5 5 2 2 3" xfId="27586" xr:uid="{4C38D6EF-F821-40E8-B5CC-8AE6425BDEFA}"/>
    <cellStyle name="Labels - Style3 2 5 5 2 2 3 2" xfId="27587" xr:uid="{8E37DE7A-EDB5-41D5-B344-82FB6D1CF243}"/>
    <cellStyle name="Labels - Style3 2 5 5 2 2 4" xfId="27588" xr:uid="{FA1E3B59-F60E-4DA7-91F0-0F306A4B28FA}"/>
    <cellStyle name="Labels - Style3 2 5 5 2 3" xfId="27589" xr:uid="{14C5EAB1-C0C2-407E-921F-11D2DD52ED75}"/>
    <cellStyle name="Labels - Style3 2 5 5 2 3 2" xfId="27590" xr:uid="{D5DB89E0-4F12-4E5D-B01A-7065FB0CF87D}"/>
    <cellStyle name="Labels - Style3 2 5 5 2 4" xfId="27591" xr:uid="{7600E65A-737B-40B9-BE41-FFB090AAD3DD}"/>
    <cellStyle name="Labels - Style3 2 5 5 3" xfId="8376" xr:uid="{78867208-B453-4D5D-9258-EC8FA973D1E2}"/>
    <cellStyle name="Labels - Style3 2 5 5 3 2" xfId="8377" xr:uid="{8B860238-5002-4C60-AB07-29C2C1828181}"/>
    <cellStyle name="Labels - Style3 2 5 5 3 2 2" xfId="27592" xr:uid="{EE780695-402A-48B4-A962-40C3E42F8C18}"/>
    <cellStyle name="Labels - Style3 2 5 5 3 2 2 2" xfId="27593" xr:uid="{F49DD64B-A794-495A-8C9A-08895962AA68}"/>
    <cellStyle name="Labels - Style3 2 5 5 3 2 3" xfId="27594" xr:uid="{F28D8E7D-EC29-4AE6-B3C8-4539F835DEE5}"/>
    <cellStyle name="Labels - Style3 2 5 5 3 3" xfId="27595" xr:uid="{0304D186-4323-451D-ACD2-18038AC22234}"/>
    <cellStyle name="Labels - Style3 2 5 5 3 3 2" xfId="27596" xr:uid="{70FCEF01-E320-4068-AE09-E4A0C73C7F40}"/>
    <cellStyle name="Labels - Style3 2 5 5 3 4" xfId="27597" xr:uid="{E3AE32C1-9F5A-4CEE-BDC8-65CAB327C331}"/>
    <cellStyle name="Labels - Style3 2 5 5 4" xfId="27598" xr:uid="{93B87842-9E96-40B9-8DE5-34D0F6396BCB}"/>
    <cellStyle name="Labels - Style3 2 5 5 4 2" xfId="27599" xr:uid="{BE47AAD5-5B5D-4876-9CA8-E7ECD8F648C8}"/>
    <cellStyle name="Labels - Style3 2 5 5 5" xfId="27600" xr:uid="{1FE347F4-243C-46BB-871A-CCEA784869C2}"/>
    <cellStyle name="Labels - Style3 2 5 6" xfId="8378" xr:uid="{400CE5DE-9E7C-4763-98AA-AC946BF23A77}"/>
    <cellStyle name="Labels - Style3 2 5 6 2" xfId="8379" xr:uid="{CD7F0686-CA29-462D-9B6B-7277851C689D}"/>
    <cellStyle name="Labels - Style3 2 5 6 2 2" xfId="8380" xr:uid="{420C0AAC-78A8-4562-97A4-F212D151FEBF}"/>
    <cellStyle name="Labels - Style3 2 5 6 2 2 2" xfId="27601" xr:uid="{EB5D8E5A-F29A-4DA4-8131-1F6663EB5805}"/>
    <cellStyle name="Labels - Style3 2 5 6 2 2 2 2" xfId="27602" xr:uid="{F9EA0190-B4A6-4620-AF19-A920A53935F8}"/>
    <cellStyle name="Labels - Style3 2 5 6 2 2 3" xfId="27603" xr:uid="{6E3C6EB0-ABFF-428D-AF61-75AED24E61B7}"/>
    <cellStyle name="Labels - Style3 2 5 6 2 3" xfId="27604" xr:uid="{126CA716-4A2C-4377-B8C4-7F7A4FAE0B9A}"/>
    <cellStyle name="Labels - Style3 2 5 6 2 3 2" xfId="27605" xr:uid="{C5E00769-58A7-43F0-AA51-92DD51D8EE35}"/>
    <cellStyle name="Labels - Style3 2 5 6 2 4" xfId="27606" xr:uid="{832C2B70-D7B4-482E-8C9D-E50C5DBD8E6F}"/>
    <cellStyle name="Labels - Style3 2 5 6 3" xfId="27607" xr:uid="{A690CFA0-B4C6-48C5-AB80-76958270B115}"/>
    <cellStyle name="Labels - Style3 2 5 6 3 2" xfId="27608" xr:uid="{383AE03C-5361-41C9-8231-765067657207}"/>
    <cellStyle name="Labels - Style3 2 5 6 4" xfId="27609" xr:uid="{CD4A9719-ED56-45DD-8A27-A68569F3B382}"/>
    <cellStyle name="Labels - Style3 2 5 7" xfId="8381" xr:uid="{9C7231BF-289D-4902-840E-FA5B08A5C1A3}"/>
    <cellStyle name="Labels - Style3 2 5 7 2" xfId="8382" xr:uid="{BAC5771A-5239-4498-AC98-FA585117927E}"/>
    <cellStyle name="Labels - Style3 2 5 7 2 2" xfId="27610" xr:uid="{ABDF5084-D740-430D-80B0-B2895013F68D}"/>
    <cellStyle name="Labels - Style3 2 5 7 2 2 2" xfId="27611" xr:uid="{AAFC01BA-8D16-40F9-8D98-549603E0D53F}"/>
    <cellStyle name="Labels - Style3 2 5 7 2 3" xfId="27612" xr:uid="{C3988B99-DBBC-424E-8495-3B6E3DC30E0B}"/>
    <cellStyle name="Labels - Style3 2 5 7 3" xfId="27613" xr:uid="{4C1902D6-D29E-4370-AB80-A5738B1D332F}"/>
    <cellStyle name="Labels - Style3 2 5 7 3 2" xfId="27614" xr:uid="{5050BC0C-3DCD-46FC-885C-BF89C661EE32}"/>
    <cellStyle name="Labels - Style3 2 5 7 4" xfId="27615" xr:uid="{28531BD3-9ECC-4AFA-9676-BB99AFDD13DD}"/>
    <cellStyle name="Labels - Style3 2 5 8" xfId="8383" xr:uid="{E69AC212-1AC4-4E44-A355-666BB18C089C}"/>
    <cellStyle name="Labels - Style3 2 5 8 2" xfId="27616" xr:uid="{0C4C39AD-0E0D-4664-B2D8-0A6FD6B650F3}"/>
    <cellStyle name="Labels - Style3 2 5 8 2 2" xfId="27617" xr:uid="{024A89D2-92E8-49D3-BC74-981698F9D9B8}"/>
    <cellStyle name="Labels - Style3 2 5 8 3" xfId="27618" xr:uid="{CD13C6EE-002D-437C-8827-6FB9FF8C82B6}"/>
    <cellStyle name="Labels - Style3 2 5 9" xfId="27619" xr:uid="{022E1FB6-934C-4AA8-92BC-CF2F14BBD705}"/>
    <cellStyle name="Labels - Style3 2 5 9 2" xfId="27620" xr:uid="{530F810E-0537-4612-B762-611AD1F325D7}"/>
    <cellStyle name="Labels - Style3 2 6" xfId="8384" xr:uid="{BD20D0D6-B5A6-457E-AD0C-750AF5157EB1}"/>
    <cellStyle name="Labels - Style3 2 6 2" xfId="8385" xr:uid="{6E6D8291-52B4-4ED0-8F67-F67C59E49D2B}"/>
    <cellStyle name="Labels - Style3 2 6 2 2" xfId="8386" xr:uid="{A37A8CD1-12F9-4314-B4BF-06E9120B21B6}"/>
    <cellStyle name="Labels - Style3 2 6 2 2 2" xfId="8387" xr:uid="{59E588D0-1EED-4D07-B53B-675E8ADF9E34}"/>
    <cellStyle name="Labels - Style3 2 6 2 2 2 2" xfId="27621" xr:uid="{F6EEA1FE-D1C9-4490-9A1F-3D7622699211}"/>
    <cellStyle name="Labels - Style3 2 6 2 2 2 2 2" xfId="27622" xr:uid="{C53CB3E9-D0CD-4D4E-912C-F41E4CF0FCC5}"/>
    <cellStyle name="Labels - Style3 2 6 2 2 2 3" xfId="27623" xr:uid="{9A7D0F20-9B84-474A-BA3B-0A309C48352E}"/>
    <cellStyle name="Labels - Style3 2 6 2 2 3" xfId="27624" xr:uid="{4D880664-6299-4EBB-BC49-A1BEDC21CCA7}"/>
    <cellStyle name="Labels - Style3 2 6 2 2 3 2" xfId="27625" xr:uid="{464DFA28-900C-4F50-8210-6A903187CE12}"/>
    <cellStyle name="Labels - Style3 2 6 2 2 4" xfId="27626" xr:uid="{01A534BD-47E2-49A0-BD7B-AB9E30A8126B}"/>
    <cellStyle name="Labels - Style3 2 6 2 3" xfId="27627" xr:uid="{EEBF9FDF-71D5-4327-B1D9-01A67296EAF8}"/>
    <cellStyle name="Labels - Style3 2 6 2 3 2" xfId="27628" xr:uid="{4B17B17F-67F3-430A-9ECC-B417BF8223C5}"/>
    <cellStyle name="Labels - Style3 2 6 2 4" xfId="27629" xr:uid="{28873AC5-4B5B-4990-BF40-308B3710519B}"/>
    <cellStyle name="Labels - Style3 2 6 3" xfId="8388" xr:uid="{9A70DF43-45A1-44B5-8EA4-F73AE9FB4BF0}"/>
    <cellStyle name="Labels - Style3 2 6 3 2" xfId="8389" xr:uid="{1F8EEB47-71A9-4FFE-8AB7-C4E52496E6F2}"/>
    <cellStyle name="Labels - Style3 2 6 3 2 2" xfId="27630" xr:uid="{716E4E1B-0A8F-4487-B223-295D3918A547}"/>
    <cellStyle name="Labels - Style3 2 6 3 2 2 2" xfId="27631" xr:uid="{5F30833E-02D0-4546-BF55-F3D68359F705}"/>
    <cellStyle name="Labels - Style3 2 6 3 2 3" xfId="27632" xr:uid="{0626C9F3-8AFA-475E-88C9-953B067ACD8B}"/>
    <cellStyle name="Labels - Style3 2 6 3 3" xfId="27633" xr:uid="{8E70743C-BA21-40EC-8A64-0A7055B11082}"/>
    <cellStyle name="Labels - Style3 2 6 3 3 2" xfId="27634" xr:uid="{74345D41-46A0-4A8A-ACA4-5305BC4334CB}"/>
    <cellStyle name="Labels - Style3 2 6 3 4" xfId="27635" xr:uid="{2D406932-5F45-48A3-9B0D-28313C0DC71A}"/>
    <cellStyle name="Labels - Style3 2 6 4" xfId="8390" xr:uid="{67EC2BD1-E9B4-4816-8FE1-709CBEE2CDDE}"/>
    <cellStyle name="Labels - Style3 2 6 4 2" xfId="27636" xr:uid="{677816C6-5D87-4717-AAE4-464C42EBF9FB}"/>
    <cellStyle name="Labels - Style3 2 6 4 2 2" xfId="27637" xr:uid="{9BB553DA-4679-4B52-AE13-23119C8390D2}"/>
    <cellStyle name="Labels - Style3 2 6 4 3" xfId="27638" xr:uid="{B0846614-0F6A-49A6-A860-4463C04135A8}"/>
    <cellStyle name="Labels - Style3 2 6 5" xfId="27639" xr:uid="{5C4B6FAC-AB38-4CD4-BCC2-C7D341F189BC}"/>
    <cellStyle name="Labels - Style3 2 6 5 2" xfId="27640" xr:uid="{6EC9901E-9D18-4135-9FEF-228E5D8B8215}"/>
    <cellStyle name="Labels - Style3 2 6 6" xfId="27641" xr:uid="{6ADF9CB5-691A-48C5-9B78-CD777136E65B}"/>
    <cellStyle name="Labels - Style3 2 7" xfId="8391" xr:uid="{0D7B9D33-2661-4C37-A763-86EC08027542}"/>
    <cellStyle name="Labels - Style3 2 7 2" xfId="8392" xr:uid="{84055515-7462-48B1-944B-ED51BDC8895D}"/>
    <cellStyle name="Labels - Style3 2 7 2 2" xfId="8393" xr:uid="{D2944FE6-6FD2-43CC-B235-252DAF48A6C8}"/>
    <cellStyle name="Labels - Style3 2 7 2 2 2" xfId="27642" xr:uid="{EF5FA10F-B060-460A-8019-6B53C6D5534E}"/>
    <cellStyle name="Labels - Style3 2 7 2 2 2 2" xfId="27643" xr:uid="{60533F71-AEEF-49BA-9BD3-5101FA5CCAB5}"/>
    <cellStyle name="Labels - Style3 2 7 2 2 3" xfId="27644" xr:uid="{86CB18B7-A7E9-4D55-B273-78E4C8968F54}"/>
    <cellStyle name="Labels - Style3 2 7 2 3" xfId="27645" xr:uid="{D628BCEB-114F-4534-A434-A505AD0B3432}"/>
    <cellStyle name="Labels - Style3 2 7 2 3 2" xfId="27646" xr:uid="{B287FC14-62C8-46F0-AD1A-6F6E507B0ED8}"/>
    <cellStyle name="Labels - Style3 2 7 2 4" xfId="27647" xr:uid="{0782293C-9E8B-4D96-8547-9FC79DC5AD73}"/>
    <cellStyle name="Labels - Style3 2 7 3" xfId="27648" xr:uid="{981DB670-0BC2-4CB0-A9EB-7AFDABF59FCF}"/>
    <cellStyle name="Labels - Style3 2 7 3 2" xfId="27649" xr:uid="{8CEE01A7-78F2-488B-B03A-DD87D3B5E00F}"/>
    <cellStyle name="Labels - Style3 2 7 4" xfId="27650" xr:uid="{8E5553C9-6D7F-4803-AAE5-5BE8501AC79B}"/>
    <cellStyle name="Labels - Style3 2 8" xfId="8394" xr:uid="{F2296C86-D686-4E7E-B27D-03E6BE9D9060}"/>
    <cellStyle name="Labels - Style3 2 8 2" xfId="27651" xr:uid="{DC323F82-CA57-42A6-B028-10A7BDA4D5A0}"/>
    <cellStyle name="Labels - Style3 2 8 2 2" xfId="27652" xr:uid="{080AFA65-FAE3-4DE5-AACB-185D0DF4A587}"/>
    <cellStyle name="Labels - Style3 2 8 3" xfId="27653" xr:uid="{BF51D4F6-DDDA-4969-8066-430B8ECAA54F}"/>
    <cellStyle name="Labels - Style3 2 9" xfId="27654" xr:uid="{2DE367CC-A52E-40CB-864D-9CAB33D135FB}"/>
    <cellStyle name="Labels - Style3 2 9 2" xfId="27655" xr:uid="{FB087E5E-9A85-40DA-88FB-E63C060752AA}"/>
    <cellStyle name="Labels - Style3 20" xfId="27656" xr:uid="{AD2EC204-B954-4004-92F1-6E8EC2C62E53}"/>
    <cellStyle name="Labels - Style3 21" xfId="27657" xr:uid="{D03B04D9-55DF-481C-903B-02703BD7A9C4}"/>
    <cellStyle name="Labels - Style3 3" xfId="8395" xr:uid="{F70A7D5A-AC9F-44FD-AE87-5BD4EC02BD13}"/>
    <cellStyle name="Labels - Style3 3 10" xfId="8396" xr:uid="{402EEF54-182C-4FEF-87D3-96C5D9A0CCBB}"/>
    <cellStyle name="Labels - Style3 3 10 2" xfId="27658" xr:uid="{ADDC2F2D-BAF5-4BC5-9155-2A84B4839705}"/>
    <cellStyle name="Labels - Style3 3 10 2 2" xfId="27659" xr:uid="{F85F584A-F030-4332-B6B1-2B9E301F93BC}"/>
    <cellStyle name="Labels - Style3 3 10 3" xfId="27660" xr:uid="{932E3008-E6DB-4513-A1F8-8AAD4229EE8D}"/>
    <cellStyle name="Labels - Style3 3 11" xfId="27661" xr:uid="{50D55148-24F2-475A-BB2E-268A54E01E03}"/>
    <cellStyle name="Labels - Style3 3 11 2" xfId="27662" xr:uid="{F32366DC-C662-469A-9BBB-1F5AEF1F277F}"/>
    <cellStyle name="Labels - Style3 3 12" xfId="27663" xr:uid="{2402D049-85DC-4B84-8178-FDACD2C993E7}"/>
    <cellStyle name="Labels - Style3 3 2" xfId="8397" xr:uid="{B2E2190B-F881-4164-9FD8-6532BA74E3AD}"/>
    <cellStyle name="Labels - Style3 3 2 10" xfId="27664" xr:uid="{D2B6F26A-6779-44F4-82B9-F5EB221BA907}"/>
    <cellStyle name="Labels - Style3 3 2 10 2" xfId="27665" xr:uid="{C6DB6C81-9DBC-41C2-9BF3-10980436258C}"/>
    <cellStyle name="Labels - Style3 3 2 11" xfId="27666" xr:uid="{7089904B-497C-42D3-AAD5-AFB484C96975}"/>
    <cellStyle name="Labels - Style3 3 2 2" xfId="8398" xr:uid="{5AA9D8C5-E200-4848-B8E9-B7D9E3BA345C}"/>
    <cellStyle name="Labels - Style3 3 2 2 10" xfId="27667" xr:uid="{C6B47243-A66E-402E-B34E-1E65E5046C9B}"/>
    <cellStyle name="Labels - Style3 3 2 2 2" xfId="8399" xr:uid="{3DB5371D-CB6B-46FE-B892-284016719155}"/>
    <cellStyle name="Labels - Style3 3 2 2 2 2" xfId="8400" xr:uid="{160C22C1-1EA7-4F74-BE9E-44DA1AEEB5F5}"/>
    <cellStyle name="Labels - Style3 3 2 2 2 2 2" xfId="8401" xr:uid="{7B8F5003-0D4C-46E2-A0DB-8210C398C3FB}"/>
    <cellStyle name="Labels - Style3 3 2 2 2 2 2 2" xfId="8402" xr:uid="{E7FE7B94-C6FB-4246-A6AD-022B933A73FE}"/>
    <cellStyle name="Labels - Style3 3 2 2 2 2 2 2 2" xfId="27668" xr:uid="{28CFF189-F018-4A05-ACA7-051E2914CB8C}"/>
    <cellStyle name="Labels - Style3 3 2 2 2 2 2 2 2 2" xfId="27669" xr:uid="{EF57CCB1-FEFF-44C0-B192-CCC269C8AC08}"/>
    <cellStyle name="Labels - Style3 3 2 2 2 2 2 2 3" xfId="27670" xr:uid="{D1DC30AF-E59E-44D3-AAF3-FD2B9DD33D85}"/>
    <cellStyle name="Labels - Style3 3 2 2 2 2 2 3" xfId="27671" xr:uid="{6046DD8C-E8F0-4FED-A6DA-A6F63FC59474}"/>
    <cellStyle name="Labels - Style3 3 2 2 2 2 2 3 2" xfId="27672" xr:uid="{75F6BEE7-AE53-447F-9A6C-46C4B3F82A5F}"/>
    <cellStyle name="Labels - Style3 3 2 2 2 2 2 4" xfId="27673" xr:uid="{C9B05D93-C0B0-4A8F-8841-D316309B9C9B}"/>
    <cellStyle name="Labels - Style3 3 2 2 2 2 3" xfId="27674" xr:uid="{CAED172B-DF39-4D24-AB89-018335F5722E}"/>
    <cellStyle name="Labels - Style3 3 2 2 2 2 3 2" xfId="27675" xr:uid="{15B7B0ED-EB8D-4C79-A145-49840936E619}"/>
    <cellStyle name="Labels - Style3 3 2 2 2 2 4" xfId="27676" xr:uid="{53687846-BD40-4211-8B39-7F23EBAD07B9}"/>
    <cellStyle name="Labels - Style3 3 2 2 2 3" xfId="8403" xr:uid="{67230D26-D6CB-4DEC-8186-E0D30D653CA4}"/>
    <cellStyle name="Labels - Style3 3 2 2 2 3 2" xfId="8404" xr:uid="{5ADE8F14-0DCE-4089-B2BC-183266FE80D9}"/>
    <cellStyle name="Labels - Style3 3 2 2 2 3 2 2" xfId="27677" xr:uid="{7348B913-B465-4616-AA84-6912FD8539FA}"/>
    <cellStyle name="Labels - Style3 3 2 2 2 3 2 2 2" xfId="27678" xr:uid="{B94BE744-F05A-4DB2-AB29-1ED0670AD7B3}"/>
    <cellStyle name="Labels - Style3 3 2 2 2 3 2 3" xfId="27679" xr:uid="{A06FD60C-0A3C-4C68-93B6-E80F95FCD363}"/>
    <cellStyle name="Labels - Style3 3 2 2 2 3 3" xfId="27680" xr:uid="{E2957C32-DDED-4585-BAE7-633B005BCAAC}"/>
    <cellStyle name="Labels - Style3 3 2 2 2 3 3 2" xfId="27681" xr:uid="{972804A3-CE23-401E-83E3-AA3581B765B6}"/>
    <cellStyle name="Labels - Style3 3 2 2 2 3 4" xfId="27682" xr:uid="{F43779C4-DD37-40FC-BB1D-53A6A3EF99D7}"/>
    <cellStyle name="Labels - Style3 3 2 2 2 4" xfId="8405" xr:uid="{434A83A0-42EA-4F3A-81C0-2CADB3E2CDEE}"/>
    <cellStyle name="Labels - Style3 3 2 2 2 4 2" xfId="27683" xr:uid="{325CC60E-B963-44F6-B11D-9363F7123C74}"/>
    <cellStyle name="Labels - Style3 3 2 2 2 4 2 2" xfId="27684" xr:uid="{345FCBB3-04F6-4342-95F1-7C9489940AD3}"/>
    <cellStyle name="Labels - Style3 3 2 2 2 4 3" xfId="27685" xr:uid="{F9AA4D50-76FD-424D-9719-1DD04308637D}"/>
    <cellStyle name="Labels - Style3 3 2 2 2 5" xfId="27686" xr:uid="{C2C0CC6F-2639-46F9-BCBD-D7D7F2AFDDEC}"/>
    <cellStyle name="Labels - Style3 3 2 2 2 5 2" xfId="27687" xr:uid="{E81342FD-F857-4EE8-B1DC-44D0CA86B821}"/>
    <cellStyle name="Labels - Style3 3 2 2 2 6" xfId="27688" xr:uid="{D4C67410-6718-45B9-A8DF-9AC8C0F722ED}"/>
    <cellStyle name="Labels - Style3 3 2 2 3" xfId="8406" xr:uid="{42175876-4264-40E0-88C1-31B0352AE760}"/>
    <cellStyle name="Labels - Style3 3 2 2 3 2" xfId="8407" xr:uid="{AFB11EA0-99EE-4BE4-B379-AC519878A118}"/>
    <cellStyle name="Labels - Style3 3 2 2 3 2 2" xfId="8408" xr:uid="{6A1945D8-D150-469C-B662-8CE3B33927D7}"/>
    <cellStyle name="Labels - Style3 3 2 2 3 2 2 2" xfId="8409" xr:uid="{A3E02900-021B-405A-903A-E7221DAB279E}"/>
    <cellStyle name="Labels - Style3 3 2 2 3 2 2 2 2" xfId="27689" xr:uid="{CA2C5764-7D52-4CD4-9F26-2D419C263F4E}"/>
    <cellStyle name="Labels - Style3 3 2 2 3 2 2 2 2 2" xfId="27690" xr:uid="{C5D12F6A-63F6-4224-90D1-272B04F46D05}"/>
    <cellStyle name="Labels - Style3 3 2 2 3 2 2 2 3" xfId="27691" xr:uid="{D99D04EE-AEFE-4744-811B-0E6055F68862}"/>
    <cellStyle name="Labels - Style3 3 2 2 3 2 2 3" xfId="27692" xr:uid="{DDAD306B-C47F-4580-8069-A9ED928A53A0}"/>
    <cellStyle name="Labels - Style3 3 2 2 3 2 2 3 2" xfId="27693" xr:uid="{0DC37C7E-0919-46D7-B9A2-029EC9FD9257}"/>
    <cellStyle name="Labels - Style3 3 2 2 3 2 2 4" xfId="27694" xr:uid="{F21E6FB6-ADA7-487C-9827-9316DAE5CE10}"/>
    <cellStyle name="Labels - Style3 3 2 2 3 2 3" xfId="27695" xr:uid="{ECCD8485-9107-4FF2-9F8A-648EA2EFB733}"/>
    <cellStyle name="Labels - Style3 3 2 2 3 2 3 2" xfId="27696" xr:uid="{94EC8A0C-D42C-4B6B-B18C-657E12D89281}"/>
    <cellStyle name="Labels - Style3 3 2 2 3 2 4" xfId="27697" xr:uid="{6BEDF723-31FB-4B70-837C-B6FF5BB5B967}"/>
    <cellStyle name="Labels - Style3 3 2 2 3 3" xfId="8410" xr:uid="{4DC8E2D1-A654-41E6-A293-6AE580BD2665}"/>
    <cellStyle name="Labels - Style3 3 2 2 3 3 2" xfId="27698" xr:uid="{FD5024A8-B4D7-44BA-9391-87DF80A0D90A}"/>
    <cellStyle name="Labels - Style3 3 2 2 3 3 2 2" xfId="27699" xr:uid="{CF87AAF9-ED02-432A-8697-A3357A92C3F1}"/>
    <cellStyle name="Labels - Style3 3 2 2 3 3 3" xfId="27700" xr:uid="{E05966C5-B3F7-45ED-91A9-9689F708A34D}"/>
    <cellStyle name="Labels - Style3 3 2 2 3 4" xfId="27701" xr:uid="{3A6E14BB-258A-46A2-9EB9-5DFCCF2C1A19}"/>
    <cellStyle name="Labels - Style3 3 2 2 3 4 2" xfId="27702" xr:uid="{C656A8F1-32FB-4D4F-862F-CD2D2DA099CC}"/>
    <cellStyle name="Labels - Style3 3 2 2 3 5" xfId="27703" xr:uid="{571EC033-2504-409D-A469-3BD5206875A1}"/>
    <cellStyle name="Labels - Style3 3 2 2 4" xfId="8411" xr:uid="{BBCF3B40-D25E-4848-A186-06344763DE1B}"/>
    <cellStyle name="Labels - Style3 3 2 2 4 2" xfId="8412" xr:uid="{1E48E455-081A-4FAB-A60E-5FE200D10F06}"/>
    <cellStyle name="Labels - Style3 3 2 2 4 2 2" xfId="8413" xr:uid="{4063E9EE-DE4F-4798-900B-3B34669B3E33}"/>
    <cellStyle name="Labels - Style3 3 2 2 4 2 2 2" xfId="8414" xr:uid="{CB65C798-1B35-4F5A-9292-116E2F7BCF3E}"/>
    <cellStyle name="Labels - Style3 3 2 2 4 2 2 2 2" xfId="27704" xr:uid="{0FFD8EA8-5D06-4D94-9CFB-5BF6F6FB26B9}"/>
    <cellStyle name="Labels - Style3 3 2 2 4 2 2 2 2 2" xfId="27705" xr:uid="{42794986-8CD6-4786-AC80-39BBE2C56649}"/>
    <cellStyle name="Labels - Style3 3 2 2 4 2 2 2 3" xfId="27706" xr:uid="{69216548-26E3-4CDB-938F-09E8BAEBDC3D}"/>
    <cellStyle name="Labels - Style3 3 2 2 4 2 2 3" xfId="27707" xr:uid="{DC99354E-A9F6-402A-8A06-921A2AF08A48}"/>
    <cellStyle name="Labels - Style3 3 2 2 4 2 2 3 2" xfId="27708" xr:uid="{740C7C55-B260-4CD5-9BAE-0861BAC04310}"/>
    <cellStyle name="Labels - Style3 3 2 2 4 2 2 4" xfId="27709" xr:uid="{CFE719C6-971C-4ACB-9395-C2AAEB9DA4CA}"/>
    <cellStyle name="Labels - Style3 3 2 2 4 2 3" xfId="27710" xr:uid="{18510553-805F-47EB-8769-4E5E5F1B7505}"/>
    <cellStyle name="Labels - Style3 3 2 2 4 2 3 2" xfId="27711" xr:uid="{E1292E29-A2AA-4237-B211-59A089B0CD0A}"/>
    <cellStyle name="Labels - Style3 3 2 2 4 2 4" xfId="27712" xr:uid="{3C443206-2B88-4425-83E1-E53B9E187F54}"/>
    <cellStyle name="Labels - Style3 3 2 2 4 3" xfId="8415" xr:uid="{8B63CCC5-A91B-4CAC-98C0-3E5A52F64AB1}"/>
    <cellStyle name="Labels - Style3 3 2 2 4 3 2" xfId="8416" xr:uid="{3291F80B-8816-4C78-AD26-557E738EE02A}"/>
    <cellStyle name="Labels - Style3 3 2 2 4 3 2 2" xfId="27713" xr:uid="{E18E654E-1D6B-47B5-840D-346D4F42E429}"/>
    <cellStyle name="Labels - Style3 3 2 2 4 3 2 2 2" xfId="27714" xr:uid="{7D46C810-CDBC-497B-B418-6A7D472CC21E}"/>
    <cellStyle name="Labels - Style3 3 2 2 4 3 2 3" xfId="27715" xr:uid="{43D83822-070C-42D1-8BC7-FD95E111DC7A}"/>
    <cellStyle name="Labels - Style3 3 2 2 4 3 3" xfId="27716" xr:uid="{7849CDDB-F09C-41CB-BB02-7EA4D4A9ADC3}"/>
    <cellStyle name="Labels - Style3 3 2 2 4 3 3 2" xfId="27717" xr:uid="{6E34D995-248A-462F-9EA2-3D8F689A78A4}"/>
    <cellStyle name="Labels - Style3 3 2 2 4 3 4" xfId="27718" xr:uid="{C75E83AF-992F-4C65-AE39-F60C7B6F8075}"/>
    <cellStyle name="Labels - Style3 3 2 2 4 4" xfId="8417" xr:uid="{158B2740-F200-45D7-903A-A287222EA9FC}"/>
    <cellStyle name="Labels - Style3 3 2 2 4 4 2" xfId="27719" xr:uid="{B8F68E95-EF0E-459B-8050-C93A6EA6EA8D}"/>
    <cellStyle name="Labels - Style3 3 2 2 4 4 2 2" xfId="27720" xr:uid="{3AC23943-CB93-4F48-8F1F-070D2499AE6A}"/>
    <cellStyle name="Labels - Style3 3 2 2 4 4 3" xfId="27721" xr:uid="{ACF34937-7779-481B-8714-3F9D9295F8FB}"/>
    <cellStyle name="Labels - Style3 3 2 2 4 5" xfId="27722" xr:uid="{A2F50845-6E27-48B5-BF87-19BC36C5D267}"/>
    <cellStyle name="Labels - Style3 3 2 2 4 5 2" xfId="27723" xr:uid="{207E7E81-35EB-4697-896A-5FE8F86E62F3}"/>
    <cellStyle name="Labels - Style3 3 2 2 4 6" xfId="27724" xr:uid="{5D04F86C-A893-4E15-8945-AAEA7C6FC01A}"/>
    <cellStyle name="Labels - Style3 3 2 2 5" xfId="8418" xr:uid="{1EB5CDEB-5936-4ED5-BD76-D940C21267A1}"/>
    <cellStyle name="Labels - Style3 3 2 2 5 2" xfId="8419" xr:uid="{2742C23D-7246-4FB3-BEAA-4F09E2121B86}"/>
    <cellStyle name="Labels - Style3 3 2 2 5 2 2" xfId="8420" xr:uid="{C9C2B2DD-16EC-4EF4-9697-7CE05BBA107F}"/>
    <cellStyle name="Labels - Style3 3 2 2 5 2 2 2" xfId="8421" xr:uid="{1DF7BB1D-6A2F-41F5-89EC-65925774192E}"/>
    <cellStyle name="Labels - Style3 3 2 2 5 2 2 2 2" xfId="27725" xr:uid="{49E6E08A-8680-4AEA-BAEB-5EEB25E34397}"/>
    <cellStyle name="Labels - Style3 3 2 2 5 2 2 2 2 2" xfId="27726" xr:uid="{43C84DFD-1DAA-4A27-97D0-DD949C8FB6AF}"/>
    <cellStyle name="Labels - Style3 3 2 2 5 2 2 2 3" xfId="27727" xr:uid="{98C7FC32-B5C8-4F57-944C-0AC0BC24D02D}"/>
    <cellStyle name="Labels - Style3 3 2 2 5 2 2 3" xfId="27728" xr:uid="{B8EFD062-D34F-4C02-A162-9095EFF2EECE}"/>
    <cellStyle name="Labels - Style3 3 2 2 5 2 2 3 2" xfId="27729" xr:uid="{C9FA5EC1-4080-46EB-AA40-9252BDC13921}"/>
    <cellStyle name="Labels - Style3 3 2 2 5 2 2 4" xfId="27730" xr:uid="{F80DF6C8-767D-4C0C-9E20-249B4810337A}"/>
    <cellStyle name="Labels - Style3 3 2 2 5 2 3" xfId="27731" xr:uid="{CDE85742-E1B2-4852-9098-FF0B36C3C12E}"/>
    <cellStyle name="Labels - Style3 3 2 2 5 2 3 2" xfId="27732" xr:uid="{666DDAEC-90C1-4CF2-A8AD-6947D51DAFA9}"/>
    <cellStyle name="Labels - Style3 3 2 2 5 2 4" xfId="27733" xr:uid="{57A4F45C-D751-41A5-9159-9ADCA0BA57AE}"/>
    <cellStyle name="Labels - Style3 3 2 2 5 3" xfId="8422" xr:uid="{550E07ED-4125-46B7-825E-E31DD306A3D0}"/>
    <cellStyle name="Labels - Style3 3 2 2 5 3 2" xfId="8423" xr:uid="{6D2E5827-E6A3-43B3-B755-67EA57034117}"/>
    <cellStyle name="Labels - Style3 3 2 2 5 3 2 2" xfId="27734" xr:uid="{2D4E5225-851B-45AB-9173-81F7D63309FE}"/>
    <cellStyle name="Labels - Style3 3 2 2 5 3 2 2 2" xfId="27735" xr:uid="{3DBC4682-C1F2-43B3-A8E9-6A4BB1F46C4E}"/>
    <cellStyle name="Labels - Style3 3 2 2 5 3 2 3" xfId="27736" xr:uid="{29D73F47-8829-4CE2-BF4C-6A3539102E33}"/>
    <cellStyle name="Labels - Style3 3 2 2 5 3 3" xfId="27737" xr:uid="{2EE4D0C3-DF82-4509-BB4C-0719DD01BC81}"/>
    <cellStyle name="Labels - Style3 3 2 2 5 3 3 2" xfId="27738" xr:uid="{4BF0B6BC-8323-465C-A615-F2E78DEC47BA}"/>
    <cellStyle name="Labels - Style3 3 2 2 5 3 4" xfId="27739" xr:uid="{BD1DB22D-0F24-4831-978E-1FC6F62817AD}"/>
    <cellStyle name="Labels - Style3 3 2 2 5 4" xfId="27740" xr:uid="{D241406B-4927-4836-8CFB-8F0F6188A193}"/>
    <cellStyle name="Labels - Style3 3 2 2 5 4 2" xfId="27741" xr:uid="{36BA1386-8368-4765-AB36-B19E4EAB6D64}"/>
    <cellStyle name="Labels - Style3 3 2 2 5 5" xfId="27742" xr:uid="{784ED07E-E2F8-4C85-88BB-27B2D5CE390C}"/>
    <cellStyle name="Labels - Style3 3 2 2 6" xfId="8424" xr:uid="{90C6092B-ECFE-4BEE-BF62-DF4BDD4EDD43}"/>
    <cellStyle name="Labels - Style3 3 2 2 6 2" xfId="8425" xr:uid="{2A124D36-6A9B-4BDE-89B9-51978A0E95A1}"/>
    <cellStyle name="Labels - Style3 3 2 2 6 2 2" xfId="8426" xr:uid="{2ABBB5D2-5F04-4359-B663-E0586E7EEADB}"/>
    <cellStyle name="Labels - Style3 3 2 2 6 2 2 2" xfId="27743" xr:uid="{3D267AC0-9ED6-4A4F-B79F-E5D254491B32}"/>
    <cellStyle name="Labels - Style3 3 2 2 6 2 2 2 2" xfId="27744" xr:uid="{DF0BFD4E-2A39-4569-88BD-0A67F5D0287A}"/>
    <cellStyle name="Labels - Style3 3 2 2 6 2 2 3" xfId="27745" xr:uid="{65F46FE2-EB41-4392-8921-FA26FDE02084}"/>
    <cellStyle name="Labels - Style3 3 2 2 6 2 3" xfId="27746" xr:uid="{2B422A0B-191E-4AC4-AEB2-A34569F8F2BD}"/>
    <cellStyle name="Labels - Style3 3 2 2 6 2 3 2" xfId="27747" xr:uid="{A15B482E-534D-4828-9B30-0E348D8F0E9D}"/>
    <cellStyle name="Labels - Style3 3 2 2 6 2 4" xfId="27748" xr:uid="{ACDBBCDB-2034-43D4-AE9C-C8325EA6520A}"/>
    <cellStyle name="Labels - Style3 3 2 2 6 3" xfId="27749" xr:uid="{8933A85B-F6B9-42B2-B3AA-4D13847C0781}"/>
    <cellStyle name="Labels - Style3 3 2 2 6 3 2" xfId="27750" xr:uid="{2CC741C3-AE8E-457F-A099-0ED7F39C3C88}"/>
    <cellStyle name="Labels - Style3 3 2 2 6 4" xfId="27751" xr:uid="{5ED34146-B0E9-4C12-83DD-32D042235C17}"/>
    <cellStyle name="Labels - Style3 3 2 2 7" xfId="8427" xr:uid="{741ED1EC-280B-4E24-BD8B-8AFC6CF1AFAB}"/>
    <cellStyle name="Labels - Style3 3 2 2 7 2" xfId="8428" xr:uid="{7EA5BD69-915E-4752-8497-C9686E883DDF}"/>
    <cellStyle name="Labels - Style3 3 2 2 7 2 2" xfId="27752" xr:uid="{7AE09311-C7FE-42CE-A1C9-E8833478EAF2}"/>
    <cellStyle name="Labels - Style3 3 2 2 7 2 2 2" xfId="27753" xr:uid="{B86F5F49-83F8-40E5-A10C-0CB6178A8F4A}"/>
    <cellStyle name="Labels - Style3 3 2 2 7 2 3" xfId="27754" xr:uid="{D4F88F7A-F91A-465D-BF75-EB1B93A982A7}"/>
    <cellStyle name="Labels - Style3 3 2 2 7 3" xfId="27755" xr:uid="{1A165816-30E2-4C2E-A235-CA351F82D856}"/>
    <cellStyle name="Labels - Style3 3 2 2 7 3 2" xfId="27756" xr:uid="{A0C1920D-1EFF-4FE5-80E9-2FB978BC8130}"/>
    <cellStyle name="Labels - Style3 3 2 2 7 4" xfId="27757" xr:uid="{A45497B4-AEAE-4AAD-BD9D-2E0C2539E670}"/>
    <cellStyle name="Labels - Style3 3 2 2 8" xfId="8429" xr:uid="{52C0BCE8-CE57-4FEC-9A3E-319A412E3D4F}"/>
    <cellStyle name="Labels - Style3 3 2 2 8 2" xfId="27758" xr:uid="{551C9E1F-294C-41DB-9CAD-122778F4CD68}"/>
    <cellStyle name="Labels - Style3 3 2 2 8 2 2" xfId="27759" xr:uid="{29B5E026-93D2-4A94-A070-B7F615653AFB}"/>
    <cellStyle name="Labels - Style3 3 2 2 8 3" xfId="27760" xr:uid="{9AD023E4-2FDB-41E6-9369-B367BD5EF40A}"/>
    <cellStyle name="Labels - Style3 3 2 2 9" xfId="27761" xr:uid="{329FFF4B-247E-41EB-8C9B-A37E328E5720}"/>
    <cellStyle name="Labels - Style3 3 2 2 9 2" xfId="27762" xr:uid="{B379A270-23A8-4610-A19B-58E3A93E2122}"/>
    <cellStyle name="Labels - Style3 3 2 3" xfId="8430" xr:uid="{24F2D6FB-0261-4A82-A2F5-336A235E1D0B}"/>
    <cellStyle name="Labels - Style3 3 2 3 10" xfId="27763" xr:uid="{9374BC02-0B50-4D2C-A440-EF30E58754CE}"/>
    <cellStyle name="Labels - Style3 3 2 3 2" xfId="8431" xr:uid="{D73DECDE-2D61-4B86-BB9F-9F72D2AECCE2}"/>
    <cellStyle name="Labels - Style3 3 2 3 2 2" xfId="8432" xr:uid="{6A5698FE-9FCB-42B1-A64E-81C93792E28A}"/>
    <cellStyle name="Labels - Style3 3 2 3 2 2 2" xfId="8433" xr:uid="{BB09974C-B02D-4ACA-9FEF-91ED0CF8CD37}"/>
    <cellStyle name="Labels - Style3 3 2 3 2 2 2 2" xfId="8434" xr:uid="{B6BA795F-6194-4197-95A5-361B7712EBA7}"/>
    <cellStyle name="Labels - Style3 3 2 3 2 2 2 2 2" xfId="27764" xr:uid="{D6122A70-0D9D-49DE-92C4-8125A827856E}"/>
    <cellStyle name="Labels - Style3 3 2 3 2 2 2 2 2 2" xfId="27765" xr:uid="{87EF4168-D20F-4EE5-BD41-C21FF2CD73E6}"/>
    <cellStyle name="Labels - Style3 3 2 3 2 2 2 2 3" xfId="27766" xr:uid="{C41964BB-19B7-4DC6-8632-73109AB32236}"/>
    <cellStyle name="Labels - Style3 3 2 3 2 2 2 3" xfId="27767" xr:uid="{F62A193D-A438-43FA-A386-C4FE58845E97}"/>
    <cellStyle name="Labels - Style3 3 2 3 2 2 2 3 2" xfId="27768" xr:uid="{02FDD580-0A6B-4403-ABD3-6B1CDFFA1BBD}"/>
    <cellStyle name="Labels - Style3 3 2 3 2 2 2 4" xfId="27769" xr:uid="{F339DD3A-C484-4BB8-9C18-BDAC86984478}"/>
    <cellStyle name="Labels - Style3 3 2 3 2 2 3" xfId="27770" xr:uid="{7A58BC91-7EDF-487E-B009-532A6F5E306A}"/>
    <cellStyle name="Labels - Style3 3 2 3 2 2 3 2" xfId="27771" xr:uid="{0A82337A-42C5-451A-B546-3ED7866EC8F1}"/>
    <cellStyle name="Labels - Style3 3 2 3 2 2 4" xfId="27772" xr:uid="{06B15178-D6D5-475E-9B06-275BBE7A8836}"/>
    <cellStyle name="Labels - Style3 3 2 3 2 3" xfId="8435" xr:uid="{27E42008-38A7-4C8D-8C12-B9DDE0279486}"/>
    <cellStyle name="Labels - Style3 3 2 3 2 3 2" xfId="8436" xr:uid="{40FD97EC-D02C-4036-8094-63087BA381DC}"/>
    <cellStyle name="Labels - Style3 3 2 3 2 3 2 2" xfId="27773" xr:uid="{5E8AD87D-F90C-4E5A-801A-6F71716ACB3E}"/>
    <cellStyle name="Labels - Style3 3 2 3 2 3 2 2 2" xfId="27774" xr:uid="{5A2D51FF-CFF3-438E-A34F-AD4A42DF0A30}"/>
    <cellStyle name="Labels - Style3 3 2 3 2 3 2 3" xfId="27775" xr:uid="{ECD9E2BD-7B1B-4E4B-9802-57E8506BCE7C}"/>
    <cellStyle name="Labels - Style3 3 2 3 2 3 3" xfId="27776" xr:uid="{5F22F228-8169-4169-88F8-A1E973D1D165}"/>
    <cellStyle name="Labels - Style3 3 2 3 2 3 3 2" xfId="27777" xr:uid="{4A10B2EC-C7F8-4AD0-A37F-40AD07B93849}"/>
    <cellStyle name="Labels - Style3 3 2 3 2 3 4" xfId="27778" xr:uid="{875B632C-C96D-4200-B06F-231DFF866444}"/>
    <cellStyle name="Labels - Style3 3 2 3 2 4" xfId="8437" xr:uid="{036B0358-73BD-4A09-8FC2-2BE0995BF7D3}"/>
    <cellStyle name="Labels - Style3 3 2 3 2 4 2" xfId="27779" xr:uid="{601ED51F-C607-44EE-B672-1B3464FCD17C}"/>
    <cellStyle name="Labels - Style3 3 2 3 2 4 2 2" xfId="27780" xr:uid="{00D452FF-744E-44E2-A7E4-A10153ED092D}"/>
    <cellStyle name="Labels - Style3 3 2 3 2 4 3" xfId="27781" xr:uid="{0963C843-6042-44E4-87DA-DFDD4A19580F}"/>
    <cellStyle name="Labels - Style3 3 2 3 2 5" xfId="27782" xr:uid="{9498C3AD-7EA9-4FD3-ADEB-84CF3536B206}"/>
    <cellStyle name="Labels - Style3 3 2 3 2 5 2" xfId="27783" xr:uid="{AB9B2734-239B-4AE5-9268-C1889F28290E}"/>
    <cellStyle name="Labels - Style3 3 2 3 2 6" xfId="27784" xr:uid="{E36D639C-633B-46B3-97C2-A8B34CBBDE06}"/>
    <cellStyle name="Labels - Style3 3 2 3 3" xfId="8438" xr:uid="{E152583B-4A8D-4E9A-8718-7A0790FF98C3}"/>
    <cellStyle name="Labels - Style3 3 2 3 3 2" xfId="8439" xr:uid="{7B81E499-5A6C-4351-86D0-21E077A9D0D0}"/>
    <cellStyle name="Labels - Style3 3 2 3 3 2 2" xfId="8440" xr:uid="{847960C2-A9CE-4548-B48D-F33AD83F5D73}"/>
    <cellStyle name="Labels - Style3 3 2 3 3 2 2 2" xfId="8441" xr:uid="{117750E4-3FAC-4F7A-9CD5-B58F624A8A99}"/>
    <cellStyle name="Labels - Style3 3 2 3 3 2 2 2 2" xfId="27785" xr:uid="{19F8DD2C-4F63-45C9-ABBC-BB6095F3CCBA}"/>
    <cellStyle name="Labels - Style3 3 2 3 3 2 2 2 2 2" xfId="27786" xr:uid="{43061194-E402-4A71-A6D5-4DF3C789ED93}"/>
    <cellStyle name="Labels - Style3 3 2 3 3 2 2 2 3" xfId="27787" xr:uid="{0183953F-9824-4E33-8EEC-C32F5262FBB3}"/>
    <cellStyle name="Labels - Style3 3 2 3 3 2 2 3" xfId="27788" xr:uid="{2594E150-262F-43AC-9FC1-A5418243EA90}"/>
    <cellStyle name="Labels - Style3 3 2 3 3 2 2 3 2" xfId="27789" xr:uid="{29FDE39F-81DC-4AB0-A1E6-A34ADF09746C}"/>
    <cellStyle name="Labels - Style3 3 2 3 3 2 2 4" xfId="27790" xr:uid="{1CB5BBF0-215C-424A-839E-B25B49D6E838}"/>
    <cellStyle name="Labels - Style3 3 2 3 3 2 3" xfId="27791" xr:uid="{3026D475-B019-4A74-92EC-399C9FEB7750}"/>
    <cellStyle name="Labels - Style3 3 2 3 3 2 3 2" xfId="27792" xr:uid="{00578766-5CA1-4486-858C-666AA436931D}"/>
    <cellStyle name="Labels - Style3 3 2 3 3 2 4" xfId="27793" xr:uid="{0BF4A749-3B0F-4917-8FEA-F3A6E8099BAE}"/>
    <cellStyle name="Labels - Style3 3 2 3 3 3" xfId="8442" xr:uid="{F1D0D9A5-685F-4873-9181-6C6BA497A490}"/>
    <cellStyle name="Labels - Style3 3 2 3 3 3 2" xfId="27794" xr:uid="{E376FD4F-D68A-4C29-9424-BA630D5EC12C}"/>
    <cellStyle name="Labels - Style3 3 2 3 3 3 2 2" xfId="27795" xr:uid="{F39912D7-F750-4E68-964B-DED9B53F5AD8}"/>
    <cellStyle name="Labels - Style3 3 2 3 3 3 3" xfId="27796" xr:uid="{28D37AFD-BEA9-4E34-95A7-DD1EC81238C2}"/>
    <cellStyle name="Labels - Style3 3 2 3 3 4" xfId="27797" xr:uid="{518BC314-37D1-4ACE-83CC-28FED4E7DD2B}"/>
    <cellStyle name="Labels - Style3 3 2 3 3 4 2" xfId="27798" xr:uid="{96897CCA-B114-4764-8D79-FD4FC7E94643}"/>
    <cellStyle name="Labels - Style3 3 2 3 3 5" xfId="27799" xr:uid="{02B77666-A7BB-4D00-9BFA-C299F8FB6777}"/>
    <cellStyle name="Labels - Style3 3 2 3 4" xfId="8443" xr:uid="{7B961FD0-460B-4E22-BDB3-98E4C6277D3A}"/>
    <cellStyle name="Labels - Style3 3 2 3 4 2" xfId="8444" xr:uid="{73A9DE8E-7E2C-44C9-B5F2-A90420B61316}"/>
    <cellStyle name="Labels - Style3 3 2 3 4 2 2" xfId="8445" xr:uid="{C2BD83E0-5BC7-4DBC-A14F-6F188DE3F6E4}"/>
    <cellStyle name="Labels - Style3 3 2 3 4 2 2 2" xfId="8446" xr:uid="{797B1F36-9F0A-44BF-BE0E-E48D42E2DB89}"/>
    <cellStyle name="Labels - Style3 3 2 3 4 2 2 2 2" xfId="27800" xr:uid="{03718BC0-37A7-4067-8235-CD9279EDB6F5}"/>
    <cellStyle name="Labels - Style3 3 2 3 4 2 2 2 2 2" xfId="27801" xr:uid="{A450E297-480E-407E-A948-22068448D931}"/>
    <cellStyle name="Labels - Style3 3 2 3 4 2 2 2 3" xfId="27802" xr:uid="{C2A7ACEA-A0AA-49C2-BF70-C2C45B6EB612}"/>
    <cellStyle name="Labels - Style3 3 2 3 4 2 2 3" xfId="27803" xr:uid="{BF1254C4-5298-415D-A6F0-7DE76C888758}"/>
    <cellStyle name="Labels - Style3 3 2 3 4 2 2 3 2" xfId="27804" xr:uid="{5939A72B-DB48-4B1B-ACA4-5566CCDF8873}"/>
    <cellStyle name="Labels - Style3 3 2 3 4 2 2 4" xfId="27805" xr:uid="{AE23D44C-834E-4736-BB70-7868182A994D}"/>
    <cellStyle name="Labels - Style3 3 2 3 4 2 3" xfId="27806" xr:uid="{D3211DE2-163E-4F52-89CB-2B818D77B092}"/>
    <cellStyle name="Labels - Style3 3 2 3 4 2 3 2" xfId="27807" xr:uid="{C8266ECF-BB53-4FB2-9CDA-02BFC62D80CB}"/>
    <cellStyle name="Labels - Style3 3 2 3 4 2 4" xfId="27808" xr:uid="{9FD21BDA-8BB0-4073-B631-71F6EB813F44}"/>
    <cellStyle name="Labels - Style3 3 2 3 4 3" xfId="8447" xr:uid="{1F758FD0-6EB9-462A-8A36-93EDDC62BF9F}"/>
    <cellStyle name="Labels - Style3 3 2 3 4 3 2" xfId="8448" xr:uid="{50B7FFEA-DBDF-4B89-BADB-A658B8CA38BA}"/>
    <cellStyle name="Labels - Style3 3 2 3 4 3 2 2" xfId="27809" xr:uid="{E2C7E4E2-78BB-43FD-8957-FC9A972A5D7A}"/>
    <cellStyle name="Labels - Style3 3 2 3 4 3 2 2 2" xfId="27810" xr:uid="{F98DAB62-5172-4DAD-8047-93D77354B545}"/>
    <cellStyle name="Labels - Style3 3 2 3 4 3 2 3" xfId="27811" xr:uid="{8DBAAC6C-B587-4E29-8999-14B70A8D11CA}"/>
    <cellStyle name="Labels - Style3 3 2 3 4 3 3" xfId="27812" xr:uid="{BFD45660-29AA-4B75-B85E-B95EF8171740}"/>
    <cellStyle name="Labels - Style3 3 2 3 4 3 3 2" xfId="27813" xr:uid="{5ADFFB5A-8B82-4052-8EDA-B87401D6EBEF}"/>
    <cellStyle name="Labels - Style3 3 2 3 4 3 4" xfId="27814" xr:uid="{2C901316-1D7F-4111-9ACF-A1AE25C2D779}"/>
    <cellStyle name="Labels - Style3 3 2 3 4 4" xfId="8449" xr:uid="{265FD5D3-FC72-46BA-98E9-428ADBE3DDF9}"/>
    <cellStyle name="Labels - Style3 3 2 3 4 4 2" xfId="27815" xr:uid="{504DE671-2B18-44BF-9244-8FD9BF575041}"/>
    <cellStyle name="Labels - Style3 3 2 3 4 4 2 2" xfId="27816" xr:uid="{23FFAAF3-34E0-45E0-8D46-BE4988212922}"/>
    <cellStyle name="Labels - Style3 3 2 3 4 4 3" xfId="27817" xr:uid="{873874DF-5C94-4A96-BC77-8C3881926B5B}"/>
    <cellStyle name="Labels - Style3 3 2 3 4 5" xfId="27818" xr:uid="{F1ACC460-AD34-42A2-BC0F-F7576C315178}"/>
    <cellStyle name="Labels - Style3 3 2 3 4 5 2" xfId="27819" xr:uid="{80120483-0B85-42D8-A72D-C0DD230D5041}"/>
    <cellStyle name="Labels - Style3 3 2 3 4 6" xfId="27820" xr:uid="{CFEAEFEB-24CB-4A94-B82D-3B0D39D30DCD}"/>
    <cellStyle name="Labels - Style3 3 2 3 5" xfId="8450" xr:uid="{CEFFBCF6-9757-426F-9F23-1B893CC2E61C}"/>
    <cellStyle name="Labels - Style3 3 2 3 5 2" xfId="8451" xr:uid="{078BC4D3-0A88-45CA-A64F-73D3A7B1B952}"/>
    <cellStyle name="Labels - Style3 3 2 3 5 2 2" xfId="8452" xr:uid="{2712C983-E83A-4CC2-A66E-50A1F04F2D9E}"/>
    <cellStyle name="Labels - Style3 3 2 3 5 2 2 2" xfId="8453" xr:uid="{E206D69E-DBA0-4107-960F-D8059AE57577}"/>
    <cellStyle name="Labels - Style3 3 2 3 5 2 2 2 2" xfId="27821" xr:uid="{78C71D0E-09B9-4A60-AEB5-E525B276DF09}"/>
    <cellStyle name="Labels - Style3 3 2 3 5 2 2 2 2 2" xfId="27822" xr:uid="{48EB9FF6-6B45-4901-999A-FD6232D32A93}"/>
    <cellStyle name="Labels - Style3 3 2 3 5 2 2 2 3" xfId="27823" xr:uid="{2435A488-D417-441F-B848-D61553E6BDB4}"/>
    <cellStyle name="Labels - Style3 3 2 3 5 2 2 3" xfId="27824" xr:uid="{F086BB81-77A5-4B70-A18B-87A2C28C30CE}"/>
    <cellStyle name="Labels - Style3 3 2 3 5 2 2 3 2" xfId="27825" xr:uid="{0592557D-47BD-452D-B98A-C3213C98EE3A}"/>
    <cellStyle name="Labels - Style3 3 2 3 5 2 2 4" xfId="27826" xr:uid="{BCAAF150-5E51-4794-99BA-22D675B17F31}"/>
    <cellStyle name="Labels - Style3 3 2 3 5 2 3" xfId="27827" xr:uid="{FF862DE6-D348-4CAE-ADFF-49709CF6FAE4}"/>
    <cellStyle name="Labels - Style3 3 2 3 5 2 3 2" xfId="27828" xr:uid="{24FA52D2-EB40-4E0A-9284-3D908E73F225}"/>
    <cellStyle name="Labels - Style3 3 2 3 5 2 4" xfId="27829" xr:uid="{5C7099E3-1671-4770-8517-F816E2DB6C8D}"/>
    <cellStyle name="Labels - Style3 3 2 3 5 3" xfId="8454" xr:uid="{F401686F-D25E-4203-BFFA-8850E307F608}"/>
    <cellStyle name="Labels - Style3 3 2 3 5 3 2" xfId="8455" xr:uid="{B44418B3-12EA-4EC4-8540-8003D62B62C9}"/>
    <cellStyle name="Labels - Style3 3 2 3 5 3 2 2" xfId="27830" xr:uid="{2867B1E0-29E1-4370-B2B5-F407F4FABE0B}"/>
    <cellStyle name="Labels - Style3 3 2 3 5 3 2 2 2" xfId="27831" xr:uid="{1D0A86AF-4ACD-468F-9B42-FA00293D43F3}"/>
    <cellStyle name="Labels - Style3 3 2 3 5 3 2 3" xfId="27832" xr:uid="{B241E587-434F-4734-A8C7-E1EC6EAD6A5B}"/>
    <cellStyle name="Labels - Style3 3 2 3 5 3 3" xfId="27833" xr:uid="{59496176-2EFD-4013-A70A-899D6EDFCE18}"/>
    <cellStyle name="Labels - Style3 3 2 3 5 3 3 2" xfId="27834" xr:uid="{0EFC8BE6-99FC-4B1D-9819-A7AB54485E94}"/>
    <cellStyle name="Labels - Style3 3 2 3 5 3 4" xfId="27835" xr:uid="{331C9024-991F-4978-934C-AE563110D80E}"/>
    <cellStyle name="Labels - Style3 3 2 3 5 4" xfId="27836" xr:uid="{52A310C1-EA64-4C9C-95D4-B3235ACA9F0D}"/>
    <cellStyle name="Labels - Style3 3 2 3 5 4 2" xfId="27837" xr:uid="{9D64F52D-18B5-4EEB-9E2D-C62EF97B41DA}"/>
    <cellStyle name="Labels - Style3 3 2 3 5 5" xfId="27838" xr:uid="{656F252B-4966-4A97-A333-56FB85413A1C}"/>
    <cellStyle name="Labels - Style3 3 2 3 6" xfId="8456" xr:uid="{F809C3EE-2E35-4E19-BB4B-B803AE9E4269}"/>
    <cellStyle name="Labels - Style3 3 2 3 6 2" xfId="8457" xr:uid="{C96CFEDD-EA21-4446-A3F3-486803162B33}"/>
    <cellStyle name="Labels - Style3 3 2 3 6 2 2" xfId="8458" xr:uid="{9BCB178E-C63D-42F7-A28B-0FB5F85F315C}"/>
    <cellStyle name="Labels - Style3 3 2 3 6 2 2 2" xfId="27839" xr:uid="{B1A7E496-0A56-4ADF-B0DF-D6C1499E0316}"/>
    <cellStyle name="Labels - Style3 3 2 3 6 2 2 2 2" xfId="27840" xr:uid="{DF280B36-5BC3-4C6B-B5AC-1AE77708FFA3}"/>
    <cellStyle name="Labels - Style3 3 2 3 6 2 2 3" xfId="27841" xr:uid="{80C31496-4E0B-415A-8730-7053B12F6EFB}"/>
    <cellStyle name="Labels - Style3 3 2 3 6 2 3" xfId="27842" xr:uid="{D3A95E05-268D-4916-940E-EF4ECEA88FDF}"/>
    <cellStyle name="Labels - Style3 3 2 3 6 2 3 2" xfId="27843" xr:uid="{BDA338F3-9E0D-4256-AEF8-6284E41C3864}"/>
    <cellStyle name="Labels - Style3 3 2 3 6 2 4" xfId="27844" xr:uid="{206AD338-E6B1-470C-A2A0-F21456057E32}"/>
    <cellStyle name="Labels - Style3 3 2 3 6 3" xfId="27845" xr:uid="{3E6AF17D-324E-4E3A-9E72-E7893D2A4922}"/>
    <cellStyle name="Labels - Style3 3 2 3 6 3 2" xfId="27846" xr:uid="{509B52EB-764E-4615-A318-522FBE8B56E9}"/>
    <cellStyle name="Labels - Style3 3 2 3 6 4" xfId="27847" xr:uid="{98EEB5D2-9FA4-4B18-A182-B0C71F8E3A8E}"/>
    <cellStyle name="Labels - Style3 3 2 3 7" xfId="8459" xr:uid="{3F899971-7116-4C5C-8F0A-348D7C144B48}"/>
    <cellStyle name="Labels - Style3 3 2 3 7 2" xfId="8460" xr:uid="{8F5C0884-4E33-45DE-AC6C-5BC005DE7E87}"/>
    <cellStyle name="Labels - Style3 3 2 3 7 2 2" xfId="27848" xr:uid="{833307C2-83B8-4BE8-8913-3DA0192AAC3D}"/>
    <cellStyle name="Labels - Style3 3 2 3 7 2 2 2" xfId="27849" xr:uid="{70315A5F-B58E-4DBB-9883-A738A49A7314}"/>
    <cellStyle name="Labels - Style3 3 2 3 7 2 3" xfId="27850" xr:uid="{4BC0E2BB-85C6-4345-9372-8FFDD9B42316}"/>
    <cellStyle name="Labels - Style3 3 2 3 7 3" xfId="27851" xr:uid="{C2F9F918-C63F-42F5-8964-A05E5A21B8D9}"/>
    <cellStyle name="Labels - Style3 3 2 3 7 3 2" xfId="27852" xr:uid="{5E48103F-6998-4778-BF5B-0CB44AFA2600}"/>
    <cellStyle name="Labels - Style3 3 2 3 7 4" xfId="27853" xr:uid="{67368205-61A2-4820-9E8D-5F434454ACF6}"/>
    <cellStyle name="Labels - Style3 3 2 3 8" xfId="8461" xr:uid="{FBB14F79-AAF5-48D2-8565-81C123149090}"/>
    <cellStyle name="Labels - Style3 3 2 3 8 2" xfId="27854" xr:uid="{859D016F-2B6A-40D0-8E43-1863C2ECDA11}"/>
    <cellStyle name="Labels - Style3 3 2 3 8 2 2" xfId="27855" xr:uid="{31EE5239-A71D-450F-9720-5096B673F1ED}"/>
    <cellStyle name="Labels - Style3 3 2 3 8 3" xfId="27856" xr:uid="{578AEBB2-956D-40F2-8F8C-D1B550D15F83}"/>
    <cellStyle name="Labels - Style3 3 2 3 9" xfId="27857" xr:uid="{618D539D-E6BC-4CE7-80E4-9EEC9702D709}"/>
    <cellStyle name="Labels - Style3 3 2 3 9 2" xfId="27858" xr:uid="{CF931395-512E-4102-8DF9-D5947A1C8597}"/>
    <cellStyle name="Labels - Style3 3 2 4" xfId="8462" xr:uid="{2E2E528B-1A4F-4DE5-88D9-0BF3ADCAF5FD}"/>
    <cellStyle name="Labels - Style3 3 2 4 2" xfId="8463" xr:uid="{6934301A-E3EA-46E7-8318-B7912CDA42CC}"/>
    <cellStyle name="Labels - Style3 3 2 4 2 2" xfId="8464" xr:uid="{71C715AE-819F-4A54-B03F-5C720AA51EE6}"/>
    <cellStyle name="Labels - Style3 3 2 4 2 2 2" xfId="8465" xr:uid="{C02860E8-3724-44A9-AF58-6116DD0EF03E}"/>
    <cellStyle name="Labels - Style3 3 2 4 2 2 2 2" xfId="27859" xr:uid="{84E148F0-4194-4CF2-AD26-BA98A877F089}"/>
    <cellStyle name="Labels - Style3 3 2 4 2 2 2 2 2" xfId="27860" xr:uid="{6714A37A-E54A-4DC6-9D86-06FD220D637D}"/>
    <cellStyle name="Labels - Style3 3 2 4 2 2 2 3" xfId="27861" xr:uid="{857F64B7-37E9-46F7-A14B-C3830FF9B55A}"/>
    <cellStyle name="Labels - Style3 3 2 4 2 2 3" xfId="27862" xr:uid="{05D39A65-08F1-4D14-B470-C86C0483E8F3}"/>
    <cellStyle name="Labels - Style3 3 2 4 2 2 3 2" xfId="27863" xr:uid="{5EBE1D17-91EA-4E03-ADC0-E395A0A3AC49}"/>
    <cellStyle name="Labels - Style3 3 2 4 2 2 4" xfId="27864" xr:uid="{AE3F4E34-FF01-40A2-8917-FECA56E61691}"/>
    <cellStyle name="Labels - Style3 3 2 4 2 3" xfId="27865" xr:uid="{4D3447B4-695A-46D8-BAE0-9FE2EA5DD330}"/>
    <cellStyle name="Labels - Style3 3 2 4 2 3 2" xfId="27866" xr:uid="{E0A1E8BD-23B1-4146-A462-6DF1A5B17429}"/>
    <cellStyle name="Labels - Style3 3 2 4 2 4" xfId="27867" xr:uid="{540F1D19-1AC2-4937-A0E6-72131581C582}"/>
    <cellStyle name="Labels - Style3 3 2 4 3" xfId="8466" xr:uid="{46537CA1-0B2C-4321-BCE6-EB7056C0F61A}"/>
    <cellStyle name="Labels - Style3 3 2 4 3 2" xfId="8467" xr:uid="{88711725-D5E2-45C0-8267-757B9DD8784D}"/>
    <cellStyle name="Labels - Style3 3 2 4 3 2 2" xfId="27868" xr:uid="{925EEEEB-6E94-4313-8784-9B4FC21FBB8D}"/>
    <cellStyle name="Labels - Style3 3 2 4 3 2 2 2" xfId="27869" xr:uid="{DE871EDE-E0E0-48F6-A58A-A64CE1B231A0}"/>
    <cellStyle name="Labels - Style3 3 2 4 3 2 3" xfId="27870" xr:uid="{6E15B383-311C-49B8-A8C3-DD9C1E7DB30B}"/>
    <cellStyle name="Labels - Style3 3 2 4 3 3" xfId="27871" xr:uid="{810F1C8E-AA0C-4DE4-8C78-4CFA20AAE10C}"/>
    <cellStyle name="Labels - Style3 3 2 4 3 3 2" xfId="27872" xr:uid="{76E7DF37-5CD8-4631-B888-04787AE219C0}"/>
    <cellStyle name="Labels - Style3 3 2 4 3 4" xfId="27873" xr:uid="{4CE0F247-19A3-4676-AFF5-BD8B9F300C88}"/>
    <cellStyle name="Labels - Style3 3 2 4 4" xfId="8468" xr:uid="{9DEC9BE9-B8D4-43D8-9B30-DF97D5B5511A}"/>
    <cellStyle name="Labels - Style3 3 2 4 4 2" xfId="27874" xr:uid="{BAC7AC13-CD8B-4202-9208-83D7C04D3434}"/>
    <cellStyle name="Labels - Style3 3 2 4 4 2 2" xfId="27875" xr:uid="{27D35B04-1C19-4193-8537-AA248826E39C}"/>
    <cellStyle name="Labels - Style3 3 2 4 4 3" xfId="27876" xr:uid="{1FB58619-79DF-4DD0-81C5-36AD91EDC5C8}"/>
    <cellStyle name="Labels - Style3 3 2 4 5" xfId="27877" xr:uid="{B83FF5E2-D550-49C2-A285-3F2D2A3344B3}"/>
    <cellStyle name="Labels - Style3 3 2 4 5 2" xfId="27878" xr:uid="{F0883188-D285-4FC7-ACBE-A5E8DBA18C91}"/>
    <cellStyle name="Labels - Style3 3 2 4 6" xfId="27879" xr:uid="{EC21CE46-6579-42D9-803B-96B77CDC7FAB}"/>
    <cellStyle name="Labels - Style3 3 2 5" xfId="8469" xr:uid="{DAFB7B41-9583-46E8-A795-BC3174375AF3}"/>
    <cellStyle name="Labels - Style3 3 2 5 2" xfId="8470" xr:uid="{533ACBE2-4AF5-45B4-B6A4-F6543F96DB65}"/>
    <cellStyle name="Labels - Style3 3 2 5 2 2" xfId="8471" xr:uid="{6CB77DBA-4F18-4B63-AD1A-D41E63AC04F6}"/>
    <cellStyle name="Labels - Style3 3 2 5 2 2 2" xfId="8472" xr:uid="{FD00F4E4-CC5E-4421-8E8B-C5C67FDE6332}"/>
    <cellStyle name="Labels - Style3 3 2 5 2 2 2 2" xfId="27880" xr:uid="{33927A6D-989B-4800-A44D-98B556B393BB}"/>
    <cellStyle name="Labels - Style3 3 2 5 2 2 2 2 2" xfId="27881" xr:uid="{2D34AA9D-0A7B-49E3-84C2-FE688AC25F0C}"/>
    <cellStyle name="Labels - Style3 3 2 5 2 2 2 3" xfId="27882" xr:uid="{B2534DB4-13A1-4559-A72D-419039194301}"/>
    <cellStyle name="Labels - Style3 3 2 5 2 2 3" xfId="27883" xr:uid="{BB39A5B7-F4C8-4DD7-96B7-C7739239350F}"/>
    <cellStyle name="Labels - Style3 3 2 5 2 2 3 2" xfId="27884" xr:uid="{A0E7508F-93C9-4DD7-A423-DC41048C29EA}"/>
    <cellStyle name="Labels - Style3 3 2 5 2 2 4" xfId="27885" xr:uid="{51AC605E-28D6-469E-97BD-B88FA63437C4}"/>
    <cellStyle name="Labels - Style3 3 2 5 2 3" xfId="27886" xr:uid="{7E4EEF23-9427-4600-88E3-441AE7BD4508}"/>
    <cellStyle name="Labels - Style3 3 2 5 2 3 2" xfId="27887" xr:uid="{5B6CEF51-6953-47AD-9CAA-3E916478090F}"/>
    <cellStyle name="Labels - Style3 3 2 5 2 4" xfId="27888" xr:uid="{47706A92-78F8-4F86-870D-6ACAD2814D0B}"/>
    <cellStyle name="Labels - Style3 3 2 5 3" xfId="8473" xr:uid="{EEF77BF3-02F1-4AB9-9168-DBC7F30BE68E}"/>
    <cellStyle name="Labels - Style3 3 2 5 3 2" xfId="8474" xr:uid="{5D620A24-26E5-452B-A810-C6FC908895AE}"/>
    <cellStyle name="Labels - Style3 3 2 5 3 2 2" xfId="27889" xr:uid="{68F78334-65CE-4EB1-9D6B-E7D6196A9348}"/>
    <cellStyle name="Labels - Style3 3 2 5 3 2 2 2" xfId="27890" xr:uid="{2303461B-AB91-44AE-A560-B101C12B1622}"/>
    <cellStyle name="Labels - Style3 3 2 5 3 2 3" xfId="27891" xr:uid="{0F28C821-DC71-4AD1-A64A-DE40171AA67E}"/>
    <cellStyle name="Labels - Style3 3 2 5 3 3" xfId="27892" xr:uid="{000E2135-F722-4A85-94AB-EAA5FE2372AF}"/>
    <cellStyle name="Labels - Style3 3 2 5 3 3 2" xfId="27893" xr:uid="{88B38361-5DD2-4840-A912-67DD131F6AFF}"/>
    <cellStyle name="Labels - Style3 3 2 5 3 4" xfId="27894" xr:uid="{8C019FCA-0709-4E58-85A7-B6A720DC5586}"/>
    <cellStyle name="Labels - Style3 3 2 5 4" xfId="8475" xr:uid="{F21E2EF8-2148-41D4-989B-AAC94A655E8B}"/>
    <cellStyle name="Labels - Style3 3 2 5 4 2" xfId="27895" xr:uid="{E52C69A5-998D-487C-888B-DDE2715723EF}"/>
    <cellStyle name="Labels - Style3 3 2 5 4 2 2" xfId="27896" xr:uid="{FF50AC5B-A26B-4C36-A58B-B8C2D1DD0394}"/>
    <cellStyle name="Labels - Style3 3 2 5 4 3" xfId="27897" xr:uid="{28600673-5CD9-46A9-A7F3-152B199B7665}"/>
    <cellStyle name="Labels - Style3 3 2 5 5" xfId="27898" xr:uid="{150F2976-03A1-42C3-8E33-520AF1AE0436}"/>
    <cellStyle name="Labels - Style3 3 2 5 5 2" xfId="27899" xr:uid="{9D6B510E-860B-4A39-B202-4B6540276923}"/>
    <cellStyle name="Labels - Style3 3 2 5 6" xfId="27900" xr:uid="{F3C75C41-DC9F-4B8B-990D-2EFDD8252500}"/>
    <cellStyle name="Labels - Style3 3 2 6" xfId="8476" xr:uid="{CFB00062-9097-4400-AA9B-931B5905042E}"/>
    <cellStyle name="Labels - Style3 3 2 6 2" xfId="8477" xr:uid="{6408745B-E75B-4867-8270-05078A51BF77}"/>
    <cellStyle name="Labels - Style3 3 2 6 2 2" xfId="8478" xr:uid="{9AE886AC-27EA-46E9-9743-994ADF82BF90}"/>
    <cellStyle name="Labels - Style3 3 2 6 2 2 2" xfId="8479" xr:uid="{8CB450CE-D25F-4E74-87C2-DBC4F586AD75}"/>
    <cellStyle name="Labels - Style3 3 2 6 2 2 2 2" xfId="27901" xr:uid="{5BD54B14-C5D0-4016-9B59-B60E426C6878}"/>
    <cellStyle name="Labels - Style3 3 2 6 2 2 2 2 2" xfId="27902" xr:uid="{D9DCCE5F-ACA7-42B6-B339-F1AA6E3A5E16}"/>
    <cellStyle name="Labels - Style3 3 2 6 2 2 2 3" xfId="27903" xr:uid="{BD04E70B-6E82-4806-8C3E-8C78CCC4ADF5}"/>
    <cellStyle name="Labels - Style3 3 2 6 2 2 3" xfId="27904" xr:uid="{9796F430-622F-4D73-A549-CF6272D63402}"/>
    <cellStyle name="Labels - Style3 3 2 6 2 2 3 2" xfId="27905" xr:uid="{CCEADEDE-64D2-423B-BE94-D46879C35100}"/>
    <cellStyle name="Labels - Style3 3 2 6 2 2 4" xfId="27906" xr:uid="{35B26D98-ACB8-40ED-80AB-8EA320312079}"/>
    <cellStyle name="Labels - Style3 3 2 6 2 3" xfId="27907" xr:uid="{4C10319F-8CB2-4555-A6D7-FEB2FC1557E7}"/>
    <cellStyle name="Labels - Style3 3 2 6 2 3 2" xfId="27908" xr:uid="{06C7B5FE-1BA9-4598-8A2C-717B7BD1471F}"/>
    <cellStyle name="Labels - Style3 3 2 6 2 4" xfId="27909" xr:uid="{BFAF2CDD-BCB9-4646-A6E3-3AF1ACD83732}"/>
    <cellStyle name="Labels - Style3 3 2 6 3" xfId="8480" xr:uid="{4F86C208-CC1B-4E48-AF97-C568A27C2C2C}"/>
    <cellStyle name="Labels - Style3 3 2 6 3 2" xfId="8481" xr:uid="{814A3FAB-4ED4-44C2-B557-FD208E84245F}"/>
    <cellStyle name="Labels - Style3 3 2 6 3 2 2" xfId="27910" xr:uid="{BB4C4812-EFC6-4350-979D-63A7E4E3A8B7}"/>
    <cellStyle name="Labels - Style3 3 2 6 3 2 2 2" xfId="27911" xr:uid="{CCD6126F-E1A1-4BE7-8EC4-DF345CA7C0E5}"/>
    <cellStyle name="Labels - Style3 3 2 6 3 2 3" xfId="27912" xr:uid="{6B4D3BC4-7CC1-45E8-AB52-93D2EEDC34D6}"/>
    <cellStyle name="Labels - Style3 3 2 6 3 3" xfId="27913" xr:uid="{BD171AE4-B53F-415E-B81B-A0F0E6485EB1}"/>
    <cellStyle name="Labels - Style3 3 2 6 3 3 2" xfId="27914" xr:uid="{11043E4A-8386-4285-815C-39757EBB3449}"/>
    <cellStyle name="Labels - Style3 3 2 6 3 4" xfId="27915" xr:uid="{8B86C307-CA6E-4E05-B6A9-174B1E8D245A}"/>
    <cellStyle name="Labels - Style3 3 2 6 4" xfId="8482" xr:uid="{754C80D2-D736-48DC-BB27-C089F40250DD}"/>
    <cellStyle name="Labels - Style3 3 2 6 4 2" xfId="27916" xr:uid="{DED7DF9B-39BE-488F-8E1A-D13B5409A50C}"/>
    <cellStyle name="Labels - Style3 3 2 6 4 2 2" xfId="27917" xr:uid="{53CBFDE6-AB7B-438F-966C-07F4433F6F3E}"/>
    <cellStyle name="Labels - Style3 3 2 6 4 3" xfId="27918" xr:uid="{E862E8B8-2045-4BC7-8E2A-3931AD22EFCF}"/>
    <cellStyle name="Labels - Style3 3 2 6 5" xfId="27919" xr:uid="{CBB30517-B187-41BD-8B15-834DFD023E2F}"/>
    <cellStyle name="Labels - Style3 3 2 6 5 2" xfId="27920" xr:uid="{6DBD4359-9B30-4B3C-955F-9B7681FDB9BA}"/>
    <cellStyle name="Labels - Style3 3 2 6 6" xfId="27921" xr:uid="{526BBB61-0335-4FF3-9CB4-63FAEA9CDC55}"/>
    <cellStyle name="Labels - Style3 3 2 7" xfId="8483" xr:uid="{8DB99110-817D-4AC3-95EE-B3E5C4CD8D33}"/>
    <cellStyle name="Labels - Style3 3 2 7 2" xfId="8484" xr:uid="{881AAF6F-349C-4C3B-AD0A-098A4815A349}"/>
    <cellStyle name="Labels - Style3 3 2 7 2 2" xfId="8485" xr:uid="{1963A82B-CA6B-4F8A-A9BC-0C17C903CC34}"/>
    <cellStyle name="Labels - Style3 3 2 7 2 2 2" xfId="27922" xr:uid="{C65ED2CE-8C58-4F23-BCFE-8C9211A946E5}"/>
    <cellStyle name="Labels - Style3 3 2 7 2 2 2 2" xfId="27923" xr:uid="{202DEDD1-12C5-4B02-8904-40C00B550C2B}"/>
    <cellStyle name="Labels - Style3 3 2 7 2 2 3" xfId="27924" xr:uid="{6267A46B-1CC4-4062-A761-5E65CB011B9A}"/>
    <cellStyle name="Labels - Style3 3 2 7 2 3" xfId="27925" xr:uid="{8EE72E5C-F42F-4486-AC96-4F1A5EF4D504}"/>
    <cellStyle name="Labels - Style3 3 2 7 2 3 2" xfId="27926" xr:uid="{97B48610-C8CC-4795-B6A1-37B1872CB072}"/>
    <cellStyle name="Labels - Style3 3 2 7 2 4" xfId="27927" xr:uid="{D802A8C9-2FD6-4BA2-A923-C33C1BA3FA52}"/>
    <cellStyle name="Labels - Style3 3 2 7 3" xfId="27928" xr:uid="{718B6E33-448A-4CEA-942E-794CEAFF39CA}"/>
    <cellStyle name="Labels - Style3 3 2 7 3 2" xfId="27929" xr:uid="{FFA60909-92DC-44FC-B777-82F2CE3B07EC}"/>
    <cellStyle name="Labels - Style3 3 2 7 4" xfId="27930" xr:uid="{CE9086EE-B4E7-47A5-885C-1C9AD95FE03E}"/>
    <cellStyle name="Labels - Style3 3 2 8" xfId="8486" xr:uid="{368886E9-BEB2-4920-961C-02BA806BA668}"/>
    <cellStyle name="Labels - Style3 3 2 8 2" xfId="8487" xr:uid="{D757B6D8-4DC4-4B01-900B-6E8C35921F23}"/>
    <cellStyle name="Labels - Style3 3 2 8 2 2" xfId="27931" xr:uid="{FC334907-8FCD-4288-B145-2B47AC88FE2F}"/>
    <cellStyle name="Labels - Style3 3 2 8 2 2 2" xfId="27932" xr:uid="{E4D9926D-B1A8-494A-ACC3-72475A29C401}"/>
    <cellStyle name="Labels - Style3 3 2 8 2 3" xfId="27933" xr:uid="{153FB40A-1799-4631-8E5D-BE71CF7EAC22}"/>
    <cellStyle name="Labels - Style3 3 2 8 3" xfId="27934" xr:uid="{F527F192-99CF-48B7-991A-6BCDF0CEE504}"/>
    <cellStyle name="Labels - Style3 3 2 8 3 2" xfId="27935" xr:uid="{CA1B0FAD-FE56-4D25-B3DC-2FF18A25204A}"/>
    <cellStyle name="Labels - Style3 3 2 8 4" xfId="27936" xr:uid="{4FF93F36-CDB4-4681-AB55-BF0D4B7B7CC9}"/>
    <cellStyle name="Labels - Style3 3 2 9" xfId="8488" xr:uid="{B91D73B8-0B6D-48BF-9954-23424A4B6783}"/>
    <cellStyle name="Labels - Style3 3 2 9 2" xfId="27937" xr:uid="{FB00ACA9-BF5B-47D0-901B-3E775E80A794}"/>
    <cellStyle name="Labels - Style3 3 2 9 2 2" xfId="27938" xr:uid="{D63FADD2-D6E4-41E8-BEA2-EE139ED003F1}"/>
    <cellStyle name="Labels - Style3 3 2 9 3" xfId="27939" xr:uid="{15172C44-553A-4960-9709-5559C3AC9679}"/>
    <cellStyle name="Labels - Style3 3 3" xfId="8489" xr:uid="{08948011-D2DD-4C72-B0BC-642DACBE585A}"/>
    <cellStyle name="Labels - Style3 3 3 10" xfId="27940" xr:uid="{4C6A4DEA-2679-44D4-A95B-28913FD33A1C}"/>
    <cellStyle name="Labels - Style3 3 3 2" xfId="8490" xr:uid="{12989518-9EBA-45A9-85B9-706E700A6871}"/>
    <cellStyle name="Labels - Style3 3 3 2 2" xfId="8491" xr:uid="{D26BEB75-7B5C-436A-A93D-C2782E577D76}"/>
    <cellStyle name="Labels - Style3 3 3 2 2 2" xfId="8492" xr:uid="{D6F63593-8DBB-4606-9309-D376D4D6091D}"/>
    <cellStyle name="Labels - Style3 3 3 2 2 2 2" xfId="8493" xr:uid="{0328E838-F420-4969-8954-BBD59C87F229}"/>
    <cellStyle name="Labels - Style3 3 3 2 2 2 2 2" xfId="27941" xr:uid="{DE4AFD9C-435B-4E37-BD91-C9EFD5D006BC}"/>
    <cellStyle name="Labels - Style3 3 3 2 2 2 2 2 2" xfId="27942" xr:uid="{9E8E8A11-5C74-48BE-BD87-895C6336F634}"/>
    <cellStyle name="Labels - Style3 3 3 2 2 2 2 3" xfId="27943" xr:uid="{2DA79215-7E63-4EBD-A7DE-0E5241EA6889}"/>
    <cellStyle name="Labels - Style3 3 3 2 2 2 3" xfId="27944" xr:uid="{D5919B33-82C1-4E1D-928D-5105B929FA2F}"/>
    <cellStyle name="Labels - Style3 3 3 2 2 2 3 2" xfId="27945" xr:uid="{7D4B3D8D-C79A-4F1B-AB12-1144CD9D0186}"/>
    <cellStyle name="Labels - Style3 3 3 2 2 2 4" xfId="27946" xr:uid="{D4241971-FFAF-4FA6-B765-7081B16A41E6}"/>
    <cellStyle name="Labels - Style3 3 3 2 2 3" xfId="27947" xr:uid="{33396B26-7216-4FF4-A2CE-55EFAC4E1A5D}"/>
    <cellStyle name="Labels - Style3 3 3 2 2 3 2" xfId="27948" xr:uid="{D51B7DB6-6D1E-46EA-B3C6-17FE3C725E9E}"/>
    <cellStyle name="Labels - Style3 3 3 2 2 4" xfId="27949" xr:uid="{BC77D619-A8DC-46CA-8057-DD3216EEFCF9}"/>
    <cellStyle name="Labels - Style3 3 3 2 3" xfId="8494" xr:uid="{501226CB-2A14-4A8F-86CF-E4C07C63D033}"/>
    <cellStyle name="Labels - Style3 3 3 2 3 2" xfId="8495" xr:uid="{5DAF3207-9525-4D21-A197-6072D5E7D2A3}"/>
    <cellStyle name="Labels - Style3 3 3 2 3 2 2" xfId="27950" xr:uid="{332BAAC2-9B26-4DBE-AD5A-5657DE48B9B3}"/>
    <cellStyle name="Labels - Style3 3 3 2 3 2 2 2" xfId="27951" xr:uid="{DE20DD48-F82F-4B64-B481-3D959DD5BAD3}"/>
    <cellStyle name="Labels - Style3 3 3 2 3 2 3" xfId="27952" xr:uid="{CCF7A557-6E2C-4D01-9533-E4FC93B68AE0}"/>
    <cellStyle name="Labels - Style3 3 3 2 3 3" xfId="27953" xr:uid="{FE13F4DE-7033-479C-9A9F-B553EF7FDE90}"/>
    <cellStyle name="Labels - Style3 3 3 2 3 3 2" xfId="27954" xr:uid="{04F5ED31-F8B8-49C5-949D-679D29E84CD3}"/>
    <cellStyle name="Labels - Style3 3 3 2 3 4" xfId="27955" xr:uid="{5E7F0452-B794-4926-ABD2-CA2DF9494CD4}"/>
    <cellStyle name="Labels - Style3 3 3 2 4" xfId="8496" xr:uid="{B5F8FFC0-69D9-402A-AA52-FA48E3DD4181}"/>
    <cellStyle name="Labels - Style3 3 3 2 4 2" xfId="27956" xr:uid="{F5761C39-C8F7-45EA-A8DC-685F18563115}"/>
    <cellStyle name="Labels - Style3 3 3 2 4 2 2" xfId="27957" xr:uid="{665A3346-EDAA-4154-94BC-9FC46C2B8636}"/>
    <cellStyle name="Labels - Style3 3 3 2 4 3" xfId="27958" xr:uid="{916211A8-5A94-4360-A807-57C6CDCC7D19}"/>
    <cellStyle name="Labels - Style3 3 3 2 5" xfId="27959" xr:uid="{B25FB253-FC65-423D-A3A0-6F47AB88DC1F}"/>
    <cellStyle name="Labels - Style3 3 3 2 5 2" xfId="27960" xr:uid="{B616EEBB-7BBB-405F-A12F-F7261B5B9D61}"/>
    <cellStyle name="Labels - Style3 3 3 2 6" xfId="27961" xr:uid="{47427232-E7B9-40E0-AB0D-5765A55B63FA}"/>
    <cellStyle name="Labels - Style3 3 3 3" xfId="8497" xr:uid="{958DA1B8-8D76-466B-A6E9-DECECBEC9698}"/>
    <cellStyle name="Labels - Style3 3 3 3 2" xfId="8498" xr:uid="{7E4BDC9E-5CB7-41BD-BB19-95C210BFA79A}"/>
    <cellStyle name="Labels - Style3 3 3 3 2 2" xfId="8499" xr:uid="{782E8EF3-0A52-43FD-A52E-EA08F50296CD}"/>
    <cellStyle name="Labels - Style3 3 3 3 2 2 2" xfId="8500" xr:uid="{DC6420E4-5B18-489D-894A-C2AD48FE6ABB}"/>
    <cellStyle name="Labels - Style3 3 3 3 2 2 2 2" xfId="27962" xr:uid="{A2E4A298-E567-48AB-BC5D-812F4E156DE1}"/>
    <cellStyle name="Labels - Style3 3 3 3 2 2 2 2 2" xfId="27963" xr:uid="{F3BEC6CA-D087-47BE-8A19-2696AB74FA61}"/>
    <cellStyle name="Labels - Style3 3 3 3 2 2 2 3" xfId="27964" xr:uid="{9D6314D4-5030-499C-A217-F3A0BC2A3360}"/>
    <cellStyle name="Labels - Style3 3 3 3 2 2 3" xfId="27965" xr:uid="{393CD4E3-6D89-43A6-AFC7-D0D5F8D22DC7}"/>
    <cellStyle name="Labels - Style3 3 3 3 2 2 3 2" xfId="27966" xr:uid="{5D98EA48-5289-4D5B-9CCC-AD9959CCF773}"/>
    <cellStyle name="Labels - Style3 3 3 3 2 2 4" xfId="27967" xr:uid="{6096E276-ED6C-433F-907A-B7FFF1CE861B}"/>
    <cellStyle name="Labels - Style3 3 3 3 2 3" xfId="27968" xr:uid="{B8EC9D9B-062F-46A8-A598-243A219CED34}"/>
    <cellStyle name="Labels - Style3 3 3 3 2 3 2" xfId="27969" xr:uid="{0BA963CE-95C4-401E-B7D1-BDEBDF3CAD95}"/>
    <cellStyle name="Labels - Style3 3 3 3 2 4" xfId="27970" xr:uid="{709B19DE-2DA4-4AA1-A2DC-8CBBF324271F}"/>
    <cellStyle name="Labels - Style3 3 3 3 3" xfId="8501" xr:uid="{A5CE6FD5-F5BC-4926-ADB5-455A1E97021B}"/>
    <cellStyle name="Labels - Style3 3 3 3 3 2" xfId="27971" xr:uid="{01CCCF71-1CA9-4055-9BD5-DD3B3D6A7E9C}"/>
    <cellStyle name="Labels - Style3 3 3 3 3 2 2" xfId="27972" xr:uid="{A998FD81-7500-4D48-B47E-4B72C942C4AA}"/>
    <cellStyle name="Labels - Style3 3 3 3 3 3" xfId="27973" xr:uid="{53B5B27D-966A-4A88-A601-F8718A12C1B1}"/>
    <cellStyle name="Labels - Style3 3 3 3 4" xfId="27974" xr:uid="{712E9DB7-91AD-4921-A474-92B8B3BE9095}"/>
    <cellStyle name="Labels - Style3 3 3 3 4 2" xfId="27975" xr:uid="{F3FA656E-0532-4279-845B-F94202FDD69C}"/>
    <cellStyle name="Labels - Style3 3 3 3 5" xfId="27976" xr:uid="{2F683010-1F6D-4D6D-820A-A8B85F64A3EB}"/>
    <cellStyle name="Labels - Style3 3 3 4" xfId="8502" xr:uid="{67C7903D-85ED-4AD8-87E3-98171128B17D}"/>
    <cellStyle name="Labels - Style3 3 3 4 2" xfId="8503" xr:uid="{EF4BE51E-BDAD-4FF8-8277-2678263579F6}"/>
    <cellStyle name="Labels - Style3 3 3 4 2 2" xfId="8504" xr:uid="{4596CFA9-21F1-437A-8287-23F18B22E753}"/>
    <cellStyle name="Labels - Style3 3 3 4 2 2 2" xfId="8505" xr:uid="{80C23FCD-D5BB-4B6D-AC7D-E0775364A418}"/>
    <cellStyle name="Labels - Style3 3 3 4 2 2 2 2" xfId="27977" xr:uid="{C881B17A-344B-42AA-AF2A-93FFDE452106}"/>
    <cellStyle name="Labels - Style3 3 3 4 2 2 2 2 2" xfId="27978" xr:uid="{E1351345-A8E7-44B8-852A-59A57359C204}"/>
    <cellStyle name="Labels - Style3 3 3 4 2 2 2 3" xfId="27979" xr:uid="{9A128FE8-BA16-4457-800F-BD52BCB059ED}"/>
    <cellStyle name="Labels - Style3 3 3 4 2 2 3" xfId="27980" xr:uid="{537E1EF9-4F80-42F2-A046-B82346E62951}"/>
    <cellStyle name="Labels - Style3 3 3 4 2 2 3 2" xfId="27981" xr:uid="{B94A7419-01FA-469E-A863-4FABA133066A}"/>
    <cellStyle name="Labels - Style3 3 3 4 2 2 4" xfId="27982" xr:uid="{49D6F1AF-C9A7-4BFA-9A0E-05D8B6115041}"/>
    <cellStyle name="Labels - Style3 3 3 4 2 3" xfId="27983" xr:uid="{1EB0A7E3-AA85-4D73-934C-93976F9F750B}"/>
    <cellStyle name="Labels - Style3 3 3 4 2 3 2" xfId="27984" xr:uid="{CECBB9AE-7F8C-4670-9BB1-5757FADF6637}"/>
    <cellStyle name="Labels - Style3 3 3 4 2 4" xfId="27985" xr:uid="{7376BAC9-3289-4FA4-975B-3BC81DBEC910}"/>
    <cellStyle name="Labels - Style3 3 3 4 3" xfId="8506" xr:uid="{26C9205D-0273-48DC-9EE5-93FB9EB547E4}"/>
    <cellStyle name="Labels - Style3 3 3 4 3 2" xfId="8507" xr:uid="{062CB41C-4EAB-4059-B0E7-9E31C703D2E0}"/>
    <cellStyle name="Labels - Style3 3 3 4 3 2 2" xfId="27986" xr:uid="{78BD62B3-1D07-4B12-967E-5189857B5284}"/>
    <cellStyle name="Labels - Style3 3 3 4 3 2 2 2" xfId="27987" xr:uid="{BE382AF2-24B0-44F4-AA9C-FB2FAC3D5C5F}"/>
    <cellStyle name="Labels - Style3 3 3 4 3 2 3" xfId="27988" xr:uid="{7A3AA98F-5FDA-4665-83A9-F3F259F90518}"/>
    <cellStyle name="Labels - Style3 3 3 4 3 3" xfId="27989" xr:uid="{F9BCC73E-2F5B-41D0-8EB1-22276D351365}"/>
    <cellStyle name="Labels - Style3 3 3 4 3 3 2" xfId="27990" xr:uid="{F74F1FF1-2978-4A5F-A692-665A37B82D41}"/>
    <cellStyle name="Labels - Style3 3 3 4 3 4" xfId="27991" xr:uid="{3FE658EC-C608-49B8-BB17-283BE82E7A24}"/>
    <cellStyle name="Labels - Style3 3 3 4 4" xfId="8508" xr:uid="{B04F6A24-A351-400E-8861-3AE7D95A68E5}"/>
    <cellStyle name="Labels - Style3 3 3 4 4 2" xfId="27992" xr:uid="{DC75CD27-7139-4103-8F55-6D172E360FC4}"/>
    <cellStyle name="Labels - Style3 3 3 4 4 2 2" xfId="27993" xr:uid="{1DC18306-9624-4036-B01C-3FC886D8EAC3}"/>
    <cellStyle name="Labels - Style3 3 3 4 4 3" xfId="27994" xr:uid="{15D773B1-98EF-488A-838C-6BB52DAFAC5C}"/>
    <cellStyle name="Labels - Style3 3 3 4 5" xfId="27995" xr:uid="{A866D608-308F-4EE3-8925-DF8A0E76D243}"/>
    <cellStyle name="Labels - Style3 3 3 4 5 2" xfId="27996" xr:uid="{155F5F64-28C4-4350-B08D-C004DFCE4304}"/>
    <cellStyle name="Labels - Style3 3 3 4 6" xfId="27997" xr:uid="{A9915DFE-F2DF-43C4-A722-EE59C9AB85BF}"/>
    <cellStyle name="Labels - Style3 3 3 5" xfId="8509" xr:uid="{DCA9698C-A59B-4E09-87FB-8A30E5F56295}"/>
    <cellStyle name="Labels - Style3 3 3 5 2" xfId="8510" xr:uid="{CC89D453-CF56-4B6F-AFB7-C4A0384A9DC6}"/>
    <cellStyle name="Labels - Style3 3 3 5 2 2" xfId="8511" xr:uid="{6FEB95CB-2907-4AA2-86B2-84739BEAA50A}"/>
    <cellStyle name="Labels - Style3 3 3 5 2 2 2" xfId="8512" xr:uid="{30DAD337-9063-4B9A-9EBA-1E163449D550}"/>
    <cellStyle name="Labels - Style3 3 3 5 2 2 2 2" xfId="27998" xr:uid="{C08EAE86-2295-466B-8FC0-23EE6CD159C5}"/>
    <cellStyle name="Labels - Style3 3 3 5 2 2 2 2 2" xfId="27999" xr:uid="{707F9C30-C1DD-43D2-9F01-40C12B78DB99}"/>
    <cellStyle name="Labels - Style3 3 3 5 2 2 2 3" xfId="28000" xr:uid="{B2A7900D-0C17-49A1-8499-9C9BA17624EC}"/>
    <cellStyle name="Labels - Style3 3 3 5 2 2 3" xfId="28001" xr:uid="{9C9478F2-6DDA-40F1-B29F-16983EB010D5}"/>
    <cellStyle name="Labels - Style3 3 3 5 2 2 3 2" xfId="28002" xr:uid="{CC09A5C3-BA96-4DFA-803C-8630DD9B3AB4}"/>
    <cellStyle name="Labels - Style3 3 3 5 2 2 4" xfId="28003" xr:uid="{4FEEB92B-DDE3-4EFD-8EF3-9778C017D1EE}"/>
    <cellStyle name="Labels - Style3 3 3 5 2 3" xfId="28004" xr:uid="{361140FF-EC61-41F7-861F-9F587F2FB7D6}"/>
    <cellStyle name="Labels - Style3 3 3 5 2 3 2" xfId="28005" xr:uid="{137C1F32-8C10-4669-8A5A-75FA33AEDA5C}"/>
    <cellStyle name="Labels - Style3 3 3 5 2 4" xfId="28006" xr:uid="{30B69EE5-4E04-47A1-8553-13C7692173E8}"/>
    <cellStyle name="Labels - Style3 3 3 5 3" xfId="8513" xr:uid="{D75A712E-DC2C-4D6C-B3B2-83064075AFAB}"/>
    <cellStyle name="Labels - Style3 3 3 5 3 2" xfId="8514" xr:uid="{9B7BB345-D53F-4960-BD72-D4FB74602BDB}"/>
    <cellStyle name="Labels - Style3 3 3 5 3 2 2" xfId="28007" xr:uid="{E027F4AE-391A-4777-8818-0D31B2EA6AC4}"/>
    <cellStyle name="Labels - Style3 3 3 5 3 2 2 2" xfId="28008" xr:uid="{98731B65-04A2-4C88-A249-6C92DBD1400F}"/>
    <cellStyle name="Labels - Style3 3 3 5 3 2 3" xfId="28009" xr:uid="{74AEA1CC-7A23-4AAE-AB09-5E6C8E46881B}"/>
    <cellStyle name="Labels - Style3 3 3 5 3 3" xfId="28010" xr:uid="{997399E2-4628-4151-92BB-38A112EABB6F}"/>
    <cellStyle name="Labels - Style3 3 3 5 3 3 2" xfId="28011" xr:uid="{017E7012-C871-4DC4-96AA-FFFEB3ECF223}"/>
    <cellStyle name="Labels - Style3 3 3 5 3 4" xfId="28012" xr:uid="{8961A3D4-5C3B-4787-B684-272A7DB38732}"/>
    <cellStyle name="Labels - Style3 3 3 5 4" xfId="28013" xr:uid="{88DE5B88-8FAB-40B5-89CF-ECBF9FCEAEA5}"/>
    <cellStyle name="Labels - Style3 3 3 5 4 2" xfId="28014" xr:uid="{3738D9BE-0CD3-43A0-B5AB-6B4ED7BCC3E8}"/>
    <cellStyle name="Labels - Style3 3 3 5 5" xfId="28015" xr:uid="{23102CED-9E0E-4214-B8E0-8037BF723B9C}"/>
    <cellStyle name="Labels - Style3 3 3 6" xfId="8515" xr:uid="{8A146098-1867-40E9-A1F4-C98006DFB177}"/>
    <cellStyle name="Labels - Style3 3 3 6 2" xfId="8516" xr:uid="{0A101553-C2C6-4D05-88BB-9027EEAC3B89}"/>
    <cellStyle name="Labels - Style3 3 3 6 2 2" xfId="8517" xr:uid="{D60BC780-69B7-4437-89D9-7E3F9347AE55}"/>
    <cellStyle name="Labels - Style3 3 3 6 2 2 2" xfId="28016" xr:uid="{644B801D-2DE2-41DB-812D-D39495BADA68}"/>
    <cellStyle name="Labels - Style3 3 3 6 2 2 2 2" xfId="28017" xr:uid="{DF0B6B7A-4185-4E4E-9E71-06AAD8827C6D}"/>
    <cellStyle name="Labels - Style3 3 3 6 2 2 3" xfId="28018" xr:uid="{A85CDDE4-8267-4BF2-AD63-923C3257104A}"/>
    <cellStyle name="Labels - Style3 3 3 6 2 3" xfId="28019" xr:uid="{33511EE6-9434-45BC-8A9B-5B5BA28173C7}"/>
    <cellStyle name="Labels - Style3 3 3 6 2 3 2" xfId="28020" xr:uid="{94FE0903-60B5-4620-A9DA-CD2A6E4E8757}"/>
    <cellStyle name="Labels - Style3 3 3 6 2 4" xfId="28021" xr:uid="{688C7E52-3E7B-4F25-B539-7A506FB61C66}"/>
    <cellStyle name="Labels - Style3 3 3 6 3" xfId="28022" xr:uid="{788A0737-B45C-4A3D-BBFD-8FA031A8E5B7}"/>
    <cellStyle name="Labels - Style3 3 3 6 3 2" xfId="28023" xr:uid="{930F3DA3-4F97-4344-88C7-DDBA2738452A}"/>
    <cellStyle name="Labels - Style3 3 3 6 4" xfId="28024" xr:uid="{2E83D339-68B1-4DA3-9BE4-B543BCA68C00}"/>
    <cellStyle name="Labels - Style3 3 3 7" xfId="8518" xr:uid="{E581DFD0-CF20-40F4-BDBB-3CB2D353FD69}"/>
    <cellStyle name="Labels - Style3 3 3 7 2" xfId="8519" xr:uid="{5DA55BF8-D997-4218-AD5E-83993280EC10}"/>
    <cellStyle name="Labels - Style3 3 3 7 2 2" xfId="28025" xr:uid="{8E5C10B1-AA3E-4785-B194-78221C578ED1}"/>
    <cellStyle name="Labels - Style3 3 3 7 2 2 2" xfId="28026" xr:uid="{A6F03674-344E-4A40-BBFF-701D635CB245}"/>
    <cellStyle name="Labels - Style3 3 3 7 2 3" xfId="28027" xr:uid="{2E751E8C-40F8-4EC8-88B1-70A0C3D6C081}"/>
    <cellStyle name="Labels - Style3 3 3 7 3" xfId="28028" xr:uid="{1AE8430C-1D1A-4DFE-9558-F94D59DCE254}"/>
    <cellStyle name="Labels - Style3 3 3 7 3 2" xfId="28029" xr:uid="{5C922897-DF9A-46FA-9328-4A3985D69D4B}"/>
    <cellStyle name="Labels - Style3 3 3 7 4" xfId="28030" xr:uid="{AC9CE076-28AE-4CB0-990D-1A56D385FA75}"/>
    <cellStyle name="Labels - Style3 3 3 8" xfId="8520" xr:uid="{E3771037-9924-4617-874C-3840AF12FDF9}"/>
    <cellStyle name="Labels - Style3 3 3 8 2" xfId="28031" xr:uid="{C7384895-0A3B-4DC5-B1F6-DA608162CC3F}"/>
    <cellStyle name="Labels - Style3 3 3 8 2 2" xfId="28032" xr:uid="{C04A82CB-B9AE-4E05-9974-83CF74273CB9}"/>
    <cellStyle name="Labels - Style3 3 3 8 3" xfId="28033" xr:uid="{8A496578-B9AC-44B0-9EF2-F82A3837FBDD}"/>
    <cellStyle name="Labels - Style3 3 3 9" xfId="28034" xr:uid="{D083EBAB-EF4E-4242-B78C-06579993842A}"/>
    <cellStyle name="Labels - Style3 3 3 9 2" xfId="28035" xr:uid="{17C8393D-1FB1-458A-A4EA-09D3CD4D4A54}"/>
    <cellStyle name="Labels - Style3 3 4" xfId="8521" xr:uid="{AFC52615-C996-4CB8-BCE9-06C99629DBD0}"/>
    <cellStyle name="Labels - Style3 3 4 10" xfId="28036" xr:uid="{B9FD49DB-656C-4734-9AD1-034D7E2C1314}"/>
    <cellStyle name="Labels - Style3 3 4 2" xfId="8522" xr:uid="{68D18DF7-2DFF-4115-83D2-8028BE47F4CB}"/>
    <cellStyle name="Labels - Style3 3 4 2 2" xfId="8523" xr:uid="{041ABCB9-7E58-48D1-BF3C-7ADA44E54C45}"/>
    <cellStyle name="Labels - Style3 3 4 2 2 2" xfId="8524" xr:uid="{61F70E64-618E-4468-819A-5A35A0B90B35}"/>
    <cellStyle name="Labels - Style3 3 4 2 2 2 2" xfId="8525" xr:uid="{41783B62-F685-48A7-9286-CC68DF3A25B2}"/>
    <cellStyle name="Labels - Style3 3 4 2 2 2 2 2" xfId="28037" xr:uid="{5B5900CB-E3FF-4F79-86EC-61503F923AEE}"/>
    <cellStyle name="Labels - Style3 3 4 2 2 2 2 2 2" xfId="28038" xr:uid="{B69EF36F-E403-4A0F-8353-3EC976EA5989}"/>
    <cellStyle name="Labels - Style3 3 4 2 2 2 2 3" xfId="28039" xr:uid="{FFC7CA1A-7FA1-4F62-B5D3-25A946EA7445}"/>
    <cellStyle name="Labels - Style3 3 4 2 2 2 3" xfId="28040" xr:uid="{B9781CB8-26BD-4CA2-ACB9-857FEC98A2A7}"/>
    <cellStyle name="Labels - Style3 3 4 2 2 2 3 2" xfId="28041" xr:uid="{FFED402D-D6A0-4525-B552-877C240F4686}"/>
    <cellStyle name="Labels - Style3 3 4 2 2 2 4" xfId="28042" xr:uid="{673FECC3-6DEA-4141-B2A4-278F0FF7DE91}"/>
    <cellStyle name="Labels - Style3 3 4 2 2 3" xfId="28043" xr:uid="{37169EA0-F729-48A3-B314-960E2A08E8E0}"/>
    <cellStyle name="Labels - Style3 3 4 2 2 3 2" xfId="28044" xr:uid="{2945F50B-7417-4488-9E27-91F2231BF56D}"/>
    <cellStyle name="Labels - Style3 3 4 2 2 4" xfId="28045" xr:uid="{CAC99FAB-1BAB-45A1-ACC1-25BAE3A2B4E7}"/>
    <cellStyle name="Labels - Style3 3 4 2 3" xfId="8526" xr:uid="{9AE01CB7-0363-4394-BD5C-D6130414149B}"/>
    <cellStyle name="Labels - Style3 3 4 2 3 2" xfId="8527" xr:uid="{08AAC266-3976-4517-A135-04797B481276}"/>
    <cellStyle name="Labels - Style3 3 4 2 3 2 2" xfId="28046" xr:uid="{0C6D09E8-C042-4300-8154-3217CE56E80A}"/>
    <cellStyle name="Labels - Style3 3 4 2 3 2 2 2" xfId="28047" xr:uid="{18659631-ACF4-4127-A4AE-200257A8AB29}"/>
    <cellStyle name="Labels - Style3 3 4 2 3 2 3" xfId="28048" xr:uid="{043B9F10-499B-4F03-9B53-1D971AE8AB0B}"/>
    <cellStyle name="Labels - Style3 3 4 2 3 3" xfId="28049" xr:uid="{75254C23-B5B1-402D-8A2F-28B235575CB2}"/>
    <cellStyle name="Labels - Style3 3 4 2 3 3 2" xfId="28050" xr:uid="{EAD52A2B-5EB3-4100-9213-9A32AA7EC5E0}"/>
    <cellStyle name="Labels - Style3 3 4 2 3 4" xfId="28051" xr:uid="{A70691C8-072D-4BC1-8851-C565E92BF1FF}"/>
    <cellStyle name="Labels - Style3 3 4 2 4" xfId="8528" xr:uid="{8B8DFF7F-9D09-4CA6-9DE7-C0759A5B475D}"/>
    <cellStyle name="Labels - Style3 3 4 2 4 2" xfId="28052" xr:uid="{A74EB719-A44A-47CB-820E-80935DDA2CEB}"/>
    <cellStyle name="Labels - Style3 3 4 2 4 2 2" xfId="28053" xr:uid="{278CD49B-9AE2-4FD0-AFD0-0922D895F9A7}"/>
    <cellStyle name="Labels - Style3 3 4 2 4 3" xfId="28054" xr:uid="{66DE74B0-426D-47C8-90C5-25B4C74C2F0D}"/>
    <cellStyle name="Labels - Style3 3 4 2 5" xfId="28055" xr:uid="{4757EB74-0C6F-48A5-A1EB-B0F6977CB081}"/>
    <cellStyle name="Labels - Style3 3 4 2 5 2" xfId="28056" xr:uid="{064F1F46-72B1-401B-892F-B4F4DEFE08FC}"/>
    <cellStyle name="Labels - Style3 3 4 2 6" xfId="28057" xr:uid="{EA2FB68A-CAAC-479C-A3BA-EDA429A6A91C}"/>
    <cellStyle name="Labels - Style3 3 4 3" xfId="8529" xr:uid="{5CC01A89-0C5F-467B-ADF9-33BA729707A2}"/>
    <cellStyle name="Labels - Style3 3 4 3 2" xfId="8530" xr:uid="{FD8DE874-8432-43F2-82E7-D8BB9ED4F243}"/>
    <cellStyle name="Labels - Style3 3 4 3 2 2" xfId="8531" xr:uid="{F4AD85D6-44D3-4A06-814A-9531B76ADCB8}"/>
    <cellStyle name="Labels - Style3 3 4 3 2 2 2" xfId="8532" xr:uid="{EEA13970-E376-458E-9657-62153B543E15}"/>
    <cellStyle name="Labels - Style3 3 4 3 2 2 2 2" xfId="28058" xr:uid="{F5DBBB99-B6BC-4559-8273-7E204A4F170D}"/>
    <cellStyle name="Labels - Style3 3 4 3 2 2 2 2 2" xfId="28059" xr:uid="{07629834-EE32-49E0-8436-D30DE6A102E3}"/>
    <cellStyle name="Labels - Style3 3 4 3 2 2 2 3" xfId="28060" xr:uid="{37EB7D3D-60E3-4A19-8E16-36D8CA9D28D4}"/>
    <cellStyle name="Labels - Style3 3 4 3 2 2 3" xfId="28061" xr:uid="{C9A96197-9C4E-4934-B445-2A1AD6BC5742}"/>
    <cellStyle name="Labels - Style3 3 4 3 2 2 3 2" xfId="28062" xr:uid="{4ADFE050-934D-4022-ACEF-AA738EE4A83A}"/>
    <cellStyle name="Labels - Style3 3 4 3 2 2 4" xfId="28063" xr:uid="{C9ACEC31-E083-468C-B59D-A7FABA58F942}"/>
    <cellStyle name="Labels - Style3 3 4 3 2 3" xfId="28064" xr:uid="{0BAF4ACA-E5F8-4DEA-82CC-8B67813A8368}"/>
    <cellStyle name="Labels - Style3 3 4 3 2 3 2" xfId="28065" xr:uid="{5B31BB1B-FC8D-4425-A181-D2F64CFAF404}"/>
    <cellStyle name="Labels - Style3 3 4 3 2 4" xfId="28066" xr:uid="{3FA67FDE-311E-4450-B62B-F06CDDA897D7}"/>
    <cellStyle name="Labels - Style3 3 4 3 3" xfId="8533" xr:uid="{9732BAA5-BD65-49FC-B2A6-1877848CE7BD}"/>
    <cellStyle name="Labels - Style3 3 4 3 3 2" xfId="28067" xr:uid="{0D2B7BA7-48F6-4B15-B340-868E199DC6EF}"/>
    <cellStyle name="Labels - Style3 3 4 3 3 2 2" xfId="28068" xr:uid="{4F0F77BD-2FE2-4E57-A2EB-AF138629544D}"/>
    <cellStyle name="Labels - Style3 3 4 3 3 3" xfId="28069" xr:uid="{958271C5-D43F-429B-B156-5A4ABFACAA7E}"/>
    <cellStyle name="Labels - Style3 3 4 3 4" xfId="28070" xr:uid="{2B5FEC23-AC53-4DBA-ABDA-BBA6C52E7FDC}"/>
    <cellStyle name="Labels - Style3 3 4 3 4 2" xfId="28071" xr:uid="{0714D359-CBE4-485F-8701-005349E585B2}"/>
    <cellStyle name="Labels - Style3 3 4 3 5" xfId="28072" xr:uid="{146D7FB3-AFD8-4852-8AD5-22778EDC555A}"/>
    <cellStyle name="Labels - Style3 3 4 4" xfId="8534" xr:uid="{06B26614-3C49-420F-A250-B68D90F306E5}"/>
    <cellStyle name="Labels - Style3 3 4 4 2" xfId="8535" xr:uid="{C55F6121-36F1-44B6-A665-8B19AFCD52D5}"/>
    <cellStyle name="Labels - Style3 3 4 4 2 2" xfId="8536" xr:uid="{16C77DF6-C509-4A8F-8EC1-8E2F64C6ECA5}"/>
    <cellStyle name="Labels - Style3 3 4 4 2 2 2" xfId="8537" xr:uid="{AA465862-52E2-40E1-A59A-4BC2B8F3ABA7}"/>
    <cellStyle name="Labels - Style3 3 4 4 2 2 2 2" xfId="28073" xr:uid="{20EE51EE-1A8F-47EB-9D17-700ABD008BBD}"/>
    <cellStyle name="Labels - Style3 3 4 4 2 2 2 2 2" xfId="28074" xr:uid="{BADA5C21-A696-4AA9-AD9A-AF47A33A43AC}"/>
    <cellStyle name="Labels - Style3 3 4 4 2 2 2 3" xfId="28075" xr:uid="{1EFC5969-C283-447D-BAB9-81C0C67AE650}"/>
    <cellStyle name="Labels - Style3 3 4 4 2 2 3" xfId="28076" xr:uid="{A4558AC3-071B-4538-A1E3-C02A98BBBD05}"/>
    <cellStyle name="Labels - Style3 3 4 4 2 2 3 2" xfId="28077" xr:uid="{E4FE38A8-A3FD-4004-903C-31463D9C1069}"/>
    <cellStyle name="Labels - Style3 3 4 4 2 2 4" xfId="28078" xr:uid="{71373752-B8AD-4737-90C3-4D639B330E34}"/>
    <cellStyle name="Labels - Style3 3 4 4 2 3" xfId="28079" xr:uid="{B6BCE2ED-E5BD-4E6F-9487-2C0474BEE708}"/>
    <cellStyle name="Labels - Style3 3 4 4 2 3 2" xfId="28080" xr:uid="{F5923CDA-4174-4E93-A7A7-6C87F5A6639A}"/>
    <cellStyle name="Labels - Style3 3 4 4 2 4" xfId="28081" xr:uid="{3362D7CB-0D41-4742-9CA4-B754604F10DD}"/>
    <cellStyle name="Labels - Style3 3 4 4 3" xfId="8538" xr:uid="{94E6C9DF-0BBF-403F-A5E1-F867F2096124}"/>
    <cellStyle name="Labels - Style3 3 4 4 3 2" xfId="8539" xr:uid="{F451D19B-6956-4DB7-BD04-9ACE67AD7264}"/>
    <cellStyle name="Labels - Style3 3 4 4 3 2 2" xfId="28082" xr:uid="{63725563-FBDD-4A25-B6D1-11A749D2A6BF}"/>
    <cellStyle name="Labels - Style3 3 4 4 3 2 2 2" xfId="28083" xr:uid="{434D142C-1BE7-4905-A1D1-532C02807C76}"/>
    <cellStyle name="Labels - Style3 3 4 4 3 2 3" xfId="28084" xr:uid="{56322BA5-3278-4EDD-9CF1-55F62B6619DD}"/>
    <cellStyle name="Labels - Style3 3 4 4 3 3" xfId="28085" xr:uid="{21158160-6F6E-481B-AEFF-FA65EC2795BA}"/>
    <cellStyle name="Labels - Style3 3 4 4 3 3 2" xfId="28086" xr:uid="{CC07254E-2BD1-43FF-8677-F0053C72086A}"/>
    <cellStyle name="Labels - Style3 3 4 4 3 4" xfId="28087" xr:uid="{B48DDAEF-7942-4849-AA1E-9D151B5A8227}"/>
    <cellStyle name="Labels - Style3 3 4 4 4" xfId="8540" xr:uid="{8CDD25F5-7C29-4C64-8874-8E40F12CCE84}"/>
    <cellStyle name="Labels - Style3 3 4 4 4 2" xfId="28088" xr:uid="{FF3EE2BB-A9B4-4973-A755-33A0C55886D1}"/>
    <cellStyle name="Labels - Style3 3 4 4 4 2 2" xfId="28089" xr:uid="{83EABDF6-09BE-46A3-BF02-C172D0910723}"/>
    <cellStyle name="Labels - Style3 3 4 4 4 3" xfId="28090" xr:uid="{290E3C65-BC66-42BB-90A6-C3295588AC30}"/>
    <cellStyle name="Labels - Style3 3 4 4 5" xfId="28091" xr:uid="{45940648-C3BC-4C1F-BD8B-A99F453F3C6E}"/>
    <cellStyle name="Labels - Style3 3 4 4 5 2" xfId="28092" xr:uid="{96FD6460-17F9-4374-A801-D3E9D0D0CEAA}"/>
    <cellStyle name="Labels - Style3 3 4 4 6" xfId="28093" xr:uid="{02313493-0B19-433D-A88F-177DC7A7BEA5}"/>
    <cellStyle name="Labels - Style3 3 4 5" xfId="8541" xr:uid="{8BF898C7-AEB6-4DA2-839D-25F2147B68FB}"/>
    <cellStyle name="Labels - Style3 3 4 5 2" xfId="8542" xr:uid="{824A5495-891D-4561-877F-DCC2D6C636A4}"/>
    <cellStyle name="Labels - Style3 3 4 5 2 2" xfId="8543" xr:uid="{7EB09E3C-7FF5-4695-819E-560A74C80DFD}"/>
    <cellStyle name="Labels - Style3 3 4 5 2 2 2" xfId="8544" xr:uid="{CB841043-B4D4-4DFA-AA08-ACC15B2761BE}"/>
    <cellStyle name="Labels - Style3 3 4 5 2 2 2 2" xfId="28094" xr:uid="{013BE60E-24C6-411C-98B3-A06E2357FCEF}"/>
    <cellStyle name="Labels - Style3 3 4 5 2 2 2 2 2" xfId="28095" xr:uid="{543284F5-F8DB-437C-8BA8-052F6FE5ECB2}"/>
    <cellStyle name="Labels - Style3 3 4 5 2 2 2 3" xfId="28096" xr:uid="{0157F831-BB1E-414C-9C91-0B7B36827A8E}"/>
    <cellStyle name="Labels - Style3 3 4 5 2 2 3" xfId="28097" xr:uid="{1FFE8A1E-2594-47E0-8414-B8DDB75CF82D}"/>
    <cellStyle name="Labels - Style3 3 4 5 2 2 3 2" xfId="28098" xr:uid="{E5A555B4-7B92-4BC6-87AE-277CA72D5F94}"/>
    <cellStyle name="Labels - Style3 3 4 5 2 2 4" xfId="28099" xr:uid="{C355F973-E1F8-4ACE-B7F9-468F3D970B9C}"/>
    <cellStyle name="Labels - Style3 3 4 5 2 3" xfId="28100" xr:uid="{82A3542A-5E4C-4625-9E97-029968BA584E}"/>
    <cellStyle name="Labels - Style3 3 4 5 2 3 2" xfId="28101" xr:uid="{83D06C8F-7EE9-4FCC-8182-0023380EA874}"/>
    <cellStyle name="Labels - Style3 3 4 5 2 4" xfId="28102" xr:uid="{4525EBA3-3787-43DE-B656-9D4E16504B84}"/>
    <cellStyle name="Labels - Style3 3 4 5 3" xfId="8545" xr:uid="{B5D9F6C8-CA73-4AC0-B7EF-EB0660C2F340}"/>
    <cellStyle name="Labels - Style3 3 4 5 3 2" xfId="8546" xr:uid="{FB9D5A04-B215-4486-9FC2-B9AA13AAAA1B}"/>
    <cellStyle name="Labels - Style3 3 4 5 3 2 2" xfId="28103" xr:uid="{BEE0547B-786C-47F4-BC18-53CA2807DF17}"/>
    <cellStyle name="Labels - Style3 3 4 5 3 2 2 2" xfId="28104" xr:uid="{BF91C4F0-9B63-4358-A5DE-E9A463503D70}"/>
    <cellStyle name="Labels - Style3 3 4 5 3 2 3" xfId="28105" xr:uid="{C92782F5-F96F-4052-968D-32C818811D9F}"/>
    <cellStyle name="Labels - Style3 3 4 5 3 3" xfId="28106" xr:uid="{A889DCD0-8368-4FD0-A46E-64289955AE60}"/>
    <cellStyle name="Labels - Style3 3 4 5 3 3 2" xfId="28107" xr:uid="{CD22732D-5284-4380-8AC4-C066EBC5A7DE}"/>
    <cellStyle name="Labels - Style3 3 4 5 3 4" xfId="28108" xr:uid="{4B3055EC-090C-4390-AF0F-0C47027A508C}"/>
    <cellStyle name="Labels - Style3 3 4 5 4" xfId="28109" xr:uid="{0A2FDB47-3A68-485B-9DBE-04165B87DD6E}"/>
    <cellStyle name="Labels - Style3 3 4 5 4 2" xfId="28110" xr:uid="{DFF55D90-547D-443A-9DCC-9BD9FF7796D3}"/>
    <cellStyle name="Labels - Style3 3 4 5 5" xfId="28111" xr:uid="{A1F59D9C-FD60-4C54-B5BD-C73092A93D19}"/>
    <cellStyle name="Labels - Style3 3 4 6" xfId="8547" xr:uid="{F8BA7781-CDD8-4EA1-8C38-D20C8EC31000}"/>
    <cellStyle name="Labels - Style3 3 4 6 2" xfId="8548" xr:uid="{36F33257-3E9A-4A3E-8D43-0F65493F0679}"/>
    <cellStyle name="Labels - Style3 3 4 6 2 2" xfId="8549" xr:uid="{11FA19A0-7468-43CD-BB8B-E13CB1212C4F}"/>
    <cellStyle name="Labels - Style3 3 4 6 2 2 2" xfId="28112" xr:uid="{E813073C-DF5A-4B3F-9054-6CBE018BC06D}"/>
    <cellStyle name="Labels - Style3 3 4 6 2 2 2 2" xfId="28113" xr:uid="{A290C44A-11D1-4F40-9A14-B41C03963424}"/>
    <cellStyle name="Labels - Style3 3 4 6 2 2 3" xfId="28114" xr:uid="{7CFC8A65-08B9-42C2-A573-42C1BE923539}"/>
    <cellStyle name="Labels - Style3 3 4 6 2 3" xfId="28115" xr:uid="{9A83DAA4-1FF5-41D1-B91B-F74C0B2076D9}"/>
    <cellStyle name="Labels - Style3 3 4 6 2 3 2" xfId="28116" xr:uid="{D1E58BFD-8A98-47D5-AB21-DD00AEACB49F}"/>
    <cellStyle name="Labels - Style3 3 4 6 2 4" xfId="28117" xr:uid="{A9BC638A-51A9-458C-9826-971535514AE6}"/>
    <cellStyle name="Labels - Style3 3 4 6 3" xfId="28118" xr:uid="{90E574B6-F46F-47A6-90C3-DCC744BDA38B}"/>
    <cellStyle name="Labels - Style3 3 4 6 3 2" xfId="28119" xr:uid="{601E4A38-170D-4A64-9ED2-A15298B779E5}"/>
    <cellStyle name="Labels - Style3 3 4 6 4" xfId="28120" xr:uid="{46CC3B2B-FDFC-45C9-8229-8EB43E4353A0}"/>
    <cellStyle name="Labels - Style3 3 4 7" xfId="8550" xr:uid="{DAF4F06D-8752-4EC5-8806-F1F2AC25BA6C}"/>
    <cellStyle name="Labels - Style3 3 4 7 2" xfId="8551" xr:uid="{93756268-8CA9-46E0-B3C8-583101DCB147}"/>
    <cellStyle name="Labels - Style3 3 4 7 2 2" xfId="28121" xr:uid="{F1892E82-816D-4FC2-9BC5-929E04646626}"/>
    <cellStyle name="Labels - Style3 3 4 7 2 2 2" xfId="28122" xr:uid="{B6E53D5F-4452-489C-B921-FDD244A27691}"/>
    <cellStyle name="Labels - Style3 3 4 7 2 3" xfId="28123" xr:uid="{9B084A1C-275E-40DC-90A6-C8E88EC29AA8}"/>
    <cellStyle name="Labels - Style3 3 4 7 3" xfId="28124" xr:uid="{71ACAAAF-82A2-472A-B6F3-76FF0061D901}"/>
    <cellStyle name="Labels - Style3 3 4 7 3 2" xfId="28125" xr:uid="{9583ABC8-E7DA-449C-B0B5-2E23A064C18E}"/>
    <cellStyle name="Labels - Style3 3 4 7 4" xfId="28126" xr:uid="{A2A4791C-A63F-4598-9AAD-5BB0D73C4F3D}"/>
    <cellStyle name="Labels - Style3 3 4 8" xfId="8552" xr:uid="{1D6C1FFB-30E4-4D07-B462-DC8E00BFFD6F}"/>
    <cellStyle name="Labels - Style3 3 4 8 2" xfId="28127" xr:uid="{08138F1D-9CF4-4D86-9EB8-6BDD44E5A4C0}"/>
    <cellStyle name="Labels - Style3 3 4 8 2 2" xfId="28128" xr:uid="{527AB535-A24D-48DB-9CDF-59184F693857}"/>
    <cellStyle name="Labels - Style3 3 4 8 3" xfId="28129" xr:uid="{0B0ACDE8-62F1-40EF-8B28-22878B568092}"/>
    <cellStyle name="Labels - Style3 3 4 9" xfId="28130" xr:uid="{15601827-9EB5-440A-ABBA-23DA74C053F7}"/>
    <cellStyle name="Labels - Style3 3 4 9 2" xfId="28131" xr:uid="{05DC31E4-0B5C-43A9-97C1-93952FD38367}"/>
    <cellStyle name="Labels - Style3 3 5" xfId="8553" xr:uid="{9032D93E-34F0-4F60-AF02-31EAB3D77E9D}"/>
    <cellStyle name="Labels - Style3 3 5 10" xfId="28132" xr:uid="{19FE9260-1579-4BD4-8D4A-E996FD233B8D}"/>
    <cellStyle name="Labels - Style3 3 5 2" xfId="8554" xr:uid="{64773807-10B6-46CE-86C9-F5DDFAF1221E}"/>
    <cellStyle name="Labels - Style3 3 5 2 2" xfId="8555" xr:uid="{A3FCD5E9-BF81-4355-80C5-25ADADA59DD3}"/>
    <cellStyle name="Labels - Style3 3 5 2 2 2" xfId="8556" xr:uid="{B5D3C552-51F3-4F1B-B85B-8A71FE237256}"/>
    <cellStyle name="Labels - Style3 3 5 2 2 2 2" xfId="8557" xr:uid="{CF6AADB5-DA3E-4A6E-B2F5-8566FE4F0DB6}"/>
    <cellStyle name="Labels - Style3 3 5 2 2 2 2 2" xfId="28133" xr:uid="{8674A1EC-572E-4F58-9264-3344EC35BB3F}"/>
    <cellStyle name="Labels - Style3 3 5 2 2 2 2 2 2" xfId="28134" xr:uid="{35649287-A599-462A-9EE5-991CB814217B}"/>
    <cellStyle name="Labels - Style3 3 5 2 2 2 2 3" xfId="28135" xr:uid="{D978FBCC-CB90-4114-81E4-DBB734A146B6}"/>
    <cellStyle name="Labels - Style3 3 5 2 2 2 3" xfId="28136" xr:uid="{64477A4F-D36D-4C50-A906-C6D42487309C}"/>
    <cellStyle name="Labels - Style3 3 5 2 2 2 3 2" xfId="28137" xr:uid="{9BBC9A85-CD1C-464F-A20A-1091EA15EA52}"/>
    <cellStyle name="Labels - Style3 3 5 2 2 2 4" xfId="28138" xr:uid="{AE529421-8002-4913-81A6-C2AEC5FD9297}"/>
    <cellStyle name="Labels - Style3 3 5 2 2 3" xfId="28139" xr:uid="{99DDF23E-A37C-4C6D-8A89-DC7CDDAA2257}"/>
    <cellStyle name="Labels - Style3 3 5 2 2 3 2" xfId="28140" xr:uid="{E1406597-C71E-4936-82D2-7CC4D0E24774}"/>
    <cellStyle name="Labels - Style3 3 5 2 2 4" xfId="28141" xr:uid="{2A30314D-31D0-4ED6-9FC0-B17B3AB9C52E}"/>
    <cellStyle name="Labels - Style3 3 5 2 3" xfId="8558" xr:uid="{9E29349F-9388-4223-9A3C-6679BBCADAF1}"/>
    <cellStyle name="Labels - Style3 3 5 2 3 2" xfId="8559" xr:uid="{07CA3864-6A55-4E04-8B98-1BFC44C73BCF}"/>
    <cellStyle name="Labels - Style3 3 5 2 3 2 2" xfId="28142" xr:uid="{D792DFD0-998D-42B1-B36C-AD043B5507AA}"/>
    <cellStyle name="Labels - Style3 3 5 2 3 2 2 2" xfId="28143" xr:uid="{3982552F-0152-42B2-9132-BDE6CDAD4D17}"/>
    <cellStyle name="Labels - Style3 3 5 2 3 2 3" xfId="28144" xr:uid="{ED88043B-0EB8-4472-9976-46E5A6ACC32A}"/>
    <cellStyle name="Labels - Style3 3 5 2 3 3" xfId="28145" xr:uid="{48000770-AFCB-4027-A8A7-DABC0317AC7E}"/>
    <cellStyle name="Labels - Style3 3 5 2 3 3 2" xfId="28146" xr:uid="{604D4C7B-41CF-4DB5-8E2B-A485F9FFD49A}"/>
    <cellStyle name="Labels - Style3 3 5 2 3 4" xfId="28147" xr:uid="{891000F1-83CC-400B-9C27-498C071B375C}"/>
    <cellStyle name="Labels - Style3 3 5 2 4" xfId="8560" xr:uid="{858785EF-A591-4AB9-BEB1-806D430348C7}"/>
    <cellStyle name="Labels - Style3 3 5 2 4 2" xfId="28148" xr:uid="{9CE955E7-5CB9-49F6-824C-087FCF744C67}"/>
    <cellStyle name="Labels - Style3 3 5 2 4 2 2" xfId="28149" xr:uid="{EC243DEF-8B11-41CE-9521-EF23224D790A}"/>
    <cellStyle name="Labels - Style3 3 5 2 4 3" xfId="28150" xr:uid="{A62BE0D9-1447-4966-B2D2-46DFD4A2A83A}"/>
    <cellStyle name="Labels - Style3 3 5 2 5" xfId="28151" xr:uid="{773F46A4-C5D0-44E6-A012-E349D80F6D5E}"/>
    <cellStyle name="Labels - Style3 3 5 2 5 2" xfId="28152" xr:uid="{9DB105AC-FA3B-45AE-ABE5-5A9E77DD734E}"/>
    <cellStyle name="Labels - Style3 3 5 2 6" xfId="28153" xr:uid="{9BAD45DD-FFD7-4DC1-824B-6CD3943CCF90}"/>
    <cellStyle name="Labels - Style3 3 5 3" xfId="8561" xr:uid="{69534E68-4333-43FC-B14D-DEFCB7F3DE6B}"/>
    <cellStyle name="Labels - Style3 3 5 3 2" xfId="8562" xr:uid="{9EFC5CEB-8945-45EB-91DB-2CD6E54DB44C}"/>
    <cellStyle name="Labels - Style3 3 5 3 2 2" xfId="8563" xr:uid="{CE4247A7-59C0-465F-B642-987C52F63C89}"/>
    <cellStyle name="Labels - Style3 3 5 3 2 2 2" xfId="8564" xr:uid="{91B8F190-3B70-441B-B009-5720BFDE07E0}"/>
    <cellStyle name="Labels - Style3 3 5 3 2 2 2 2" xfId="28154" xr:uid="{5AD7921D-E58E-4957-9EF4-8E3FDEBC95E8}"/>
    <cellStyle name="Labels - Style3 3 5 3 2 2 2 2 2" xfId="28155" xr:uid="{20D43472-2F78-4EE4-AF4C-B4CE0809F62D}"/>
    <cellStyle name="Labels - Style3 3 5 3 2 2 2 3" xfId="28156" xr:uid="{E6B99066-15B3-4D78-B339-463B21B6646A}"/>
    <cellStyle name="Labels - Style3 3 5 3 2 2 3" xfId="28157" xr:uid="{3B36DDF0-AA4A-4CE9-9F3A-80A056C9AE7B}"/>
    <cellStyle name="Labels - Style3 3 5 3 2 2 3 2" xfId="28158" xr:uid="{56B0CF6D-C09A-4328-BC43-F37B2F18A189}"/>
    <cellStyle name="Labels - Style3 3 5 3 2 2 4" xfId="28159" xr:uid="{F7438E77-8B79-49BD-AFDC-4F41DE150AE1}"/>
    <cellStyle name="Labels - Style3 3 5 3 2 3" xfId="28160" xr:uid="{07C83C23-9657-4AA2-91DC-59AC7F85C079}"/>
    <cellStyle name="Labels - Style3 3 5 3 2 3 2" xfId="28161" xr:uid="{7DEE1560-4275-4C54-829F-81EDB325F714}"/>
    <cellStyle name="Labels - Style3 3 5 3 2 4" xfId="28162" xr:uid="{89568EDB-A596-4EF9-BC60-5EBEB5FB66BF}"/>
    <cellStyle name="Labels - Style3 3 5 3 3" xfId="8565" xr:uid="{18D34201-7F2F-487D-8338-E3C68564BC08}"/>
    <cellStyle name="Labels - Style3 3 5 3 3 2" xfId="28163" xr:uid="{265AAE18-BEC3-4207-AE0E-AFC258D21F57}"/>
    <cellStyle name="Labels - Style3 3 5 3 3 2 2" xfId="28164" xr:uid="{2FE4E32E-23A9-401D-985E-4482E8ADC062}"/>
    <cellStyle name="Labels - Style3 3 5 3 3 3" xfId="28165" xr:uid="{2442F066-8782-42EC-8114-7D4714CC1D5E}"/>
    <cellStyle name="Labels - Style3 3 5 3 4" xfId="28166" xr:uid="{8EC3C000-B1CA-49FB-9D13-57D0923F28AD}"/>
    <cellStyle name="Labels - Style3 3 5 3 4 2" xfId="28167" xr:uid="{B6CC1D9D-CAAF-4EDC-9195-8D9D5B3C73BF}"/>
    <cellStyle name="Labels - Style3 3 5 3 5" xfId="28168" xr:uid="{8BB21C23-DAED-46F9-A16A-E63FEB515292}"/>
    <cellStyle name="Labels - Style3 3 5 4" xfId="8566" xr:uid="{7F80DBCE-9351-40C0-BFB3-B061A911E6B8}"/>
    <cellStyle name="Labels - Style3 3 5 4 2" xfId="8567" xr:uid="{D724B940-9A13-4538-8390-BA02E5D23F1A}"/>
    <cellStyle name="Labels - Style3 3 5 4 2 2" xfId="8568" xr:uid="{180C300C-EF0C-492C-BDB5-43A5D1274302}"/>
    <cellStyle name="Labels - Style3 3 5 4 2 2 2" xfId="8569" xr:uid="{1633A652-FCB2-42F9-9967-D92A9C212297}"/>
    <cellStyle name="Labels - Style3 3 5 4 2 2 2 2" xfId="28169" xr:uid="{616226DA-DCFA-4A6C-A9F2-93FD2538179F}"/>
    <cellStyle name="Labels - Style3 3 5 4 2 2 2 2 2" xfId="28170" xr:uid="{70D920E2-5A23-45B0-B505-FD5F3176E256}"/>
    <cellStyle name="Labels - Style3 3 5 4 2 2 2 3" xfId="28171" xr:uid="{F850D4F2-4C94-4FA8-84AB-4B3D9DCF8B36}"/>
    <cellStyle name="Labels - Style3 3 5 4 2 2 3" xfId="28172" xr:uid="{288669BC-8498-41EE-994F-A6FAA094E4E3}"/>
    <cellStyle name="Labels - Style3 3 5 4 2 2 3 2" xfId="28173" xr:uid="{C6CFC263-7A8A-4BFE-9D96-CE1C2BFD0805}"/>
    <cellStyle name="Labels - Style3 3 5 4 2 2 4" xfId="28174" xr:uid="{905B703C-FB4F-4506-A032-2820EE889624}"/>
    <cellStyle name="Labels - Style3 3 5 4 2 3" xfId="28175" xr:uid="{5B039A1E-FD82-41AF-BD18-3F559C337FFA}"/>
    <cellStyle name="Labels - Style3 3 5 4 2 3 2" xfId="28176" xr:uid="{F0E1CD82-7EC8-4A6D-898C-E56131CE3E06}"/>
    <cellStyle name="Labels - Style3 3 5 4 2 4" xfId="28177" xr:uid="{BAA09BC8-469D-4DAF-B132-93C72CD89E5E}"/>
    <cellStyle name="Labels - Style3 3 5 4 3" xfId="8570" xr:uid="{E0F3D5D9-10D1-4887-B99F-42703054F0AB}"/>
    <cellStyle name="Labels - Style3 3 5 4 3 2" xfId="8571" xr:uid="{9214B63F-AD64-41E8-A2D5-F6AF2BEE50A7}"/>
    <cellStyle name="Labels - Style3 3 5 4 3 2 2" xfId="28178" xr:uid="{C1B702C0-6B8E-4340-96B4-52B03E71CDC7}"/>
    <cellStyle name="Labels - Style3 3 5 4 3 2 2 2" xfId="28179" xr:uid="{CBB3E52E-50E9-441D-9E5D-537D7C30EA32}"/>
    <cellStyle name="Labels - Style3 3 5 4 3 2 3" xfId="28180" xr:uid="{AC7CD149-1955-4641-9E42-E43AD35EE1D7}"/>
    <cellStyle name="Labels - Style3 3 5 4 3 3" xfId="28181" xr:uid="{1B56D63C-20EF-4EBC-9D0A-DFFFDCE2777C}"/>
    <cellStyle name="Labels - Style3 3 5 4 3 3 2" xfId="28182" xr:uid="{95D07A3E-890D-48D4-AFE0-1261E2E9FA9D}"/>
    <cellStyle name="Labels - Style3 3 5 4 3 4" xfId="28183" xr:uid="{D194B6AF-5220-4767-8AAE-6DEBAFE2E316}"/>
    <cellStyle name="Labels - Style3 3 5 4 4" xfId="8572" xr:uid="{4A6243A5-C596-4F97-A637-2C0309330F22}"/>
    <cellStyle name="Labels - Style3 3 5 4 4 2" xfId="28184" xr:uid="{F2D2B09C-DF65-44BB-B370-E089C1C7AF62}"/>
    <cellStyle name="Labels - Style3 3 5 4 4 2 2" xfId="28185" xr:uid="{7EA6652E-706E-41E1-ABAF-6BF5BF96F1EF}"/>
    <cellStyle name="Labels - Style3 3 5 4 4 3" xfId="28186" xr:uid="{7BD2D479-0342-4909-9689-B9B1341E931B}"/>
    <cellStyle name="Labels - Style3 3 5 4 5" xfId="28187" xr:uid="{5FFF15FA-D88F-4735-AEC1-305FF270D1BD}"/>
    <cellStyle name="Labels - Style3 3 5 4 5 2" xfId="28188" xr:uid="{CED1A9EA-EFE2-46A4-85BB-3CE84462A548}"/>
    <cellStyle name="Labels - Style3 3 5 4 6" xfId="28189" xr:uid="{7481A670-7F28-4F5F-875E-42581036C84D}"/>
    <cellStyle name="Labels - Style3 3 5 5" xfId="8573" xr:uid="{20AC192B-74AF-4417-A90A-C984CDB29B2E}"/>
    <cellStyle name="Labels - Style3 3 5 5 2" xfId="8574" xr:uid="{D74E0210-B3E8-40A8-831C-2A2BE4713529}"/>
    <cellStyle name="Labels - Style3 3 5 5 2 2" xfId="8575" xr:uid="{A8D17CB2-FD66-49C1-82C5-AB6B62675E3F}"/>
    <cellStyle name="Labels - Style3 3 5 5 2 2 2" xfId="8576" xr:uid="{484FB53D-3959-4BF9-BE66-2C848D0387C9}"/>
    <cellStyle name="Labels - Style3 3 5 5 2 2 2 2" xfId="28190" xr:uid="{C5DB1B9D-F3D9-4F96-96C5-DD9D2E240C6A}"/>
    <cellStyle name="Labels - Style3 3 5 5 2 2 2 2 2" xfId="28191" xr:uid="{A5B65EF8-E375-4E5B-9B3F-5E0C880F9709}"/>
    <cellStyle name="Labels - Style3 3 5 5 2 2 2 3" xfId="28192" xr:uid="{63BFB8FF-936E-4C75-87C5-E377198E74C7}"/>
    <cellStyle name="Labels - Style3 3 5 5 2 2 3" xfId="28193" xr:uid="{7C5D5C22-8EFC-4E7B-A7F7-74478CB8E715}"/>
    <cellStyle name="Labels - Style3 3 5 5 2 2 3 2" xfId="28194" xr:uid="{A5D7E5F4-1A30-4FAD-B59A-8FC6B11D60B1}"/>
    <cellStyle name="Labels - Style3 3 5 5 2 2 4" xfId="28195" xr:uid="{3550CEAA-FA3B-4BE0-A49C-470B1E5B5AEA}"/>
    <cellStyle name="Labels - Style3 3 5 5 2 3" xfId="28196" xr:uid="{1C0160FB-7B3F-4C3A-94B8-7806FB72BE07}"/>
    <cellStyle name="Labels - Style3 3 5 5 2 3 2" xfId="28197" xr:uid="{24BD6427-73C8-45A2-9AB8-9D044B05955F}"/>
    <cellStyle name="Labels - Style3 3 5 5 2 4" xfId="28198" xr:uid="{5EF8DED4-FC1B-4D2E-8D4B-0C47F5592E49}"/>
    <cellStyle name="Labels - Style3 3 5 5 3" xfId="8577" xr:uid="{EC58129D-4A98-4BBF-ABE2-83240040FF9D}"/>
    <cellStyle name="Labels - Style3 3 5 5 3 2" xfId="8578" xr:uid="{013DCDF8-8F23-40AA-BA05-FA4ECDD0016D}"/>
    <cellStyle name="Labels - Style3 3 5 5 3 2 2" xfId="28199" xr:uid="{44CBFBDA-622B-4BDB-ACA6-E21415C9405C}"/>
    <cellStyle name="Labels - Style3 3 5 5 3 2 2 2" xfId="28200" xr:uid="{F40CDBED-074A-4596-92E9-CC0716352A90}"/>
    <cellStyle name="Labels - Style3 3 5 5 3 2 3" xfId="28201" xr:uid="{AD45269D-5B96-46E8-A8D3-E767B9CBE6B5}"/>
    <cellStyle name="Labels - Style3 3 5 5 3 3" xfId="28202" xr:uid="{7D3D56E0-9ADB-43E5-888D-2A8D155BFBA3}"/>
    <cellStyle name="Labels - Style3 3 5 5 3 3 2" xfId="28203" xr:uid="{1DBD0FB9-036F-4473-8990-07C7CBC9B0F3}"/>
    <cellStyle name="Labels - Style3 3 5 5 3 4" xfId="28204" xr:uid="{A43110AC-6F1F-47DF-A655-8FAB9446C11A}"/>
    <cellStyle name="Labels - Style3 3 5 5 4" xfId="28205" xr:uid="{DCD07189-45EA-4780-99F1-9AFA5951D35C}"/>
    <cellStyle name="Labels - Style3 3 5 5 4 2" xfId="28206" xr:uid="{212AEC66-E9EC-418E-B194-AFB3767C1ABE}"/>
    <cellStyle name="Labels - Style3 3 5 5 5" xfId="28207" xr:uid="{D5E04786-05F6-4D98-A081-FA884EF31644}"/>
    <cellStyle name="Labels - Style3 3 5 6" xfId="8579" xr:uid="{6C07DBFB-F80A-44C6-AD1B-57EB9318E9B3}"/>
    <cellStyle name="Labels - Style3 3 5 6 2" xfId="8580" xr:uid="{C78BF2E8-66A4-4ECB-B135-06E2843DD0AA}"/>
    <cellStyle name="Labels - Style3 3 5 6 2 2" xfId="8581" xr:uid="{7AE6572B-9604-46D9-9E83-770E6E1ACAE5}"/>
    <cellStyle name="Labels - Style3 3 5 6 2 2 2" xfId="28208" xr:uid="{B199B675-EE69-4BCF-94BD-85C6C85E4254}"/>
    <cellStyle name="Labels - Style3 3 5 6 2 2 2 2" xfId="28209" xr:uid="{2A6A103D-47DA-43B6-835C-665A4BC72BC2}"/>
    <cellStyle name="Labels - Style3 3 5 6 2 2 3" xfId="28210" xr:uid="{C17B8865-E5F3-4A1D-9306-A36A042F20A2}"/>
    <cellStyle name="Labels - Style3 3 5 6 2 3" xfId="28211" xr:uid="{746DA1CE-BB39-49DC-A29F-481BBEBDF453}"/>
    <cellStyle name="Labels - Style3 3 5 6 2 3 2" xfId="28212" xr:uid="{25C0F3E6-68B1-4FF6-9EE3-A95CB64F14B6}"/>
    <cellStyle name="Labels - Style3 3 5 6 2 4" xfId="28213" xr:uid="{63BE56E9-4C2F-47E1-B3A4-DCC88562ADD7}"/>
    <cellStyle name="Labels - Style3 3 5 6 3" xfId="28214" xr:uid="{8AC9AE1D-4C6C-44F3-97B5-228CEFA3BE02}"/>
    <cellStyle name="Labels - Style3 3 5 6 3 2" xfId="28215" xr:uid="{98113169-1FF9-4E03-820D-69634DC62C92}"/>
    <cellStyle name="Labels - Style3 3 5 6 4" xfId="28216" xr:uid="{ECEBBF83-F183-4A37-9DD7-3CCB685D2412}"/>
    <cellStyle name="Labels - Style3 3 5 7" xfId="8582" xr:uid="{420404EB-4694-4184-8F2D-9D2CA836BCF1}"/>
    <cellStyle name="Labels - Style3 3 5 7 2" xfId="8583" xr:uid="{4998E11D-6850-45FA-B152-B4B343B6CF73}"/>
    <cellStyle name="Labels - Style3 3 5 7 2 2" xfId="28217" xr:uid="{B207AA47-EB1D-45F0-9477-ABCB7DC1C18B}"/>
    <cellStyle name="Labels - Style3 3 5 7 2 2 2" xfId="28218" xr:uid="{54C8ECF3-DEB7-4D34-98F4-38CCF3D5F39E}"/>
    <cellStyle name="Labels - Style3 3 5 7 2 3" xfId="28219" xr:uid="{709A39A8-5996-415C-B958-31E1FAD0C0FE}"/>
    <cellStyle name="Labels - Style3 3 5 7 3" xfId="28220" xr:uid="{70AB6E5E-9E53-4721-92BA-F61CFB94F63B}"/>
    <cellStyle name="Labels - Style3 3 5 7 3 2" xfId="28221" xr:uid="{A44CEE4A-A0AF-468F-8C63-5A7F90904593}"/>
    <cellStyle name="Labels - Style3 3 5 7 4" xfId="28222" xr:uid="{01A68E2F-AE51-4915-B1E4-9EB46D4D32A9}"/>
    <cellStyle name="Labels - Style3 3 5 8" xfId="8584" xr:uid="{F2CD5EEA-4770-451B-AC98-F3AB99191E64}"/>
    <cellStyle name="Labels - Style3 3 5 8 2" xfId="28223" xr:uid="{DF98679A-82E0-4827-9055-EA997033377D}"/>
    <cellStyle name="Labels - Style3 3 5 8 2 2" xfId="28224" xr:uid="{27BD1D49-0029-4BC8-9D38-2DA6A72E9714}"/>
    <cellStyle name="Labels - Style3 3 5 8 3" xfId="28225" xr:uid="{6D4E3D15-852F-4F64-A6B9-094F48773E73}"/>
    <cellStyle name="Labels - Style3 3 5 9" xfId="28226" xr:uid="{5BFE1C80-EAE6-4BE7-B8C7-1B065A519624}"/>
    <cellStyle name="Labels - Style3 3 5 9 2" xfId="28227" xr:uid="{BB4AA890-F393-48EA-8B7A-277E18062F5C}"/>
    <cellStyle name="Labels - Style3 3 6" xfId="8585" xr:uid="{C82CCA0D-55CF-4BCD-BB3F-01A8A1C802B3}"/>
    <cellStyle name="Labels - Style3 3 6 2" xfId="8586" xr:uid="{A4205F5F-A9B6-4D24-9ADE-F012769B1D16}"/>
    <cellStyle name="Labels - Style3 3 6 2 2" xfId="8587" xr:uid="{CFE3EEE0-8691-4406-BDDA-4EFDBBAD79D7}"/>
    <cellStyle name="Labels - Style3 3 6 2 2 2" xfId="8588" xr:uid="{4542A1A0-D262-447A-AFBC-337AFAACCF4C}"/>
    <cellStyle name="Labels - Style3 3 6 2 2 2 2" xfId="28228" xr:uid="{3B4B6A9E-F7F4-461B-80D9-B148157D8044}"/>
    <cellStyle name="Labels - Style3 3 6 2 2 2 2 2" xfId="28229" xr:uid="{C65460FD-D902-457A-B7D0-63FA3D3DBD59}"/>
    <cellStyle name="Labels - Style3 3 6 2 2 2 3" xfId="28230" xr:uid="{DA03786C-4DA6-48A6-9ED9-FA9C2AC06F89}"/>
    <cellStyle name="Labels - Style3 3 6 2 2 3" xfId="28231" xr:uid="{CC88114A-1B58-4BA9-91A5-E8D3ACB849D0}"/>
    <cellStyle name="Labels - Style3 3 6 2 2 3 2" xfId="28232" xr:uid="{AF63AC7D-B773-439C-9C32-0D481A8E5AA0}"/>
    <cellStyle name="Labels - Style3 3 6 2 2 4" xfId="28233" xr:uid="{C45A4AA4-3A58-4777-B0C6-02F04509C233}"/>
    <cellStyle name="Labels - Style3 3 6 2 3" xfId="28234" xr:uid="{DFC87ED0-5C77-44F0-A809-DE25366F36B8}"/>
    <cellStyle name="Labels - Style3 3 6 2 3 2" xfId="28235" xr:uid="{2F34C43B-91B0-455D-B43E-DAEEBC401519}"/>
    <cellStyle name="Labels - Style3 3 6 2 4" xfId="28236" xr:uid="{DE1BCF61-0AD9-4C17-96C5-28B87DFE0A5B}"/>
    <cellStyle name="Labels - Style3 3 6 3" xfId="8589" xr:uid="{A181CBDA-E0D4-4FBB-A424-394424857A00}"/>
    <cellStyle name="Labels - Style3 3 6 3 2" xfId="8590" xr:uid="{86341625-22A3-420B-BB0D-601E3F295EBA}"/>
    <cellStyle name="Labels - Style3 3 6 3 2 2" xfId="28237" xr:uid="{70A34117-E0E2-47DD-A440-985087382CBE}"/>
    <cellStyle name="Labels - Style3 3 6 3 2 2 2" xfId="28238" xr:uid="{B444B22D-A866-464E-883F-93B401E2D15C}"/>
    <cellStyle name="Labels - Style3 3 6 3 2 3" xfId="28239" xr:uid="{815C9FA3-6E95-4197-8840-D4D15A167465}"/>
    <cellStyle name="Labels - Style3 3 6 3 3" xfId="28240" xr:uid="{B09ADA62-C5A9-4856-B191-7B5C59EE6E87}"/>
    <cellStyle name="Labels - Style3 3 6 3 3 2" xfId="28241" xr:uid="{7C53DB11-DEB3-4138-92D8-8A03BB29770A}"/>
    <cellStyle name="Labels - Style3 3 6 3 4" xfId="28242" xr:uid="{F75A261F-B5D5-430A-B9B6-B967A8243C5D}"/>
    <cellStyle name="Labels - Style3 3 6 4" xfId="8591" xr:uid="{417B45BE-3343-4046-9CDF-83F39163FBB5}"/>
    <cellStyle name="Labels - Style3 3 6 4 2" xfId="28243" xr:uid="{D46CD2F2-B349-45D5-A1F5-5CCC32CF310D}"/>
    <cellStyle name="Labels - Style3 3 6 4 2 2" xfId="28244" xr:uid="{96B66DEB-72D7-4A79-AF80-6E9B383F1698}"/>
    <cellStyle name="Labels - Style3 3 6 4 3" xfId="28245" xr:uid="{806DCCD5-406B-4250-877A-F8EBD2A11331}"/>
    <cellStyle name="Labels - Style3 3 6 5" xfId="28246" xr:uid="{D2039B41-2849-49A4-8D2D-F0B703E9409A}"/>
    <cellStyle name="Labels - Style3 3 6 5 2" xfId="28247" xr:uid="{4CA14054-D47C-4B91-BBC7-5B4B3A4D88DF}"/>
    <cellStyle name="Labels - Style3 3 6 6" xfId="28248" xr:uid="{5DA6F5EC-985F-4D79-AC07-04F2198DB8D6}"/>
    <cellStyle name="Labels - Style3 3 7" xfId="8592" xr:uid="{1AD86DC6-2407-4DFF-8F6B-8CEE84C4C924}"/>
    <cellStyle name="Labels - Style3 3 7 2" xfId="8593" xr:uid="{CBE737ED-593A-456A-B653-CAB140AE56CC}"/>
    <cellStyle name="Labels - Style3 3 7 2 2" xfId="8594" xr:uid="{467C0919-4BF8-4B5E-AFF3-1764FAA9C889}"/>
    <cellStyle name="Labels - Style3 3 7 2 2 2" xfId="8595" xr:uid="{E187E914-641A-4A65-BF53-9D1B7C5D661C}"/>
    <cellStyle name="Labels - Style3 3 7 2 2 2 2" xfId="28249" xr:uid="{313255CB-7E64-4BE9-886D-1D65DDC28CE2}"/>
    <cellStyle name="Labels - Style3 3 7 2 2 2 2 2" xfId="28250" xr:uid="{CAB34C12-90DD-4D2E-85AF-03322C86BAC6}"/>
    <cellStyle name="Labels - Style3 3 7 2 2 2 3" xfId="28251" xr:uid="{DE5AFBAC-FCD2-41A5-A4AD-432DBAC921F3}"/>
    <cellStyle name="Labels - Style3 3 7 2 2 3" xfId="28252" xr:uid="{B5BB6E8F-EF8B-4D2C-BB83-419FBDFED543}"/>
    <cellStyle name="Labels - Style3 3 7 2 2 3 2" xfId="28253" xr:uid="{12E46ECA-515D-40F7-A801-5A090FD19C1A}"/>
    <cellStyle name="Labels - Style3 3 7 2 2 4" xfId="28254" xr:uid="{FFEDA610-EB93-421A-BE4D-CC003F278451}"/>
    <cellStyle name="Labels - Style3 3 7 2 3" xfId="28255" xr:uid="{7E43B099-0703-4A2F-A301-FE959B0F799E}"/>
    <cellStyle name="Labels - Style3 3 7 2 3 2" xfId="28256" xr:uid="{632FB248-76B6-4057-BE3A-2CB420626263}"/>
    <cellStyle name="Labels - Style3 3 7 2 4" xfId="28257" xr:uid="{B1B08D2B-0EF2-4025-87F8-C2242B0FD6BE}"/>
    <cellStyle name="Labels - Style3 3 7 3" xfId="8596" xr:uid="{C280D85D-800B-4468-ADDE-4FA83B86A496}"/>
    <cellStyle name="Labels - Style3 3 7 3 2" xfId="8597" xr:uid="{0B53B63F-0D66-4313-9CC7-B6D800BF52BB}"/>
    <cellStyle name="Labels - Style3 3 7 3 2 2" xfId="28258" xr:uid="{7B411994-9E3C-4A19-9C64-A068AB6E654F}"/>
    <cellStyle name="Labels - Style3 3 7 3 2 2 2" xfId="28259" xr:uid="{2CA30DD8-6E6E-43F9-9781-4EDC0AB1F28C}"/>
    <cellStyle name="Labels - Style3 3 7 3 2 3" xfId="28260" xr:uid="{BF399CE0-347C-45FB-9BF8-2BEBE3FBDA65}"/>
    <cellStyle name="Labels - Style3 3 7 3 3" xfId="28261" xr:uid="{8C286627-CA5E-45D0-896E-FA8CAD526658}"/>
    <cellStyle name="Labels - Style3 3 7 3 3 2" xfId="28262" xr:uid="{5958987B-D84B-4A38-8BFB-E2EB3E21B125}"/>
    <cellStyle name="Labels - Style3 3 7 3 4" xfId="28263" xr:uid="{9306A327-C248-4CBB-BE1F-AB8DB7302A23}"/>
    <cellStyle name="Labels - Style3 3 7 4" xfId="8598" xr:uid="{FBD47A67-0AFF-465E-BA03-184F84B1051E}"/>
    <cellStyle name="Labels - Style3 3 7 4 2" xfId="28264" xr:uid="{9D778F47-74BC-4B35-A5A5-FB0C5698FBAE}"/>
    <cellStyle name="Labels - Style3 3 7 4 2 2" xfId="28265" xr:uid="{7C91F8F6-F78C-48BC-B0EC-F1DBE17F1230}"/>
    <cellStyle name="Labels - Style3 3 7 4 3" xfId="28266" xr:uid="{DD13B369-ECBC-479C-9A05-C370A92B98C2}"/>
    <cellStyle name="Labels - Style3 3 7 5" xfId="28267" xr:uid="{B27B409F-DB8F-4701-88C2-0E9155DB48AA}"/>
    <cellStyle name="Labels - Style3 3 7 5 2" xfId="28268" xr:uid="{E75A021E-DEFC-4A17-9AFB-3BD2E5643D2A}"/>
    <cellStyle name="Labels - Style3 3 7 6" xfId="28269" xr:uid="{E268F228-3A0A-4E4C-B7A7-F8DBDE4EF903}"/>
    <cellStyle name="Labels - Style3 3 8" xfId="8599" xr:uid="{DE4A4258-2F32-47A9-8012-41E46833BEAA}"/>
    <cellStyle name="Labels - Style3 3 8 2" xfId="8600" xr:uid="{AE323FCA-0D32-4B3D-973D-F0B10A3D007A}"/>
    <cellStyle name="Labels - Style3 3 8 2 2" xfId="8601" xr:uid="{F4E09BAE-ACD7-448A-8860-B22C83E057B9}"/>
    <cellStyle name="Labels - Style3 3 8 2 2 2" xfId="8602" xr:uid="{5BA8A2AE-2096-4E55-AEEE-E910202F2E79}"/>
    <cellStyle name="Labels - Style3 3 8 2 2 2 2" xfId="28270" xr:uid="{CBAEBCDE-1120-4B29-A666-ED563354EB8A}"/>
    <cellStyle name="Labels - Style3 3 8 2 2 2 2 2" xfId="28271" xr:uid="{AAAF6148-EB59-4C9E-ABDF-260AE48579C2}"/>
    <cellStyle name="Labels - Style3 3 8 2 2 2 3" xfId="28272" xr:uid="{FFCA5BE1-5A93-4158-8DF5-F218D669B202}"/>
    <cellStyle name="Labels - Style3 3 8 2 2 3" xfId="28273" xr:uid="{F511E64D-5800-46D9-9D70-A62971CCFB93}"/>
    <cellStyle name="Labels - Style3 3 8 2 2 3 2" xfId="28274" xr:uid="{09299FA3-67FD-4B3F-9833-19250B1321D9}"/>
    <cellStyle name="Labels - Style3 3 8 2 2 4" xfId="28275" xr:uid="{844ABBF7-C7C5-4679-90E1-ADD8F07E2A6A}"/>
    <cellStyle name="Labels - Style3 3 8 2 3" xfId="28276" xr:uid="{D2C645EF-217E-4126-A30E-71BF15DB84FA}"/>
    <cellStyle name="Labels - Style3 3 8 2 3 2" xfId="28277" xr:uid="{A679B51B-FD96-4657-9AE0-2FF92691483E}"/>
    <cellStyle name="Labels - Style3 3 8 2 4" xfId="28278" xr:uid="{FEBAD1B6-B523-43C4-88B3-21F061117100}"/>
    <cellStyle name="Labels - Style3 3 8 3" xfId="8603" xr:uid="{25DFB0EB-33CD-4DB6-8F87-B83EB47D6E41}"/>
    <cellStyle name="Labels - Style3 3 8 3 2" xfId="8604" xr:uid="{DF2CE32F-6038-43FB-AD9D-CC3F3A29F307}"/>
    <cellStyle name="Labels - Style3 3 8 3 2 2" xfId="28279" xr:uid="{388CE40C-D33E-482E-86F3-A64B8D26C1DE}"/>
    <cellStyle name="Labels - Style3 3 8 3 2 2 2" xfId="28280" xr:uid="{1B6EBFFC-C02E-4E42-B7BB-A5DA1799670C}"/>
    <cellStyle name="Labels - Style3 3 8 3 2 3" xfId="28281" xr:uid="{6A5A3138-3CD8-45C4-A3B3-CE2C919320F2}"/>
    <cellStyle name="Labels - Style3 3 8 3 3" xfId="28282" xr:uid="{BE3DB0ED-EAD3-4F2D-B22E-EF9EB3FF7DD8}"/>
    <cellStyle name="Labels - Style3 3 8 3 3 2" xfId="28283" xr:uid="{680028A2-BB33-4A5D-AA89-D83B1382FE72}"/>
    <cellStyle name="Labels - Style3 3 8 3 4" xfId="28284" xr:uid="{56A77AB0-ACBE-4C6A-8CEA-7BD8BC589370}"/>
    <cellStyle name="Labels - Style3 3 8 4" xfId="8605" xr:uid="{66BC087C-2264-4021-AEBE-EB868F267CC9}"/>
    <cellStyle name="Labels - Style3 3 8 4 2" xfId="28285" xr:uid="{3313B3C2-8A29-480D-924C-B66A6CFE93F1}"/>
    <cellStyle name="Labels - Style3 3 8 4 2 2" xfId="28286" xr:uid="{0FA01544-D2A6-4A59-8BE0-9388EF108018}"/>
    <cellStyle name="Labels - Style3 3 8 4 3" xfId="28287" xr:uid="{D5D0E4CB-AF7E-44CC-98ED-D67C4FE7DFA4}"/>
    <cellStyle name="Labels - Style3 3 8 5" xfId="28288" xr:uid="{C17E8088-2AA3-4220-84D8-E3FB082D39FA}"/>
    <cellStyle name="Labels - Style3 3 8 5 2" xfId="28289" xr:uid="{0481604B-BA64-4902-8CC1-76ECE9175949}"/>
    <cellStyle name="Labels - Style3 3 8 6" xfId="28290" xr:uid="{E9BC32E3-9C88-4D24-BA0A-7EEAE6325BB9}"/>
    <cellStyle name="Labels - Style3 3 9" xfId="8606" xr:uid="{C12BE0EA-989B-45B6-92D7-A1871E77FB8B}"/>
    <cellStyle name="Labels - Style3 3 9 2" xfId="8607" xr:uid="{A1E82FAE-8842-4BC0-8CD1-E78935A22C17}"/>
    <cellStyle name="Labels - Style3 3 9 2 2" xfId="8608" xr:uid="{17B9C230-BBFA-4C2F-AA79-624A94CED79A}"/>
    <cellStyle name="Labels - Style3 3 9 2 2 2" xfId="28291" xr:uid="{617C5922-B173-4A25-B174-29752C7EDBC6}"/>
    <cellStyle name="Labels - Style3 3 9 2 2 2 2" xfId="28292" xr:uid="{65A62648-A0DA-42B5-BD50-C6B820D7B415}"/>
    <cellStyle name="Labels - Style3 3 9 2 2 3" xfId="28293" xr:uid="{51AEB00C-B4C5-41AE-B5A5-F984294A7154}"/>
    <cellStyle name="Labels - Style3 3 9 2 3" xfId="28294" xr:uid="{B3EAD6F4-1465-4BB0-916B-7AE8F34FCC1A}"/>
    <cellStyle name="Labels - Style3 3 9 2 3 2" xfId="28295" xr:uid="{2FC46448-E7E9-425B-9351-EDA1333B127A}"/>
    <cellStyle name="Labels - Style3 3 9 2 4" xfId="28296" xr:uid="{74A27777-F0A6-47BF-8CC6-0DACC4E250DC}"/>
    <cellStyle name="Labels - Style3 3 9 3" xfId="28297" xr:uid="{CDE52BA4-1351-4A4E-888D-DA741BD59A73}"/>
    <cellStyle name="Labels - Style3 3 9 3 2" xfId="28298" xr:uid="{A7ED8CAC-93F2-4BBB-B9A3-ADA75B207524}"/>
    <cellStyle name="Labels - Style3 3 9 4" xfId="28299" xr:uid="{F806005F-3C4A-4BCB-A4AA-518FDCE0C341}"/>
    <cellStyle name="Labels - Style3 4" xfId="8609" xr:uid="{FDED89AC-3616-4B59-98B1-71030ECCDC6F}"/>
    <cellStyle name="Labels - Style3 4 10" xfId="8610" xr:uid="{4A8FEAF0-31B6-4C62-AC65-10E245A0A0A6}"/>
    <cellStyle name="Labels - Style3 4 10 2" xfId="28300" xr:uid="{720F669C-412C-4D06-8B2D-DECA26D83AF4}"/>
    <cellStyle name="Labels - Style3 4 10 2 2" xfId="28301" xr:uid="{6ACEAEC1-8E41-45F6-9D22-6039AB1B97B3}"/>
    <cellStyle name="Labels - Style3 4 10 3" xfId="28302" xr:uid="{22366AED-02F7-4792-82AC-BD241607E4D4}"/>
    <cellStyle name="Labels - Style3 4 11" xfId="28303" xr:uid="{F4D77451-CF27-461F-85D4-3F867EF15FE1}"/>
    <cellStyle name="Labels - Style3 4 11 2" xfId="28304" xr:uid="{2BC03BFF-4849-4605-B63E-1C60755EE489}"/>
    <cellStyle name="Labels - Style3 4 12" xfId="28305" xr:uid="{9676CD0A-59D9-4C11-835D-5B6F5841A6B2}"/>
    <cellStyle name="Labels - Style3 4 2" xfId="8611" xr:uid="{A9824A47-85BF-44BC-9321-2A3ECA96E647}"/>
    <cellStyle name="Labels - Style3 4 2 10" xfId="28306" xr:uid="{F1CF65B0-0A98-4ABF-B18A-E5F218835FBC}"/>
    <cellStyle name="Labels - Style3 4 2 10 2" xfId="28307" xr:uid="{ED91CFC5-576C-43B5-9627-0BC3D444B0F5}"/>
    <cellStyle name="Labels - Style3 4 2 11" xfId="28308" xr:uid="{9D851025-2C9A-495E-BE60-72183D8DE023}"/>
    <cellStyle name="Labels - Style3 4 2 2" xfId="8612" xr:uid="{852DADD8-83C8-4FF0-B535-A108FBE9B0C9}"/>
    <cellStyle name="Labels - Style3 4 2 2 10" xfId="28309" xr:uid="{220DAE9D-CABD-41D6-979C-80C768AE7459}"/>
    <cellStyle name="Labels - Style3 4 2 2 2" xfId="8613" xr:uid="{F2BB4721-58F7-49B9-956F-0E179A97F117}"/>
    <cellStyle name="Labels - Style3 4 2 2 2 2" xfId="8614" xr:uid="{7C4BAA6B-C90C-40A6-96CA-D1B2B9E3A6CF}"/>
    <cellStyle name="Labels - Style3 4 2 2 2 2 2" xfId="8615" xr:uid="{1488D749-7BBE-4832-B94A-3067976F7ECD}"/>
    <cellStyle name="Labels - Style3 4 2 2 2 2 2 2" xfId="8616" xr:uid="{8DAA81B5-B4BD-4036-838F-01277CAF995D}"/>
    <cellStyle name="Labels - Style3 4 2 2 2 2 2 2 2" xfId="28310" xr:uid="{B7BE873E-526B-478D-9FA7-8C818D2CC65F}"/>
    <cellStyle name="Labels - Style3 4 2 2 2 2 2 2 2 2" xfId="28311" xr:uid="{F7C50161-C88D-439F-A5FF-967B326154FD}"/>
    <cellStyle name="Labels - Style3 4 2 2 2 2 2 2 3" xfId="28312" xr:uid="{6A6D56F0-5C9F-49F9-BBB1-07C4F3967BDB}"/>
    <cellStyle name="Labels - Style3 4 2 2 2 2 2 3" xfId="28313" xr:uid="{0DF907E0-16DE-44A9-AB70-B0E9FFD32F9A}"/>
    <cellStyle name="Labels - Style3 4 2 2 2 2 2 3 2" xfId="28314" xr:uid="{CDCE115D-B4AB-4576-866B-B02941A4224B}"/>
    <cellStyle name="Labels - Style3 4 2 2 2 2 2 4" xfId="28315" xr:uid="{D4FBCE33-FBF6-4C34-BE31-392CF4AE6E3D}"/>
    <cellStyle name="Labels - Style3 4 2 2 2 2 3" xfId="28316" xr:uid="{297FBA2B-5603-4E83-AFAB-0ABA7F3FD8E4}"/>
    <cellStyle name="Labels - Style3 4 2 2 2 2 3 2" xfId="28317" xr:uid="{E5BFA3C7-3DD9-4FCD-AD18-1FC23A42F765}"/>
    <cellStyle name="Labels - Style3 4 2 2 2 2 4" xfId="28318" xr:uid="{048D64B7-7D51-4CE2-84A0-313619C03E6C}"/>
    <cellStyle name="Labels - Style3 4 2 2 2 3" xfId="8617" xr:uid="{456DF998-A99E-4B9B-83F3-CBF7163198CC}"/>
    <cellStyle name="Labels - Style3 4 2 2 2 3 2" xfId="8618" xr:uid="{7871B39D-35CD-4C76-9F29-D4BB2E147036}"/>
    <cellStyle name="Labels - Style3 4 2 2 2 3 2 2" xfId="28319" xr:uid="{FDD94B9B-00AD-485E-886E-B752AE88C419}"/>
    <cellStyle name="Labels - Style3 4 2 2 2 3 2 2 2" xfId="28320" xr:uid="{39C642DB-8FF4-43DB-9CC6-0D228E058CB3}"/>
    <cellStyle name="Labels - Style3 4 2 2 2 3 2 3" xfId="28321" xr:uid="{F0257EBB-C841-41B0-8EFB-15AC73C91E14}"/>
    <cellStyle name="Labels - Style3 4 2 2 2 3 3" xfId="28322" xr:uid="{A1F62600-2D59-44F4-A8B1-5C57968F9D2C}"/>
    <cellStyle name="Labels - Style3 4 2 2 2 3 3 2" xfId="28323" xr:uid="{553FDC61-6FF1-4E85-9F2F-74F08E104D7A}"/>
    <cellStyle name="Labels - Style3 4 2 2 2 3 4" xfId="28324" xr:uid="{D9FAC31F-E6C4-4AA1-AC21-17DEC7ED494D}"/>
    <cellStyle name="Labels - Style3 4 2 2 2 4" xfId="8619" xr:uid="{9AB48391-3345-45CF-A318-AC3066CA4DF1}"/>
    <cellStyle name="Labels - Style3 4 2 2 2 4 2" xfId="28325" xr:uid="{91F0312B-665C-48B6-AE60-997546E30627}"/>
    <cellStyle name="Labels - Style3 4 2 2 2 4 2 2" xfId="28326" xr:uid="{7DF704FA-42BF-4C1C-BB6F-CAE9C90E3722}"/>
    <cellStyle name="Labels - Style3 4 2 2 2 4 3" xfId="28327" xr:uid="{F062E0CE-DE3B-4F1E-A6F8-0BE2D6C0A574}"/>
    <cellStyle name="Labels - Style3 4 2 2 2 5" xfId="28328" xr:uid="{AEF96F8E-E39F-467B-BEC9-9A8FC4E68DEA}"/>
    <cellStyle name="Labels - Style3 4 2 2 2 5 2" xfId="28329" xr:uid="{AECF723E-9080-4882-A58E-C01A583DDDC7}"/>
    <cellStyle name="Labels - Style3 4 2 2 2 6" xfId="28330" xr:uid="{F277AB1C-1E32-46E3-9587-8FE37384A3DE}"/>
    <cellStyle name="Labels - Style3 4 2 2 3" xfId="8620" xr:uid="{F2816523-3A4B-4680-B36B-29DF0A06B5D3}"/>
    <cellStyle name="Labels - Style3 4 2 2 3 2" xfId="8621" xr:uid="{D92C7528-8E49-4337-999E-5995DB5ED8F7}"/>
    <cellStyle name="Labels - Style3 4 2 2 3 2 2" xfId="8622" xr:uid="{4752B51C-5C76-4ADF-A670-83D51C929012}"/>
    <cellStyle name="Labels - Style3 4 2 2 3 2 2 2" xfId="8623" xr:uid="{98F268EC-DB98-4DA3-AB36-7DF463149EED}"/>
    <cellStyle name="Labels - Style3 4 2 2 3 2 2 2 2" xfId="28331" xr:uid="{B903F23D-D6BA-473C-A8D5-3A0CCC7D349C}"/>
    <cellStyle name="Labels - Style3 4 2 2 3 2 2 2 2 2" xfId="28332" xr:uid="{61E6610F-B0F8-4E69-A1EA-4669CA309B6E}"/>
    <cellStyle name="Labels - Style3 4 2 2 3 2 2 2 3" xfId="28333" xr:uid="{665BFAB7-A784-4B35-8A62-FC3CB935E01A}"/>
    <cellStyle name="Labels - Style3 4 2 2 3 2 2 3" xfId="28334" xr:uid="{4FBD8807-4E01-44AE-9595-08BE86944367}"/>
    <cellStyle name="Labels - Style3 4 2 2 3 2 2 3 2" xfId="28335" xr:uid="{581FFBCD-1605-4E0F-81F5-75B997EF3AE7}"/>
    <cellStyle name="Labels - Style3 4 2 2 3 2 2 4" xfId="28336" xr:uid="{24F37F35-0A51-4F4A-A174-E290C2572AC6}"/>
    <cellStyle name="Labels - Style3 4 2 2 3 2 3" xfId="28337" xr:uid="{CC4B8A69-B051-4D29-800A-33C443E177EE}"/>
    <cellStyle name="Labels - Style3 4 2 2 3 2 3 2" xfId="28338" xr:uid="{3D7838A1-5AFA-4754-9B86-96887F590726}"/>
    <cellStyle name="Labels - Style3 4 2 2 3 2 4" xfId="28339" xr:uid="{35704EC4-DC0D-4631-BE33-F3B1BB654A4A}"/>
    <cellStyle name="Labels - Style3 4 2 2 3 3" xfId="8624" xr:uid="{6AE5FE63-67FB-4D3E-B9DC-6428EA4D3D30}"/>
    <cellStyle name="Labels - Style3 4 2 2 3 3 2" xfId="28340" xr:uid="{5E2C9B91-BDDC-4B51-A3AB-A58AD850928C}"/>
    <cellStyle name="Labels - Style3 4 2 2 3 3 2 2" xfId="28341" xr:uid="{C818AA90-A859-41ED-AF2F-75B834E42B96}"/>
    <cellStyle name="Labels - Style3 4 2 2 3 3 3" xfId="28342" xr:uid="{E67558C5-0F06-4490-991F-E6F7B8D433D9}"/>
    <cellStyle name="Labels - Style3 4 2 2 3 4" xfId="28343" xr:uid="{ADF38EE0-5A35-4CF8-B0BB-3FDA847197DC}"/>
    <cellStyle name="Labels - Style3 4 2 2 3 4 2" xfId="28344" xr:uid="{91F879D0-D8B9-4E8B-A413-4E4F4FE0159C}"/>
    <cellStyle name="Labels - Style3 4 2 2 3 5" xfId="28345" xr:uid="{FE7FDD9A-104A-4BC4-8CD9-6D569E45A8C2}"/>
    <cellStyle name="Labels - Style3 4 2 2 4" xfId="8625" xr:uid="{4254D1A1-8CB9-4634-9EAC-9E31DF204DCC}"/>
    <cellStyle name="Labels - Style3 4 2 2 4 2" xfId="8626" xr:uid="{77B11B1A-7734-41A4-8C2E-DF58399D8BDE}"/>
    <cellStyle name="Labels - Style3 4 2 2 4 2 2" xfId="8627" xr:uid="{42B6F62D-6AB5-4685-AA4B-5D48DF01C17C}"/>
    <cellStyle name="Labels - Style3 4 2 2 4 2 2 2" xfId="8628" xr:uid="{28F3F522-7781-4892-AE37-BF6993AFB315}"/>
    <cellStyle name="Labels - Style3 4 2 2 4 2 2 2 2" xfId="28346" xr:uid="{C0129194-DDDC-46B3-9671-356BF0F6C61D}"/>
    <cellStyle name="Labels - Style3 4 2 2 4 2 2 2 2 2" xfId="28347" xr:uid="{EF949A45-F8DB-4DE0-ABA4-2CF3557F0147}"/>
    <cellStyle name="Labels - Style3 4 2 2 4 2 2 2 3" xfId="28348" xr:uid="{4A82B43C-D856-44A2-84B5-F5B81009D54C}"/>
    <cellStyle name="Labels - Style3 4 2 2 4 2 2 3" xfId="28349" xr:uid="{938F5D82-EEF6-48A4-AC29-C0EB2B0B1BB0}"/>
    <cellStyle name="Labels - Style3 4 2 2 4 2 2 3 2" xfId="28350" xr:uid="{87528FE0-04AD-466C-9726-C46CB6301710}"/>
    <cellStyle name="Labels - Style3 4 2 2 4 2 2 4" xfId="28351" xr:uid="{B4B20FCB-8EF2-4D37-932F-F6C2EA5404C4}"/>
    <cellStyle name="Labels - Style3 4 2 2 4 2 3" xfId="28352" xr:uid="{76DD712B-0316-4FD7-B2A9-C688014EE723}"/>
    <cellStyle name="Labels - Style3 4 2 2 4 2 3 2" xfId="28353" xr:uid="{CD10DDDD-680A-4D54-877E-21C99EA97A69}"/>
    <cellStyle name="Labels - Style3 4 2 2 4 2 4" xfId="28354" xr:uid="{1F928244-D13C-43BF-AD28-56883C4A2945}"/>
    <cellStyle name="Labels - Style3 4 2 2 4 3" xfId="8629" xr:uid="{551BEB14-D03E-45D0-8E4C-DBD7FC078CD1}"/>
    <cellStyle name="Labels - Style3 4 2 2 4 3 2" xfId="8630" xr:uid="{CFAD7836-0F67-4FCA-BD81-FA187B5650C1}"/>
    <cellStyle name="Labels - Style3 4 2 2 4 3 2 2" xfId="28355" xr:uid="{3DC49C23-8192-4666-8DE4-7B9430839610}"/>
    <cellStyle name="Labels - Style3 4 2 2 4 3 2 2 2" xfId="28356" xr:uid="{61CFE6BF-9A97-44A6-88B4-DE68447CB3AE}"/>
    <cellStyle name="Labels - Style3 4 2 2 4 3 2 3" xfId="28357" xr:uid="{7C5F8D87-700E-41C9-B7B6-D1020C05E96A}"/>
    <cellStyle name="Labels - Style3 4 2 2 4 3 3" xfId="28358" xr:uid="{081515F3-23E5-4A40-9867-1FBA68756969}"/>
    <cellStyle name="Labels - Style3 4 2 2 4 3 3 2" xfId="28359" xr:uid="{90E9B9B3-3C36-4C78-9C3B-5E95FF74A164}"/>
    <cellStyle name="Labels - Style3 4 2 2 4 3 4" xfId="28360" xr:uid="{D0B46775-E178-4611-93D0-F9EDC874E46A}"/>
    <cellStyle name="Labels - Style3 4 2 2 4 4" xfId="8631" xr:uid="{AAB4A124-8248-4CFA-A6A6-0586B922ACB5}"/>
    <cellStyle name="Labels - Style3 4 2 2 4 4 2" xfId="28361" xr:uid="{A5244A3A-48D0-4607-9DF6-F0F2B7412F5A}"/>
    <cellStyle name="Labels - Style3 4 2 2 4 4 2 2" xfId="28362" xr:uid="{4A7E78CC-0DA5-4410-99FB-EE95D6A9D0D7}"/>
    <cellStyle name="Labels - Style3 4 2 2 4 4 3" xfId="28363" xr:uid="{F71F9265-87C3-4F4B-BF84-64CE1B623D25}"/>
    <cellStyle name="Labels - Style3 4 2 2 4 5" xfId="28364" xr:uid="{B5AFF66D-B99B-4D34-8A99-489988ECDD97}"/>
    <cellStyle name="Labels - Style3 4 2 2 4 5 2" xfId="28365" xr:uid="{ED7CF35F-6F92-4699-B8F0-5773A626AB0B}"/>
    <cellStyle name="Labels - Style3 4 2 2 4 6" xfId="28366" xr:uid="{D4624F1A-F4BF-4849-83C2-5B50918E0F3A}"/>
    <cellStyle name="Labels - Style3 4 2 2 5" xfId="8632" xr:uid="{836F6DF3-324C-4A03-AD99-3B9470D5E144}"/>
    <cellStyle name="Labels - Style3 4 2 2 5 2" xfId="8633" xr:uid="{F07DB38C-DC76-48C0-828F-0418FEA29BA1}"/>
    <cellStyle name="Labels - Style3 4 2 2 5 2 2" xfId="8634" xr:uid="{09CEF2D8-AD16-438F-A77F-A45D895899C7}"/>
    <cellStyle name="Labels - Style3 4 2 2 5 2 2 2" xfId="8635" xr:uid="{7D229270-1526-49C7-8878-E0387FE1BD60}"/>
    <cellStyle name="Labels - Style3 4 2 2 5 2 2 2 2" xfId="28367" xr:uid="{F6A6A5EF-4388-4BEE-BFC0-F38B251B079E}"/>
    <cellStyle name="Labels - Style3 4 2 2 5 2 2 2 2 2" xfId="28368" xr:uid="{A8CBDFF5-A388-4DF0-840C-2ADF56F6A4E1}"/>
    <cellStyle name="Labels - Style3 4 2 2 5 2 2 2 3" xfId="28369" xr:uid="{AC753BA4-3135-4EFB-8F6A-65290E5E1090}"/>
    <cellStyle name="Labels - Style3 4 2 2 5 2 2 3" xfId="28370" xr:uid="{4633968B-731F-4087-AB1E-A38E26EEBE51}"/>
    <cellStyle name="Labels - Style3 4 2 2 5 2 2 3 2" xfId="28371" xr:uid="{5136D87F-AF3A-45D8-8D2B-DD65DADECBDC}"/>
    <cellStyle name="Labels - Style3 4 2 2 5 2 2 4" xfId="28372" xr:uid="{981E2A3B-47AC-43A7-9EB0-A1918EC69C19}"/>
    <cellStyle name="Labels - Style3 4 2 2 5 2 3" xfId="28373" xr:uid="{F0F1A16B-0852-4F92-BC58-844483400312}"/>
    <cellStyle name="Labels - Style3 4 2 2 5 2 3 2" xfId="28374" xr:uid="{6631664D-1EA5-46D3-9A33-C528A41FF2F1}"/>
    <cellStyle name="Labels - Style3 4 2 2 5 2 4" xfId="28375" xr:uid="{8715A0D8-C387-44C1-AFAB-1B6A5D8EE2AC}"/>
    <cellStyle name="Labels - Style3 4 2 2 5 3" xfId="8636" xr:uid="{A1C27F5F-82FC-4669-826C-7AC4AA21F698}"/>
    <cellStyle name="Labels - Style3 4 2 2 5 3 2" xfId="8637" xr:uid="{F874864E-CC41-4D0D-BB32-766AB427B4C9}"/>
    <cellStyle name="Labels - Style3 4 2 2 5 3 2 2" xfId="28376" xr:uid="{0E30759D-6144-4291-ACF0-34BA924550A4}"/>
    <cellStyle name="Labels - Style3 4 2 2 5 3 2 2 2" xfId="28377" xr:uid="{2AB22050-AC0B-425F-86FF-2A0E1FC328AE}"/>
    <cellStyle name="Labels - Style3 4 2 2 5 3 2 3" xfId="28378" xr:uid="{673395D0-5F5B-4A61-B18F-A0DCE05FF320}"/>
    <cellStyle name="Labels - Style3 4 2 2 5 3 3" xfId="28379" xr:uid="{9ED2625C-D9C3-408D-8CDF-B38A3341841B}"/>
    <cellStyle name="Labels - Style3 4 2 2 5 3 3 2" xfId="28380" xr:uid="{DB4B5130-0803-4E00-9ABE-92ECEAF0032A}"/>
    <cellStyle name="Labels - Style3 4 2 2 5 3 4" xfId="28381" xr:uid="{7CC81200-4FC0-4C6E-AD54-EC7A8027BE2C}"/>
    <cellStyle name="Labels - Style3 4 2 2 5 4" xfId="28382" xr:uid="{EE4F4A1E-1269-48D4-A653-E32A88A5CEA3}"/>
    <cellStyle name="Labels - Style3 4 2 2 5 4 2" xfId="28383" xr:uid="{A8007D17-17C0-465F-9B30-3B17574B4719}"/>
    <cellStyle name="Labels - Style3 4 2 2 5 5" xfId="28384" xr:uid="{21D45D75-CD4C-4803-B96C-65F01E8D2A06}"/>
    <cellStyle name="Labels - Style3 4 2 2 6" xfId="8638" xr:uid="{31AEEEDA-8B46-4917-A0A1-98300E430464}"/>
    <cellStyle name="Labels - Style3 4 2 2 6 2" xfId="8639" xr:uid="{BDDC0594-1A2D-43D4-83DD-F9DCA2DAAA9D}"/>
    <cellStyle name="Labels - Style3 4 2 2 6 2 2" xfId="8640" xr:uid="{FD7DF5AC-3A36-4E12-A91B-A32FDF0E799B}"/>
    <cellStyle name="Labels - Style3 4 2 2 6 2 2 2" xfId="28385" xr:uid="{22056C70-5EEF-4B94-81D4-996C5E656027}"/>
    <cellStyle name="Labels - Style3 4 2 2 6 2 2 2 2" xfId="28386" xr:uid="{EB0258AA-80DE-4203-8E5B-DFD1BCEA395E}"/>
    <cellStyle name="Labels - Style3 4 2 2 6 2 2 3" xfId="28387" xr:uid="{C69D1852-932E-4EC9-90DA-216A392F5656}"/>
    <cellStyle name="Labels - Style3 4 2 2 6 2 3" xfId="28388" xr:uid="{E525F1C0-FA13-4E10-BE6D-7D38D0FE2458}"/>
    <cellStyle name="Labels - Style3 4 2 2 6 2 3 2" xfId="28389" xr:uid="{8572E373-D8E5-4452-B31E-FF922F012E79}"/>
    <cellStyle name="Labels - Style3 4 2 2 6 2 4" xfId="28390" xr:uid="{397B9574-6E3E-4E0A-8C78-1A379347319E}"/>
    <cellStyle name="Labels - Style3 4 2 2 6 3" xfId="28391" xr:uid="{5491AE2D-FF9B-4A04-BD32-2B3A1292151A}"/>
    <cellStyle name="Labels - Style3 4 2 2 6 3 2" xfId="28392" xr:uid="{9C9E61F9-2E52-40EC-8F18-9811C0892A31}"/>
    <cellStyle name="Labels - Style3 4 2 2 6 4" xfId="28393" xr:uid="{0D82CB86-E85A-4072-8950-0F41AA6FA75A}"/>
    <cellStyle name="Labels - Style3 4 2 2 7" xfId="8641" xr:uid="{EFE975E4-673A-4517-9EA9-C1CA9EDACF03}"/>
    <cellStyle name="Labels - Style3 4 2 2 7 2" xfId="8642" xr:uid="{20ED2752-208A-486B-8BF4-49313FB32CE1}"/>
    <cellStyle name="Labels - Style3 4 2 2 7 2 2" xfId="28394" xr:uid="{337C8CBE-3128-4557-BC59-976113EB44D1}"/>
    <cellStyle name="Labels - Style3 4 2 2 7 2 2 2" xfId="28395" xr:uid="{E4D1B0D5-3EF2-4BF0-8790-1434F5E3920B}"/>
    <cellStyle name="Labels - Style3 4 2 2 7 2 3" xfId="28396" xr:uid="{56828B56-F955-4807-9B99-B185BF96B35E}"/>
    <cellStyle name="Labels - Style3 4 2 2 7 3" xfId="28397" xr:uid="{F8639A8D-4639-4601-8503-2601DEA3349A}"/>
    <cellStyle name="Labels - Style3 4 2 2 7 3 2" xfId="28398" xr:uid="{EA96B38D-7657-442F-914C-1319E67E3EDB}"/>
    <cellStyle name="Labels - Style3 4 2 2 7 4" xfId="28399" xr:uid="{81498E6C-5545-449D-ABFB-660FA83868E6}"/>
    <cellStyle name="Labels - Style3 4 2 2 8" xfId="8643" xr:uid="{D5B7317A-3C39-4BDD-A8C3-78B09B48ECA3}"/>
    <cellStyle name="Labels - Style3 4 2 2 8 2" xfId="28400" xr:uid="{2B60A043-7C84-40FE-B74C-B4EF8B5A484D}"/>
    <cellStyle name="Labels - Style3 4 2 2 8 2 2" xfId="28401" xr:uid="{312B0631-AF93-4BF0-AEC5-12C69A98E299}"/>
    <cellStyle name="Labels - Style3 4 2 2 8 3" xfId="28402" xr:uid="{626D9CEB-EA2C-488E-A9C7-6DEF230F9D8F}"/>
    <cellStyle name="Labels - Style3 4 2 2 9" xfId="28403" xr:uid="{D6AD3778-7E13-43DD-ACBC-7AEC937EAC1E}"/>
    <cellStyle name="Labels - Style3 4 2 2 9 2" xfId="28404" xr:uid="{F6ECFFAB-E96D-4283-8F9A-4DBDFBADFA38}"/>
    <cellStyle name="Labels - Style3 4 2 3" xfId="8644" xr:uid="{EDFCA73E-3BDC-4B26-89B8-37ECF3DDBB72}"/>
    <cellStyle name="Labels - Style3 4 2 3 10" xfId="28405" xr:uid="{CED4D36D-D247-4FD9-ACAB-27C34C0E6743}"/>
    <cellStyle name="Labels - Style3 4 2 3 2" xfId="8645" xr:uid="{5D363A78-E15B-468A-90E8-727A62856CEE}"/>
    <cellStyle name="Labels - Style3 4 2 3 2 2" xfId="8646" xr:uid="{33AF04CD-4FA2-4D3D-AFD5-09A1A04807E1}"/>
    <cellStyle name="Labels - Style3 4 2 3 2 2 2" xfId="8647" xr:uid="{388BD4A8-B037-4589-9761-E9687280AAC1}"/>
    <cellStyle name="Labels - Style3 4 2 3 2 2 2 2" xfId="8648" xr:uid="{61315E86-F5C5-440F-A740-5D1939BD1F6B}"/>
    <cellStyle name="Labels - Style3 4 2 3 2 2 2 2 2" xfId="28406" xr:uid="{8C73211B-2983-4A7D-8D14-B813F9322B89}"/>
    <cellStyle name="Labels - Style3 4 2 3 2 2 2 2 2 2" xfId="28407" xr:uid="{B52EC616-F472-4E49-A978-1F828FF68E46}"/>
    <cellStyle name="Labels - Style3 4 2 3 2 2 2 2 3" xfId="28408" xr:uid="{FB0A890A-AA2A-4704-BEDF-23F91C0C59A6}"/>
    <cellStyle name="Labels - Style3 4 2 3 2 2 2 3" xfId="28409" xr:uid="{063EF330-A64F-4458-A733-03A9FC65D57F}"/>
    <cellStyle name="Labels - Style3 4 2 3 2 2 2 3 2" xfId="28410" xr:uid="{66EE34A8-8BDE-4737-8662-3514FAD5B930}"/>
    <cellStyle name="Labels - Style3 4 2 3 2 2 2 4" xfId="28411" xr:uid="{9926907B-1452-4AED-B5BB-60D6FD9B7E5F}"/>
    <cellStyle name="Labels - Style3 4 2 3 2 2 3" xfId="28412" xr:uid="{34F7D832-F098-4AA5-9984-4BAD7939DB30}"/>
    <cellStyle name="Labels - Style3 4 2 3 2 2 3 2" xfId="28413" xr:uid="{84A25674-DB4B-41CD-BB0C-94F334B557B9}"/>
    <cellStyle name="Labels - Style3 4 2 3 2 2 4" xfId="28414" xr:uid="{9B693B57-4409-44FA-8864-AC687153F134}"/>
    <cellStyle name="Labels - Style3 4 2 3 2 3" xfId="8649" xr:uid="{A34D97FC-5892-4A96-A7F4-4BEECBD5C6D2}"/>
    <cellStyle name="Labels - Style3 4 2 3 2 3 2" xfId="8650" xr:uid="{F9FEEE8E-1415-4F85-A373-FD9E7895A7F5}"/>
    <cellStyle name="Labels - Style3 4 2 3 2 3 2 2" xfId="28415" xr:uid="{704438F3-482A-496C-A541-77423817511B}"/>
    <cellStyle name="Labels - Style3 4 2 3 2 3 2 2 2" xfId="28416" xr:uid="{117FBF1E-1A84-4B02-BB71-BF038CF9382B}"/>
    <cellStyle name="Labels - Style3 4 2 3 2 3 2 3" xfId="28417" xr:uid="{118BE510-5F87-4A3E-806A-D4D6A1C21203}"/>
    <cellStyle name="Labels - Style3 4 2 3 2 3 3" xfId="28418" xr:uid="{C010F589-C102-4B2F-9A4C-B54B2ED09D56}"/>
    <cellStyle name="Labels - Style3 4 2 3 2 3 3 2" xfId="28419" xr:uid="{C51DB7EC-94D2-4A4F-B6F9-6E01FD35A91E}"/>
    <cellStyle name="Labels - Style3 4 2 3 2 3 4" xfId="28420" xr:uid="{91A20980-04E7-4FB5-884B-478E4370A7F9}"/>
    <cellStyle name="Labels - Style3 4 2 3 2 4" xfId="8651" xr:uid="{3956072F-DBE1-43E4-9EF4-3F874FA3D372}"/>
    <cellStyle name="Labels - Style3 4 2 3 2 4 2" xfId="28421" xr:uid="{AD549FF4-DCD0-463B-92EF-B7C7B8C272F5}"/>
    <cellStyle name="Labels - Style3 4 2 3 2 4 2 2" xfId="28422" xr:uid="{F26F4D15-BC3E-4FC6-B436-8EEBA988D391}"/>
    <cellStyle name="Labels - Style3 4 2 3 2 4 3" xfId="28423" xr:uid="{C581285D-F158-47AF-B177-B1DE79F063B3}"/>
    <cellStyle name="Labels - Style3 4 2 3 2 5" xfId="28424" xr:uid="{50712DEB-1D85-4F39-84A8-D449A22A23E2}"/>
    <cellStyle name="Labels - Style3 4 2 3 2 5 2" xfId="28425" xr:uid="{D64FF3B9-69EE-4E38-A40A-FDCE9C9579E5}"/>
    <cellStyle name="Labels - Style3 4 2 3 2 6" xfId="28426" xr:uid="{CAD39C22-7A8A-4546-BDB3-453B088B3C94}"/>
    <cellStyle name="Labels - Style3 4 2 3 3" xfId="8652" xr:uid="{9376ABF2-DEF3-4D12-9AA2-21CA23245C64}"/>
    <cellStyle name="Labels - Style3 4 2 3 3 2" xfId="8653" xr:uid="{62924062-2205-4BBB-A2CD-903814EA5B47}"/>
    <cellStyle name="Labels - Style3 4 2 3 3 2 2" xfId="8654" xr:uid="{734D353C-F0BA-4B71-A0A1-AE5CDE9B75FA}"/>
    <cellStyle name="Labels - Style3 4 2 3 3 2 2 2" xfId="8655" xr:uid="{97DDCBF4-7F77-4FB6-B480-1BDD6F1CEA84}"/>
    <cellStyle name="Labels - Style3 4 2 3 3 2 2 2 2" xfId="28427" xr:uid="{F4A60FDB-E7DE-41B0-924D-2FF5550A8881}"/>
    <cellStyle name="Labels - Style3 4 2 3 3 2 2 2 2 2" xfId="28428" xr:uid="{FDFDF2DA-C8B3-46BE-A2E2-72AC5E8A0281}"/>
    <cellStyle name="Labels - Style3 4 2 3 3 2 2 2 3" xfId="28429" xr:uid="{21433D2A-4C42-4C94-8F04-50BDCA9814BF}"/>
    <cellStyle name="Labels - Style3 4 2 3 3 2 2 3" xfId="28430" xr:uid="{DE7ED341-D6FE-4669-B6D5-370AB77F8B8F}"/>
    <cellStyle name="Labels - Style3 4 2 3 3 2 2 3 2" xfId="28431" xr:uid="{D72A8CFD-DC32-4C4F-9FFF-5FA519C974B8}"/>
    <cellStyle name="Labels - Style3 4 2 3 3 2 2 4" xfId="28432" xr:uid="{B0AA8E90-840A-43F7-B7F7-15902275AAD5}"/>
    <cellStyle name="Labels - Style3 4 2 3 3 2 3" xfId="28433" xr:uid="{31A630A1-A9BC-47DD-AFCC-0ED4B815692C}"/>
    <cellStyle name="Labels - Style3 4 2 3 3 2 3 2" xfId="28434" xr:uid="{275736C0-3709-4AC8-9ABA-A6DA40B03DA5}"/>
    <cellStyle name="Labels - Style3 4 2 3 3 2 4" xfId="28435" xr:uid="{8089706A-6D14-4D1F-AF88-DB50065C757D}"/>
    <cellStyle name="Labels - Style3 4 2 3 3 3" xfId="8656" xr:uid="{D133E7B6-A07D-4266-94EF-95FC92145B5E}"/>
    <cellStyle name="Labels - Style3 4 2 3 3 3 2" xfId="28436" xr:uid="{57CB937B-3A4D-4B13-A5A9-41CA439FF471}"/>
    <cellStyle name="Labels - Style3 4 2 3 3 3 2 2" xfId="28437" xr:uid="{5748488E-84B6-41D5-B1F6-F579CABF56BE}"/>
    <cellStyle name="Labels - Style3 4 2 3 3 3 3" xfId="28438" xr:uid="{ED9A6C3F-6F77-4563-ACF8-7120194AB98C}"/>
    <cellStyle name="Labels - Style3 4 2 3 3 4" xfId="28439" xr:uid="{B3B8A9F5-DEEF-48A2-9A20-EBBF8EEF17A2}"/>
    <cellStyle name="Labels - Style3 4 2 3 3 4 2" xfId="28440" xr:uid="{18B0B824-1DE5-4ABB-BE3B-E676A0213E44}"/>
    <cellStyle name="Labels - Style3 4 2 3 3 5" xfId="28441" xr:uid="{CB5FA191-A573-424D-B66B-DD318749D72D}"/>
    <cellStyle name="Labels - Style3 4 2 3 4" xfId="8657" xr:uid="{D155AE5F-6044-4CF2-819F-4E733936122B}"/>
    <cellStyle name="Labels - Style3 4 2 3 4 2" xfId="8658" xr:uid="{54EB8DEF-16C9-474D-9A60-0ADFEC4266B9}"/>
    <cellStyle name="Labels - Style3 4 2 3 4 2 2" xfId="8659" xr:uid="{D3DC918E-132D-4DA3-95DB-AA47B73EAC22}"/>
    <cellStyle name="Labels - Style3 4 2 3 4 2 2 2" xfId="8660" xr:uid="{A148514A-F214-4C52-8169-92DCFE5E997D}"/>
    <cellStyle name="Labels - Style3 4 2 3 4 2 2 2 2" xfId="28442" xr:uid="{5CF8B9D5-6A55-4FDC-8E05-5D7A70C0885D}"/>
    <cellStyle name="Labels - Style3 4 2 3 4 2 2 2 2 2" xfId="28443" xr:uid="{CE995E6A-5BAB-462C-ACC6-156297F782EC}"/>
    <cellStyle name="Labels - Style3 4 2 3 4 2 2 2 3" xfId="28444" xr:uid="{A6A32120-B018-451C-8658-8C80CCA299CC}"/>
    <cellStyle name="Labels - Style3 4 2 3 4 2 2 3" xfId="28445" xr:uid="{EA14E4B8-74AE-44F7-8743-2AF219454FEC}"/>
    <cellStyle name="Labels - Style3 4 2 3 4 2 2 3 2" xfId="28446" xr:uid="{274A3A33-8EDD-4FB1-8CB0-752F4716A00D}"/>
    <cellStyle name="Labels - Style3 4 2 3 4 2 2 4" xfId="28447" xr:uid="{4FDD08BC-C5BF-4D37-A424-4E4B6B853B79}"/>
    <cellStyle name="Labels - Style3 4 2 3 4 2 3" xfId="28448" xr:uid="{FC51FB79-7997-4C08-89BA-7CCFBB3852D6}"/>
    <cellStyle name="Labels - Style3 4 2 3 4 2 3 2" xfId="28449" xr:uid="{2012CC5D-9B4A-4FC7-8587-0D53D7266FC7}"/>
    <cellStyle name="Labels - Style3 4 2 3 4 2 4" xfId="28450" xr:uid="{6C05695E-2BD3-4600-B8D8-10B4351317AE}"/>
    <cellStyle name="Labels - Style3 4 2 3 4 3" xfId="8661" xr:uid="{265B0F21-DB6F-4E22-B42C-03BD710C2063}"/>
    <cellStyle name="Labels - Style3 4 2 3 4 3 2" xfId="8662" xr:uid="{3F2521D4-8E21-442A-ABF5-DA4D790EDF73}"/>
    <cellStyle name="Labels - Style3 4 2 3 4 3 2 2" xfId="28451" xr:uid="{9299D232-F8F9-407F-AC23-C4A8D7FCB4DC}"/>
    <cellStyle name="Labels - Style3 4 2 3 4 3 2 2 2" xfId="28452" xr:uid="{F635BACE-6566-42A2-A736-F11404928195}"/>
    <cellStyle name="Labels - Style3 4 2 3 4 3 2 3" xfId="28453" xr:uid="{FB8C664F-DABF-4A7B-B346-0643F5BB943C}"/>
    <cellStyle name="Labels - Style3 4 2 3 4 3 3" xfId="28454" xr:uid="{F00EDF38-43F5-4DF2-A27E-E8A4BF95279B}"/>
    <cellStyle name="Labels - Style3 4 2 3 4 3 3 2" xfId="28455" xr:uid="{213736EB-BE88-406E-B57B-6A1209C8A24E}"/>
    <cellStyle name="Labels - Style3 4 2 3 4 3 4" xfId="28456" xr:uid="{E8EAD76D-8158-4A5D-AE83-7C4BF6D2BAF0}"/>
    <cellStyle name="Labels - Style3 4 2 3 4 4" xfId="8663" xr:uid="{80CCED26-B04B-4DF8-A705-95BF1F0AB081}"/>
    <cellStyle name="Labels - Style3 4 2 3 4 4 2" xfId="28457" xr:uid="{CAFF8432-E6B9-4B78-81F9-4D06A9E66FBD}"/>
    <cellStyle name="Labels - Style3 4 2 3 4 4 2 2" xfId="28458" xr:uid="{C99AB7AD-AED2-4B81-A679-3122175354E6}"/>
    <cellStyle name="Labels - Style3 4 2 3 4 4 3" xfId="28459" xr:uid="{70B2E552-B397-4662-A4F3-E843EB4788C2}"/>
    <cellStyle name="Labels - Style3 4 2 3 4 5" xfId="28460" xr:uid="{0130FC20-AE47-4BE2-98F8-A2453361332A}"/>
    <cellStyle name="Labels - Style3 4 2 3 4 5 2" xfId="28461" xr:uid="{1FD50A67-8117-4D3C-B748-509B5B3DF147}"/>
    <cellStyle name="Labels - Style3 4 2 3 4 6" xfId="28462" xr:uid="{91CCC732-B13E-4E09-84BE-683F32EA6CE6}"/>
    <cellStyle name="Labels - Style3 4 2 3 5" xfId="8664" xr:uid="{BFD16BCE-2CF6-44C4-8772-49A2C537F0A3}"/>
    <cellStyle name="Labels - Style3 4 2 3 5 2" xfId="8665" xr:uid="{6B4FE8B1-7F14-4BC1-87B1-0CF78C5186F0}"/>
    <cellStyle name="Labels - Style3 4 2 3 5 2 2" xfId="8666" xr:uid="{9B6A0A50-FAE9-410E-A54E-8BA44F66E27F}"/>
    <cellStyle name="Labels - Style3 4 2 3 5 2 2 2" xfId="8667" xr:uid="{2BDE0CAB-8F44-4994-955B-084E5AD88A60}"/>
    <cellStyle name="Labels - Style3 4 2 3 5 2 2 2 2" xfId="28463" xr:uid="{54F87345-1C92-41E4-BB29-6D3574C458B4}"/>
    <cellStyle name="Labels - Style3 4 2 3 5 2 2 2 2 2" xfId="28464" xr:uid="{05C03B8D-2B21-4A10-9AED-C9E75A4F8C97}"/>
    <cellStyle name="Labels - Style3 4 2 3 5 2 2 2 3" xfId="28465" xr:uid="{1597188C-131B-4FDA-BDF3-074385A09CC4}"/>
    <cellStyle name="Labels - Style3 4 2 3 5 2 2 3" xfId="28466" xr:uid="{C7E757D7-77E6-4149-8B3D-8B2590C23EB3}"/>
    <cellStyle name="Labels - Style3 4 2 3 5 2 2 3 2" xfId="28467" xr:uid="{A6AB35C0-71F4-40B8-9A5E-5A3E82D460A1}"/>
    <cellStyle name="Labels - Style3 4 2 3 5 2 2 4" xfId="28468" xr:uid="{E5E2E164-84A0-46C6-A395-73C975560812}"/>
    <cellStyle name="Labels - Style3 4 2 3 5 2 3" xfId="28469" xr:uid="{950F4B88-4C1B-4158-9074-C6F15C2D8B31}"/>
    <cellStyle name="Labels - Style3 4 2 3 5 2 3 2" xfId="28470" xr:uid="{7ABC7567-FB19-43F8-99F8-9F2DF938C766}"/>
    <cellStyle name="Labels - Style3 4 2 3 5 2 4" xfId="28471" xr:uid="{06EA6B91-F013-471D-83AD-7DCF63D7903E}"/>
    <cellStyle name="Labels - Style3 4 2 3 5 3" xfId="8668" xr:uid="{1CD45ED4-AF9C-4D6B-BC7F-A6696BF44A58}"/>
    <cellStyle name="Labels - Style3 4 2 3 5 3 2" xfId="8669" xr:uid="{8F604373-7FBB-4941-BB37-6B26BEC5DDA8}"/>
    <cellStyle name="Labels - Style3 4 2 3 5 3 2 2" xfId="28472" xr:uid="{E80C19FF-2117-40FC-805A-9C5C29CB6C6F}"/>
    <cellStyle name="Labels - Style3 4 2 3 5 3 2 2 2" xfId="28473" xr:uid="{03D0FC1E-991B-478E-B064-5047061C8E69}"/>
    <cellStyle name="Labels - Style3 4 2 3 5 3 2 3" xfId="28474" xr:uid="{8EB4FCCC-9013-4245-84E3-C55A287096D5}"/>
    <cellStyle name="Labels - Style3 4 2 3 5 3 3" xfId="28475" xr:uid="{08F63134-E83D-49D2-82B7-EFBCE98E37B9}"/>
    <cellStyle name="Labels - Style3 4 2 3 5 3 3 2" xfId="28476" xr:uid="{6E8D1292-60D8-4690-85DB-63138F799DF7}"/>
    <cellStyle name="Labels - Style3 4 2 3 5 3 4" xfId="28477" xr:uid="{AE7C3A13-F5E2-4027-B8C9-AEB08E7D502F}"/>
    <cellStyle name="Labels - Style3 4 2 3 5 4" xfId="28478" xr:uid="{C587C1D0-F513-4D3D-9FFF-66839E8996E0}"/>
    <cellStyle name="Labels - Style3 4 2 3 5 4 2" xfId="28479" xr:uid="{BB02AB4B-5712-4F9A-BAFF-9D59AAF286F4}"/>
    <cellStyle name="Labels - Style3 4 2 3 5 5" xfId="28480" xr:uid="{8F756CBD-50C7-406F-B175-9AE66762CA11}"/>
    <cellStyle name="Labels - Style3 4 2 3 6" xfId="8670" xr:uid="{2DA116E7-5FF7-4D30-8CE4-21AD32C56F30}"/>
    <cellStyle name="Labels - Style3 4 2 3 6 2" xfId="8671" xr:uid="{7CEF078B-1E52-4204-AC81-0816268CD8D8}"/>
    <cellStyle name="Labels - Style3 4 2 3 6 2 2" xfId="8672" xr:uid="{7AEB3B85-DA49-4137-A129-E421E818A482}"/>
    <cellStyle name="Labels - Style3 4 2 3 6 2 2 2" xfId="28481" xr:uid="{D52CE2ED-EC37-45B0-BDD2-26C1AEC7AF54}"/>
    <cellStyle name="Labels - Style3 4 2 3 6 2 2 2 2" xfId="28482" xr:uid="{AA25E39F-6CE4-47E4-BC7B-423734763F49}"/>
    <cellStyle name="Labels - Style3 4 2 3 6 2 2 3" xfId="28483" xr:uid="{F4C4132D-177A-4D35-818E-78DC617B731A}"/>
    <cellStyle name="Labels - Style3 4 2 3 6 2 3" xfId="28484" xr:uid="{2EE84A18-3C73-46D1-BD45-07AC79EE426D}"/>
    <cellStyle name="Labels - Style3 4 2 3 6 2 3 2" xfId="28485" xr:uid="{9631E637-DBA3-43EC-9A3F-1981BD345FD1}"/>
    <cellStyle name="Labels - Style3 4 2 3 6 2 4" xfId="28486" xr:uid="{AD2E0CE1-1488-4A5D-A28C-C5DC4DE67A0C}"/>
    <cellStyle name="Labels - Style3 4 2 3 6 3" xfId="28487" xr:uid="{ADC8C91A-24A6-4DBD-BC57-46E87A92B837}"/>
    <cellStyle name="Labels - Style3 4 2 3 6 3 2" xfId="28488" xr:uid="{D592AC6C-AD69-4943-94A3-6672B38670E7}"/>
    <cellStyle name="Labels - Style3 4 2 3 6 4" xfId="28489" xr:uid="{8775622A-5AB1-4606-8392-5FF6D08C8F62}"/>
    <cellStyle name="Labels - Style3 4 2 3 7" xfId="8673" xr:uid="{82F2ADF3-BF63-4E00-BD88-573E4F1C944A}"/>
    <cellStyle name="Labels - Style3 4 2 3 7 2" xfId="8674" xr:uid="{6766C78B-F213-4E77-A898-9838DCD64A6C}"/>
    <cellStyle name="Labels - Style3 4 2 3 7 2 2" xfId="28490" xr:uid="{BE5085DE-D80C-4946-94B9-D99300BF37D9}"/>
    <cellStyle name="Labels - Style3 4 2 3 7 2 2 2" xfId="28491" xr:uid="{F17B27CC-8E47-4A89-A1CE-51E7D6E7A099}"/>
    <cellStyle name="Labels - Style3 4 2 3 7 2 3" xfId="28492" xr:uid="{BC9017E2-AFD2-407A-A9FB-685A9A347332}"/>
    <cellStyle name="Labels - Style3 4 2 3 7 3" xfId="28493" xr:uid="{E82D93E7-FB3C-4D9C-BC37-28ABB80D16F8}"/>
    <cellStyle name="Labels - Style3 4 2 3 7 3 2" xfId="28494" xr:uid="{1F7F6490-EA80-485E-AEC9-97157349A26A}"/>
    <cellStyle name="Labels - Style3 4 2 3 7 4" xfId="28495" xr:uid="{79EBE341-2249-440D-8281-599216209111}"/>
    <cellStyle name="Labels - Style3 4 2 3 8" xfId="8675" xr:uid="{CD5EB082-59A6-4DCB-8497-A85EE6214709}"/>
    <cellStyle name="Labels - Style3 4 2 3 8 2" xfId="28496" xr:uid="{85AE6199-355A-4F7D-A1CF-4C8ABB336018}"/>
    <cellStyle name="Labels - Style3 4 2 3 8 2 2" xfId="28497" xr:uid="{2FDA98E7-A691-491E-89DB-91C96F39C968}"/>
    <cellStyle name="Labels - Style3 4 2 3 8 3" xfId="28498" xr:uid="{27393B3B-3AFF-48A6-AE94-C0D28E7536BD}"/>
    <cellStyle name="Labels - Style3 4 2 3 9" xfId="28499" xr:uid="{A7271BAF-AFF1-422C-953D-A82E985F16DD}"/>
    <cellStyle name="Labels - Style3 4 2 3 9 2" xfId="28500" xr:uid="{D38F064C-CD44-44D0-BBA2-D3C969DA846C}"/>
    <cellStyle name="Labels - Style3 4 2 4" xfId="8676" xr:uid="{DADEF7B3-7748-425B-91F3-98E162A84190}"/>
    <cellStyle name="Labels - Style3 4 2 4 2" xfId="8677" xr:uid="{7B04D279-F843-4949-90A8-C0863DCC359A}"/>
    <cellStyle name="Labels - Style3 4 2 4 2 2" xfId="8678" xr:uid="{3D42A141-BD90-4767-B984-D0F40AB0C8F8}"/>
    <cellStyle name="Labels - Style3 4 2 4 2 2 2" xfId="8679" xr:uid="{96E2E001-1FC1-4F87-BA7C-3E743C24DDEB}"/>
    <cellStyle name="Labels - Style3 4 2 4 2 2 2 2" xfId="28501" xr:uid="{5FD23B9A-B5E6-46E0-B584-F3F44DE03D52}"/>
    <cellStyle name="Labels - Style3 4 2 4 2 2 2 2 2" xfId="28502" xr:uid="{CBDE39B7-B762-4580-87EF-1D75F0578F07}"/>
    <cellStyle name="Labels - Style3 4 2 4 2 2 2 3" xfId="28503" xr:uid="{4FCAB8D0-ECA8-4476-B721-AF26CF4FDEB4}"/>
    <cellStyle name="Labels - Style3 4 2 4 2 2 3" xfId="28504" xr:uid="{BECA536B-3D9E-4A35-BD16-3B424253FCCA}"/>
    <cellStyle name="Labels - Style3 4 2 4 2 2 3 2" xfId="28505" xr:uid="{81CB0EB0-0E30-4097-81B2-F2D1F3FDB33F}"/>
    <cellStyle name="Labels - Style3 4 2 4 2 2 4" xfId="28506" xr:uid="{7687C6B6-C56C-4782-9D4C-F7A527B0A4C0}"/>
    <cellStyle name="Labels - Style3 4 2 4 2 3" xfId="28507" xr:uid="{958C9EE8-9551-4DD0-B30B-E6928B3FCCA8}"/>
    <cellStyle name="Labels - Style3 4 2 4 2 3 2" xfId="28508" xr:uid="{990DF249-0847-460B-BC4B-5C6CB7244EF8}"/>
    <cellStyle name="Labels - Style3 4 2 4 2 4" xfId="28509" xr:uid="{F905828A-875F-40DF-95BC-CEAB5AF56765}"/>
    <cellStyle name="Labels - Style3 4 2 4 3" xfId="8680" xr:uid="{FD02C3D3-4D7A-44DE-BD8C-74DBA2A8494C}"/>
    <cellStyle name="Labels - Style3 4 2 4 3 2" xfId="8681" xr:uid="{CF262FE6-5810-4222-90A0-AE4EB84BBCA7}"/>
    <cellStyle name="Labels - Style3 4 2 4 3 2 2" xfId="28510" xr:uid="{B071EA0F-14D6-4E7A-A13A-D8F670F4C756}"/>
    <cellStyle name="Labels - Style3 4 2 4 3 2 2 2" xfId="28511" xr:uid="{F2FFF7BE-6B70-4F0A-B0F0-DDED677D7CCB}"/>
    <cellStyle name="Labels - Style3 4 2 4 3 2 3" xfId="28512" xr:uid="{6CAE068A-C60A-45C0-948C-5A5781432C05}"/>
    <cellStyle name="Labels - Style3 4 2 4 3 3" xfId="28513" xr:uid="{8B1F297C-32E3-4E36-99DF-DA8D7920124A}"/>
    <cellStyle name="Labels - Style3 4 2 4 3 3 2" xfId="28514" xr:uid="{646E9F6B-F2BB-4D50-B8FD-89029B9048A5}"/>
    <cellStyle name="Labels - Style3 4 2 4 3 4" xfId="28515" xr:uid="{9C00C506-FC2A-4B3A-9D85-4F793B96A6D9}"/>
    <cellStyle name="Labels - Style3 4 2 4 4" xfId="8682" xr:uid="{A9BBD165-70B7-4208-88A2-1A1791CEFFA6}"/>
    <cellStyle name="Labels - Style3 4 2 4 4 2" xfId="28516" xr:uid="{9A83C584-0C5D-4646-935A-9CFDAD1FD495}"/>
    <cellStyle name="Labels - Style3 4 2 4 4 2 2" xfId="28517" xr:uid="{D245D35C-6329-48AD-86B3-1F9656695F34}"/>
    <cellStyle name="Labels - Style3 4 2 4 4 3" xfId="28518" xr:uid="{BE3FE8FB-DE7E-41A4-A684-83BE41E16762}"/>
    <cellStyle name="Labels - Style3 4 2 4 5" xfId="28519" xr:uid="{08A066F1-329A-4CC8-9AAA-30ABE10F57E9}"/>
    <cellStyle name="Labels - Style3 4 2 4 5 2" xfId="28520" xr:uid="{46719D73-24E5-44B5-86FB-2BCCCAC75D93}"/>
    <cellStyle name="Labels - Style3 4 2 4 6" xfId="28521" xr:uid="{E5F9A121-8B74-4133-B8BD-0E21705AF059}"/>
    <cellStyle name="Labels - Style3 4 2 5" xfId="8683" xr:uid="{E6EFB2A9-AD07-49BF-8EFD-87A324C73D42}"/>
    <cellStyle name="Labels - Style3 4 2 5 2" xfId="8684" xr:uid="{3AA809E2-0960-489F-8D46-5F104CD328F5}"/>
    <cellStyle name="Labels - Style3 4 2 5 2 2" xfId="8685" xr:uid="{2ED0092C-A920-445C-8F0D-CEBC1A035ABD}"/>
    <cellStyle name="Labels - Style3 4 2 5 2 2 2" xfId="8686" xr:uid="{C5301A99-9EE9-4AA4-8FDD-EF3A660DA749}"/>
    <cellStyle name="Labels - Style3 4 2 5 2 2 2 2" xfId="28522" xr:uid="{A94729DD-451F-46CC-A3A1-1C3BDE40EBC6}"/>
    <cellStyle name="Labels - Style3 4 2 5 2 2 2 2 2" xfId="28523" xr:uid="{A3F24FDE-1072-496B-A8E1-A4FE1180C088}"/>
    <cellStyle name="Labels - Style3 4 2 5 2 2 2 3" xfId="28524" xr:uid="{47C31787-3F98-4840-9161-1696E80AF000}"/>
    <cellStyle name="Labels - Style3 4 2 5 2 2 3" xfId="28525" xr:uid="{D5E42D2F-BA68-4790-9F2B-0AEE80C473B4}"/>
    <cellStyle name="Labels - Style3 4 2 5 2 2 3 2" xfId="28526" xr:uid="{77D50C31-ED07-4345-A8F2-97C48FB106AF}"/>
    <cellStyle name="Labels - Style3 4 2 5 2 2 4" xfId="28527" xr:uid="{0FF9470E-7D46-4C60-9052-A2721D69A40A}"/>
    <cellStyle name="Labels - Style3 4 2 5 2 3" xfId="28528" xr:uid="{F143F258-D565-4CD1-A06A-CBE371BFE152}"/>
    <cellStyle name="Labels - Style3 4 2 5 2 3 2" xfId="28529" xr:uid="{72B3AE65-D048-4439-9EB3-E3DFEE6FDF09}"/>
    <cellStyle name="Labels - Style3 4 2 5 2 4" xfId="28530" xr:uid="{A33FF608-158A-4312-B2F9-BD8671E0E1DB}"/>
    <cellStyle name="Labels - Style3 4 2 5 3" xfId="8687" xr:uid="{708E708E-D9B0-4D5A-83EB-8694B1C3ADDA}"/>
    <cellStyle name="Labels - Style3 4 2 5 3 2" xfId="8688" xr:uid="{55A19040-1833-4BC2-B61A-1DCB0D20C3A7}"/>
    <cellStyle name="Labels - Style3 4 2 5 3 2 2" xfId="28531" xr:uid="{9339CB9A-DBCB-4CC0-A818-0D72C6AD681B}"/>
    <cellStyle name="Labels - Style3 4 2 5 3 2 2 2" xfId="28532" xr:uid="{EAC57454-754F-44B7-B19B-80CAA66451B1}"/>
    <cellStyle name="Labels - Style3 4 2 5 3 2 3" xfId="28533" xr:uid="{C1A255FA-7E46-457C-B4C8-5483D74626A5}"/>
    <cellStyle name="Labels - Style3 4 2 5 3 3" xfId="28534" xr:uid="{26B6D9BE-7427-4DB7-AC22-270146839C5A}"/>
    <cellStyle name="Labels - Style3 4 2 5 3 3 2" xfId="28535" xr:uid="{54EE462F-00A9-4F74-87AF-5BFE8FEDE52A}"/>
    <cellStyle name="Labels - Style3 4 2 5 3 4" xfId="28536" xr:uid="{B2EC9103-76E1-46AF-B393-BCA00AEC56C5}"/>
    <cellStyle name="Labels - Style3 4 2 5 4" xfId="8689" xr:uid="{CD856F18-0FB8-4F3B-8574-692DCB4F8761}"/>
    <cellStyle name="Labels - Style3 4 2 5 4 2" xfId="28537" xr:uid="{EEEDBC81-660F-4B02-AD81-6AFAA354CF25}"/>
    <cellStyle name="Labels - Style3 4 2 5 4 2 2" xfId="28538" xr:uid="{06E1F174-560E-412A-A922-51E1EBAFDB2A}"/>
    <cellStyle name="Labels - Style3 4 2 5 4 3" xfId="28539" xr:uid="{0ED6608C-A6B9-46B2-BBBE-B2B6E646930F}"/>
    <cellStyle name="Labels - Style3 4 2 5 5" xfId="28540" xr:uid="{D3262116-A08F-41A7-A955-A473C829C547}"/>
    <cellStyle name="Labels - Style3 4 2 5 5 2" xfId="28541" xr:uid="{DB187599-4F62-41AA-835C-AC5B5B2D20FB}"/>
    <cellStyle name="Labels - Style3 4 2 5 6" xfId="28542" xr:uid="{E5577A5D-F721-4122-8080-94F03B7C0D3D}"/>
    <cellStyle name="Labels - Style3 4 2 6" xfId="8690" xr:uid="{3F726494-0A5B-42F0-9D96-92516F5A66B9}"/>
    <cellStyle name="Labels - Style3 4 2 6 2" xfId="8691" xr:uid="{FF5197EC-02CD-4E70-A13C-39A71C4B7B75}"/>
    <cellStyle name="Labels - Style3 4 2 6 2 2" xfId="8692" xr:uid="{72CD0DDA-4A3F-4204-B975-F0D9C3E727CE}"/>
    <cellStyle name="Labels - Style3 4 2 6 2 2 2" xfId="8693" xr:uid="{A051F64C-8C96-48BA-A968-99C0B4CBA3E9}"/>
    <cellStyle name="Labels - Style3 4 2 6 2 2 2 2" xfId="28543" xr:uid="{7AA8CC1B-10DC-4C2C-9330-CA701763C8FF}"/>
    <cellStyle name="Labels - Style3 4 2 6 2 2 2 2 2" xfId="28544" xr:uid="{719B4F06-5F9A-4389-BEBD-58A3CF8E0ADE}"/>
    <cellStyle name="Labels - Style3 4 2 6 2 2 2 3" xfId="28545" xr:uid="{2CD3EC8C-0987-4635-B356-6A4D8FD920F3}"/>
    <cellStyle name="Labels - Style3 4 2 6 2 2 3" xfId="28546" xr:uid="{BDBBAA0C-56C8-4BFD-A000-3A2FA018D862}"/>
    <cellStyle name="Labels - Style3 4 2 6 2 2 3 2" xfId="28547" xr:uid="{972A0BBA-1BE7-46CE-9CC9-9B2C63A930DC}"/>
    <cellStyle name="Labels - Style3 4 2 6 2 2 4" xfId="28548" xr:uid="{59483016-FB66-4B3B-BAD5-90E33F7EFB84}"/>
    <cellStyle name="Labels - Style3 4 2 6 2 3" xfId="28549" xr:uid="{CB8A778D-0CCB-4522-B6C1-3EB452631008}"/>
    <cellStyle name="Labels - Style3 4 2 6 2 3 2" xfId="28550" xr:uid="{0E35278C-11BC-467B-9353-7185AE57E5EF}"/>
    <cellStyle name="Labels - Style3 4 2 6 2 4" xfId="28551" xr:uid="{29F19630-641E-418A-9F7E-3ADF2665657E}"/>
    <cellStyle name="Labels - Style3 4 2 6 3" xfId="8694" xr:uid="{B2D7C2AA-8BC9-47E1-A966-3558839503B3}"/>
    <cellStyle name="Labels - Style3 4 2 6 3 2" xfId="8695" xr:uid="{8C40BD41-FD7D-47B2-87DF-8AAF0783CD9A}"/>
    <cellStyle name="Labels - Style3 4 2 6 3 2 2" xfId="28552" xr:uid="{2DC6AD3A-BD86-4C24-9216-AB3DEE4BCA22}"/>
    <cellStyle name="Labels - Style3 4 2 6 3 2 2 2" xfId="28553" xr:uid="{6B4F2994-8658-429F-8914-D4B3422D24F1}"/>
    <cellStyle name="Labels - Style3 4 2 6 3 2 3" xfId="28554" xr:uid="{26161422-9AE6-4661-BBC8-DBD59F09C592}"/>
    <cellStyle name="Labels - Style3 4 2 6 3 3" xfId="28555" xr:uid="{F623F442-5E20-4588-900E-B69D080DA9C4}"/>
    <cellStyle name="Labels - Style3 4 2 6 3 3 2" xfId="28556" xr:uid="{39853CD0-01B2-4E4C-90BA-31DF6E959618}"/>
    <cellStyle name="Labels - Style3 4 2 6 3 4" xfId="28557" xr:uid="{36137970-36EA-455C-93A6-96B2FCC373FD}"/>
    <cellStyle name="Labels - Style3 4 2 6 4" xfId="8696" xr:uid="{934B07E6-51CD-42AA-9E7C-12E42B1C14F8}"/>
    <cellStyle name="Labels - Style3 4 2 6 4 2" xfId="28558" xr:uid="{BB5689A2-D3E6-43DB-9B49-4011A0540302}"/>
    <cellStyle name="Labels - Style3 4 2 6 4 2 2" xfId="28559" xr:uid="{44D14601-10B9-4F51-B37A-81859968EB03}"/>
    <cellStyle name="Labels - Style3 4 2 6 4 3" xfId="28560" xr:uid="{E03E53B2-AAFB-429C-896C-D3F52233B606}"/>
    <cellStyle name="Labels - Style3 4 2 6 5" xfId="28561" xr:uid="{9008F852-4D4B-4934-9304-0708B733CCE3}"/>
    <cellStyle name="Labels - Style3 4 2 6 5 2" xfId="28562" xr:uid="{B69DA26E-3610-4B73-8C98-57FB2AEF5E91}"/>
    <cellStyle name="Labels - Style3 4 2 6 6" xfId="28563" xr:uid="{7E120A24-65B0-4E12-B4C6-5E135E7ACFC8}"/>
    <cellStyle name="Labels - Style3 4 2 7" xfId="8697" xr:uid="{AFB221B3-CBAC-4A4F-8A49-E6B05BCD4948}"/>
    <cellStyle name="Labels - Style3 4 2 7 2" xfId="8698" xr:uid="{28897C06-193F-4C83-B049-298A2E9F72C0}"/>
    <cellStyle name="Labels - Style3 4 2 7 2 2" xfId="8699" xr:uid="{7052C844-A7D8-4828-AFC8-86710ECC552C}"/>
    <cellStyle name="Labels - Style3 4 2 7 2 2 2" xfId="28564" xr:uid="{DFCD9E46-259C-4A6D-803F-B4B02DAC1E6C}"/>
    <cellStyle name="Labels - Style3 4 2 7 2 2 2 2" xfId="28565" xr:uid="{7A1AAA88-DEA6-436B-83D2-3CDFE4B44161}"/>
    <cellStyle name="Labels - Style3 4 2 7 2 2 3" xfId="28566" xr:uid="{349F0E4F-9B8C-4A07-95A2-DC08E12BADEE}"/>
    <cellStyle name="Labels - Style3 4 2 7 2 3" xfId="28567" xr:uid="{5AABDC5A-A389-4A07-912E-BC36CEAF20F8}"/>
    <cellStyle name="Labels - Style3 4 2 7 2 3 2" xfId="28568" xr:uid="{339DDBC9-6CCC-4543-B49B-876272411968}"/>
    <cellStyle name="Labels - Style3 4 2 7 2 4" xfId="28569" xr:uid="{8BB60CD4-A3BD-4370-8B9D-0688442305C6}"/>
    <cellStyle name="Labels - Style3 4 2 7 3" xfId="28570" xr:uid="{EE5D7F1B-0917-45A6-8266-C8E9014F9DE5}"/>
    <cellStyle name="Labels - Style3 4 2 7 3 2" xfId="28571" xr:uid="{E536F3A2-B1C4-47B9-A83C-7B1DECEDE14D}"/>
    <cellStyle name="Labels - Style3 4 2 7 4" xfId="28572" xr:uid="{51FA26D6-1A73-4C79-9D86-731818FAA731}"/>
    <cellStyle name="Labels - Style3 4 2 8" xfId="8700" xr:uid="{85E05026-7CA2-49D3-B713-68855C68C698}"/>
    <cellStyle name="Labels - Style3 4 2 8 2" xfId="8701" xr:uid="{828FB5ED-F1E9-4886-8BFF-A21C7A8142F2}"/>
    <cellStyle name="Labels - Style3 4 2 8 2 2" xfId="28573" xr:uid="{453EF054-9BD8-4EC0-86D1-9EF2DA0BE24E}"/>
    <cellStyle name="Labels - Style3 4 2 8 2 2 2" xfId="28574" xr:uid="{A487CACD-8EAB-445E-BD3E-C70C7BFFEE7A}"/>
    <cellStyle name="Labels - Style3 4 2 8 2 3" xfId="28575" xr:uid="{1E29C51D-238C-4EE6-97E7-F10A308155BF}"/>
    <cellStyle name="Labels - Style3 4 2 8 3" xfId="28576" xr:uid="{FE5AC079-0E47-4F46-B9B9-27D61BF3C073}"/>
    <cellStyle name="Labels - Style3 4 2 8 3 2" xfId="28577" xr:uid="{FFA45274-65F3-4784-8D4E-172CE503CC54}"/>
    <cellStyle name="Labels - Style3 4 2 8 4" xfId="28578" xr:uid="{72742263-AFED-48B4-981D-298FC62367AB}"/>
    <cellStyle name="Labels - Style3 4 2 9" xfId="8702" xr:uid="{894811D0-6016-4198-A714-6175A6A7266C}"/>
    <cellStyle name="Labels - Style3 4 2 9 2" xfId="28579" xr:uid="{D09F3053-9B45-41ED-A1C5-AB0BB2699F5D}"/>
    <cellStyle name="Labels - Style3 4 2 9 2 2" xfId="28580" xr:uid="{B66E5D21-0463-4E3E-B260-BCBAB838E1A5}"/>
    <cellStyle name="Labels - Style3 4 2 9 3" xfId="28581" xr:uid="{C3AC888F-3EA8-4663-84BC-6612CFF43897}"/>
    <cellStyle name="Labels - Style3 4 3" xfId="8703" xr:uid="{5A9E5978-3948-46D6-81F8-4890C4D74C1A}"/>
    <cellStyle name="Labels - Style3 4 3 10" xfId="28582" xr:uid="{8D4E5169-B1BF-4A61-8087-1B8DF492F447}"/>
    <cellStyle name="Labels - Style3 4 3 2" xfId="8704" xr:uid="{29D50F70-F797-44C0-95FD-B61122F1C8A0}"/>
    <cellStyle name="Labels - Style3 4 3 2 2" xfId="8705" xr:uid="{5E472858-E3BC-4CB8-A98C-B0F0ED79ABF8}"/>
    <cellStyle name="Labels - Style3 4 3 2 2 2" xfId="8706" xr:uid="{5839E682-B435-4B0A-9AEF-DE4C48FCBEDD}"/>
    <cellStyle name="Labels - Style3 4 3 2 2 2 2" xfId="8707" xr:uid="{C5FB3F5E-2FDB-4281-BAE2-EA851A897E68}"/>
    <cellStyle name="Labels - Style3 4 3 2 2 2 2 2" xfId="28583" xr:uid="{79D9B8A0-C9C8-4075-BC8E-F8604F74A035}"/>
    <cellStyle name="Labels - Style3 4 3 2 2 2 2 2 2" xfId="28584" xr:uid="{64AAE6C3-6C7C-4E39-9827-413D638A7779}"/>
    <cellStyle name="Labels - Style3 4 3 2 2 2 2 3" xfId="28585" xr:uid="{CEE78566-361A-4B47-AEAC-4DA204363E2D}"/>
    <cellStyle name="Labels - Style3 4 3 2 2 2 3" xfId="28586" xr:uid="{178CD193-8F3B-467A-A25A-F817ECCFCC5D}"/>
    <cellStyle name="Labels - Style3 4 3 2 2 2 3 2" xfId="28587" xr:uid="{30D8FBEA-0344-46D5-80A0-77C177BB4EF7}"/>
    <cellStyle name="Labels - Style3 4 3 2 2 2 4" xfId="28588" xr:uid="{4702F935-F2AE-4238-A1DB-7FAB8A7BDCB6}"/>
    <cellStyle name="Labels - Style3 4 3 2 2 3" xfId="28589" xr:uid="{E1210425-E5AB-484F-B5F6-733202D47D75}"/>
    <cellStyle name="Labels - Style3 4 3 2 2 3 2" xfId="28590" xr:uid="{7F01E7DD-94B0-4289-8AD6-DB4043AF02F4}"/>
    <cellStyle name="Labels - Style3 4 3 2 2 4" xfId="28591" xr:uid="{7A9FC1A5-7A56-484E-935F-5E5F15C45868}"/>
    <cellStyle name="Labels - Style3 4 3 2 3" xfId="8708" xr:uid="{49DAC85C-0212-4C9B-8E8F-AA9751A73FD0}"/>
    <cellStyle name="Labels - Style3 4 3 2 3 2" xfId="8709" xr:uid="{0F701623-1426-4EED-B1AB-E1D63A231F6C}"/>
    <cellStyle name="Labels - Style3 4 3 2 3 2 2" xfId="28592" xr:uid="{361F82D3-3789-411D-9101-D68D7FB140F9}"/>
    <cellStyle name="Labels - Style3 4 3 2 3 2 2 2" xfId="28593" xr:uid="{041C05A8-4E3E-4F18-98A3-096A99A0183C}"/>
    <cellStyle name="Labels - Style3 4 3 2 3 2 3" xfId="28594" xr:uid="{16E73B8F-CBEA-4CBC-9B3A-02DB05E3B6E1}"/>
    <cellStyle name="Labels - Style3 4 3 2 3 3" xfId="28595" xr:uid="{CC2439AA-6FA0-4033-BEC5-A9C40E3E0CCC}"/>
    <cellStyle name="Labels - Style3 4 3 2 3 3 2" xfId="28596" xr:uid="{CF81B87B-1599-46A4-AE3F-C1BBCB506635}"/>
    <cellStyle name="Labels - Style3 4 3 2 3 4" xfId="28597" xr:uid="{9A952252-5250-4748-B487-58553362B1F6}"/>
    <cellStyle name="Labels - Style3 4 3 2 4" xfId="8710" xr:uid="{B8B4AEF5-ECBA-4073-9861-47BC2053FB42}"/>
    <cellStyle name="Labels - Style3 4 3 2 4 2" xfId="28598" xr:uid="{983F637C-8367-4CE7-84B2-E6457612E471}"/>
    <cellStyle name="Labels - Style3 4 3 2 4 2 2" xfId="28599" xr:uid="{84959E71-38A5-4F43-A13D-A4D11FF18BBF}"/>
    <cellStyle name="Labels - Style3 4 3 2 4 3" xfId="28600" xr:uid="{013E805A-BD9A-4D0D-ABAB-4E9A1906B802}"/>
    <cellStyle name="Labels - Style3 4 3 2 5" xfId="28601" xr:uid="{A4814D19-453C-4A4A-9CBF-1ED49BD4417C}"/>
    <cellStyle name="Labels - Style3 4 3 2 5 2" xfId="28602" xr:uid="{03923406-00AD-42F5-9940-DF4A55C11ED6}"/>
    <cellStyle name="Labels - Style3 4 3 2 6" xfId="28603" xr:uid="{6D450DFB-E1D1-4F1F-8069-0FDA4A3D3E2E}"/>
    <cellStyle name="Labels - Style3 4 3 3" xfId="8711" xr:uid="{27154B30-BB69-48C6-9EA8-2429B5165364}"/>
    <cellStyle name="Labels - Style3 4 3 3 2" xfId="8712" xr:uid="{933E9714-6CD8-4CAF-9C87-660883CF82BE}"/>
    <cellStyle name="Labels - Style3 4 3 3 2 2" xfId="8713" xr:uid="{7CB1D77F-D36C-49B9-A24A-20FEE37FB789}"/>
    <cellStyle name="Labels - Style3 4 3 3 2 2 2" xfId="8714" xr:uid="{FA33BC24-7447-467A-BCCC-B808868C1BE2}"/>
    <cellStyle name="Labels - Style3 4 3 3 2 2 2 2" xfId="28604" xr:uid="{4A04961E-4F42-4691-AA39-2004C4983FE0}"/>
    <cellStyle name="Labels - Style3 4 3 3 2 2 2 2 2" xfId="28605" xr:uid="{14BBAAE1-6968-4203-A70A-95C7F52CD0A9}"/>
    <cellStyle name="Labels - Style3 4 3 3 2 2 2 3" xfId="28606" xr:uid="{51660086-489C-407D-8242-1B6EF3576B2B}"/>
    <cellStyle name="Labels - Style3 4 3 3 2 2 3" xfId="28607" xr:uid="{301BE813-77A5-43AA-9DEE-0E9D78C0879C}"/>
    <cellStyle name="Labels - Style3 4 3 3 2 2 3 2" xfId="28608" xr:uid="{BA32F5B3-A372-4BBF-AAAD-1FC60E781BDA}"/>
    <cellStyle name="Labels - Style3 4 3 3 2 2 4" xfId="28609" xr:uid="{5B6D6CD1-132B-4A8E-8D32-703702AFCAD0}"/>
    <cellStyle name="Labels - Style3 4 3 3 2 3" xfId="28610" xr:uid="{0A1870CF-15B5-4336-8A5A-72A41D65EFCD}"/>
    <cellStyle name="Labels - Style3 4 3 3 2 3 2" xfId="28611" xr:uid="{55DE692C-C2C1-4014-8F01-B30A002A9D7F}"/>
    <cellStyle name="Labels - Style3 4 3 3 2 4" xfId="28612" xr:uid="{C077B67A-51AE-4DA3-ACCC-332D7D4B60DD}"/>
    <cellStyle name="Labels - Style3 4 3 3 3" xfId="8715" xr:uid="{7B0F3706-5D87-4F11-8325-B733E46E494D}"/>
    <cellStyle name="Labels - Style3 4 3 3 3 2" xfId="28613" xr:uid="{B4343D60-33E5-489F-BCFA-3D4FFD781FAE}"/>
    <cellStyle name="Labels - Style3 4 3 3 3 2 2" xfId="28614" xr:uid="{7DE8E62E-1DBC-4ABA-9E69-79473EA61E4D}"/>
    <cellStyle name="Labels - Style3 4 3 3 3 3" xfId="28615" xr:uid="{A68004A1-750D-4ABC-8788-0C0C212B7F27}"/>
    <cellStyle name="Labels - Style3 4 3 3 4" xfId="28616" xr:uid="{708C4B52-E71F-4E0B-AE5F-0C6DC1E1F37C}"/>
    <cellStyle name="Labels - Style3 4 3 3 4 2" xfId="28617" xr:uid="{4A03A79B-9AAE-4B67-A32D-A4579B80F961}"/>
    <cellStyle name="Labels - Style3 4 3 3 5" xfId="28618" xr:uid="{25E456B1-6039-4DEA-9941-BD9D9C9AF1AA}"/>
    <cellStyle name="Labels - Style3 4 3 4" xfId="8716" xr:uid="{329ACDA5-1F38-4278-B33A-CBD284CF37FD}"/>
    <cellStyle name="Labels - Style3 4 3 4 2" xfId="8717" xr:uid="{10035952-7EE7-47AE-B277-421EA97BF6B2}"/>
    <cellStyle name="Labels - Style3 4 3 4 2 2" xfId="8718" xr:uid="{941E7E01-9EAD-471C-8973-48947D9CC204}"/>
    <cellStyle name="Labels - Style3 4 3 4 2 2 2" xfId="8719" xr:uid="{6CF65018-ABA6-4FF3-A5FB-F4DDD2E2ED5A}"/>
    <cellStyle name="Labels - Style3 4 3 4 2 2 2 2" xfId="28619" xr:uid="{C17078D8-FB89-471C-98E3-E231530FC703}"/>
    <cellStyle name="Labels - Style3 4 3 4 2 2 2 2 2" xfId="28620" xr:uid="{0D1A9700-F51A-42D2-9913-D60EBB7E8406}"/>
    <cellStyle name="Labels - Style3 4 3 4 2 2 2 3" xfId="28621" xr:uid="{2095AFD0-1E7B-402F-94A1-72E90FD57974}"/>
    <cellStyle name="Labels - Style3 4 3 4 2 2 3" xfId="28622" xr:uid="{EF53288F-C57A-4363-ACCB-3B5E1D1D35EB}"/>
    <cellStyle name="Labels - Style3 4 3 4 2 2 3 2" xfId="28623" xr:uid="{B0F2E46B-2095-4F88-87B2-034E7C98DE0E}"/>
    <cellStyle name="Labels - Style3 4 3 4 2 2 4" xfId="28624" xr:uid="{BFAF8E8B-2AA0-4E2E-94CA-47B9BAEEC521}"/>
    <cellStyle name="Labels - Style3 4 3 4 2 3" xfId="28625" xr:uid="{130ED99E-FE16-4957-8276-CA71CD3D1D95}"/>
    <cellStyle name="Labels - Style3 4 3 4 2 3 2" xfId="28626" xr:uid="{D5B4C42E-D902-4C0B-9B20-740C10857478}"/>
    <cellStyle name="Labels - Style3 4 3 4 2 4" xfId="28627" xr:uid="{D6498D06-B1AE-487C-8CD4-BCF567422DC5}"/>
    <cellStyle name="Labels - Style3 4 3 4 3" xfId="8720" xr:uid="{21C12BEB-D63B-4C6D-BE52-FD59D352AC2D}"/>
    <cellStyle name="Labels - Style3 4 3 4 3 2" xfId="8721" xr:uid="{019DC513-3D02-4AEA-A9B2-BD6B543A4E8A}"/>
    <cellStyle name="Labels - Style3 4 3 4 3 2 2" xfId="28628" xr:uid="{774C7B5F-5356-4CD6-AC3C-2DB6C6DCA728}"/>
    <cellStyle name="Labels - Style3 4 3 4 3 2 2 2" xfId="28629" xr:uid="{FC07BB03-E840-4A3A-B3B8-DCEFCBCA012B}"/>
    <cellStyle name="Labels - Style3 4 3 4 3 2 3" xfId="28630" xr:uid="{474A6F26-DBE2-41AE-96CA-C76FE4993B39}"/>
    <cellStyle name="Labels - Style3 4 3 4 3 3" xfId="28631" xr:uid="{7477FDF4-227F-44A6-A1DD-EE75710A2471}"/>
    <cellStyle name="Labels - Style3 4 3 4 3 3 2" xfId="28632" xr:uid="{5CA3EB6C-F905-46FC-8DA7-4B6F4C96864B}"/>
    <cellStyle name="Labels - Style3 4 3 4 3 4" xfId="28633" xr:uid="{3D1C427F-66C1-4500-8D86-6B9E19356541}"/>
    <cellStyle name="Labels - Style3 4 3 4 4" xfId="8722" xr:uid="{AC8BEA80-C700-4F25-84D0-9A6B29345C9C}"/>
    <cellStyle name="Labels - Style3 4 3 4 4 2" xfId="28634" xr:uid="{D5023E2F-DC13-4B04-9CCD-09A93176E531}"/>
    <cellStyle name="Labels - Style3 4 3 4 4 2 2" xfId="28635" xr:uid="{A294005B-8165-4AC5-98AE-F2D9C9D0FBCF}"/>
    <cellStyle name="Labels - Style3 4 3 4 4 3" xfId="28636" xr:uid="{5D22EF15-3E60-4CE7-BEF0-83753D41F15D}"/>
    <cellStyle name="Labels - Style3 4 3 4 5" xfId="28637" xr:uid="{61BEF37E-40D1-4159-BC4C-C7BC408E6982}"/>
    <cellStyle name="Labels - Style3 4 3 4 5 2" xfId="28638" xr:uid="{B3A66603-BF0B-4410-92AB-3E8E86826F12}"/>
    <cellStyle name="Labels - Style3 4 3 4 6" xfId="28639" xr:uid="{7F42B11D-0127-44FF-BBAC-ACD7A1F0D216}"/>
    <cellStyle name="Labels - Style3 4 3 5" xfId="8723" xr:uid="{2E739F36-3355-4224-BF3D-14D1BCE6C69A}"/>
    <cellStyle name="Labels - Style3 4 3 5 2" xfId="8724" xr:uid="{AEA09099-E68B-42E5-94D8-2F37825404F5}"/>
    <cellStyle name="Labels - Style3 4 3 5 2 2" xfId="8725" xr:uid="{D57C6223-CD30-4348-9A9C-42D28119997E}"/>
    <cellStyle name="Labels - Style3 4 3 5 2 2 2" xfId="8726" xr:uid="{4A7247AC-7749-455B-8923-E52F3ED3DD91}"/>
    <cellStyle name="Labels - Style3 4 3 5 2 2 2 2" xfId="28640" xr:uid="{D4B6FEF1-61FD-4886-837C-4112971C39DF}"/>
    <cellStyle name="Labels - Style3 4 3 5 2 2 2 2 2" xfId="28641" xr:uid="{0DA2CDCF-ACA0-4F70-BB4C-CACD5E62D3B1}"/>
    <cellStyle name="Labels - Style3 4 3 5 2 2 2 3" xfId="28642" xr:uid="{F1765B0D-AD11-46DA-9215-8885A7EDC15A}"/>
    <cellStyle name="Labels - Style3 4 3 5 2 2 3" xfId="28643" xr:uid="{A91D150B-98D7-400D-A421-2D0AF8768DDD}"/>
    <cellStyle name="Labels - Style3 4 3 5 2 2 3 2" xfId="28644" xr:uid="{46C4F07A-09DA-4F2E-B410-FF1A200F2182}"/>
    <cellStyle name="Labels - Style3 4 3 5 2 2 4" xfId="28645" xr:uid="{160D9BE6-5A00-41F7-85A8-D38517E57D75}"/>
    <cellStyle name="Labels - Style3 4 3 5 2 3" xfId="28646" xr:uid="{15FD1FDE-614E-4CA1-AB6C-D9A4835D122D}"/>
    <cellStyle name="Labels - Style3 4 3 5 2 3 2" xfId="28647" xr:uid="{B785A06E-A4E7-4D6F-9B77-67FF637A0545}"/>
    <cellStyle name="Labels - Style3 4 3 5 2 4" xfId="28648" xr:uid="{6B27C076-5F3A-4C2F-BE02-5FED88CF96A6}"/>
    <cellStyle name="Labels - Style3 4 3 5 3" xfId="8727" xr:uid="{423C16AA-404B-460A-AEB0-CF756314F2F8}"/>
    <cellStyle name="Labels - Style3 4 3 5 3 2" xfId="8728" xr:uid="{D7444B60-7ED1-4B8C-B1BD-30C6C0B141B2}"/>
    <cellStyle name="Labels - Style3 4 3 5 3 2 2" xfId="28649" xr:uid="{E6B21FA3-A249-40DE-AB1E-6228083ACE71}"/>
    <cellStyle name="Labels - Style3 4 3 5 3 2 2 2" xfId="28650" xr:uid="{7264F376-60A1-4DE4-AB6B-456079E97FE0}"/>
    <cellStyle name="Labels - Style3 4 3 5 3 2 3" xfId="28651" xr:uid="{4BFB4D54-4C16-4838-93EC-253003A962BB}"/>
    <cellStyle name="Labels - Style3 4 3 5 3 3" xfId="28652" xr:uid="{B1D2D41A-4A46-4714-A34D-A91163BE07A1}"/>
    <cellStyle name="Labels - Style3 4 3 5 3 3 2" xfId="28653" xr:uid="{FCA505B1-06FD-4B2E-9596-E0A8BAE2FEF0}"/>
    <cellStyle name="Labels - Style3 4 3 5 3 4" xfId="28654" xr:uid="{283A02E8-8F3C-4ADA-9C54-2D4CF210EA5C}"/>
    <cellStyle name="Labels - Style3 4 3 5 4" xfId="28655" xr:uid="{0E3CA9F2-E6F3-4DB1-A1CD-708315D925B7}"/>
    <cellStyle name="Labels - Style3 4 3 5 4 2" xfId="28656" xr:uid="{222107B3-A400-4D8B-99A7-9411DADC9872}"/>
    <cellStyle name="Labels - Style3 4 3 5 5" xfId="28657" xr:uid="{F9DBAB59-2F67-40D4-A02B-8DF31708A298}"/>
    <cellStyle name="Labels - Style3 4 3 6" xfId="8729" xr:uid="{88174791-57D0-472D-912B-0737D740DE86}"/>
    <cellStyle name="Labels - Style3 4 3 6 2" xfId="8730" xr:uid="{89C9699B-6E31-413E-875F-FB216451D7DF}"/>
    <cellStyle name="Labels - Style3 4 3 6 2 2" xfId="8731" xr:uid="{8B1F7925-93DA-4A80-864C-F6B7492EFC5B}"/>
    <cellStyle name="Labels - Style3 4 3 6 2 2 2" xfId="28658" xr:uid="{B40C8C83-BFD3-4FCF-BD9C-8ED3430843AB}"/>
    <cellStyle name="Labels - Style3 4 3 6 2 2 2 2" xfId="28659" xr:uid="{37C34576-ED06-4733-8584-F56ACB90189B}"/>
    <cellStyle name="Labels - Style3 4 3 6 2 2 3" xfId="28660" xr:uid="{D93B2C8D-D3BD-4A43-861F-EDD96D90CB6F}"/>
    <cellStyle name="Labels - Style3 4 3 6 2 3" xfId="28661" xr:uid="{CE3597BA-1DCD-4D15-8FC3-0F7AFB6F278B}"/>
    <cellStyle name="Labels - Style3 4 3 6 2 3 2" xfId="28662" xr:uid="{4D0AF345-98D4-4AEA-B036-3C2575F5D1F6}"/>
    <cellStyle name="Labels - Style3 4 3 6 2 4" xfId="28663" xr:uid="{AADBE416-1AB7-4B53-A493-622C595BECF7}"/>
    <cellStyle name="Labels - Style3 4 3 6 3" xfId="28664" xr:uid="{37FB8AD4-81EF-45CF-8496-9F081A68C1FF}"/>
    <cellStyle name="Labels - Style3 4 3 6 3 2" xfId="28665" xr:uid="{BAFFC7AC-C2FE-4A99-9B51-A4F19D12FD74}"/>
    <cellStyle name="Labels - Style3 4 3 6 4" xfId="28666" xr:uid="{A94F1536-0408-4206-A8BA-45C796124E49}"/>
    <cellStyle name="Labels - Style3 4 3 7" xfId="8732" xr:uid="{10957302-CBEA-4ED6-A0C3-E07BC528DE19}"/>
    <cellStyle name="Labels - Style3 4 3 7 2" xfId="8733" xr:uid="{E9F54C94-0604-42D6-A18B-AD5D358B3CBA}"/>
    <cellStyle name="Labels - Style3 4 3 7 2 2" xfId="28667" xr:uid="{92A4E11A-7BA4-4585-AEC8-63E5513D8F2F}"/>
    <cellStyle name="Labels - Style3 4 3 7 2 2 2" xfId="28668" xr:uid="{4420B672-AEC4-450B-910A-81332F133D51}"/>
    <cellStyle name="Labels - Style3 4 3 7 2 3" xfId="28669" xr:uid="{08E30889-D70B-43CE-B2CF-2757ADFCED46}"/>
    <cellStyle name="Labels - Style3 4 3 7 3" xfId="28670" xr:uid="{C8E8C268-E52E-40EA-9A3E-A449E4830157}"/>
    <cellStyle name="Labels - Style3 4 3 7 3 2" xfId="28671" xr:uid="{4234843E-8474-4B4B-B12C-CA0F8C7285AD}"/>
    <cellStyle name="Labels - Style3 4 3 7 4" xfId="28672" xr:uid="{8E013ECA-1644-45AE-A269-862E27A07199}"/>
    <cellStyle name="Labels - Style3 4 3 8" xfId="8734" xr:uid="{39B008D8-4738-46D7-8D04-DAF642DE962B}"/>
    <cellStyle name="Labels - Style3 4 3 8 2" xfId="28673" xr:uid="{10D3149B-2864-451F-828E-E81EB9B4303F}"/>
    <cellStyle name="Labels - Style3 4 3 8 2 2" xfId="28674" xr:uid="{433D08A6-090F-421A-AD50-078D322C4342}"/>
    <cellStyle name="Labels - Style3 4 3 8 3" xfId="28675" xr:uid="{31320C4C-41A3-49E1-A4F7-2663F4B46A4D}"/>
    <cellStyle name="Labels - Style3 4 3 9" xfId="28676" xr:uid="{91E1DCF2-FAAD-47A0-8BFC-DF3CA0E76858}"/>
    <cellStyle name="Labels - Style3 4 3 9 2" xfId="28677" xr:uid="{D8E94482-F8C0-4BBE-B421-2503524083ED}"/>
    <cellStyle name="Labels - Style3 4 4" xfId="8735" xr:uid="{4E975788-5DAF-4FC4-9D81-1B7380AB9723}"/>
    <cellStyle name="Labels - Style3 4 4 10" xfId="28678" xr:uid="{E95291CB-3B52-402E-BD28-C1C2AF148B99}"/>
    <cellStyle name="Labels - Style3 4 4 2" xfId="8736" xr:uid="{A5AE10F5-D6AD-4878-99D8-0AC87E6401CD}"/>
    <cellStyle name="Labels - Style3 4 4 2 2" xfId="8737" xr:uid="{0DA8CE75-CE29-41BE-AA4F-BC8F95219FD4}"/>
    <cellStyle name="Labels - Style3 4 4 2 2 2" xfId="8738" xr:uid="{FA0DE420-910D-4CF4-9E4D-708072099F40}"/>
    <cellStyle name="Labels - Style3 4 4 2 2 2 2" xfId="8739" xr:uid="{5FD9C98C-0EC2-4CAA-A7A8-CE1DDA26A530}"/>
    <cellStyle name="Labels - Style3 4 4 2 2 2 2 2" xfId="28679" xr:uid="{2F1FFDB3-93C2-4B2A-BE5E-E43EBD947364}"/>
    <cellStyle name="Labels - Style3 4 4 2 2 2 2 2 2" xfId="28680" xr:uid="{4395B555-5D38-4BDE-94CA-5BD6DB6D802D}"/>
    <cellStyle name="Labels - Style3 4 4 2 2 2 2 3" xfId="28681" xr:uid="{C120DF15-A109-4D77-A3CD-EA08D02C06C4}"/>
    <cellStyle name="Labels - Style3 4 4 2 2 2 3" xfId="28682" xr:uid="{7C7D1366-FDF0-4C7A-83F5-B441DF31BE99}"/>
    <cellStyle name="Labels - Style3 4 4 2 2 2 3 2" xfId="28683" xr:uid="{D2D81294-2881-4CF8-B843-21E3BB0FDF66}"/>
    <cellStyle name="Labels - Style3 4 4 2 2 2 4" xfId="28684" xr:uid="{15BFAF35-E9E1-4654-9288-C639EF30B869}"/>
    <cellStyle name="Labels - Style3 4 4 2 2 3" xfId="28685" xr:uid="{29F7F430-D2BB-4186-A3A5-489D4183B0C0}"/>
    <cellStyle name="Labels - Style3 4 4 2 2 3 2" xfId="28686" xr:uid="{49334F51-1232-47E8-BF6C-DFDCB25658E3}"/>
    <cellStyle name="Labels - Style3 4 4 2 2 4" xfId="28687" xr:uid="{36CCB4E9-319E-48A2-9D23-2893A80616E5}"/>
    <cellStyle name="Labels - Style3 4 4 2 3" xfId="8740" xr:uid="{326C807C-74C5-41F1-9C9D-0DC890703826}"/>
    <cellStyle name="Labels - Style3 4 4 2 3 2" xfId="8741" xr:uid="{0C7E39FA-4C97-4CE8-BDB2-92732EC701F8}"/>
    <cellStyle name="Labels - Style3 4 4 2 3 2 2" xfId="28688" xr:uid="{ED846AF2-2AEF-440F-8659-4458BF3CFF90}"/>
    <cellStyle name="Labels - Style3 4 4 2 3 2 2 2" xfId="28689" xr:uid="{B0E008D8-78A0-4AD4-85AA-B8DA66448BFA}"/>
    <cellStyle name="Labels - Style3 4 4 2 3 2 3" xfId="28690" xr:uid="{15CFE5F2-B170-477F-8AFF-2838B1525BE4}"/>
    <cellStyle name="Labels - Style3 4 4 2 3 3" xfId="28691" xr:uid="{5EB26895-0EF5-4FBC-8F9B-E35704B6FCD3}"/>
    <cellStyle name="Labels - Style3 4 4 2 3 3 2" xfId="28692" xr:uid="{74A399E1-9FA6-4C42-BCCA-A7FB60CBC9AD}"/>
    <cellStyle name="Labels - Style3 4 4 2 3 4" xfId="28693" xr:uid="{025D1701-3151-41A1-BB07-0E2B32B6F58B}"/>
    <cellStyle name="Labels - Style3 4 4 2 4" xfId="8742" xr:uid="{C0C0696B-3490-43BC-B821-023C63F703D0}"/>
    <cellStyle name="Labels - Style3 4 4 2 4 2" xfId="28694" xr:uid="{D18D77F6-424C-4A2F-A3DF-7C3AD7D3E20E}"/>
    <cellStyle name="Labels - Style3 4 4 2 4 2 2" xfId="28695" xr:uid="{CCE92B54-1CAC-4E72-A3CD-51286A576DF5}"/>
    <cellStyle name="Labels - Style3 4 4 2 4 3" xfId="28696" xr:uid="{ACFF4F87-708E-4328-96A4-66DBDC8030C9}"/>
    <cellStyle name="Labels - Style3 4 4 2 5" xfId="28697" xr:uid="{B1F387F5-2112-4A8D-A973-CB1C61AD9347}"/>
    <cellStyle name="Labels - Style3 4 4 2 5 2" xfId="28698" xr:uid="{72E3D741-4B5E-453D-967C-94E6A02B3B4F}"/>
    <cellStyle name="Labels - Style3 4 4 2 6" xfId="28699" xr:uid="{FB23740E-8A53-4053-8DE0-FD333E227E3F}"/>
    <cellStyle name="Labels - Style3 4 4 3" xfId="8743" xr:uid="{C26F24C8-5EB0-4CEB-BC1A-7F19E953B081}"/>
    <cellStyle name="Labels - Style3 4 4 3 2" xfId="8744" xr:uid="{8A5C419E-EBF9-4579-AAB2-9878FB4B8B59}"/>
    <cellStyle name="Labels - Style3 4 4 3 2 2" xfId="8745" xr:uid="{45FC1182-5B34-4DF7-8A81-E3A54952AD96}"/>
    <cellStyle name="Labels - Style3 4 4 3 2 2 2" xfId="8746" xr:uid="{9B198C9F-6426-4062-8782-39C490CF911A}"/>
    <cellStyle name="Labels - Style3 4 4 3 2 2 2 2" xfId="28700" xr:uid="{F44F3BB5-8C5D-45AF-B05A-0BDD008A74D7}"/>
    <cellStyle name="Labels - Style3 4 4 3 2 2 2 2 2" xfId="28701" xr:uid="{33765DDA-013A-46AB-B7DA-EB1809E75EBD}"/>
    <cellStyle name="Labels - Style3 4 4 3 2 2 2 3" xfId="28702" xr:uid="{E830585F-F5D3-4B0E-B2E0-E7FAB366ABD5}"/>
    <cellStyle name="Labels - Style3 4 4 3 2 2 3" xfId="28703" xr:uid="{4DF2D4A8-BF00-4925-B500-8F0065B7391C}"/>
    <cellStyle name="Labels - Style3 4 4 3 2 2 3 2" xfId="28704" xr:uid="{F7387ACE-E78E-4307-BBC4-B694D40962ED}"/>
    <cellStyle name="Labels - Style3 4 4 3 2 2 4" xfId="28705" xr:uid="{D964FA46-2F86-44F5-BB98-014E9F930BBA}"/>
    <cellStyle name="Labels - Style3 4 4 3 2 3" xfId="28706" xr:uid="{F09ACB6A-4322-4D5A-A349-0258121D4125}"/>
    <cellStyle name="Labels - Style3 4 4 3 2 3 2" xfId="28707" xr:uid="{FB1BBE13-1F8E-401C-A894-CA5B58439389}"/>
    <cellStyle name="Labels - Style3 4 4 3 2 4" xfId="28708" xr:uid="{C2E3236D-DFDA-4DB9-AE88-5ACF0A80F826}"/>
    <cellStyle name="Labels - Style3 4 4 3 3" xfId="8747" xr:uid="{3266BBDE-9CA5-497B-8869-38A5211251D8}"/>
    <cellStyle name="Labels - Style3 4 4 3 3 2" xfId="28709" xr:uid="{64518C5C-78DB-41E4-9852-423C8BDF603F}"/>
    <cellStyle name="Labels - Style3 4 4 3 3 2 2" xfId="28710" xr:uid="{4BFDC105-3276-4FAE-B7C2-E15E4F87AEC0}"/>
    <cellStyle name="Labels - Style3 4 4 3 3 3" xfId="28711" xr:uid="{46431625-AB32-4005-81CA-E551A8E9C303}"/>
    <cellStyle name="Labels - Style3 4 4 3 4" xfId="28712" xr:uid="{1A8213DB-EC36-4D4B-BDDD-F668F9BF7D36}"/>
    <cellStyle name="Labels - Style3 4 4 3 4 2" xfId="28713" xr:uid="{CAAEA33C-5065-476C-AB41-635D8E16939D}"/>
    <cellStyle name="Labels - Style3 4 4 3 5" xfId="28714" xr:uid="{96D3EC76-5050-4077-B7BC-F4919C1A52B1}"/>
    <cellStyle name="Labels - Style3 4 4 4" xfId="8748" xr:uid="{9BBFADEA-64A9-4C36-B3CA-B4A10FA3509A}"/>
    <cellStyle name="Labels - Style3 4 4 4 2" xfId="8749" xr:uid="{2795EAFA-C154-4E41-9AE4-457D181D7C74}"/>
    <cellStyle name="Labels - Style3 4 4 4 2 2" xfId="8750" xr:uid="{725CE675-1410-4FB3-B863-D1396B871B5B}"/>
    <cellStyle name="Labels - Style3 4 4 4 2 2 2" xfId="8751" xr:uid="{DA5677B0-7CFC-4610-9896-06713290AA84}"/>
    <cellStyle name="Labels - Style3 4 4 4 2 2 2 2" xfId="28715" xr:uid="{A27D0B78-8671-42D5-AA77-75D940CD89FD}"/>
    <cellStyle name="Labels - Style3 4 4 4 2 2 2 2 2" xfId="28716" xr:uid="{C4C44076-38A4-42FE-809E-FAB1B526A822}"/>
    <cellStyle name="Labels - Style3 4 4 4 2 2 2 3" xfId="28717" xr:uid="{3C45C4EF-DA32-404B-BEF6-B0E64C5CBA93}"/>
    <cellStyle name="Labels - Style3 4 4 4 2 2 3" xfId="28718" xr:uid="{6B7B46EC-926D-46CE-9551-DE6242EA52EE}"/>
    <cellStyle name="Labels - Style3 4 4 4 2 2 3 2" xfId="28719" xr:uid="{8C3E4BA6-5379-47CC-B604-AC44D6786DBD}"/>
    <cellStyle name="Labels - Style3 4 4 4 2 2 4" xfId="28720" xr:uid="{A26DEA6F-F554-4066-B960-330DC98B5316}"/>
    <cellStyle name="Labels - Style3 4 4 4 2 3" xfId="28721" xr:uid="{9706552E-4FF6-40C1-8B44-7106403A46AF}"/>
    <cellStyle name="Labels - Style3 4 4 4 2 3 2" xfId="28722" xr:uid="{F6B5B2BC-3C7E-471A-854B-BC24994A6A9A}"/>
    <cellStyle name="Labels - Style3 4 4 4 2 4" xfId="28723" xr:uid="{4AF75C79-8443-478A-B60E-012650777634}"/>
    <cellStyle name="Labels - Style3 4 4 4 3" xfId="8752" xr:uid="{C54ACCEF-F327-4A61-B88E-14059FA6B02C}"/>
    <cellStyle name="Labels - Style3 4 4 4 3 2" xfId="8753" xr:uid="{EE61C7AD-D556-4127-8148-8357C59AD687}"/>
    <cellStyle name="Labels - Style3 4 4 4 3 2 2" xfId="28724" xr:uid="{0141108C-D01C-47AB-8040-4977944BE29B}"/>
    <cellStyle name="Labels - Style3 4 4 4 3 2 2 2" xfId="28725" xr:uid="{306DF1DB-0682-4248-B455-021F0081DEDC}"/>
    <cellStyle name="Labels - Style3 4 4 4 3 2 3" xfId="28726" xr:uid="{A881A040-3DC2-4D1C-8F09-E7F785ED44B9}"/>
    <cellStyle name="Labels - Style3 4 4 4 3 3" xfId="28727" xr:uid="{B0CE668A-B2BA-4A05-A824-D7EBEE97A3BC}"/>
    <cellStyle name="Labels - Style3 4 4 4 3 3 2" xfId="28728" xr:uid="{D9D44E5C-608D-4755-A50C-AD58ACEF2910}"/>
    <cellStyle name="Labels - Style3 4 4 4 3 4" xfId="28729" xr:uid="{2210A08C-D174-40AA-8234-26A4A9BC9C3C}"/>
    <cellStyle name="Labels - Style3 4 4 4 4" xfId="8754" xr:uid="{112B7CB0-A436-48D4-82D6-D28120DAE5D0}"/>
    <cellStyle name="Labels - Style3 4 4 4 4 2" xfId="28730" xr:uid="{45BF5707-80B6-47E1-92C5-E6023433637F}"/>
    <cellStyle name="Labels - Style3 4 4 4 4 2 2" xfId="28731" xr:uid="{AC120DC6-DD0C-49C1-B7E3-3985F3305316}"/>
    <cellStyle name="Labels - Style3 4 4 4 4 3" xfId="28732" xr:uid="{93286EC7-7680-4363-8E64-F7BD3CAEE169}"/>
    <cellStyle name="Labels - Style3 4 4 4 5" xfId="28733" xr:uid="{EB5CD04C-4896-4CAF-AF59-1A45022A26D6}"/>
    <cellStyle name="Labels - Style3 4 4 4 5 2" xfId="28734" xr:uid="{AD0224E7-3265-4C1B-A3DC-A825257B8522}"/>
    <cellStyle name="Labels - Style3 4 4 4 6" xfId="28735" xr:uid="{B189F1B6-5E60-4EF6-990B-8CEF77FAC6FB}"/>
    <cellStyle name="Labels - Style3 4 4 5" xfId="8755" xr:uid="{1D60C0A0-1418-4E59-AC0F-64707D03D0D3}"/>
    <cellStyle name="Labels - Style3 4 4 5 2" xfId="8756" xr:uid="{B4DC6B18-83DD-4630-B049-2F4406108D37}"/>
    <cellStyle name="Labels - Style3 4 4 5 2 2" xfId="8757" xr:uid="{611BB8B7-A340-4710-80A4-644716C166A5}"/>
    <cellStyle name="Labels - Style3 4 4 5 2 2 2" xfId="8758" xr:uid="{C8EA4A2C-06A1-459A-81FB-397E270411DE}"/>
    <cellStyle name="Labels - Style3 4 4 5 2 2 2 2" xfId="28736" xr:uid="{13EFE2C5-C823-46BB-9E39-F0C2E074CD93}"/>
    <cellStyle name="Labels - Style3 4 4 5 2 2 2 2 2" xfId="28737" xr:uid="{53D0AB24-AFD7-4FEE-9C82-3AE9B8E80633}"/>
    <cellStyle name="Labels - Style3 4 4 5 2 2 2 3" xfId="28738" xr:uid="{338CA562-C7A3-4A49-9C16-B0E01CE03A9D}"/>
    <cellStyle name="Labels - Style3 4 4 5 2 2 3" xfId="28739" xr:uid="{990D4846-7C6E-4409-B2DE-F26062B17778}"/>
    <cellStyle name="Labels - Style3 4 4 5 2 2 3 2" xfId="28740" xr:uid="{BD0574A9-C747-437F-8D81-112955C40FB9}"/>
    <cellStyle name="Labels - Style3 4 4 5 2 2 4" xfId="28741" xr:uid="{D293A2B5-09F3-4803-8989-5D3104ECAD42}"/>
    <cellStyle name="Labels - Style3 4 4 5 2 3" xfId="28742" xr:uid="{6989A5D7-99A7-4659-B796-0AA5CF35C464}"/>
    <cellStyle name="Labels - Style3 4 4 5 2 3 2" xfId="28743" xr:uid="{069D461D-519B-4839-821A-4B087338FD77}"/>
    <cellStyle name="Labels - Style3 4 4 5 2 4" xfId="28744" xr:uid="{6A647091-AB83-4F29-96E8-EBE786228A0E}"/>
    <cellStyle name="Labels - Style3 4 4 5 3" xfId="8759" xr:uid="{3D80F41B-F0D2-4FDE-9566-83F5A046AC45}"/>
    <cellStyle name="Labels - Style3 4 4 5 3 2" xfId="8760" xr:uid="{F89E2319-7AD4-40B1-84AC-E63378332709}"/>
    <cellStyle name="Labels - Style3 4 4 5 3 2 2" xfId="28745" xr:uid="{5C648160-FEB1-459C-A083-4F239CD141F1}"/>
    <cellStyle name="Labels - Style3 4 4 5 3 2 2 2" xfId="28746" xr:uid="{4A54AB42-B1B0-46FC-B336-1BA8AE953F31}"/>
    <cellStyle name="Labels - Style3 4 4 5 3 2 3" xfId="28747" xr:uid="{E85F0270-1CDD-4827-A070-4B4B32954CAE}"/>
    <cellStyle name="Labels - Style3 4 4 5 3 3" xfId="28748" xr:uid="{85704807-E1D2-428B-BBD7-DA6451FC0707}"/>
    <cellStyle name="Labels - Style3 4 4 5 3 3 2" xfId="28749" xr:uid="{0578E6F3-6239-4B3B-8E38-E8DFC24ED2E7}"/>
    <cellStyle name="Labels - Style3 4 4 5 3 4" xfId="28750" xr:uid="{95C423C1-BA3F-448A-81EF-0C1855914672}"/>
    <cellStyle name="Labels - Style3 4 4 5 4" xfId="28751" xr:uid="{395BD8C9-C6EE-426C-B4FE-EC61CB93F5D3}"/>
    <cellStyle name="Labels - Style3 4 4 5 4 2" xfId="28752" xr:uid="{3D5977CD-8807-4BE1-88D5-D8EDF9724EB8}"/>
    <cellStyle name="Labels - Style3 4 4 5 5" xfId="28753" xr:uid="{F6EC8176-EEDE-41B8-B0BA-265AD6F166C9}"/>
    <cellStyle name="Labels - Style3 4 4 6" xfId="8761" xr:uid="{2EA0A020-6E3C-468C-97BC-50847043FA54}"/>
    <cellStyle name="Labels - Style3 4 4 6 2" xfId="8762" xr:uid="{9FC9F737-28FB-4B86-A020-A3410EA5CFFC}"/>
    <cellStyle name="Labels - Style3 4 4 6 2 2" xfId="8763" xr:uid="{505E56BF-5795-4BE2-A5A9-1C0419ADE210}"/>
    <cellStyle name="Labels - Style3 4 4 6 2 2 2" xfId="28754" xr:uid="{278DCEE4-5959-47DD-9049-B8EADDF98E8E}"/>
    <cellStyle name="Labels - Style3 4 4 6 2 2 2 2" xfId="28755" xr:uid="{3E2DA768-6E56-44A1-9546-F6E22504263D}"/>
    <cellStyle name="Labels - Style3 4 4 6 2 2 3" xfId="28756" xr:uid="{C5DE930D-01BD-4ED1-9AA3-16018306FF0D}"/>
    <cellStyle name="Labels - Style3 4 4 6 2 3" xfId="28757" xr:uid="{AF3646BA-895D-42D5-BE10-E207DA9D18F9}"/>
    <cellStyle name="Labels - Style3 4 4 6 2 3 2" xfId="28758" xr:uid="{DD81E02E-043D-4331-BDF3-38CDC32D1AD6}"/>
    <cellStyle name="Labels - Style3 4 4 6 2 4" xfId="28759" xr:uid="{1DA94730-5847-4545-B191-763C9985F071}"/>
    <cellStyle name="Labels - Style3 4 4 6 3" xfId="28760" xr:uid="{7D0FDBE1-043C-4AB7-AA13-146846FCA60B}"/>
    <cellStyle name="Labels - Style3 4 4 6 3 2" xfId="28761" xr:uid="{EAD6CA52-99B5-4A52-A7E2-A66B6BD06F60}"/>
    <cellStyle name="Labels - Style3 4 4 6 4" xfId="28762" xr:uid="{8F779BBC-4257-4951-8B2D-0908193F1304}"/>
    <cellStyle name="Labels - Style3 4 4 7" xfId="8764" xr:uid="{D9E526BF-CEC9-4B06-9EE1-E8A45FD14923}"/>
    <cellStyle name="Labels - Style3 4 4 7 2" xfId="8765" xr:uid="{0E50C33D-E69B-45DB-951B-702622FB3B04}"/>
    <cellStyle name="Labels - Style3 4 4 7 2 2" xfId="28763" xr:uid="{00FFB145-9103-4AE7-A50C-CEC252B58967}"/>
    <cellStyle name="Labels - Style3 4 4 7 2 2 2" xfId="28764" xr:uid="{8DDFE850-B60F-4E11-B851-693B4E727179}"/>
    <cellStyle name="Labels - Style3 4 4 7 2 3" xfId="28765" xr:uid="{F42B0465-D8B3-4184-9D92-318E6E6FD232}"/>
    <cellStyle name="Labels - Style3 4 4 7 3" xfId="28766" xr:uid="{7D6BE33F-461C-4A0F-8D53-14A5D80E18BF}"/>
    <cellStyle name="Labels - Style3 4 4 7 3 2" xfId="28767" xr:uid="{16775084-DEC2-414E-B71C-3FA871A50895}"/>
    <cellStyle name="Labels - Style3 4 4 7 4" xfId="28768" xr:uid="{C38C2240-CF67-4CF7-974C-74BC6B84FFFF}"/>
    <cellStyle name="Labels - Style3 4 4 8" xfId="8766" xr:uid="{C5A6C546-8A35-4FDB-95E8-BE679D5D15F2}"/>
    <cellStyle name="Labels - Style3 4 4 8 2" xfId="28769" xr:uid="{DADEE09A-C963-4102-80FE-A2E8E9DD8D96}"/>
    <cellStyle name="Labels - Style3 4 4 8 2 2" xfId="28770" xr:uid="{A02C9736-E14A-4936-97FD-CE8A05FA6EE8}"/>
    <cellStyle name="Labels - Style3 4 4 8 3" xfId="28771" xr:uid="{A3457706-FCA0-476F-8FFA-B36AD6EBB5DE}"/>
    <cellStyle name="Labels - Style3 4 4 9" xfId="28772" xr:uid="{1A7120BC-A316-48C5-B61D-8ABC203DA671}"/>
    <cellStyle name="Labels - Style3 4 4 9 2" xfId="28773" xr:uid="{A11FC4CE-36D8-425B-9722-C52E32F54EBD}"/>
    <cellStyle name="Labels - Style3 4 5" xfId="8767" xr:uid="{B625AE1F-6E94-4D15-9FC5-519B285EE01D}"/>
    <cellStyle name="Labels - Style3 4 5 10" xfId="28774" xr:uid="{D86CED77-D966-431D-9007-04CBEA87845C}"/>
    <cellStyle name="Labels - Style3 4 5 2" xfId="8768" xr:uid="{9F8E1624-9E1B-439C-A988-61A3CBB6744F}"/>
    <cellStyle name="Labels - Style3 4 5 2 2" xfId="8769" xr:uid="{49179276-D6BE-4B68-91A5-52E9834E20B9}"/>
    <cellStyle name="Labels - Style3 4 5 2 2 2" xfId="8770" xr:uid="{37F57DA5-B811-46FD-844C-54EBFC0DEA71}"/>
    <cellStyle name="Labels - Style3 4 5 2 2 2 2" xfId="8771" xr:uid="{106F89E1-1314-4B8F-8037-33F9C94FFE03}"/>
    <cellStyle name="Labels - Style3 4 5 2 2 2 2 2" xfId="28775" xr:uid="{5076EFF9-842C-4577-9597-55CF2508CCDD}"/>
    <cellStyle name="Labels - Style3 4 5 2 2 2 2 2 2" xfId="28776" xr:uid="{38FF70A4-BB8E-44A9-B505-D244196656F8}"/>
    <cellStyle name="Labels - Style3 4 5 2 2 2 2 3" xfId="28777" xr:uid="{8403C817-9A21-46E4-AD77-630A1B0DCF45}"/>
    <cellStyle name="Labels - Style3 4 5 2 2 2 3" xfId="28778" xr:uid="{69A698D6-0839-494C-BD06-DB4599C0B3ED}"/>
    <cellStyle name="Labels - Style3 4 5 2 2 2 3 2" xfId="28779" xr:uid="{5DDE6ABF-939A-4E50-9176-1080D7D23FDD}"/>
    <cellStyle name="Labels - Style3 4 5 2 2 2 4" xfId="28780" xr:uid="{E7882362-6FE0-4889-BFC4-7987CEF27552}"/>
    <cellStyle name="Labels - Style3 4 5 2 2 3" xfId="28781" xr:uid="{3FFD443F-DF7F-446E-876E-6DCB2F4EF2AC}"/>
    <cellStyle name="Labels - Style3 4 5 2 2 3 2" xfId="28782" xr:uid="{754E37C6-C2E6-4099-A3DA-F8D249F07DA0}"/>
    <cellStyle name="Labels - Style3 4 5 2 2 4" xfId="28783" xr:uid="{29738DCB-F287-40D2-AD5F-51B5F53879C3}"/>
    <cellStyle name="Labels - Style3 4 5 2 3" xfId="8772" xr:uid="{08CF6C62-170F-42DA-B491-15E48C188EC5}"/>
    <cellStyle name="Labels - Style3 4 5 2 3 2" xfId="8773" xr:uid="{95BB34FE-EFE6-42AA-A9FE-99253970960D}"/>
    <cellStyle name="Labels - Style3 4 5 2 3 2 2" xfId="28784" xr:uid="{EA26D177-0DAE-4E2A-A211-55C4EEAF13AF}"/>
    <cellStyle name="Labels - Style3 4 5 2 3 2 2 2" xfId="28785" xr:uid="{8CBD0B7A-CD1D-44A1-AB2E-07C51847294F}"/>
    <cellStyle name="Labels - Style3 4 5 2 3 2 3" xfId="28786" xr:uid="{31D46752-B631-43DB-9073-ACC4CD7A3918}"/>
    <cellStyle name="Labels - Style3 4 5 2 3 3" xfId="28787" xr:uid="{B0A32782-17BE-4940-AD65-1CF58C8C5C1C}"/>
    <cellStyle name="Labels - Style3 4 5 2 3 3 2" xfId="28788" xr:uid="{36330043-81B9-4902-8A87-EC6E4D05CE09}"/>
    <cellStyle name="Labels - Style3 4 5 2 3 4" xfId="28789" xr:uid="{A32C2B43-D0DB-45BD-8019-AC364651D319}"/>
    <cellStyle name="Labels - Style3 4 5 2 4" xfId="8774" xr:uid="{409FABF6-302C-4C39-9B34-C83B2DC6C3C1}"/>
    <cellStyle name="Labels - Style3 4 5 2 4 2" xfId="28790" xr:uid="{82BBF511-64D1-4161-82F0-32BFC15F90A4}"/>
    <cellStyle name="Labels - Style3 4 5 2 4 2 2" xfId="28791" xr:uid="{0073D813-6F53-4167-8D0E-BE0C89A36E64}"/>
    <cellStyle name="Labels - Style3 4 5 2 4 3" xfId="28792" xr:uid="{C9A25CB0-5EB7-4309-A796-5C6D3FEF3096}"/>
    <cellStyle name="Labels - Style3 4 5 2 5" xfId="28793" xr:uid="{E0D3212C-CE5A-48EB-9AA1-638BFD51944F}"/>
    <cellStyle name="Labels - Style3 4 5 2 5 2" xfId="28794" xr:uid="{2C5C6CEB-B0A8-4A6B-A641-D23CCEA82FDE}"/>
    <cellStyle name="Labels - Style3 4 5 2 6" xfId="28795" xr:uid="{109F43B8-EC47-42EE-A967-9767281A7AC2}"/>
    <cellStyle name="Labels - Style3 4 5 3" xfId="8775" xr:uid="{D1F61C68-CE3C-455E-AA16-60781DBB61E8}"/>
    <cellStyle name="Labels - Style3 4 5 3 2" xfId="8776" xr:uid="{F34E5A22-29CC-4877-A39A-4C8A3839A085}"/>
    <cellStyle name="Labels - Style3 4 5 3 2 2" xfId="8777" xr:uid="{E0EFF8F3-79E6-4F0F-B15D-847A4E2E236D}"/>
    <cellStyle name="Labels - Style3 4 5 3 2 2 2" xfId="8778" xr:uid="{7F6A2F8B-7EE7-4896-BD4C-74D920E0E512}"/>
    <cellStyle name="Labels - Style3 4 5 3 2 2 2 2" xfId="28796" xr:uid="{D89C536A-6BDB-473B-9955-49FD73EBE386}"/>
    <cellStyle name="Labels - Style3 4 5 3 2 2 2 2 2" xfId="28797" xr:uid="{E7269611-D896-40C9-A16E-A376E3A2A915}"/>
    <cellStyle name="Labels - Style3 4 5 3 2 2 2 3" xfId="28798" xr:uid="{F80B899A-1947-409E-8029-D1FFE16E7BA0}"/>
    <cellStyle name="Labels - Style3 4 5 3 2 2 3" xfId="28799" xr:uid="{F1DCA170-C3B9-4A07-9446-8EE110EC474A}"/>
    <cellStyle name="Labels - Style3 4 5 3 2 2 3 2" xfId="28800" xr:uid="{A2F3B60E-882A-42FA-BF02-8DA5DA137376}"/>
    <cellStyle name="Labels - Style3 4 5 3 2 2 4" xfId="28801" xr:uid="{FBB91EC7-F837-4EEE-A9E5-ED1C96339EF4}"/>
    <cellStyle name="Labels - Style3 4 5 3 2 3" xfId="28802" xr:uid="{31C612DC-0F8E-4155-82D1-E4748F9C169C}"/>
    <cellStyle name="Labels - Style3 4 5 3 2 3 2" xfId="28803" xr:uid="{94303A15-1D18-4701-BAE0-529DA69BB593}"/>
    <cellStyle name="Labels - Style3 4 5 3 2 4" xfId="28804" xr:uid="{3FE9C62F-FCBB-4952-BCEE-6B6CF09A1E08}"/>
    <cellStyle name="Labels - Style3 4 5 3 3" xfId="8779" xr:uid="{CD24D886-B8C6-447E-B553-AF35513B3A58}"/>
    <cellStyle name="Labels - Style3 4 5 3 3 2" xfId="28805" xr:uid="{6B471F11-3032-4602-9E7F-B7AF675D0A98}"/>
    <cellStyle name="Labels - Style3 4 5 3 3 2 2" xfId="28806" xr:uid="{12D32F4A-8F00-42C2-9A0E-CA30E90915A0}"/>
    <cellStyle name="Labels - Style3 4 5 3 3 3" xfId="28807" xr:uid="{FAEE1018-B934-4DD6-BAE3-42088AF5CC3C}"/>
    <cellStyle name="Labels - Style3 4 5 3 4" xfId="28808" xr:uid="{18F3340E-41D1-4272-95DD-FAB90CA75866}"/>
    <cellStyle name="Labels - Style3 4 5 3 4 2" xfId="28809" xr:uid="{730E1E9B-55B9-4029-990E-16362DD559D2}"/>
    <cellStyle name="Labels - Style3 4 5 3 5" xfId="28810" xr:uid="{9EDF7661-1C2E-4CBD-8024-A71CC386DD7B}"/>
    <cellStyle name="Labels - Style3 4 5 4" xfId="8780" xr:uid="{0EB82DD4-DE8E-4CC4-B4EB-20475A11E7F0}"/>
    <cellStyle name="Labels - Style3 4 5 4 2" xfId="8781" xr:uid="{EE8AF045-5573-45F9-B52B-6391758D5C1E}"/>
    <cellStyle name="Labels - Style3 4 5 4 2 2" xfId="8782" xr:uid="{1DEE1189-9A4A-4E1A-9125-50896F7B34B7}"/>
    <cellStyle name="Labels - Style3 4 5 4 2 2 2" xfId="8783" xr:uid="{CD769C89-0D93-478A-8442-9E9FC563C482}"/>
    <cellStyle name="Labels - Style3 4 5 4 2 2 2 2" xfId="28811" xr:uid="{89BB95F3-FE3C-45B0-AF1B-7C71AB436723}"/>
    <cellStyle name="Labels - Style3 4 5 4 2 2 2 2 2" xfId="28812" xr:uid="{DAF0C7DA-1FEB-4058-B89D-1F7C141DF362}"/>
    <cellStyle name="Labels - Style3 4 5 4 2 2 2 3" xfId="28813" xr:uid="{B2B7DEFF-4A89-487F-BD40-796BA294A330}"/>
    <cellStyle name="Labels - Style3 4 5 4 2 2 3" xfId="28814" xr:uid="{68C77673-4B1C-416E-8BE0-3420FDEA5E98}"/>
    <cellStyle name="Labels - Style3 4 5 4 2 2 3 2" xfId="28815" xr:uid="{CEABA2EF-C8E8-4758-AE36-DB16AA4E173E}"/>
    <cellStyle name="Labels - Style3 4 5 4 2 2 4" xfId="28816" xr:uid="{3FFCA8D3-E4D3-4D95-9491-2402497B7C5C}"/>
    <cellStyle name="Labels - Style3 4 5 4 2 3" xfId="28817" xr:uid="{050B5B20-52F3-48A3-9774-FB86B84AA5B6}"/>
    <cellStyle name="Labels - Style3 4 5 4 2 3 2" xfId="28818" xr:uid="{0464A3F0-B198-4422-8C43-91A72A43B9FF}"/>
    <cellStyle name="Labels - Style3 4 5 4 2 4" xfId="28819" xr:uid="{E9E11F84-57EE-40E5-8C44-A3238756A9D5}"/>
    <cellStyle name="Labels - Style3 4 5 4 3" xfId="8784" xr:uid="{2A7920EC-1090-4153-9150-B64565ED3F77}"/>
    <cellStyle name="Labels - Style3 4 5 4 3 2" xfId="8785" xr:uid="{B87A9F83-37FB-40CA-8D05-5D1557D0AEC1}"/>
    <cellStyle name="Labels - Style3 4 5 4 3 2 2" xfId="28820" xr:uid="{8A6D71E0-9889-4475-8DB8-4A797B1FE12F}"/>
    <cellStyle name="Labels - Style3 4 5 4 3 2 2 2" xfId="28821" xr:uid="{83ABAE03-AC00-4B6F-AECC-101ABA3330E3}"/>
    <cellStyle name="Labels - Style3 4 5 4 3 2 3" xfId="28822" xr:uid="{9D10F74F-20CF-4B41-B047-8F5DC6AE8B21}"/>
    <cellStyle name="Labels - Style3 4 5 4 3 3" xfId="28823" xr:uid="{76142FF9-3C17-4365-B0A7-32C17D800FFE}"/>
    <cellStyle name="Labels - Style3 4 5 4 3 3 2" xfId="28824" xr:uid="{0DA25E6E-5851-4B73-9717-730BF249B45D}"/>
    <cellStyle name="Labels - Style3 4 5 4 3 4" xfId="28825" xr:uid="{60C56C51-83C3-46B5-A11B-AD251C411419}"/>
    <cellStyle name="Labels - Style3 4 5 4 4" xfId="8786" xr:uid="{1F2717D7-9058-4700-825E-785919822AB5}"/>
    <cellStyle name="Labels - Style3 4 5 4 4 2" xfId="28826" xr:uid="{40BCE993-26DE-43E5-904F-3B8AA84D8AEF}"/>
    <cellStyle name="Labels - Style3 4 5 4 4 2 2" xfId="28827" xr:uid="{50A8F99B-7C11-4C80-81D0-DAF48B746473}"/>
    <cellStyle name="Labels - Style3 4 5 4 4 3" xfId="28828" xr:uid="{C91D97DB-649B-40C6-A6A1-A1C013D4BF2B}"/>
    <cellStyle name="Labels - Style3 4 5 4 5" xfId="28829" xr:uid="{4F11A56F-23D4-4594-A18D-CE08C328F57E}"/>
    <cellStyle name="Labels - Style3 4 5 4 5 2" xfId="28830" xr:uid="{DDC564A4-86EE-47FE-8642-B88489373AEB}"/>
    <cellStyle name="Labels - Style3 4 5 4 6" xfId="28831" xr:uid="{4973A939-9540-408E-BA79-C06BAE0B6DDC}"/>
    <cellStyle name="Labels - Style3 4 5 5" xfId="8787" xr:uid="{D815B35D-EEE4-40AC-85A7-781392E7A1DA}"/>
    <cellStyle name="Labels - Style3 4 5 5 2" xfId="8788" xr:uid="{2918CC22-96B7-4747-ACAC-A7793E719821}"/>
    <cellStyle name="Labels - Style3 4 5 5 2 2" xfId="8789" xr:uid="{65778297-9EEC-4485-89BB-615FD46750AF}"/>
    <cellStyle name="Labels - Style3 4 5 5 2 2 2" xfId="8790" xr:uid="{B7D96E4A-4954-475E-88FE-1151390FFCEE}"/>
    <cellStyle name="Labels - Style3 4 5 5 2 2 2 2" xfId="28832" xr:uid="{0D9EDA5C-1E2D-4715-9746-4764932EF274}"/>
    <cellStyle name="Labels - Style3 4 5 5 2 2 2 2 2" xfId="28833" xr:uid="{3E05D213-9269-4FE8-8FFA-AD97890A188B}"/>
    <cellStyle name="Labels - Style3 4 5 5 2 2 2 3" xfId="28834" xr:uid="{F3B0599D-8795-4F37-8AB1-F7DB357BC0EC}"/>
    <cellStyle name="Labels - Style3 4 5 5 2 2 3" xfId="28835" xr:uid="{9EC3F34A-F8D8-4F61-9ABE-423C752C2324}"/>
    <cellStyle name="Labels - Style3 4 5 5 2 2 3 2" xfId="28836" xr:uid="{4F18F05A-E45B-41D6-A0DF-AD7106310794}"/>
    <cellStyle name="Labels - Style3 4 5 5 2 2 4" xfId="28837" xr:uid="{F18AF4B0-E6CF-41E0-9973-126A68ACB332}"/>
    <cellStyle name="Labels - Style3 4 5 5 2 3" xfId="28838" xr:uid="{2DF67216-D5C3-4549-93DC-47323A0A3D37}"/>
    <cellStyle name="Labels - Style3 4 5 5 2 3 2" xfId="28839" xr:uid="{7BE1BFBC-7A8A-45EA-9BDC-C1671E9E1105}"/>
    <cellStyle name="Labels - Style3 4 5 5 2 4" xfId="28840" xr:uid="{C8647ABA-B410-47F6-9596-6246B023D913}"/>
    <cellStyle name="Labels - Style3 4 5 5 3" xfId="8791" xr:uid="{56E3B03C-C52F-44CD-AC4C-C0A156A556EF}"/>
    <cellStyle name="Labels - Style3 4 5 5 3 2" xfId="8792" xr:uid="{C0D29FC8-41BD-431D-8E92-C892303F3EF5}"/>
    <cellStyle name="Labels - Style3 4 5 5 3 2 2" xfId="28841" xr:uid="{5AE90E2A-E62C-4A4A-A1C1-C5BB8C15B924}"/>
    <cellStyle name="Labels - Style3 4 5 5 3 2 2 2" xfId="28842" xr:uid="{FD22EF8B-8562-45B0-A9FC-2EB6EBC32177}"/>
    <cellStyle name="Labels - Style3 4 5 5 3 2 3" xfId="28843" xr:uid="{B77ECC1F-22F0-46C7-AB10-A22BDAB7F3FE}"/>
    <cellStyle name="Labels - Style3 4 5 5 3 3" xfId="28844" xr:uid="{270F5789-5A0F-4CA7-8FE0-236BADDE0794}"/>
    <cellStyle name="Labels - Style3 4 5 5 3 3 2" xfId="28845" xr:uid="{A636099A-F6A9-4A4C-8D55-EEC2D140BC65}"/>
    <cellStyle name="Labels - Style3 4 5 5 3 4" xfId="28846" xr:uid="{3B358C8C-0F58-4F30-88BD-E4670A6AEC63}"/>
    <cellStyle name="Labels - Style3 4 5 5 4" xfId="28847" xr:uid="{3540B2A6-35AD-410E-AC00-410B8DF3F863}"/>
    <cellStyle name="Labels - Style3 4 5 5 4 2" xfId="28848" xr:uid="{E089A63B-F492-4B9E-9A4A-23A66E00E3AA}"/>
    <cellStyle name="Labels - Style3 4 5 5 5" xfId="28849" xr:uid="{8598CB4F-9D94-4C5F-9425-CEBAC65AB596}"/>
    <cellStyle name="Labels - Style3 4 5 6" xfId="8793" xr:uid="{6A3F8FE4-CDEC-4120-8043-D622D31A6C42}"/>
    <cellStyle name="Labels - Style3 4 5 6 2" xfId="8794" xr:uid="{AC5EEFBE-A503-429A-AE02-39C83354CE92}"/>
    <cellStyle name="Labels - Style3 4 5 6 2 2" xfId="8795" xr:uid="{E0EC8BA6-3A00-425A-804E-A4B13DD21627}"/>
    <cellStyle name="Labels - Style3 4 5 6 2 2 2" xfId="28850" xr:uid="{05BFF5C2-0FCF-41A0-986B-6A2250B7F1E3}"/>
    <cellStyle name="Labels - Style3 4 5 6 2 2 2 2" xfId="28851" xr:uid="{37C3C764-2A85-40B1-89D0-5081673B149A}"/>
    <cellStyle name="Labels - Style3 4 5 6 2 2 3" xfId="28852" xr:uid="{42978B40-7B57-406D-8260-7AD1D7287799}"/>
    <cellStyle name="Labels - Style3 4 5 6 2 3" xfId="28853" xr:uid="{661AAC3A-4C45-4D8F-B9F1-2E2ED3957DB5}"/>
    <cellStyle name="Labels - Style3 4 5 6 2 3 2" xfId="28854" xr:uid="{DDCFF71E-0FBE-472B-95B9-10ECEB5A113F}"/>
    <cellStyle name="Labels - Style3 4 5 6 2 4" xfId="28855" xr:uid="{977C3D77-3059-4A65-BB87-B488EAC38B05}"/>
    <cellStyle name="Labels - Style3 4 5 6 3" xfId="28856" xr:uid="{023F4930-8451-407B-912B-B857B55A9D68}"/>
    <cellStyle name="Labels - Style3 4 5 6 3 2" xfId="28857" xr:uid="{106F1848-EEA6-46FF-9F77-077035E4C941}"/>
    <cellStyle name="Labels - Style3 4 5 6 4" xfId="28858" xr:uid="{3DE5B90F-0C57-4FBA-9D7A-ADA1A511FAC4}"/>
    <cellStyle name="Labels - Style3 4 5 7" xfId="8796" xr:uid="{484EF066-F17C-4EE7-874B-BB8C56D4D488}"/>
    <cellStyle name="Labels - Style3 4 5 7 2" xfId="8797" xr:uid="{72272B15-3D56-4061-BB70-912668E1B24B}"/>
    <cellStyle name="Labels - Style3 4 5 7 2 2" xfId="28859" xr:uid="{345D8C82-F1A1-4F44-9CBC-4065882A96CA}"/>
    <cellStyle name="Labels - Style3 4 5 7 2 2 2" xfId="28860" xr:uid="{F1EBE02A-9920-48CB-9EA8-5370F608E900}"/>
    <cellStyle name="Labels - Style3 4 5 7 2 3" xfId="28861" xr:uid="{C153697E-038C-47D7-9334-4ED9D6F4E449}"/>
    <cellStyle name="Labels - Style3 4 5 7 3" xfId="28862" xr:uid="{3ABA2A22-AD7F-409D-8405-869878160FE1}"/>
    <cellStyle name="Labels - Style3 4 5 7 3 2" xfId="28863" xr:uid="{198213E3-DF6F-4F4D-B2C7-C1FECFA55684}"/>
    <cellStyle name="Labels - Style3 4 5 7 4" xfId="28864" xr:uid="{8FCC0A1E-650B-47CF-A9E8-FF93019E7336}"/>
    <cellStyle name="Labels - Style3 4 5 8" xfId="8798" xr:uid="{1CC91619-D568-4DCB-BCBE-5EA4287FF09E}"/>
    <cellStyle name="Labels - Style3 4 5 8 2" xfId="28865" xr:uid="{1227FFE8-4EFE-4348-BF26-BA72DCFD1F18}"/>
    <cellStyle name="Labels - Style3 4 5 8 2 2" xfId="28866" xr:uid="{6AC472A8-D261-4797-BF54-D24808531D16}"/>
    <cellStyle name="Labels - Style3 4 5 8 3" xfId="28867" xr:uid="{48CC3729-8810-4813-8691-1BE87A942914}"/>
    <cellStyle name="Labels - Style3 4 5 9" xfId="28868" xr:uid="{364DA22D-053D-4378-B7EF-D4FFB8DA34B4}"/>
    <cellStyle name="Labels - Style3 4 5 9 2" xfId="28869" xr:uid="{FD46F627-7FC9-471A-9084-FA9DFE0B1277}"/>
    <cellStyle name="Labels - Style3 4 6" xfId="8799" xr:uid="{F57FE9F1-67C8-4E34-9AE7-4FCCB2383A08}"/>
    <cellStyle name="Labels - Style3 4 6 2" xfId="8800" xr:uid="{7E21F2F1-2E5D-4938-A9BA-CEF52AE4CBE8}"/>
    <cellStyle name="Labels - Style3 4 6 2 2" xfId="8801" xr:uid="{C07004EB-0B17-42B2-9803-EFAD8099B105}"/>
    <cellStyle name="Labels - Style3 4 6 2 2 2" xfId="8802" xr:uid="{6B6C5DE1-0537-44BA-8577-4FE28694ADC9}"/>
    <cellStyle name="Labels - Style3 4 6 2 2 2 2" xfId="28870" xr:uid="{CFD98279-684B-4591-AA46-3691D9997BA0}"/>
    <cellStyle name="Labels - Style3 4 6 2 2 2 2 2" xfId="28871" xr:uid="{3EF4BC1A-02AF-413D-AC9A-92698F13FF3A}"/>
    <cellStyle name="Labels - Style3 4 6 2 2 2 3" xfId="28872" xr:uid="{A1A5CA13-B28A-4201-B022-19FB3F074822}"/>
    <cellStyle name="Labels - Style3 4 6 2 2 3" xfId="28873" xr:uid="{3B4A54E6-B797-4722-876C-F76AA73410B0}"/>
    <cellStyle name="Labels - Style3 4 6 2 2 3 2" xfId="28874" xr:uid="{2D1FCC9A-04EA-4153-8374-CD48441267DC}"/>
    <cellStyle name="Labels - Style3 4 6 2 2 4" xfId="28875" xr:uid="{95271C82-9D28-42EF-BD71-1EAE46E31D57}"/>
    <cellStyle name="Labels - Style3 4 6 2 3" xfId="28876" xr:uid="{677A47AE-479A-4ACD-8D9A-35098AC6AF4E}"/>
    <cellStyle name="Labels - Style3 4 6 2 3 2" xfId="28877" xr:uid="{1F228713-74F5-4851-9CBA-662420E350EA}"/>
    <cellStyle name="Labels - Style3 4 6 2 4" xfId="28878" xr:uid="{7B6EC37E-B335-4C2E-AD94-D7B56FED1478}"/>
    <cellStyle name="Labels - Style3 4 6 3" xfId="8803" xr:uid="{71B792F5-8BD7-4DDC-BF2C-57418DAB4128}"/>
    <cellStyle name="Labels - Style3 4 6 3 2" xfId="8804" xr:uid="{33D4C0E3-C7A9-4464-BB88-505B5DB0C9EB}"/>
    <cellStyle name="Labels - Style3 4 6 3 2 2" xfId="28879" xr:uid="{EBF558AE-8F2B-494E-B585-4A9991AF543F}"/>
    <cellStyle name="Labels - Style3 4 6 3 2 2 2" xfId="28880" xr:uid="{B033E89B-2EEA-4477-97D1-51CF46A53C08}"/>
    <cellStyle name="Labels - Style3 4 6 3 2 3" xfId="28881" xr:uid="{13E81AED-7E16-4580-AFCB-E4E77CC607E8}"/>
    <cellStyle name="Labels - Style3 4 6 3 3" xfId="28882" xr:uid="{DC86EA10-BA08-4378-A3AA-8A61761862F9}"/>
    <cellStyle name="Labels - Style3 4 6 3 3 2" xfId="28883" xr:uid="{159E1C4B-630E-4C6A-946A-79D2BC94214C}"/>
    <cellStyle name="Labels - Style3 4 6 3 4" xfId="28884" xr:uid="{405EA490-AA96-43D1-9877-7E8836AEFA50}"/>
    <cellStyle name="Labels - Style3 4 6 4" xfId="8805" xr:uid="{CEB4F460-36EA-4574-AAD7-D416FDD9FFE3}"/>
    <cellStyle name="Labels - Style3 4 6 4 2" xfId="28885" xr:uid="{9D8C1C44-876E-4BE6-964E-9EF913A8C633}"/>
    <cellStyle name="Labels - Style3 4 6 4 2 2" xfId="28886" xr:uid="{4FE18E07-27D8-4D4B-9A1F-D0E4670175B6}"/>
    <cellStyle name="Labels - Style3 4 6 4 3" xfId="28887" xr:uid="{71111EA2-1142-4B16-B98E-18F2EF268373}"/>
    <cellStyle name="Labels - Style3 4 6 5" xfId="28888" xr:uid="{35EC92AB-6F90-4C24-81D4-525DDA8CEA52}"/>
    <cellStyle name="Labels - Style3 4 6 5 2" xfId="28889" xr:uid="{2B0AA32D-E435-41F8-9DD5-E8B8178D8828}"/>
    <cellStyle name="Labels - Style3 4 6 6" xfId="28890" xr:uid="{3A7CE780-4670-45EF-A885-A6DD252576E6}"/>
    <cellStyle name="Labels - Style3 4 7" xfId="8806" xr:uid="{0C5F5EC6-21D3-44C9-ADB1-EAD84271DBA2}"/>
    <cellStyle name="Labels - Style3 4 7 2" xfId="8807" xr:uid="{01BE6BC9-14C8-4F46-A132-6FCFB4772D9E}"/>
    <cellStyle name="Labels - Style3 4 7 2 2" xfId="8808" xr:uid="{E412F0C9-6A87-4DCA-B90D-06D3DDCE7119}"/>
    <cellStyle name="Labels - Style3 4 7 2 2 2" xfId="8809" xr:uid="{18AEEB3E-DE02-43E2-93F1-79F083C6FD1E}"/>
    <cellStyle name="Labels - Style3 4 7 2 2 2 2" xfId="28891" xr:uid="{BB10199F-56F1-4D02-8B4A-C56E72AC9632}"/>
    <cellStyle name="Labels - Style3 4 7 2 2 2 2 2" xfId="28892" xr:uid="{02D79286-8732-40A6-BF5E-D7F0B9F8997F}"/>
    <cellStyle name="Labels - Style3 4 7 2 2 2 3" xfId="28893" xr:uid="{1B4BEADB-B24E-4973-ABE7-3C64D227A60E}"/>
    <cellStyle name="Labels - Style3 4 7 2 2 3" xfId="28894" xr:uid="{92B52F01-6739-4BAE-B0C2-259D4A91C64C}"/>
    <cellStyle name="Labels - Style3 4 7 2 2 3 2" xfId="28895" xr:uid="{FD7E2A29-F093-4150-8E9B-39EF0F77D8C0}"/>
    <cellStyle name="Labels - Style3 4 7 2 2 4" xfId="28896" xr:uid="{A25A63AC-3743-42F3-A5F8-D98DEF4D7F3C}"/>
    <cellStyle name="Labels - Style3 4 7 2 3" xfId="28897" xr:uid="{7669D33C-B7C2-4955-BC3B-B0DCAD134AF9}"/>
    <cellStyle name="Labels - Style3 4 7 2 3 2" xfId="28898" xr:uid="{95352171-100B-401B-82F6-1A0FC906E03F}"/>
    <cellStyle name="Labels - Style3 4 7 2 4" xfId="28899" xr:uid="{57DF69D1-1F5C-4D52-9189-FC170A2E3638}"/>
    <cellStyle name="Labels - Style3 4 7 3" xfId="8810" xr:uid="{9BBC02B2-5ECD-438B-8BA8-AD2C794ECE48}"/>
    <cellStyle name="Labels - Style3 4 7 3 2" xfId="8811" xr:uid="{204C75CE-F271-43BB-B524-692A74BB58A9}"/>
    <cellStyle name="Labels - Style3 4 7 3 2 2" xfId="28900" xr:uid="{807AC037-6E84-4AE8-9719-C595E61CE96E}"/>
    <cellStyle name="Labels - Style3 4 7 3 2 2 2" xfId="28901" xr:uid="{D9C81496-1CAC-4632-925E-E7ECC4DF3932}"/>
    <cellStyle name="Labels - Style3 4 7 3 2 3" xfId="28902" xr:uid="{22541EF1-93F3-47EE-BE62-830D526C7A16}"/>
    <cellStyle name="Labels - Style3 4 7 3 3" xfId="28903" xr:uid="{7CB0E154-887C-4B55-BCFE-1C75D7952BEF}"/>
    <cellStyle name="Labels - Style3 4 7 3 3 2" xfId="28904" xr:uid="{0EC5D08A-5E20-4817-8554-D7733ED0F5DB}"/>
    <cellStyle name="Labels - Style3 4 7 3 4" xfId="28905" xr:uid="{C4BECFB2-F9C9-4AB5-B52C-0A9A3BB40058}"/>
    <cellStyle name="Labels - Style3 4 7 4" xfId="8812" xr:uid="{581F07F7-9507-4600-AC9E-D6DFF145D793}"/>
    <cellStyle name="Labels - Style3 4 7 4 2" xfId="28906" xr:uid="{B6D67A58-C0A3-4FE4-B1D9-B4B4423CB48C}"/>
    <cellStyle name="Labels - Style3 4 7 4 2 2" xfId="28907" xr:uid="{2FF869A0-E114-4CAD-8342-B7DF2B2B6C8B}"/>
    <cellStyle name="Labels - Style3 4 7 4 3" xfId="28908" xr:uid="{AB03A111-3D2E-4914-A3F5-BF1AE8E92F50}"/>
    <cellStyle name="Labels - Style3 4 7 5" xfId="28909" xr:uid="{6E3274E7-C8B1-475B-873E-F482D381E1A2}"/>
    <cellStyle name="Labels - Style3 4 7 5 2" xfId="28910" xr:uid="{B2CE4961-5D6B-4574-A160-52B6E0E1CDA7}"/>
    <cellStyle name="Labels - Style3 4 7 6" xfId="28911" xr:uid="{0AAD11BA-F699-4503-AB0F-2F5058C38814}"/>
    <cellStyle name="Labels - Style3 4 8" xfId="8813" xr:uid="{5AC00131-CDC5-4456-8109-BD8BF8967FA2}"/>
    <cellStyle name="Labels - Style3 4 8 2" xfId="8814" xr:uid="{CCE6DDC8-D39F-47F3-A3D1-DE2D21420453}"/>
    <cellStyle name="Labels - Style3 4 8 2 2" xfId="8815" xr:uid="{E434C657-449C-4B10-919C-1D62540B4843}"/>
    <cellStyle name="Labels - Style3 4 8 2 2 2" xfId="8816" xr:uid="{ED2C54C5-A02E-4FBB-B657-BA330A231D62}"/>
    <cellStyle name="Labels - Style3 4 8 2 2 2 2" xfId="28912" xr:uid="{BCC1BB2A-15AE-4C92-AB86-864A665D42F0}"/>
    <cellStyle name="Labels - Style3 4 8 2 2 2 2 2" xfId="28913" xr:uid="{39B9776F-28B0-4167-AA36-3DADF7CAED99}"/>
    <cellStyle name="Labels - Style3 4 8 2 2 2 3" xfId="28914" xr:uid="{FE63FA42-147E-45FB-91D2-6BEBAF2E9558}"/>
    <cellStyle name="Labels - Style3 4 8 2 2 3" xfId="28915" xr:uid="{BE45D5B1-6A0B-40B9-B8CB-340E951CBE3B}"/>
    <cellStyle name="Labels - Style3 4 8 2 2 3 2" xfId="28916" xr:uid="{07434248-63B0-4B5F-B644-D6397D495D67}"/>
    <cellStyle name="Labels - Style3 4 8 2 2 4" xfId="28917" xr:uid="{F75D48FC-DA9D-4AEB-A3D9-4AE4087C770E}"/>
    <cellStyle name="Labels - Style3 4 8 2 3" xfId="28918" xr:uid="{FCF49BAD-5839-46B2-8B57-5CB2215B8D87}"/>
    <cellStyle name="Labels - Style3 4 8 2 3 2" xfId="28919" xr:uid="{D0289D23-4EA6-48A2-BC9F-81818C14AA0E}"/>
    <cellStyle name="Labels - Style3 4 8 2 4" xfId="28920" xr:uid="{83112996-76D3-4F10-8041-E154BB253D19}"/>
    <cellStyle name="Labels - Style3 4 8 3" xfId="8817" xr:uid="{E1A30E8F-72EC-4D10-A939-5227E98E8B59}"/>
    <cellStyle name="Labels - Style3 4 8 3 2" xfId="8818" xr:uid="{78446A3D-5980-4925-91DD-FACF0C351075}"/>
    <cellStyle name="Labels - Style3 4 8 3 2 2" xfId="28921" xr:uid="{E1727E25-B42D-4387-9166-7AC3349D6396}"/>
    <cellStyle name="Labels - Style3 4 8 3 2 2 2" xfId="28922" xr:uid="{9B8F27D4-CC2C-48DF-BA23-313C631DD14A}"/>
    <cellStyle name="Labels - Style3 4 8 3 2 3" xfId="28923" xr:uid="{AD7E3038-5036-4F3F-81AA-2A10F89E64F5}"/>
    <cellStyle name="Labels - Style3 4 8 3 3" xfId="28924" xr:uid="{B360805B-2928-4A10-8875-1844A3A7AEF3}"/>
    <cellStyle name="Labels - Style3 4 8 3 3 2" xfId="28925" xr:uid="{1D553708-CEE8-40D4-9DC4-05FDF62EF3C8}"/>
    <cellStyle name="Labels - Style3 4 8 3 4" xfId="28926" xr:uid="{C54B8943-A674-4BD4-B463-542460B1FE80}"/>
    <cellStyle name="Labels - Style3 4 8 4" xfId="8819" xr:uid="{4EC96734-73F8-43DE-9308-4FAAD4917347}"/>
    <cellStyle name="Labels - Style3 4 8 4 2" xfId="28927" xr:uid="{D7E9D012-04E2-4E6F-9F60-A3EF4EBF9A9E}"/>
    <cellStyle name="Labels - Style3 4 8 4 2 2" xfId="28928" xr:uid="{728120D1-4B43-469C-9217-03E65123F064}"/>
    <cellStyle name="Labels - Style3 4 8 4 3" xfId="28929" xr:uid="{6E54D6D9-2CFA-40E6-ACEC-C0D129C94D7E}"/>
    <cellStyle name="Labels - Style3 4 8 5" xfId="28930" xr:uid="{5EB9585C-9E47-471B-B971-D9CED1A46317}"/>
    <cellStyle name="Labels - Style3 4 8 5 2" xfId="28931" xr:uid="{0C2A5962-2FA2-4534-BD4F-4E49EA619FC6}"/>
    <cellStyle name="Labels - Style3 4 8 6" xfId="28932" xr:uid="{B7B2BC3B-06BD-4AC8-BA19-EE67FC11097E}"/>
    <cellStyle name="Labels - Style3 4 9" xfId="8820" xr:uid="{5139DC4D-4F2F-4AC1-BFF0-AD77FDB3B47B}"/>
    <cellStyle name="Labels - Style3 4 9 2" xfId="8821" xr:uid="{CD8FFB28-8EB2-4E62-BA85-F5C20BDAC86C}"/>
    <cellStyle name="Labels - Style3 4 9 2 2" xfId="8822" xr:uid="{EBE16FE0-65B6-49E7-B41F-56D1A5ABE1C1}"/>
    <cellStyle name="Labels - Style3 4 9 2 2 2" xfId="28933" xr:uid="{BC9AD6CC-C8BF-4FBA-8ECC-7DBA234F06D6}"/>
    <cellStyle name="Labels - Style3 4 9 2 2 2 2" xfId="28934" xr:uid="{999FD9FE-6C2B-4BF7-92C7-ABDB682A9EE5}"/>
    <cellStyle name="Labels - Style3 4 9 2 2 3" xfId="28935" xr:uid="{FC79BBCE-838A-4F7F-83C7-6C45F16430A7}"/>
    <cellStyle name="Labels - Style3 4 9 2 3" xfId="28936" xr:uid="{5C6EDAC3-C2BE-44D8-9200-2DBCADBBBE8E}"/>
    <cellStyle name="Labels - Style3 4 9 2 3 2" xfId="28937" xr:uid="{1EB1E033-9119-4E40-B56E-57A83F830F52}"/>
    <cellStyle name="Labels - Style3 4 9 2 4" xfId="28938" xr:uid="{B075659B-9A94-4C9E-8C76-09C6D54EAA14}"/>
    <cellStyle name="Labels - Style3 4 9 3" xfId="28939" xr:uid="{E16F8093-48C5-46D1-8B63-FF252574B5AF}"/>
    <cellStyle name="Labels - Style3 4 9 3 2" xfId="28940" xr:uid="{A1DF7DE5-5E53-4288-87C3-51879D606598}"/>
    <cellStyle name="Labels - Style3 4 9 4" xfId="28941" xr:uid="{5BE7251D-C473-4009-8A34-4BA5B06D1F1F}"/>
    <cellStyle name="Labels - Style3 5" xfId="8823" xr:uid="{680DCE65-AF0F-4AC3-A850-E7D57E0BFC2E}"/>
    <cellStyle name="Labels - Style3 5 10" xfId="8824" xr:uid="{CF85101C-61DD-4555-A89F-EEFE12990485}"/>
    <cellStyle name="Labels - Style3 5 10 2" xfId="28942" xr:uid="{97718DF8-A71C-4B82-9582-2C1DC7CC75C1}"/>
    <cellStyle name="Labels - Style3 5 10 2 2" xfId="28943" xr:uid="{2ADB8278-5ADA-4AC3-9B86-A3CBBBACBFC4}"/>
    <cellStyle name="Labels - Style3 5 10 3" xfId="28944" xr:uid="{1B90E67A-2B2D-49B5-9E1E-721300008FB9}"/>
    <cellStyle name="Labels - Style3 5 11" xfId="28945" xr:uid="{AF16557F-1AAE-44B4-B780-4E78509F1E96}"/>
    <cellStyle name="Labels - Style3 5 11 2" xfId="28946" xr:uid="{359FCB2A-D9A3-48E9-9C3E-05262450E176}"/>
    <cellStyle name="Labels - Style3 5 12" xfId="28947" xr:uid="{30041852-D324-449F-801F-8434618F854A}"/>
    <cellStyle name="Labels - Style3 5 2" xfId="8825" xr:uid="{326C6CE3-1EAC-428A-AFAD-ED5439FC74D8}"/>
    <cellStyle name="Labels - Style3 5 2 10" xfId="28948" xr:uid="{D54E4E9A-1C9B-4FBF-9BBD-C27CB4C52ECE}"/>
    <cellStyle name="Labels - Style3 5 2 10 2" xfId="28949" xr:uid="{1C34E642-3794-4F92-B3F6-B82898F696BF}"/>
    <cellStyle name="Labels - Style3 5 2 11" xfId="28950" xr:uid="{1D9F230B-19EF-4961-9D2E-7A487A5B0507}"/>
    <cellStyle name="Labels - Style3 5 2 2" xfId="8826" xr:uid="{171BB243-BC5C-44A7-84DB-BC414855A594}"/>
    <cellStyle name="Labels - Style3 5 2 2 10" xfId="28951" xr:uid="{0C26FE08-7C5C-4347-B45D-7EA3037F7A1C}"/>
    <cellStyle name="Labels - Style3 5 2 2 2" xfId="8827" xr:uid="{7E0E0673-6F34-4832-BE51-C4930F91C767}"/>
    <cellStyle name="Labels - Style3 5 2 2 2 2" xfId="8828" xr:uid="{B3A6D168-7AB0-4914-8D8D-2C7AB1551076}"/>
    <cellStyle name="Labels - Style3 5 2 2 2 2 2" xfId="8829" xr:uid="{3494456B-A050-410F-8691-131F1BD1DD1C}"/>
    <cellStyle name="Labels - Style3 5 2 2 2 2 2 2" xfId="8830" xr:uid="{30B7ED89-FF3D-479C-B14F-5661B7357F47}"/>
    <cellStyle name="Labels - Style3 5 2 2 2 2 2 2 2" xfId="28952" xr:uid="{795F896E-99DF-4868-B42E-4A3D1793DA4E}"/>
    <cellStyle name="Labels - Style3 5 2 2 2 2 2 2 2 2" xfId="28953" xr:uid="{57666969-3C69-4318-8C5C-CD32304E2B0D}"/>
    <cellStyle name="Labels - Style3 5 2 2 2 2 2 2 3" xfId="28954" xr:uid="{65202617-AD04-4010-93FC-F7EAD3B8C3A4}"/>
    <cellStyle name="Labels - Style3 5 2 2 2 2 2 3" xfId="28955" xr:uid="{20D964BA-4595-4668-8688-FE6F848097E7}"/>
    <cellStyle name="Labels - Style3 5 2 2 2 2 2 3 2" xfId="28956" xr:uid="{7F8E8CDA-76E4-4C6D-9BF5-E5F838766D56}"/>
    <cellStyle name="Labels - Style3 5 2 2 2 2 2 4" xfId="28957" xr:uid="{C8565CD1-23EE-4740-85FB-ADDF30F2572D}"/>
    <cellStyle name="Labels - Style3 5 2 2 2 2 3" xfId="28958" xr:uid="{90017BA7-F142-48BC-984C-B47E03B4D7D9}"/>
    <cellStyle name="Labels - Style3 5 2 2 2 2 3 2" xfId="28959" xr:uid="{54BC2818-4502-448A-8A55-BF17B51AB09F}"/>
    <cellStyle name="Labels - Style3 5 2 2 2 2 4" xfId="28960" xr:uid="{6EF4BA66-D81C-481B-A812-54029F9C63FC}"/>
    <cellStyle name="Labels - Style3 5 2 2 2 3" xfId="8831" xr:uid="{F69D457C-2325-47BA-98E6-B5F61E36896D}"/>
    <cellStyle name="Labels - Style3 5 2 2 2 3 2" xfId="8832" xr:uid="{91CAC038-D127-4A67-BDFD-61C83661A9A3}"/>
    <cellStyle name="Labels - Style3 5 2 2 2 3 2 2" xfId="28961" xr:uid="{1574E1B4-16B7-44B4-8A98-EAD71D960A8F}"/>
    <cellStyle name="Labels - Style3 5 2 2 2 3 2 2 2" xfId="28962" xr:uid="{62098895-9A1E-42E4-8C33-F573C45228DB}"/>
    <cellStyle name="Labels - Style3 5 2 2 2 3 2 3" xfId="28963" xr:uid="{A03C6263-BC37-4ACD-9C38-F6F71F0DC40E}"/>
    <cellStyle name="Labels - Style3 5 2 2 2 3 3" xfId="28964" xr:uid="{AF0506F1-DB6F-4CC3-A27A-CFC56274FB3B}"/>
    <cellStyle name="Labels - Style3 5 2 2 2 3 3 2" xfId="28965" xr:uid="{2B990BB8-C4EF-4C85-83B0-BEDFA8BEED5E}"/>
    <cellStyle name="Labels - Style3 5 2 2 2 3 4" xfId="28966" xr:uid="{78E7D6CE-8637-461E-905E-983F7020E506}"/>
    <cellStyle name="Labels - Style3 5 2 2 2 4" xfId="8833" xr:uid="{08CD6201-1897-4A30-9508-06D30C6C6C52}"/>
    <cellStyle name="Labels - Style3 5 2 2 2 4 2" xfId="28967" xr:uid="{CBB06375-E0DF-49C3-BC7B-FF82F78D3506}"/>
    <cellStyle name="Labels - Style3 5 2 2 2 4 2 2" xfId="28968" xr:uid="{FE2FB2E1-1439-4FE6-A959-3F538C09305B}"/>
    <cellStyle name="Labels - Style3 5 2 2 2 4 3" xfId="28969" xr:uid="{4EBE8D24-2456-483D-BC57-69F47BA326D9}"/>
    <cellStyle name="Labels - Style3 5 2 2 2 5" xfId="28970" xr:uid="{C7E34793-0920-4B63-B7E5-0C5346985241}"/>
    <cellStyle name="Labels - Style3 5 2 2 2 5 2" xfId="28971" xr:uid="{FBD903DE-CBA8-4C2A-BD9A-607CD66FEEF5}"/>
    <cellStyle name="Labels - Style3 5 2 2 2 6" xfId="28972" xr:uid="{6870B991-F529-4B77-8052-6C46ACC36A9F}"/>
    <cellStyle name="Labels - Style3 5 2 2 3" xfId="8834" xr:uid="{92B12C9E-1234-44A7-BCE4-0CEF6B0808E0}"/>
    <cellStyle name="Labels - Style3 5 2 2 3 2" xfId="8835" xr:uid="{32081D2A-B2D8-4800-AE5E-6AA1AD682464}"/>
    <cellStyle name="Labels - Style3 5 2 2 3 2 2" xfId="8836" xr:uid="{839063FF-1863-47A3-B0B3-FF86C9F2EAB9}"/>
    <cellStyle name="Labels - Style3 5 2 2 3 2 2 2" xfId="8837" xr:uid="{C7C88363-C444-46F4-9335-519930F4AF4F}"/>
    <cellStyle name="Labels - Style3 5 2 2 3 2 2 2 2" xfId="28973" xr:uid="{30B4C8FF-CCFA-4BBE-966B-5C2FCC8F0F2E}"/>
    <cellStyle name="Labels - Style3 5 2 2 3 2 2 2 2 2" xfId="28974" xr:uid="{6853F1D4-7B67-4D01-A710-AC870542A9F4}"/>
    <cellStyle name="Labels - Style3 5 2 2 3 2 2 2 3" xfId="28975" xr:uid="{936918F8-929B-4FC4-BD69-685076084394}"/>
    <cellStyle name="Labels - Style3 5 2 2 3 2 2 3" xfId="28976" xr:uid="{4C781A07-9EBC-4936-84C2-1FDDAF3234DC}"/>
    <cellStyle name="Labels - Style3 5 2 2 3 2 2 3 2" xfId="28977" xr:uid="{1A222A6E-63B2-4093-9D2F-27DEAA827854}"/>
    <cellStyle name="Labels - Style3 5 2 2 3 2 2 4" xfId="28978" xr:uid="{FD4B6B89-E79C-40B2-B876-1D2E097F9646}"/>
    <cellStyle name="Labels - Style3 5 2 2 3 2 3" xfId="28979" xr:uid="{5D4FF1AA-7974-4BA3-B833-FBAAADB41C36}"/>
    <cellStyle name="Labels - Style3 5 2 2 3 2 3 2" xfId="28980" xr:uid="{D3E2638A-F6B0-46E7-B6BE-41BAF6382E55}"/>
    <cellStyle name="Labels - Style3 5 2 2 3 2 4" xfId="28981" xr:uid="{D1896665-C013-412A-9A82-EA3C88957575}"/>
    <cellStyle name="Labels - Style3 5 2 2 3 3" xfId="8838" xr:uid="{E739EE55-9384-4741-855D-ADB905771F24}"/>
    <cellStyle name="Labels - Style3 5 2 2 3 3 2" xfId="28982" xr:uid="{D9A0D040-A290-4829-9093-13E90C404D12}"/>
    <cellStyle name="Labels - Style3 5 2 2 3 3 2 2" xfId="28983" xr:uid="{DDF95486-7675-4BFC-9725-C387B79565ED}"/>
    <cellStyle name="Labels - Style3 5 2 2 3 3 3" xfId="28984" xr:uid="{AEC98FE2-EF91-46B8-A4A6-83047720C5C2}"/>
    <cellStyle name="Labels - Style3 5 2 2 3 4" xfId="28985" xr:uid="{8E431E01-8EF9-42FD-B521-38E54D502F96}"/>
    <cellStyle name="Labels - Style3 5 2 2 3 4 2" xfId="28986" xr:uid="{F3E0B7FA-616C-4F11-AA08-AEF574DE4FF9}"/>
    <cellStyle name="Labels - Style3 5 2 2 3 5" xfId="28987" xr:uid="{BC313770-F33A-4D8A-8606-C237CBC6A957}"/>
    <cellStyle name="Labels - Style3 5 2 2 4" xfId="8839" xr:uid="{2FE20282-DD64-45CE-AFA6-247C5CB2F3A2}"/>
    <cellStyle name="Labels - Style3 5 2 2 4 2" xfId="8840" xr:uid="{86B3A900-B16B-4CB6-BED6-04D166D2369A}"/>
    <cellStyle name="Labels - Style3 5 2 2 4 2 2" xfId="8841" xr:uid="{75961F00-3904-4B69-B09B-6E3BDB629A01}"/>
    <cellStyle name="Labels - Style3 5 2 2 4 2 2 2" xfId="8842" xr:uid="{FD79A513-7EDD-4698-A017-260C82F769A3}"/>
    <cellStyle name="Labels - Style3 5 2 2 4 2 2 2 2" xfId="28988" xr:uid="{4D7BEDF8-F629-4A40-8F84-0C27482A1CFC}"/>
    <cellStyle name="Labels - Style3 5 2 2 4 2 2 2 2 2" xfId="28989" xr:uid="{AE0FDA41-B891-470B-AB99-ABCF2E6DA2A6}"/>
    <cellStyle name="Labels - Style3 5 2 2 4 2 2 2 3" xfId="28990" xr:uid="{B9F6988F-BC59-4A8E-AC20-066B9DEEF10F}"/>
    <cellStyle name="Labels - Style3 5 2 2 4 2 2 3" xfId="28991" xr:uid="{2CD254C7-7F37-4713-8512-1ED40A0ED298}"/>
    <cellStyle name="Labels - Style3 5 2 2 4 2 2 3 2" xfId="28992" xr:uid="{1D8748D9-9521-437F-B4CC-19BAA06C8357}"/>
    <cellStyle name="Labels - Style3 5 2 2 4 2 2 4" xfId="28993" xr:uid="{A0768852-BDEA-422C-B27C-46FB4230205C}"/>
    <cellStyle name="Labels - Style3 5 2 2 4 2 3" xfId="28994" xr:uid="{B5A2E3C6-774E-4419-88F5-AFF7AE083B86}"/>
    <cellStyle name="Labels - Style3 5 2 2 4 2 3 2" xfId="28995" xr:uid="{0B856E5E-07B9-4F98-AE50-50E9A33E96FB}"/>
    <cellStyle name="Labels - Style3 5 2 2 4 2 4" xfId="28996" xr:uid="{F7128059-60FA-4EE8-B3B6-00641B62AA5D}"/>
    <cellStyle name="Labels - Style3 5 2 2 4 3" xfId="8843" xr:uid="{C9074CD2-18F6-4F94-A97E-1E8D48D328B5}"/>
    <cellStyle name="Labels - Style3 5 2 2 4 3 2" xfId="8844" xr:uid="{C1083015-8D03-4A05-8BBB-878A0DCE2481}"/>
    <cellStyle name="Labels - Style3 5 2 2 4 3 2 2" xfId="28997" xr:uid="{67D623CA-54A6-4ABA-BF4D-9571AA06050F}"/>
    <cellStyle name="Labels - Style3 5 2 2 4 3 2 2 2" xfId="28998" xr:uid="{E777B57A-59CC-454E-9354-49CF94676D51}"/>
    <cellStyle name="Labels - Style3 5 2 2 4 3 2 3" xfId="28999" xr:uid="{0C42A054-4AF6-4129-B9D9-367878DA6EA4}"/>
    <cellStyle name="Labels - Style3 5 2 2 4 3 3" xfId="29000" xr:uid="{AAAF7418-44EF-460D-966B-9629FEE997A9}"/>
    <cellStyle name="Labels - Style3 5 2 2 4 3 3 2" xfId="29001" xr:uid="{328E7FBE-F446-4C7B-9A83-96014E89B6FC}"/>
    <cellStyle name="Labels - Style3 5 2 2 4 3 4" xfId="29002" xr:uid="{4E8A6F98-A30E-4869-B5E0-B5558F885CDB}"/>
    <cellStyle name="Labels - Style3 5 2 2 4 4" xfId="8845" xr:uid="{EB667640-323C-4E2F-8CB7-E95695178831}"/>
    <cellStyle name="Labels - Style3 5 2 2 4 4 2" xfId="29003" xr:uid="{3A348F8E-3E5D-4068-8C16-207E895101CA}"/>
    <cellStyle name="Labels - Style3 5 2 2 4 4 2 2" xfId="29004" xr:uid="{2025DD45-448A-4BDC-9075-8190BF397FEA}"/>
    <cellStyle name="Labels - Style3 5 2 2 4 4 3" xfId="29005" xr:uid="{A7DC1C73-BF22-4BBB-8548-8C90E37495D5}"/>
    <cellStyle name="Labels - Style3 5 2 2 4 5" xfId="29006" xr:uid="{FA9AF2E6-456E-441B-A046-B3E8773772E0}"/>
    <cellStyle name="Labels - Style3 5 2 2 4 5 2" xfId="29007" xr:uid="{46AC9353-BDD6-4A0C-8A36-1D84D1613159}"/>
    <cellStyle name="Labels - Style3 5 2 2 4 6" xfId="29008" xr:uid="{A952BF99-0529-4332-8CD1-D3F3388BC945}"/>
    <cellStyle name="Labels - Style3 5 2 2 5" xfId="8846" xr:uid="{903A1E65-1873-4F21-9E66-23C3270ACE5B}"/>
    <cellStyle name="Labels - Style3 5 2 2 5 2" xfId="8847" xr:uid="{919D8BE5-F3BB-4400-BF3B-FDE27BFA2EB9}"/>
    <cellStyle name="Labels - Style3 5 2 2 5 2 2" xfId="8848" xr:uid="{A4B2CAA8-834A-4AC5-AA37-B6537F287CB2}"/>
    <cellStyle name="Labels - Style3 5 2 2 5 2 2 2" xfId="8849" xr:uid="{6EF19705-BE2B-4274-8EFA-F4054C07C613}"/>
    <cellStyle name="Labels - Style3 5 2 2 5 2 2 2 2" xfId="29009" xr:uid="{0BE238DB-6171-4D35-B424-98794F815C54}"/>
    <cellStyle name="Labels - Style3 5 2 2 5 2 2 2 2 2" xfId="29010" xr:uid="{A2EB788F-FFE6-4B2C-B8DC-01DAD4120662}"/>
    <cellStyle name="Labels - Style3 5 2 2 5 2 2 2 3" xfId="29011" xr:uid="{B9DEC0D0-2D29-4FF5-B585-88EE1532325F}"/>
    <cellStyle name="Labels - Style3 5 2 2 5 2 2 3" xfId="29012" xr:uid="{5C81422F-075B-4324-8E05-C7F135756682}"/>
    <cellStyle name="Labels - Style3 5 2 2 5 2 2 3 2" xfId="29013" xr:uid="{5E0A709C-32F6-4892-A767-A3577C2F6C7E}"/>
    <cellStyle name="Labels - Style3 5 2 2 5 2 2 4" xfId="29014" xr:uid="{17786E4B-2049-4893-8BDB-F9DC7147582E}"/>
    <cellStyle name="Labels - Style3 5 2 2 5 2 3" xfId="29015" xr:uid="{483A4511-F15D-493A-BE8B-DC5C4CE0D8E1}"/>
    <cellStyle name="Labels - Style3 5 2 2 5 2 3 2" xfId="29016" xr:uid="{D87D7A2A-9806-4A88-9039-645338E8BF4A}"/>
    <cellStyle name="Labels - Style3 5 2 2 5 2 4" xfId="29017" xr:uid="{C2D6E913-14CD-4B0D-9906-5B597711BA85}"/>
    <cellStyle name="Labels - Style3 5 2 2 5 3" xfId="8850" xr:uid="{EA1B5A11-586A-4AEB-BBE1-91874F168BFD}"/>
    <cellStyle name="Labels - Style3 5 2 2 5 3 2" xfId="8851" xr:uid="{48C472D4-D2D2-4736-92A6-2CC25D6F0309}"/>
    <cellStyle name="Labels - Style3 5 2 2 5 3 2 2" xfId="29018" xr:uid="{84F22653-2187-4DA0-9041-4DFDD76D4663}"/>
    <cellStyle name="Labels - Style3 5 2 2 5 3 2 2 2" xfId="29019" xr:uid="{C3477D6F-5BCB-40B4-915C-0C81B7976D0B}"/>
    <cellStyle name="Labels - Style3 5 2 2 5 3 2 3" xfId="29020" xr:uid="{B0F1E2D0-3A5F-4DA6-B6F8-0963BED07DEA}"/>
    <cellStyle name="Labels - Style3 5 2 2 5 3 3" xfId="29021" xr:uid="{78BD9014-A420-4D9F-AAE0-B378E4A46703}"/>
    <cellStyle name="Labels - Style3 5 2 2 5 3 3 2" xfId="29022" xr:uid="{AF79EA0C-0035-41BB-B7BC-B380B6BC0EE3}"/>
    <cellStyle name="Labels - Style3 5 2 2 5 3 4" xfId="29023" xr:uid="{266B1C02-3E1B-4034-9AAE-6868E68EC6B8}"/>
    <cellStyle name="Labels - Style3 5 2 2 5 4" xfId="29024" xr:uid="{8E6AE9AB-2E38-4016-A1EE-4EE93C64F415}"/>
    <cellStyle name="Labels - Style3 5 2 2 5 4 2" xfId="29025" xr:uid="{49580F07-20AC-4CD9-B91A-45A138F2999B}"/>
    <cellStyle name="Labels - Style3 5 2 2 5 5" xfId="29026" xr:uid="{A6FD8AAA-6233-4E03-AE1C-C7D1BEEA6D21}"/>
    <cellStyle name="Labels - Style3 5 2 2 6" xfId="8852" xr:uid="{0FCEF5B7-8B38-4E11-86EC-7DAFDEB173A5}"/>
    <cellStyle name="Labels - Style3 5 2 2 6 2" xfId="8853" xr:uid="{103643B6-9FE0-4E50-BA71-3D09FA8A220C}"/>
    <cellStyle name="Labels - Style3 5 2 2 6 2 2" xfId="8854" xr:uid="{B4836036-2924-468D-9798-C7212542AA8E}"/>
    <cellStyle name="Labels - Style3 5 2 2 6 2 2 2" xfId="29027" xr:uid="{CEBD45A7-33B5-4871-B06E-E7E4ECA90BD3}"/>
    <cellStyle name="Labels - Style3 5 2 2 6 2 2 2 2" xfId="29028" xr:uid="{F10A59D7-5B41-4EFA-A5EE-FD0366409F27}"/>
    <cellStyle name="Labels - Style3 5 2 2 6 2 2 3" xfId="29029" xr:uid="{BFDD30FA-433F-450B-B373-88DBF1F2C384}"/>
    <cellStyle name="Labels - Style3 5 2 2 6 2 3" xfId="29030" xr:uid="{F95B4C54-39F6-4271-80F1-DF1CA4E57C1A}"/>
    <cellStyle name="Labels - Style3 5 2 2 6 2 3 2" xfId="29031" xr:uid="{63981013-A946-4686-8ED3-1F3941214B46}"/>
    <cellStyle name="Labels - Style3 5 2 2 6 2 4" xfId="29032" xr:uid="{CB5E922E-745F-4FC0-9D97-4767CC5CB1C8}"/>
    <cellStyle name="Labels - Style3 5 2 2 6 3" xfId="29033" xr:uid="{1F2D1DAB-5356-4709-AE71-BA831BC5E837}"/>
    <cellStyle name="Labels - Style3 5 2 2 6 3 2" xfId="29034" xr:uid="{C238C9B5-EF58-485F-867A-BF11A9202771}"/>
    <cellStyle name="Labels - Style3 5 2 2 6 4" xfId="29035" xr:uid="{E2600203-56C4-40A7-A453-D9D1A4E27591}"/>
    <cellStyle name="Labels - Style3 5 2 2 7" xfId="8855" xr:uid="{B20BC053-6F7B-47CF-AD2B-129110B460A2}"/>
    <cellStyle name="Labels - Style3 5 2 2 7 2" xfId="8856" xr:uid="{9E553CE9-188C-4A3A-8B8A-51DD3F3DDEE0}"/>
    <cellStyle name="Labels - Style3 5 2 2 7 2 2" xfId="29036" xr:uid="{35C7D179-B43D-434B-9240-5FA1D2335414}"/>
    <cellStyle name="Labels - Style3 5 2 2 7 2 2 2" xfId="29037" xr:uid="{0C8B9C29-4CFB-46B8-9B56-2469907EBA32}"/>
    <cellStyle name="Labels - Style3 5 2 2 7 2 3" xfId="29038" xr:uid="{5A2CC33F-4D64-4146-B277-1CC8495A3E72}"/>
    <cellStyle name="Labels - Style3 5 2 2 7 3" xfId="29039" xr:uid="{11DD9524-7EFB-483C-82A9-F22E1F1F08E1}"/>
    <cellStyle name="Labels - Style3 5 2 2 7 3 2" xfId="29040" xr:uid="{DBC4C34D-F57C-4496-B4C2-2A89D42E6A1C}"/>
    <cellStyle name="Labels - Style3 5 2 2 7 4" xfId="29041" xr:uid="{0620DAB7-1B01-4CC2-B7C0-A7861639FCB7}"/>
    <cellStyle name="Labels - Style3 5 2 2 8" xfId="8857" xr:uid="{96B9A465-BAC0-4AA8-A4A7-15E3C0415A6C}"/>
    <cellStyle name="Labels - Style3 5 2 2 8 2" xfId="29042" xr:uid="{4EA5C528-3920-4157-AA25-FABEAD563F1F}"/>
    <cellStyle name="Labels - Style3 5 2 2 8 2 2" xfId="29043" xr:uid="{24FF366C-89F2-4DA1-B2D8-2EE92A965733}"/>
    <cellStyle name="Labels - Style3 5 2 2 8 3" xfId="29044" xr:uid="{20A2BA26-ED75-4462-97D1-1A20226FF0F5}"/>
    <cellStyle name="Labels - Style3 5 2 2 9" xfId="29045" xr:uid="{26595DD0-2128-42E4-80BD-C53C370D17FC}"/>
    <cellStyle name="Labels - Style3 5 2 2 9 2" xfId="29046" xr:uid="{0BD6E10D-40E1-4ADF-977A-F1228A21FF57}"/>
    <cellStyle name="Labels - Style3 5 2 3" xfId="8858" xr:uid="{1A20F17F-4818-4FAE-9CFF-CE8BCBC0DAC5}"/>
    <cellStyle name="Labels - Style3 5 2 3 10" xfId="29047" xr:uid="{380C5F0E-40A1-4E29-A2E1-E72874307C99}"/>
    <cellStyle name="Labels - Style3 5 2 3 2" xfId="8859" xr:uid="{DA54466E-1D32-42ED-8B8F-AB7ED5F83B14}"/>
    <cellStyle name="Labels - Style3 5 2 3 2 2" xfId="8860" xr:uid="{300C8BD9-E1A7-45A6-99DB-E163CBB1F6EF}"/>
    <cellStyle name="Labels - Style3 5 2 3 2 2 2" xfId="8861" xr:uid="{50E52E6E-05ED-4102-B1A5-5B656397BDE3}"/>
    <cellStyle name="Labels - Style3 5 2 3 2 2 2 2" xfId="8862" xr:uid="{6D51F8A8-F35C-4910-9316-1780516DB7DC}"/>
    <cellStyle name="Labels - Style3 5 2 3 2 2 2 2 2" xfId="29048" xr:uid="{11B15123-6F60-434D-932D-158AF7DA3970}"/>
    <cellStyle name="Labels - Style3 5 2 3 2 2 2 2 2 2" xfId="29049" xr:uid="{4D35E14A-30A2-4CF7-ABC2-F46BA325717C}"/>
    <cellStyle name="Labels - Style3 5 2 3 2 2 2 2 3" xfId="29050" xr:uid="{C70229BE-B006-4109-A9A8-15A03611427F}"/>
    <cellStyle name="Labels - Style3 5 2 3 2 2 2 3" xfId="29051" xr:uid="{EF4409B9-8AE5-43DC-B6EA-9FE09D18B4F8}"/>
    <cellStyle name="Labels - Style3 5 2 3 2 2 2 3 2" xfId="29052" xr:uid="{05A3E4B5-7C66-4AAF-963D-C2EAF40B7808}"/>
    <cellStyle name="Labels - Style3 5 2 3 2 2 2 4" xfId="29053" xr:uid="{B6BF0F1A-F88A-4747-9321-847C1B61BA20}"/>
    <cellStyle name="Labels - Style3 5 2 3 2 2 3" xfId="29054" xr:uid="{06EF57F2-2482-41DC-B911-5062C73EC0BA}"/>
    <cellStyle name="Labels - Style3 5 2 3 2 2 3 2" xfId="29055" xr:uid="{6E5F8DF5-66C3-4774-AA9D-7BB7FBBE3BB5}"/>
    <cellStyle name="Labels - Style3 5 2 3 2 2 4" xfId="29056" xr:uid="{E8A0D155-717B-4F93-88D5-860A3A392E59}"/>
    <cellStyle name="Labels - Style3 5 2 3 2 3" xfId="8863" xr:uid="{9ED67F18-54FC-489B-A2D6-6BE65601AF46}"/>
    <cellStyle name="Labels - Style3 5 2 3 2 3 2" xfId="8864" xr:uid="{DC6DC40A-ECB1-464C-A258-FC8B75BDAD6B}"/>
    <cellStyle name="Labels - Style3 5 2 3 2 3 2 2" xfId="29057" xr:uid="{9B4E5E35-8F26-4EEF-8424-48D2CA4CAA47}"/>
    <cellStyle name="Labels - Style3 5 2 3 2 3 2 2 2" xfId="29058" xr:uid="{42F3D4A8-3B12-43EA-85E8-2962737AC1F4}"/>
    <cellStyle name="Labels - Style3 5 2 3 2 3 2 3" xfId="29059" xr:uid="{1B39ECAC-41F3-4E87-8262-5B326B5BF340}"/>
    <cellStyle name="Labels - Style3 5 2 3 2 3 3" xfId="29060" xr:uid="{09EF9A02-45C1-48E0-B1E0-879EF4B22BA5}"/>
    <cellStyle name="Labels - Style3 5 2 3 2 3 3 2" xfId="29061" xr:uid="{E683DA0E-BD31-4F70-8853-F231F8E218F9}"/>
    <cellStyle name="Labels - Style3 5 2 3 2 3 4" xfId="29062" xr:uid="{9CCFCB5D-10F3-4246-8F75-4195F075A7C3}"/>
    <cellStyle name="Labels - Style3 5 2 3 2 4" xfId="8865" xr:uid="{13B85477-F841-4BA4-A1D6-F813A89908EA}"/>
    <cellStyle name="Labels - Style3 5 2 3 2 4 2" xfId="29063" xr:uid="{F32AD734-1FA7-46FD-ABFE-21F27DD39EC1}"/>
    <cellStyle name="Labels - Style3 5 2 3 2 4 2 2" xfId="29064" xr:uid="{D74D39A9-309F-4A29-AFF5-5AED9A5FF852}"/>
    <cellStyle name="Labels - Style3 5 2 3 2 4 3" xfId="29065" xr:uid="{A082859C-AA61-4C60-9D92-EE7807AA1DA2}"/>
    <cellStyle name="Labels - Style3 5 2 3 2 5" xfId="29066" xr:uid="{81649E75-84FE-4E90-A3D3-75DF216B199F}"/>
    <cellStyle name="Labels - Style3 5 2 3 2 5 2" xfId="29067" xr:uid="{0B880E7C-72FB-4A2D-A57F-0F2686F67C34}"/>
    <cellStyle name="Labels - Style3 5 2 3 2 6" xfId="29068" xr:uid="{FD23875C-A27F-43ED-8FB0-02CC992CB31F}"/>
    <cellStyle name="Labels - Style3 5 2 3 3" xfId="8866" xr:uid="{2E6D045D-9876-432B-BAB1-88A04957D97D}"/>
    <cellStyle name="Labels - Style3 5 2 3 3 2" xfId="8867" xr:uid="{C13FDF02-6ACC-4D01-9BBC-BC06E5892AD3}"/>
    <cellStyle name="Labels - Style3 5 2 3 3 2 2" xfId="8868" xr:uid="{F14366AD-32FE-4536-939C-3C041F0B2F2E}"/>
    <cellStyle name="Labels - Style3 5 2 3 3 2 2 2" xfId="8869" xr:uid="{26A32D52-12E5-4D7B-A9DB-3816C0AE297A}"/>
    <cellStyle name="Labels - Style3 5 2 3 3 2 2 2 2" xfId="29069" xr:uid="{94BEF985-7D00-41C9-9DFA-4070D24104F0}"/>
    <cellStyle name="Labels - Style3 5 2 3 3 2 2 2 2 2" xfId="29070" xr:uid="{0E8C9E2F-E4A5-4729-B678-641DB02C92DD}"/>
    <cellStyle name="Labels - Style3 5 2 3 3 2 2 2 3" xfId="29071" xr:uid="{611ACBA8-3768-4835-B823-6CC089829C58}"/>
    <cellStyle name="Labels - Style3 5 2 3 3 2 2 3" xfId="29072" xr:uid="{8045A116-7A1D-44D0-A367-9DA002866F8B}"/>
    <cellStyle name="Labels - Style3 5 2 3 3 2 2 3 2" xfId="29073" xr:uid="{102BFB53-563A-4337-8E2C-2F44971F706E}"/>
    <cellStyle name="Labels - Style3 5 2 3 3 2 2 4" xfId="29074" xr:uid="{F0112484-5525-4143-92AC-43D70B35EAC5}"/>
    <cellStyle name="Labels - Style3 5 2 3 3 2 3" xfId="29075" xr:uid="{380250C9-65E6-4461-9C2A-EC6C5A4A4F54}"/>
    <cellStyle name="Labels - Style3 5 2 3 3 2 3 2" xfId="29076" xr:uid="{344A189E-25D8-4713-B34A-A51CCF75B4E6}"/>
    <cellStyle name="Labels - Style3 5 2 3 3 2 4" xfId="29077" xr:uid="{B072965F-87EF-49FA-A65F-F02EE1760FDD}"/>
    <cellStyle name="Labels - Style3 5 2 3 3 3" xfId="8870" xr:uid="{8836A25D-7798-4CE3-A717-F66C636E8112}"/>
    <cellStyle name="Labels - Style3 5 2 3 3 3 2" xfId="29078" xr:uid="{EDF42396-B480-48E5-84EC-833C8B629529}"/>
    <cellStyle name="Labels - Style3 5 2 3 3 3 2 2" xfId="29079" xr:uid="{28B9B0A8-02A3-4877-8A05-F9AB9BF3787B}"/>
    <cellStyle name="Labels - Style3 5 2 3 3 3 3" xfId="29080" xr:uid="{A5E448BC-7D1E-4C9E-AE9C-C43ACAE0094F}"/>
    <cellStyle name="Labels - Style3 5 2 3 3 4" xfId="29081" xr:uid="{BF038558-F325-4DE7-B7F3-A4E6327F4D23}"/>
    <cellStyle name="Labels - Style3 5 2 3 3 4 2" xfId="29082" xr:uid="{A0FAB5B8-0C3C-45CB-841C-3BC907D81979}"/>
    <cellStyle name="Labels - Style3 5 2 3 3 5" xfId="29083" xr:uid="{44C5D01B-46D2-4AF0-91DF-0DF2C75C04DD}"/>
    <cellStyle name="Labels - Style3 5 2 3 4" xfId="8871" xr:uid="{88429478-7896-4F51-8914-EE745D53BE3F}"/>
    <cellStyle name="Labels - Style3 5 2 3 4 2" xfId="8872" xr:uid="{CD8ED314-CFFC-4605-83D5-B402809DD2B2}"/>
    <cellStyle name="Labels - Style3 5 2 3 4 2 2" xfId="8873" xr:uid="{0F006D20-32FC-4AE6-B101-4E1BFBE59383}"/>
    <cellStyle name="Labels - Style3 5 2 3 4 2 2 2" xfId="8874" xr:uid="{EACEE659-B4CD-40C7-8272-625E82CF7BC9}"/>
    <cellStyle name="Labels - Style3 5 2 3 4 2 2 2 2" xfId="29084" xr:uid="{67819BCA-2703-4C7B-AF9D-36594B6096D7}"/>
    <cellStyle name="Labels - Style3 5 2 3 4 2 2 2 2 2" xfId="29085" xr:uid="{D8885ADB-D9EE-4AF8-8ED7-D8E32E81B5C1}"/>
    <cellStyle name="Labels - Style3 5 2 3 4 2 2 2 3" xfId="29086" xr:uid="{D147B56C-2512-435B-8EA2-DCAB4F82C36D}"/>
    <cellStyle name="Labels - Style3 5 2 3 4 2 2 3" xfId="29087" xr:uid="{17800201-6658-4345-B75F-AACAF043C36E}"/>
    <cellStyle name="Labels - Style3 5 2 3 4 2 2 3 2" xfId="29088" xr:uid="{05883926-8F5F-406B-A920-F328FDC53289}"/>
    <cellStyle name="Labels - Style3 5 2 3 4 2 2 4" xfId="29089" xr:uid="{98400F47-271A-4654-A8B8-C24E9CF8A662}"/>
    <cellStyle name="Labels - Style3 5 2 3 4 2 3" xfId="29090" xr:uid="{2C401586-8D3E-4834-9953-B82117BAC2BF}"/>
    <cellStyle name="Labels - Style3 5 2 3 4 2 3 2" xfId="29091" xr:uid="{7ACA3E05-F79A-4D3E-A85C-8FFA439A675D}"/>
    <cellStyle name="Labels - Style3 5 2 3 4 2 4" xfId="29092" xr:uid="{C0FDA7AD-FD8B-4904-BFAA-741D0305B246}"/>
    <cellStyle name="Labels - Style3 5 2 3 4 3" xfId="8875" xr:uid="{11BBBAF3-9C99-4D10-817E-2CF9AFA68B3F}"/>
    <cellStyle name="Labels - Style3 5 2 3 4 3 2" xfId="8876" xr:uid="{61C6A294-8474-4866-8EDE-8E44CED00345}"/>
    <cellStyle name="Labels - Style3 5 2 3 4 3 2 2" xfId="29093" xr:uid="{9DC2B63B-1536-45BB-B6CC-61586C3AA288}"/>
    <cellStyle name="Labels - Style3 5 2 3 4 3 2 2 2" xfId="29094" xr:uid="{14CB1220-DC46-47D9-A56F-0D49B870C884}"/>
    <cellStyle name="Labels - Style3 5 2 3 4 3 2 3" xfId="29095" xr:uid="{B9281DBB-2E8B-442B-8365-BAA63503BA09}"/>
    <cellStyle name="Labels - Style3 5 2 3 4 3 3" xfId="29096" xr:uid="{C77724B5-B2B0-476D-90BC-B7EAB7794A57}"/>
    <cellStyle name="Labels - Style3 5 2 3 4 3 3 2" xfId="29097" xr:uid="{968E2AAA-71FD-46A2-998B-36486DFDFE35}"/>
    <cellStyle name="Labels - Style3 5 2 3 4 3 4" xfId="29098" xr:uid="{884C48CB-2F99-4ACC-8EAA-030DA907900C}"/>
    <cellStyle name="Labels - Style3 5 2 3 4 4" xfId="8877" xr:uid="{C5CE3E06-B934-4920-80C6-BF99EFCD5F9D}"/>
    <cellStyle name="Labels - Style3 5 2 3 4 4 2" xfId="29099" xr:uid="{429379BB-9017-47CC-822C-A443D1CA5DD2}"/>
    <cellStyle name="Labels - Style3 5 2 3 4 4 2 2" xfId="29100" xr:uid="{8B09D8F5-86D5-4893-B16D-44D8AA9E7C77}"/>
    <cellStyle name="Labels - Style3 5 2 3 4 4 3" xfId="29101" xr:uid="{2DFC4CED-BA99-4437-B61D-6362562A3820}"/>
    <cellStyle name="Labels - Style3 5 2 3 4 5" xfId="29102" xr:uid="{0F752710-FE94-4E75-8BD1-576CE93B409E}"/>
    <cellStyle name="Labels - Style3 5 2 3 4 5 2" xfId="29103" xr:uid="{3671407D-83F7-4533-92E5-F2040305CD30}"/>
    <cellStyle name="Labels - Style3 5 2 3 4 6" xfId="29104" xr:uid="{DDFE8F7A-C585-4398-9A92-AC40B464ADD9}"/>
    <cellStyle name="Labels - Style3 5 2 3 5" xfId="8878" xr:uid="{330CF6B1-014D-4ADF-BD69-7449D45EC1E2}"/>
    <cellStyle name="Labels - Style3 5 2 3 5 2" xfId="8879" xr:uid="{EC7C90C3-1A49-421B-92D7-38CAE3A791E4}"/>
    <cellStyle name="Labels - Style3 5 2 3 5 2 2" xfId="8880" xr:uid="{7998DDE8-3264-4253-96D3-C6AAAB1542D5}"/>
    <cellStyle name="Labels - Style3 5 2 3 5 2 2 2" xfId="8881" xr:uid="{C2D3DF0F-B138-4ACB-B966-FDD6F17CA548}"/>
    <cellStyle name="Labels - Style3 5 2 3 5 2 2 2 2" xfId="29105" xr:uid="{83BFD2B3-A825-4BAE-94B0-8CDA4FEB969C}"/>
    <cellStyle name="Labels - Style3 5 2 3 5 2 2 2 2 2" xfId="29106" xr:uid="{F18B4381-35A2-465D-9685-D4E4DB1FEA85}"/>
    <cellStyle name="Labels - Style3 5 2 3 5 2 2 2 3" xfId="29107" xr:uid="{3384463F-4689-4A5A-9C03-B3D37913B69F}"/>
    <cellStyle name="Labels - Style3 5 2 3 5 2 2 3" xfId="29108" xr:uid="{A015B26A-AF7F-49A4-9DD8-A0B8E8E707DF}"/>
    <cellStyle name="Labels - Style3 5 2 3 5 2 2 3 2" xfId="29109" xr:uid="{4E96EACF-5586-4242-84E3-E9365879525B}"/>
    <cellStyle name="Labels - Style3 5 2 3 5 2 2 4" xfId="29110" xr:uid="{8D25CAC2-D9C4-4C10-83AC-EC101F82B358}"/>
    <cellStyle name="Labels - Style3 5 2 3 5 2 3" xfId="29111" xr:uid="{C70EED1C-D3B1-4251-ABED-2130E99D99C6}"/>
    <cellStyle name="Labels - Style3 5 2 3 5 2 3 2" xfId="29112" xr:uid="{0B191D11-E014-422C-8CA4-34354E1F3B37}"/>
    <cellStyle name="Labels - Style3 5 2 3 5 2 4" xfId="29113" xr:uid="{8F971272-AA43-4104-8809-DE0190D909E1}"/>
    <cellStyle name="Labels - Style3 5 2 3 5 3" xfId="8882" xr:uid="{E4E20B5B-675B-42A5-8999-139F60DE699F}"/>
    <cellStyle name="Labels - Style3 5 2 3 5 3 2" xfId="8883" xr:uid="{7F02D328-2D6F-4FF1-A1CB-BC73FE5AE0AB}"/>
    <cellStyle name="Labels - Style3 5 2 3 5 3 2 2" xfId="29114" xr:uid="{8E29B1D1-1FC2-4F13-A80E-842285416197}"/>
    <cellStyle name="Labels - Style3 5 2 3 5 3 2 2 2" xfId="29115" xr:uid="{BD145802-BDA0-470C-86A2-CD4702AF8D3B}"/>
    <cellStyle name="Labels - Style3 5 2 3 5 3 2 3" xfId="29116" xr:uid="{B3EE547B-0DC2-40D7-8A9B-D97AB4C7793E}"/>
    <cellStyle name="Labels - Style3 5 2 3 5 3 3" xfId="29117" xr:uid="{D75A3E43-D117-4613-B34C-B4DDEE854195}"/>
    <cellStyle name="Labels - Style3 5 2 3 5 3 3 2" xfId="29118" xr:uid="{DE9DB7FD-B44D-4962-9937-E7C633FEBFCA}"/>
    <cellStyle name="Labels - Style3 5 2 3 5 3 4" xfId="29119" xr:uid="{1D94A685-E34D-49E5-BF61-139C1AABC101}"/>
    <cellStyle name="Labels - Style3 5 2 3 5 4" xfId="29120" xr:uid="{EB56BF08-A109-490F-AFB5-B1F884305A86}"/>
    <cellStyle name="Labels - Style3 5 2 3 5 4 2" xfId="29121" xr:uid="{A9F91A5E-8CB0-4F41-8F6B-49D91675848D}"/>
    <cellStyle name="Labels - Style3 5 2 3 5 5" xfId="29122" xr:uid="{A82A58B2-4674-4C8D-9B38-E1DC6CA07819}"/>
    <cellStyle name="Labels - Style3 5 2 3 6" xfId="8884" xr:uid="{A00FFC95-AB34-4AA7-A28C-06FB3B97E17E}"/>
    <cellStyle name="Labels - Style3 5 2 3 6 2" xfId="8885" xr:uid="{E70308C5-9EEA-4BF0-86D6-771FAAC52406}"/>
    <cellStyle name="Labels - Style3 5 2 3 6 2 2" xfId="8886" xr:uid="{39138156-5477-45A4-88C1-640488832A38}"/>
    <cellStyle name="Labels - Style3 5 2 3 6 2 2 2" xfId="29123" xr:uid="{AFB2B2BD-D587-4CF0-ABB8-878F391BBA34}"/>
    <cellStyle name="Labels - Style3 5 2 3 6 2 2 2 2" xfId="29124" xr:uid="{37DA2419-92C5-4D06-921C-3A90D16CFFF1}"/>
    <cellStyle name="Labels - Style3 5 2 3 6 2 2 3" xfId="29125" xr:uid="{581AB1B2-B1DD-4BE7-BAB1-792510BDEDA0}"/>
    <cellStyle name="Labels - Style3 5 2 3 6 2 3" xfId="29126" xr:uid="{D5C927F6-96C4-4C6B-8C63-49975E95EEF5}"/>
    <cellStyle name="Labels - Style3 5 2 3 6 2 3 2" xfId="29127" xr:uid="{C4361FD5-F467-4659-B7CD-74E9875A3E96}"/>
    <cellStyle name="Labels - Style3 5 2 3 6 2 4" xfId="29128" xr:uid="{CA41EFF1-4D2C-4D04-959B-8AE7DB33A165}"/>
    <cellStyle name="Labels - Style3 5 2 3 6 3" xfId="29129" xr:uid="{8F1F8630-2CEF-40F6-B1CE-7569A1A23A78}"/>
    <cellStyle name="Labels - Style3 5 2 3 6 3 2" xfId="29130" xr:uid="{FC3F147F-D60E-4C74-8FB8-24CA722D76A6}"/>
    <cellStyle name="Labels - Style3 5 2 3 6 4" xfId="29131" xr:uid="{0655DDCB-3E8D-47F8-8C96-9EE545421975}"/>
    <cellStyle name="Labels - Style3 5 2 3 7" xfId="8887" xr:uid="{7C7765C5-EB4F-4B10-BD80-5FDD73272405}"/>
    <cellStyle name="Labels - Style3 5 2 3 7 2" xfId="8888" xr:uid="{EF049FCF-31C8-49FA-9593-61AA09860F91}"/>
    <cellStyle name="Labels - Style3 5 2 3 7 2 2" xfId="29132" xr:uid="{9695F1F3-C4AF-4502-ACD2-7E1F0184834B}"/>
    <cellStyle name="Labels - Style3 5 2 3 7 2 2 2" xfId="29133" xr:uid="{167C856F-C80E-4D40-992A-CA3103F2B316}"/>
    <cellStyle name="Labels - Style3 5 2 3 7 2 3" xfId="29134" xr:uid="{0E8394EF-A8D0-4BBF-AC77-B226564B268C}"/>
    <cellStyle name="Labels - Style3 5 2 3 7 3" xfId="29135" xr:uid="{EF859829-1CBD-44EB-9D9B-A9A97514DCB8}"/>
    <cellStyle name="Labels - Style3 5 2 3 7 3 2" xfId="29136" xr:uid="{F3B78603-A740-4F03-9A5D-73CBECA17879}"/>
    <cellStyle name="Labels - Style3 5 2 3 7 4" xfId="29137" xr:uid="{723908A2-09B3-4EA6-8591-FE7B1543DDBB}"/>
    <cellStyle name="Labels - Style3 5 2 3 8" xfId="8889" xr:uid="{38364570-77C3-4606-AF93-9BCEFB4217AD}"/>
    <cellStyle name="Labels - Style3 5 2 3 8 2" xfId="29138" xr:uid="{1F91B04C-8B45-4A63-BD70-D6D29579C71F}"/>
    <cellStyle name="Labels - Style3 5 2 3 8 2 2" xfId="29139" xr:uid="{861FA982-B48E-4630-84F4-493ABBE50129}"/>
    <cellStyle name="Labels - Style3 5 2 3 8 3" xfId="29140" xr:uid="{1F43A008-3C80-4948-8EC0-D84D2C4991A6}"/>
    <cellStyle name="Labels - Style3 5 2 3 9" xfId="29141" xr:uid="{69F89B15-E9BD-4289-B22B-D468AA8D9A30}"/>
    <cellStyle name="Labels - Style3 5 2 3 9 2" xfId="29142" xr:uid="{EF8ED3A1-C629-4946-9D89-A1230D55A359}"/>
    <cellStyle name="Labels - Style3 5 2 4" xfId="8890" xr:uid="{6DBE25B1-DBE1-4371-BE33-387C20279E82}"/>
    <cellStyle name="Labels - Style3 5 2 4 2" xfId="8891" xr:uid="{9829F022-1BBA-41DC-AF2D-56D880FB56D3}"/>
    <cellStyle name="Labels - Style3 5 2 4 2 2" xfId="8892" xr:uid="{EC42AD23-B846-4CF4-AD91-7E0E2FCFD655}"/>
    <cellStyle name="Labels - Style3 5 2 4 2 2 2" xfId="8893" xr:uid="{7C7A42EC-3AE0-4A0D-8F77-743B617301E8}"/>
    <cellStyle name="Labels - Style3 5 2 4 2 2 2 2" xfId="29143" xr:uid="{EEF8403A-9CC5-4E6C-9EB6-7EF9D72EECB4}"/>
    <cellStyle name="Labels - Style3 5 2 4 2 2 2 2 2" xfId="29144" xr:uid="{DF544CC4-2234-4CAE-94F8-FC034124D37B}"/>
    <cellStyle name="Labels - Style3 5 2 4 2 2 2 3" xfId="29145" xr:uid="{77F3481B-9B92-49B5-A857-E72A2BC23C11}"/>
    <cellStyle name="Labels - Style3 5 2 4 2 2 3" xfId="29146" xr:uid="{1524F18F-DA0D-4884-AE93-A23FDD474E2C}"/>
    <cellStyle name="Labels - Style3 5 2 4 2 2 3 2" xfId="29147" xr:uid="{6C72A8A7-F8EB-4B75-9DBC-656EB63B86EB}"/>
    <cellStyle name="Labels - Style3 5 2 4 2 2 4" xfId="29148" xr:uid="{A593C910-5AC4-4DB3-8690-2D59D28834FE}"/>
    <cellStyle name="Labels - Style3 5 2 4 2 3" xfId="29149" xr:uid="{1AC01B2B-0B18-4B1C-AB9A-5DFE01474170}"/>
    <cellStyle name="Labels - Style3 5 2 4 2 3 2" xfId="29150" xr:uid="{1A34FBAA-D64B-4F88-B426-6BEF86E9D934}"/>
    <cellStyle name="Labels - Style3 5 2 4 2 4" xfId="29151" xr:uid="{64E0C9D1-B4EA-429A-B404-E2BB82E8FB77}"/>
    <cellStyle name="Labels - Style3 5 2 4 3" xfId="8894" xr:uid="{7C67DA85-A43B-4C00-B7A5-A0F46508BCDC}"/>
    <cellStyle name="Labels - Style3 5 2 4 3 2" xfId="8895" xr:uid="{4A4DFFA0-3C00-4B70-A641-8AD9C128A12C}"/>
    <cellStyle name="Labels - Style3 5 2 4 3 2 2" xfId="29152" xr:uid="{F57CFEFF-50B2-4EE0-A79F-6B16806ACF32}"/>
    <cellStyle name="Labels - Style3 5 2 4 3 2 2 2" xfId="29153" xr:uid="{8A752695-0C8E-42B4-AE14-22C6AF5676B2}"/>
    <cellStyle name="Labels - Style3 5 2 4 3 2 3" xfId="29154" xr:uid="{19BC34D3-58D1-4B03-B473-BF90440F5FE3}"/>
    <cellStyle name="Labels - Style3 5 2 4 3 3" xfId="29155" xr:uid="{D7D810B0-F917-4A72-9820-610E272DD7A4}"/>
    <cellStyle name="Labels - Style3 5 2 4 3 3 2" xfId="29156" xr:uid="{6365CC70-ED1E-4F69-B7C5-1B615CA61CC3}"/>
    <cellStyle name="Labels - Style3 5 2 4 3 4" xfId="29157" xr:uid="{D91E3BEC-DA3F-4269-A9FF-2E0561585D6F}"/>
    <cellStyle name="Labels - Style3 5 2 4 4" xfId="8896" xr:uid="{C45E8143-4F34-41CD-84F0-6BE9EDEADDA6}"/>
    <cellStyle name="Labels - Style3 5 2 4 4 2" xfId="29158" xr:uid="{434B057F-5462-4F99-88BA-8AA17D02EA62}"/>
    <cellStyle name="Labels - Style3 5 2 4 4 2 2" xfId="29159" xr:uid="{11DA1176-50DF-4C0C-836B-CEC8AA6913DD}"/>
    <cellStyle name="Labels - Style3 5 2 4 4 3" xfId="29160" xr:uid="{E2F38131-983B-486F-927B-A659AD38A4D5}"/>
    <cellStyle name="Labels - Style3 5 2 4 5" xfId="29161" xr:uid="{5D14F478-A256-42CA-91AC-67BC2B06E40F}"/>
    <cellStyle name="Labels - Style3 5 2 4 5 2" xfId="29162" xr:uid="{74916DE8-2856-4F87-B38A-3F5003D174F8}"/>
    <cellStyle name="Labels - Style3 5 2 4 6" xfId="29163" xr:uid="{39F44391-F1FC-47A3-95CB-551369AB1D66}"/>
    <cellStyle name="Labels - Style3 5 2 5" xfId="8897" xr:uid="{01E1D051-4856-42D6-A867-A2B3836BBDE4}"/>
    <cellStyle name="Labels - Style3 5 2 5 2" xfId="8898" xr:uid="{96E81E9E-D0F8-4C94-BACF-88CBD18ECFC2}"/>
    <cellStyle name="Labels - Style3 5 2 5 2 2" xfId="8899" xr:uid="{EB23F24B-97FA-4F91-9195-BCADEBD91D4C}"/>
    <cellStyle name="Labels - Style3 5 2 5 2 2 2" xfId="8900" xr:uid="{908E5B8E-B8DA-4967-9F46-025EC89665F0}"/>
    <cellStyle name="Labels - Style3 5 2 5 2 2 2 2" xfId="29164" xr:uid="{2690EC92-8DB0-4485-A437-201D3097B529}"/>
    <cellStyle name="Labels - Style3 5 2 5 2 2 2 2 2" xfId="29165" xr:uid="{ABA30BD6-B6CB-4F74-8D11-363D30706D71}"/>
    <cellStyle name="Labels - Style3 5 2 5 2 2 2 3" xfId="29166" xr:uid="{074A1E3A-9613-4930-B606-061605F15445}"/>
    <cellStyle name="Labels - Style3 5 2 5 2 2 3" xfId="29167" xr:uid="{D358FCA2-1D6D-4BB3-B1A0-820D0E6AE260}"/>
    <cellStyle name="Labels - Style3 5 2 5 2 2 3 2" xfId="29168" xr:uid="{1965CA06-07E3-434F-B7A0-D374AEB20671}"/>
    <cellStyle name="Labels - Style3 5 2 5 2 2 4" xfId="29169" xr:uid="{42AE7E9A-B311-4F9E-8C4F-5A2AF2CEB4AA}"/>
    <cellStyle name="Labels - Style3 5 2 5 2 3" xfId="29170" xr:uid="{2544EEAC-6E24-4F82-B756-7BED06098377}"/>
    <cellStyle name="Labels - Style3 5 2 5 2 3 2" xfId="29171" xr:uid="{D0A5B307-D8E0-440F-9C04-E03FB01FC06D}"/>
    <cellStyle name="Labels - Style3 5 2 5 2 4" xfId="29172" xr:uid="{C108BAE2-18AC-4A24-950D-107B62EE5B8C}"/>
    <cellStyle name="Labels - Style3 5 2 5 3" xfId="8901" xr:uid="{2C6BA63D-AFED-4217-AD85-33D9B5571A1E}"/>
    <cellStyle name="Labels - Style3 5 2 5 3 2" xfId="8902" xr:uid="{257CC945-8BF8-41CD-A4C0-27AD71F05CF9}"/>
    <cellStyle name="Labels - Style3 5 2 5 3 2 2" xfId="29173" xr:uid="{825109F7-0C6F-492B-85CC-3E0DC4E33418}"/>
    <cellStyle name="Labels - Style3 5 2 5 3 2 2 2" xfId="29174" xr:uid="{127787BF-7478-41B5-8E8B-BEDE9B09D4F3}"/>
    <cellStyle name="Labels - Style3 5 2 5 3 2 3" xfId="29175" xr:uid="{C91C8995-1DC9-4E04-8A34-0F3FD9CC23D5}"/>
    <cellStyle name="Labels - Style3 5 2 5 3 3" xfId="29176" xr:uid="{15C52FC1-9F14-4CC4-A559-ED8AB0F8AB26}"/>
    <cellStyle name="Labels - Style3 5 2 5 3 3 2" xfId="29177" xr:uid="{27BDBB35-E7B3-4192-BF68-17E68AA22070}"/>
    <cellStyle name="Labels - Style3 5 2 5 3 4" xfId="29178" xr:uid="{15D13F78-43CF-4561-8591-86415D833AD5}"/>
    <cellStyle name="Labels - Style3 5 2 5 4" xfId="8903" xr:uid="{1B8E9B06-2021-4899-AB99-C4E257FADB48}"/>
    <cellStyle name="Labels - Style3 5 2 5 4 2" xfId="29179" xr:uid="{F86F7B66-46C1-408B-B8D0-D938D177DDFD}"/>
    <cellStyle name="Labels - Style3 5 2 5 4 2 2" xfId="29180" xr:uid="{F7C67884-832F-4807-8F1E-2FB2A4A48827}"/>
    <cellStyle name="Labels - Style3 5 2 5 4 3" xfId="29181" xr:uid="{172F3920-5AAC-4150-969F-22DE1BC22B79}"/>
    <cellStyle name="Labels - Style3 5 2 5 5" xfId="29182" xr:uid="{AC81C26C-77E6-4040-B460-E8DF1D0949A9}"/>
    <cellStyle name="Labels - Style3 5 2 5 5 2" xfId="29183" xr:uid="{B23EC588-6B38-4B16-B26F-AD088975BBE8}"/>
    <cellStyle name="Labels - Style3 5 2 5 6" xfId="29184" xr:uid="{D88BFB6E-2E9C-45DB-BB11-BF4250B013A5}"/>
    <cellStyle name="Labels - Style3 5 2 6" xfId="8904" xr:uid="{D9447172-359D-425F-A9E5-191C4DACE794}"/>
    <cellStyle name="Labels - Style3 5 2 6 2" xfId="8905" xr:uid="{FCB9765A-C520-4182-BE83-45F964E2436A}"/>
    <cellStyle name="Labels - Style3 5 2 6 2 2" xfId="8906" xr:uid="{6461479B-DF7B-4EBD-8EEC-F51C8C13BA5F}"/>
    <cellStyle name="Labels - Style3 5 2 6 2 2 2" xfId="8907" xr:uid="{5A4653A0-9DC3-41CE-BE6F-A0CAE2845C33}"/>
    <cellStyle name="Labels - Style3 5 2 6 2 2 2 2" xfId="29185" xr:uid="{068BF76F-FADC-4966-8618-A9C1390E1A8A}"/>
    <cellStyle name="Labels - Style3 5 2 6 2 2 2 2 2" xfId="29186" xr:uid="{9EA0B3F3-72D6-4D5A-9D95-2688591AABC4}"/>
    <cellStyle name="Labels - Style3 5 2 6 2 2 2 3" xfId="29187" xr:uid="{EC03CD3D-2E62-46B1-A2E2-F6397ECDE87A}"/>
    <cellStyle name="Labels - Style3 5 2 6 2 2 3" xfId="29188" xr:uid="{20E64F57-40CF-487C-9917-4B142CE5D1B1}"/>
    <cellStyle name="Labels - Style3 5 2 6 2 2 3 2" xfId="29189" xr:uid="{16946AC4-96F7-4DB6-9ED8-8A4B5B9EA3A7}"/>
    <cellStyle name="Labels - Style3 5 2 6 2 2 4" xfId="29190" xr:uid="{6A7D6064-66B6-400D-8F07-B32434C4CFFE}"/>
    <cellStyle name="Labels - Style3 5 2 6 2 3" xfId="29191" xr:uid="{A2EC3988-7E20-4130-A9CA-BFB95C733076}"/>
    <cellStyle name="Labels - Style3 5 2 6 2 3 2" xfId="29192" xr:uid="{161F6C2F-9D78-4ED9-A56A-9803E0A477BB}"/>
    <cellStyle name="Labels - Style3 5 2 6 2 4" xfId="29193" xr:uid="{4CDE1CC1-0718-4274-A57D-F0324CDA7F64}"/>
    <cellStyle name="Labels - Style3 5 2 6 3" xfId="8908" xr:uid="{D9996B13-5192-4E82-B307-02B01B1BFE17}"/>
    <cellStyle name="Labels - Style3 5 2 6 3 2" xfId="8909" xr:uid="{2D9C6591-BB1C-44F5-A361-7C9F5687632E}"/>
    <cellStyle name="Labels - Style3 5 2 6 3 2 2" xfId="29194" xr:uid="{631125E3-7947-4934-A90A-78B45F722C4D}"/>
    <cellStyle name="Labels - Style3 5 2 6 3 2 2 2" xfId="29195" xr:uid="{EDF02723-C6B1-4A07-B96D-CB165AA3AB4B}"/>
    <cellStyle name="Labels - Style3 5 2 6 3 2 3" xfId="29196" xr:uid="{87A96898-7627-4752-B6F3-7ABAAE0DFFAE}"/>
    <cellStyle name="Labels - Style3 5 2 6 3 3" xfId="29197" xr:uid="{EAB75CDA-0F4F-462F-98C2-F87B1A376857}"/>
    <cellStyle name="Labels - Style3 5 2 6 3 3 2" xfId="29198" xr:uid="{8AF0A458-3A7C-4869-9ABD-7558526864A8}"/>
    <cellStyle name="Labels - Style3 5 2 6 3 4" xfId="29199" xr:uid="{1949DAE6-7BAB-44F3-BEF1-2E3C6E0FA5F5}"/>
    <cellStyle name="Labels - Style3 5 2 6 4" xfId="8910" xr:uid="{486152DD-34A4-4AE7-B36A-E1F9382E5563}"/>
    <cellStyle name="Labels - Style3 5 2 6 4 2" xfId="29200" xr:uid="{0F4FD2E0-9094-4E65-AA14-5D936DB070CC}"/>
    <cellStyle name="Labels - Style3 5 2 6 4 2 2" xfId="29201" xr:uid="{12A8F0CC-1917-4243-B9E3-118F7DD759B5}"/>
    <cellStyle name="Labels - Style3 5 2 6 4 3" xfId="29202" xr:uid="{A4887125-9635-4B30-8EC9-2B3DE0276346}"/>
    <cellStyle name="Labels - Style3 5 2 6 5" xfId="29203" xr:uid="{FE32E278-4D8A-43D1-902B-5CF6E3D1A619}"/>
    <cellStyle name="Labels - Style3 5 2 6 5 2" xfId="29204" xr:uid="{A1CA4FB1-1596-4D96-A972-EA8BE68297F6}"/>
    <cellStyle name="Labels - Style3 5 2 6 6" xfId="29205" xr:uid="{C56CB62F-78D9-4AE5-9E75-F7B8388E877F}"/>
    <cellStyle name="Labels - Style3 5 2 7" xfId="8911" xr:uid="{E599E446-F016-454D-B560-80246A646E3F}"/>
    <cellStyle name="Labels - Style3 5 2 7 2" xfId="8912" xr:uid="{3FFC0263-BF28-41E0-9ECB-0448ABC3DE96}"/>
    <cellStyle name="Labels - Style3 5 2 7 2 2" xfId="8913" xr:uid="{E22F96E2-7209-48A8-85DB-D7EA9DBFFC8B}"/>
    <cellStyle name="Labels - Style3 5 2 7 2 2 2" xfId="29206" xr:uid="{E0747C8B-1868-4F90-AD4E-5BEEEE6FD171}"/>
    <cellStyle name="Labels - Style3 5 2 7 2 2 2 2" xfId="29207" xr:uid="{34502BBB-A42C-4E5A-8DC8-ECB4AB0CDEC2}"/>
    <cellStyle name="Labels - Style3 5 2 7 2 2 3" xfId="29208" xr:uid="{6E3A79D8-ABB8-4B0A-9A52-416737E6B15E}"/>
    <cellStyle name="Labels - Style3 5 2 7 2 3" xfId="29209" xr:uid="{C286C2E3-D9F5-4059-B524-24DEE328DF14}"/>
    <cellStyle name="Labels - Style3 5 2 7 2 3 2" xfId="29210" xr:uid="{DD8BD349-CA30-41C3-A4DD-1FB2794814E1}"/>
    <cellStyle name="Labels - Style3 5 2 7 2 4" xfId="29211" xr:uid="{E37284DC-D0E9-426F-93BD-043F45396AC2}"/>
    <cellStyle name="Labels - Style3 5 2 7 3" xfId="29212" xr:uid="{727C77A0-4C9F-4D06-A89E-2C83CF843E97}"/>
    <cellStyle name="Labels - Style3 5 2 7 3 2" xfId="29213" xr:uid="{275359B5-EBE6-4D1F-96BD-B6992C50AE91}"/>
    <cellStyle name="Labels - Style3 5 2 7 4" xfId="29214" xr:uid="{F5185E77-27DA-45D8-AC9F-FD61888EC9A2}"/>
    <cellStyle name="Labels - Style3 5 2 8" xfId="8914" xr:uid="{03F3A39E-088F-4FC4-8F95-6439A4C89594}"/>
    <cellStyle name="Labels - Style3 5 2 8 2" xfId="8915" xr:uid="{3154AF42-C131-47C2-A638-586D8FE153C5}"/>
    <cellStyle name="Labels - Style3 5 2 8 2 2" xfId="29215" xr:uid="{B5FD73F9-C60B-42E3-A78B-3C96041B2ABE}"/>
    <cellStyle name="Labels - Style3 5 2 8 2 2 2" xfId="29216" xr:uid="{4F304194-9C81-42BF-9EE0-BE2996B8F063}"/>
    <cellStyle name="Labels - Style3 5 2 8 2 3" xfId="29217" xr:uid="{986EB6DB-0FE1-4663-BEB6-F806BE1C7BB7}"/>
    <cellStyle name="Labels - Style3 5 2 8 3" xfId="29218" xr:uid="{96705D1E-CFA4-46EA-9E46-DA7A39411538}"/>
    <cellStyle name="Labels - Style3 5 2 8 3 2" xfId="29219" xr:uid="{E62470FB-7F96-4721-B0DE-30F1A184BBBA}"/>
    <cellStyle name="Labels - Style3 5 2 8 4" xfId="29220" xr:uid="{3A3BCF26-D89C-4DF5-AA96-85756ADD2332}"/>
    <cellStyle name="Labels - Style3 5 2 9" xfId="8916" xr:uid="{DD69CD00-4CD4-4D0A-857B-B517A640DB66}"/>
    <cellStyle name="Labels - Style3 5 2 9 2" xfId="29221" xr:uid="{7893D3E6-0B71-4FFE-92FC-634B5E5A9E70}"/>
    <cellStyle name="Labels - Style3 5 2 9 2 2" xfId="29222" xr:uid="{6567E86E-18C8-47FD-865D-2496E9A9CF4E}"/>
    <cellStyle name="Labels - Style3 5 2 9 3" xfId="29223" xr:uid="{B2E363A7-3415-4400-945E-51604309E0A7}"/>
    <cellStyle name="Labels - Style3 5 3" xfId="8917" xr:uid="{D3F2C793-3535-4935-B6C5-BF343E1035A0}"/>
    <cellStyle name="Labels - Style3 5 3 10" xfId="29224" xr:uid="{BACF4B8E-2C21-431E-8465-D5C7F94D4784}"/>
    <cellStyle name="Labels - Style3 5 3 2" xfId="8918" xr:uid="{096B33E1-7F67-4F4C-94CA-0F8E3656D142}"/>
    <cellStyle name="Labels - Style3 5 3 2 2" xfId="8919" xr:uid="{7B35DFA8-8BD9-4E0B-AFF1-834BFF7410C8}"/>
    <cellStyle name="Labels - Style3 5 3 2 2 2" xfId="8920" xr:uid="{708193CD-31BF-421D-A9CE-33748E739513}"/>
    <cellStyle name="Labels - Style3 5 3 2 2 2 2" xfId="8921" xr:uid="{2006AAB5-1371-4040-A805-F7ABE3DC9930}"/>
    <cellStyle name="Labels - Style3 5 3 2 2 2 2 2" xfId="29225" xr:uid="{B9F5F5B3-A28E-461B-8DBC-AAC3A0539297}"/>
    <cellStyle name="Labels - Style3 5 3 2 2 2 2 2 2" xfId="29226" xr:uid="{6ECAC5F2-1FE3-40E3-8893-66038BC0C6B0}"/>
    <cellStyle name="Labels - Style3 5 3 2 2 2 2 3" xfId="29227" xr:uid="{D35208BB-C957-4053-A344-05ABCD6D99E4}"/>
    <cellStyle name="Labels - Style3 5 3 2 2 2 3" xfId="29228" xr:uid="{951F78A2-66CE-4BC5-AFD0-CE99705BA0CA}"/>
    <cellStyle name="Labels - Style3 5 3 2 2 2 3 2" xfId="29229" xr:uid="{053169E1-C2B9-449A-9C97-A50A61AECDEE}"/>
    <cellStyle name="Labels - Style3 5 3 2 2 2 4" xfId="29230" xr:uid="{642070B0-7802-4511-BBFA-48075A267A81}"/>
    <cellStyle name="Labels - Style3 5 3 2 2 3" xfId="29231" xr:uid="{BA7EA126-05EF-4874-9ABD-96EF2023030A}"/>
    <cellStyle name="Labels - Style3 5 3 2 2 3 2" xfId="29232" xr:uid="{D888370F-309D-4F0E-977F-B9A11B913FBA}"/>
    <cellStyle name="Labels - Style3 5 3 2 2 4" xfId="29233" xr:uid="{C0D34DC1-8E40-4997-89FD-BF7B16DCF1F0}"/>
    <cellStyle name="Labels - Style3 5 3 2 3" xfId="8922" xr:uid="{6E55FA88-44C9-4CFD-99F1-BB8B16386B36}"/>
    <cellStyle name="Labels - Style3 5 3 2 3 2" xfId="8923" xr:uid="{F4BAB93E-214A-4B47-8A43-BD38EFFB8C68}"/>
    <cellStyle name="Labels - Style3 5 3 2 3 2 2" xfId="29234" xr:uid="{B4B4074B-C43E-42DF-8945-AC3D818BC218}"/>
    <cellStyle name="Labels - Style3 5 3 2 3 2 2 2" xfId="29235" xr:uid="{CCBF3F4A-D0C9-49B8-9A1C-3099882BA0F7}"/>
    <cellStyle name="Labels - Style3 5 3 2 3 2 3" xfId="29236" xr:uid="{94BA2FA2-72E6-4A1E-ACFB-8A21C0ACF4A7}"/>
    <cellStyle name="Labels - Style3 5 3 2 3 3" xfId="29237" xr:uid="{F19668C2-2731-4ACD-A429-0EF9A35B3883}"/>
    <cellStyle name="Labels - Style3 5 3 2 3 3 2" xfId="29238" xr:uid="{05B02672-AD7B-494B-BB5B-7DEA1BE50365}"/>
    <cellStyle name="Labels - Style3 5 3 2 3 4" xfId="29239" xr:uid="{5FE48FED-1569-4776-8EA7-356044FD4810}"/>
    <cellStyle name="Labels - Style3 5 3 2 4" xfId="8924" xr:uid="{AB82E462-7CE0-4D87-896D-EF99B7D6BDDE}"/>
    <cellStyle name="Labels - Style3 5 3 2 4 2" xfId="29240" xr:uid="{04B8D8AA-AF93-4A06-BF1D-DD3F781B24ED}"/>
    <cellStyle name="Labels - Style3 5 3 2 4 2 2" xfId="29241" xr:uid="{A0CA5903-8F61-4CDA-9F41-B2486AB60898}"/>
    <cellStyle name="Labels - Style3 5 3 2 4 3" xfId="29242" xr:uid="{4296902F-54F5-4E49-82A0-ADAD33D5D283}"/>
    <cellStyle name="Labels - Style3 5 3 2 5" xfId="29243" xr:uid="{9A947C8D-157A-4B00-BA0F-04919DCE88CA}"/>
    <cellStyle name="Labels - Style3 5 3 2 5 2" xfId="29244" xr:uid="{CDA5A234-74FA-4935-A02A-9433FCF07AAF}"/>
    <cellStyle name="Labels - Style3 5 3 2 6" xfId="29245" xr:uid="{CFFA2FCF-7333-45D4-85E8-EA899DF94895}"/>
    <cellStyle name="Labels - Style3 5 3 3" xfId="8925" xr:uid="{16D61016-2239-42D8-B67A-3774CC984590}"/>
    <cellStyle name="Labels - Style3 5 3 3 2" xfId="8926" xr:uid="{A475A9F8-5DDE-4220-91D7-48EEA5F8D97A}"/>
    <cellStyle name="Labels - Style3 5 3 3 2 2" xfId="8927" xr:uid="{273C8D70-B03B-43A0-A683-568569456578}"/>
    <cellStyle name="Labels - Style3 5 3 3 2 2 2" xfId="8928" xr:uid="{0F64DC64-D915-4DF9-8CE9-C7E76BBC4509}"/>
    <cellStyle name="Labels - Style3 5 3 3 2 2 2 2" xfId="29246" xr:uid="{A94CB12E-4584-493F-A58B-7D9B34B2E8E9}"/>
    <cellStyle name="Labels - Style3 5 3 3 2 2 2 2 2" xfId="29247" xr:uid="{6A19B338-6D21-49C8-9046-9C0CFA854B69}"/>
    <cellStyle name="Labels - Style3 5 3 3 2 2 2 3" xfId="29248" xr:uid="{E230ADBC-1AF5-4304-9D51-3722D04C6C72}"/>
    <cellStyle name="Labels - Style3 5 3 3 2 2 3" xfId="29249" xr:uid="{B9928549-CDF4-4810-9C25-11E98EB4EF29}"/>
    <cellStyle name="Labels - Style3 5 3 3 2 2 3 2" xfId="29250" xr:uid="{30C2B603-5637-452A-9916-E83776359408}"/>
    <cellStyle name="Labels - Style3 5 3 3 2 2 4" xfId="29251" xr:uid="{A73B332C-80B8-4393-93B0-B9B90EE2D276}"/>
    <cellStyle name="Labels - Style3 5 3 3 2 3" xfId="29252" xr:uid="{D214FF5C-D2EE-4186-B76C-0B0DD59096F7}"/>
    <cellStyle name="Labels - Style3 5 3 3 2 3 2" xfId="29253" xr:uid="{7E6A8281-6D2B-4DF2-B180-3C496E938596}"/>
    <cellStyle name="Labels - Style3 5 3 3 2 4" xfId="29254" xr:uid="{A3FBE941-12E1-4804-A390-C1B98B04CE34}"/>
    <cellStyle name="Labels - Style3 5 3 3 3" xfId="8929" xr:uid="{CF90256E-D274-4C49-A291-150A659763FB}"/>
    <cellStyle name="Labels - Style3 5 3 3 3 2" xfId="29255" xr:uid="{65524B10-BE2C-43BF-97DD-B45BA93F5649}"/>
    <cellStyle name="Labels - Style3 5 3 3 3 2 2" xfId="29256" xr:uid="{66C5BC48-E8F0-4DF5-ACF7-EF6454492B81}"/>
    <cellStyle name="Labels - Style3 5 3 3 3 3" xfId="29257" xr:uid="{E0EAEDFD-A96F-4531-BEE8-8471B85CCF37}"/>
    <cellStyle name="Labels - Style3 5 3 3 4" xfId="29258" xr:uid="{7E3EF015-D918-400E-9EBF-763A8CFE0F5D}"/>
    <cellStyle name="Labels - Style3 5 3 3 4 2" xfId="29259" xr:uid="{40A5F6EE-F396-48CA-A0DE-F75C7BC6C20A}"/>
    <cellStyle name="Labels - Style3 5 3 3 5" xfId="29260" xr:uid="{761A3E5B-012B-4D22-BF61-C14FA26ECCB3}"/>
    <cellStyle name="Labels - Style3 5 3 4" xfId="8930" xr:uid="{1A3CA4F2-3445-47A0-B586-437259B5DB85}"/>
    <cellStyle name="Labels - Style3 5 3 4 2" xfId="8931" xr:uid="{79F039CF-D585-412D-97F3-49BF2E822D47}"/>
    <cellStyle name="Labels - Style3 5 3 4 2 2" xfId="8932" xr:uid="{F0038D5B-31D5-4C96-BEFF-5099B5E7EC40}"/>
    <cellStyle name="Labels - Style3 5 3 4 2 2 2" xfId="8933" xr:uid="{F5DF77C6-F9A3-4E48-98C3-7405A008A4B9}"/>
    <cellStyle name="Labels - Style3 5 3 4 2 2 2 2" xfId="29261" xr:uid="{59E0D600-2934-42B6-AD68-6F31579A5CC7}"/>
    <cellStyle name="Labels - Style3 5 3 4 2 2 2 2 2" xfId="29262" xr:uid="{6F36760D-F4D8-42E6-9592-93A1B79F1DBC}"/>
    <cellStyle name="Labels - Style3 5 3 4 2 2 2 3" xfId="29263" xr:uid="{52891551-1D97-49FB-8855-8C0183ED8676}"/>
    <cellStyle name="Labels - Style3 5 3 4 2 2 3" xfId="29264" xr:uid="{DCA4D4F0-6802-46A8-98FA-7261BDBA4F4C}"/>
    <cellStyle name="Labels - Style3 5 3 4 2 2 3 2" xfId="29265" xr:uid="{F217AFD0-114B-41D4-B567-61232D7B180D}"/>
    <cellStyle name="Labels - Style3 5 3 4 2 2 4" xfId="29266" xr:uid="{6F1998BE-04E3-446F-9D06-6A5D00A60E0F}"/>
    <cellStyle name="Labels - Style3 5 3 4 2 3" xfId="29267" xr:uid="{2A38DFAC-2556-4F50-9F54-440B2FF3DD5D}"/>
    <cellStyle name="Labels - Style3 5 3 4 2 3 2" xfId="29268" xr:uid="{04742296-52E2-4247-BBC4-2B22166051F7}"/>
    <cellStyle name="Labels - Style3 5 3 4 2 4" xfId="29269" xr:uid="{BDB0A6A8-60EB-4EA7-8E18-F93920139BF1}"/>
    <cellStyle name="Labels - Style3 5 3 4 3" xfId="8934" xr:uid="{AB867BD6-1C34-4AD9-8770-12AA612AB452}"/>
    <cellStyle name="Labels - Style3 5 3 4 3 2" xfId="8935" xr:uid="{53D041E4-6689-4E06-A899-20D4FEB37AFE}"/>
    <cellStyle name="Labels - Style3 5 3 4 3 2 2" xfId="29270" xr:uid="{EFD12F30-81E0-42CA-94ED-1C0A4BF10E24}"/>
    <cellStyle name="Labels - Style3 5 3 4 3 2 2 2" xfId="29271" xr:uid="{02E9E302-0C4D-4140-8EF9-AADD831C4B5E}"/>
    <cellStyle name="Labels - Style3 5 3 4 3 2 3" xfId="29272" xr:uid="{68F8E334-A2BB-4D21-BE55-6D215483662B}"/>
    <cellStyle name="Labels - Style3 5 3 4 3 3" xfId="29273" xr:uid="{84175363-3F3B-441E-8A03-C9E5CD4BEFD6}"/>
    <cellStyle name="Labels - Style3 5 3 4 3 3 2" xfId="29274" xr:uid="{7EA41054-C8AC-45F7-AB47-75994C5324F2}"/>
    <cellStyle name="Labels - Style3 5 3 4 3 4" xfId="29275" xr:uid="{71AA85BB-3929-49B0-BBCC-09F0F957AAC1}"/>
    <cellStyle name="Labels - Style3 5 3 4 4" xfId="8936" xr:uid="{29130442-AD33-44B3-9CDA-05631AF0B691}"/>
    <cellStyle name="Labels - Style3 5 3 4 4 2" xfId="29276" xr:uid="{019967FE-9E12-4E60-89DD-05131C92DBAC}"/>
    <cellStyle name="Labels - Style3 5 3 4 4 2 2" xfId="29277" xr:uid="{749356E1-963E-4266-A683-0E75C972CFAA}"/>
    <cellStyle name="Labels - Style3 5 3 4 4 3" xfId="29278" xr:uid="{732BF997-8409-48B7-8105-F82B9CC601A3}"/>
    <cellStyle name="Labels - Style3 5 3 4 5" xfId="29279" xr:uid="{8924DA45-1B49-4668-97B6-31A1FCC87F04}"/>
    <cellStyle name="Labels - Style3 5 3 4 5 2" xfId="29280" xr:uid="{62D13726-E557-4E3F-BFE3-8BFB72B6E73E}"/>
    <cellStyle name="Labels - Style3 5 3 4 6" xfId="29281" xr:uid="{1CBF7F51-84B4-4B3B-BCB7-7BBAA80CF980}"/>
    <cellStyle name="Labels - Style3 5 3 5" xfId="8937" xr:uid="{E1974930-F6FA-412C-B1D7-9BD7AEE0EF69}"/>
    <cellStyle name="Labels - Style3 5 3 5 2" xfId="8938" xr:uid="{A1DB6E0F-5778-4ACE-A00E-CBEC411C9D22}"/>
    <cellStyle name="Labels - Style3 5 3 5 2 2" xfId="8939" xr:uid="{C0DB4AB0-6FF3-448C-8B97-CD24C80B1FFF}"/>
    <cellStyle name="Labels - Style3 5 3 5 2 2 2" xfId="8940" xr:uid="{6126374E-55BE-4B3E-B3A3-992AE0429F63}"/>
    <cellStyle name="Labels - Style3 5 3 5 2 2 2 2" xfId="29282" xr:uid="{72F7C81D-0887-4B6E-930C-39008116167C}"/>
    <cellStyle name="Labels - Style3 5 3 5 2 2 2 2 2" xfId="29283" xr:uid="{66C3BE95-3206-4674-9C83-5D09291090EE}"/>
    <cellStyle name="Labels - Style3 5 3 5 2 2 2 3" xfId="29284" xr:uid="{7714313B-454D-4AF3-B614-BCD4A81C9049}"/>
    <cellStyle name="Labels - Style3 5 3 5 2 2 3" xfId="29285" xr:uid="{072F9DA5-DCAA-4854-A0FF-E2B49C4A9763}"/>
    <cellStyle name="Labels - Style3 5 3 5 2 2 3 2" xfId="29286" xr:uid="{C31442B2-92E0-47E6-9040-E0BB15436734}"/>
    <cellStyle name="Labels - Style3 5 3 5 2 2 4" xfId="29287" xr:uid="{5DB735F7-89EE-4A58-B288-3E61877B91DE}"/>
    <cellStyle name="Labels - Style3 5 3 5 2 3" xfId="29288" xr:uid="{3CC5C05E-55BE-4FF2-AFB8-F9CBD5825332}"/>
    <cellStyle name="Labels - Style3 5 3 5 2 3 2" xfId="29289" xr:uid="{518E4EFC-FA9A-4BB1-8735-CC7ABA8D9D3E}"/>
    <cellStyle name="Labels - Style3 5 3 5 2 4" xfId="29290" xr:uid="{FBF4C804-5A06-49E9-BED3-03393DB19D32}"/>
    <cellStyle name="Labels - Style3 5 3 5 3" xfId="8941" xr:uid="{E3303FCC-EF87-400C-A83C-9FE1B78D08E8}"/>
    <cellStyle name="Labels - Style3 5 3 5 3 2" xfId="8942" xr:uid="{90F91BBB-F577-4BED-A928-6C51B853BC21}"/>
    <cellStyle name="Labels - Style3 5 3 5 3 2 2" xfId="29291" xr:uid="{94C48BCD-3B8B-453B-A798-AB0AE168109F}"/>
    <cellStyle name="Labels - Style3 5 3 5 3 2 2 2" xfId="29292" xr:uid="{CE58F13B-2AE2-46A7-93F6-0496DB7B3565}"/>
    <cellStyle name="Labels - Style3 5 3 5 3 2 3" xfId="29293" xr:uid="{25597630-C48E-4EBA-822E-8B0BFB0B4709}"/>
    <cellStyle name="Labels - Style3 5 3 5 3 3" xfId="29294" xr:uid="{3AB2F4BB-A71D-40FF-8319-71E76CBE45CC}"/>
    <cellStyle name="Labels - Style3 5 3 5 3 3 2" xfId="29295" xr:uid="{020790AA-0579-429E-9401-D165CE3B9012}"/>
    <cellStyle name="Labels - Style3 5 3 5 3 4" xfId="29296" xr:uid="{C2A1E889-D8F3-4C23-AB58-4498255FD98F}"/>
    <cellStyle name="Labels - Style3 5 3 5 4" xfId="29297" xr:uid="{7C51EE1C-79D7-4B24-9E84-C80D8140FE4F}"/>
    <cellStyle name="Labels - Style3 5 3 5 4 2" xfId="29298" xr:uid="{48C8AFC5-3597-466B-B25E-238F4139C974}"/>
    <cellStyle name="Labels - Style3 5 3 5 5" xfId="29299" xr:uid="{99B5E776-FA0A-41EF-B260-5BC90B7D78D6}"/>
    <cellStyle name="Labels - Style3 5 3 6" xfId="8943" xr:uid="{AA6B51D6-034A-4379-A845-2DAABEC00AED}"/>
    <cellStyle name="Labels - Style3 5 3 6 2" xfId="8944" xr:uid="{7EE2507A-160B-4401-9486-F954E69757FA}"/>
    <cellStyle name="Labels - Style3 5 3 6 2 2" xfId="8945" xr:uid="{34D368E7-F35F-4353-82B9-E76C25CD9469}"/>
    <cellStyle name="Labels - Style3 5 3 6 2 2 2" xfId="29300" xr:uid="{81CE2995-2C8F-4E3C-8C4D-F8042E4A8E63}"/>
    <cellStyle name="Labels - Style3 5 3 6 2 2 2 2" xfId="29301" xr:uid="{6D417C7C-C01E-4159-B1F9-9CD3E08D57B0}"/>
    <cellStyle name="Labels - Style3 5 3 6 2 2 3" xfId="29302" xr:uid="{A1CC016E-1D1E-4CF0-9E29-47D371D317FB}"/>
    <cellStyle name="Labels - Style3 5 3 6 2 3" xfId="29303" xr:uid="{AB54D870-5B79-4D0B-8867-302C44B24CEE}"/>
    <cellStyle name="Labels - Style3 5 3 6 2 3 2" xfId="29304" xr:uid="{6D5E6589-19FF-413E-8DB8-8EF1DDC4B2CA}"/>
    <cellStyle name="Labels - Style3 5 3 6 2 4" xfId="29305" xr:uid="{E830C524-EB37-4D32-9875-9FE0E31375C9}"/>
    <cellStyle name="Labels - Style3 5 3 6 3" xfId="29306" xr:uid="{FEDC88AC-9A2E-4AEF-AC41-A9090280B51D}"/>
    <cellStyle name="Labels - Style3 5 3 6 3 2" xfId="29307" xr:uid="{89658239-EEE6-42FB-80F8-3990475A53C4}"/>
    <cellStyle name="Labels - Style3 5 3 6 4" xfId="29308" xr:uid="{97F440F1-C968-4D16-9A57-204A906886B8}"/>
    <cellStyle name="Labels - Style3 5 3 7" xfId="8946" xr:uid="{2C4BE51C-B99F-4B06-B9B5-6CC3BC6D63E7}"/>
    <cellStyle name="Labels - Style3 5 3 7 2" xfId="8947" xr:uid="{CD448F01-126F-4AE3-BD5C-C305CE2916F3}"/>
    <cellStyle name="Labels - Style3 5 3 7 2 2" xfId="29309" xr:uid="{CF694DC8-A4D2-4BC3-A72C-94BC4871B840}"/>
    <cellStyle name="Labels - Style3 5 3 7 2 2 2" xfId="29310" xr:uid="{274E4180-04BA-4940-A540-8D68988276B5}"/>
    <cellStyle name="Labels - Style3 5 3 7 2 3" xfId="29311" xr:uid="{2CAAC173-84DE-4A47-AF5F-5E1536E9064B}"/>
    <cellStyle name="Labels - Style3 5 3 7 3" xfId="29312" xr:uid="{9B41E385-F930-4A49-9C3A-A939CCD3A350}"/>
    <cellStyle name="Labels - Style3 5 3 7 3 2" xfId="29313" xr:uid="{8AAB1EBB-F81B-44A0-93F0-EEEEA12712E2}"/>
    <cellStyle name="Labels - Style3 5 3 7 4" xfId="29314" xr:uid="{F7430C8F-2AA3-42CE-B6EB-BBC52BE64A57}"/>
    <cellStyle name="Labels - Style3 5 3 8" xfId="8948" xr:uid="{EAB906E3-0115-4904-969E-763DEF486931}"/>
    <cellStyle name="Labels - Style3 5 3 8 2" xfId="29315" xr:uid="{342BFCD7-8483-482C-BDB2-400A03F3F939}"/>
    <cellStyle name="Labels - Style3 5 3 8 2 2" xfId="29316" xr:uid="{E406F2A2-A5A8-47D8-8680-C40801112BD6}"/>
    <cellStyle name="Labels - Style3 5 3 8 3" xfId="29317" xr:uid="{15DAB226-D319-4011-BB02-899A6257D9DD}"/>
    <cellStyle name="Labels - Style3 5 3 9" xfId="29318" xr:uid="{AEF34EDB-17B0-4C74-B2E9-82B4C57BA46F}"/>
    <cellStyle name="Labels - Style3 5 3 9 2" xfId="29319" xr:uid="{BD5B02DC-8459-453D-AC06-25B499D72DBE}"/>
    <cellStyle name="Labels - Style3 5 4" xfId="8949" xr:uid="{1471412D-14F2-4C39-AC0B-F37084E2440E}"/>
    <cellStyle name="Labels - Style3 5 4 10" xfId="29320" xr:uid="{090B7A47-38F2-45DC-BDA9-EC49A295785C}"/>
    <cellStyle name="Labels - Style3 5 4 2" xfId="8950" xr:uid="{2AD0C21E-FB3A-4C25-BD1E-A65E63746690}"/>
    <cellStyle name="Labels - Style3 5 4 2 2" xfId="8951" xr:uid="{611EDFF9-7A4C-4881-8ED6-90AB33376245}"/>
    <cellStyle name="Labels - Style3 5 4 2 2 2" xfId="8952" xr:uid="{51A732D1-BA37-47D4-BCBD-4CB0D75DAEC5}"/>
    <cellStyle name="Labels - Style3 5 4 2 2 2 2" xfId="8953" xr:uid="{DDFC4C3B-1D8C-4066-B7A6-34191DBBC4CB}"/>
    <cellStyle name="Labels - Style3 5 4 2 2 2 2 2" xfId="29321" xr:uid="{CEEDEA2E-F994-4FD2-8A79-CC879E36F1EC}"/>
    <cellStyle name="Labels - Style3 5 4 2 2 2 2 2 2" xfId="29322" xr:uid="{DF4E72CA-CA71-42A5-82BC-865FE7ABEE04}"/>
    <cellStyle name="Labels - Style3 5 4 2 2 2 2 3" xfId="29323" xr:uid="{35F91AE1-F647-45DA-B777-1C23282605F0}"/>
    <cellStyle name="Labels - Style3 5 4 2 2 2 3" xfId="29324" xr:uid="{671E12FD-EF1C-4AAB-884D-F13FDFE48F3C}"/>
    <cellStyle name="Labels - Style3 5 4 2 2 2 3 2" xfId="29325" xr:uid="{6F2391D9-C1A6-4A49-8FB0-05DE48CB8E1B}"/>
    <cellStyle name="Labels - Style3 5 4 2 2 2 4" xfId="29326" xr:uid="{5C867757-C738-4FAC-BE4D-FC9EF29A6673}"/>
    <cellStyle name="Labels - Style3 5 4 2 2 3" xfId="29327" xr:uid="{087B46DD-D3EC-4F4E-BAD6-A219BE3622A5}"/>
    <cellStyle name="Labels - Style3 5 4 2 2 3 2" xfId="29328" xr:uid="{0292BDA6-C55D-4260-A605-6DFABE67EB14}"/>
    <cellStyle name="Labels - Style3 5 4 2 2 4" xfId="29329" xr:uid="{0F1620E7-91A6-4B3A-858E-50088F6D5D6B}"/>
    <cellStyle name="Labels - Style3 5 4 2 3" xfId="8954" xr:uid="{D86DCF98-CB1A-4BE5-AAD1-56EB91AC1F94}"/>
    <cellStyle name="Labels - Style3 5 4 2 3 2" xfId="8955" xr:uid="{E70DB929-6BE2-4097-9AD9-83C63FE1697A}"/>
    <cellStyle name="Labels - Style3 5 4 2 3 2 2" xfId="29330" xr:uid="{1BF9B7A0-3B48-4F1A-8326-2A8FF8AC8CA8}"/>
    <cellStyle name="Labels - Style3 5 4 2 3 2 2 2" xfId="29331" xr:uid="{26A921AE-2FC6-405D-A6F3-9A44919D861B}"/>
    <cellStyle name="Labels - Style3 5 4 2 3 2 3" xfId="29332" xr:uid="{9426EDE6-58E3-4F9E-90F5-DF743BA4BFAD}"/>
    <cellStyle name="Labels - Style3 5 4 2 3 3" xfId="29333" xr:uid="{8DA14693-DFC8-46EB-B362-68D89ED7927A}"/>
    <cellStyle name="Labels - Style3 5 4 2 3 3 2" xfId="29334" xr:uid="{9BCC872A-93E2-4148-A514-B10C35F4D228}"/>
    <cellStyle name="Labels - Style3 5 4 2 3 4" xfId="29335" xr:uid="{79F23B63-CC3E-4E85-A46A-712C97244BC3}"/>
    <cellStyle name="Labels - Style3 5 4 2 4" xfId="8956" xr:uid="{FCD69D21-C860-4D91-8BA8-7F178E4A25F3}"/>
    <cellStyle name="Labels - Style3 5 4 2 4 2" xfId="29336" xr:uid="{04204214-DA0A-452E-BACF-3F0679796D71}"/>
    <cellStyle name="Labels - Style3 5 4 2 4 2 2" xfId="29337" xr:uid="{DDA4E54C-D083-46A5-8283-7D90C6468B02}"/>
    <cellStyle name="Labels - Style3 5 4 2 4 3" xfId="29338" xr:uid="{3C89ABA0-AB80-4A57-95FE-CEA5AF38E288}"/>
    <cellStyle name="Labels - Style3 5 4 2 5" xfId="29339" xr:uid="{A6DD88F6-74C3-4E44-B928-624C7C8F00DE}"/>
    <cellStyle name="Labels - Style3 5 4 2 5 2" xfId="29340" xr:uid="{DC7BFC39-2980-4587-947C-895E85692D3E}"/>
    <cellStyle name="Labels - Style3 5 4 2 6" xfId="29341" xr:uid="{3E73ABFC-13FD-4CE7-B006-CAD0AFF09359}"/>
    <cellStyle name="Labels - Style3 5 4 3" xfId="8957" xr:uid="{F3C43374-E23D-46B0-B0E7-0B88E5A55CE9}"/>
    <cellStyle name="Labels - Style3 5 4 3 2" xfId="8958" xr:uid="{D7A839AD-B9E6-472D-80D2-09A6EF251A87}"/>
    <cellStyle name="Labels - Style3 5 4 3 2 2" xfId="8959" xr:uid="{F7247EE1-D985-4A15-B625-1EAB24A91FE9}"/>
    <cellStyle name="Labels - Style3 5 4 3 2 2 2" xfId="8960" xr:uid="{A81953D8-968D-4812-9DAA-0D9A59D146A1}"/>
    <cellStyle name="Labels - Style3 5 4 3 2 2 2 2" xfId="29342" xr:uid="{BB556B0E-2288-4B3A-8FBB-5998FA03595B}"/>
    <cellStyle name="Labels - Style3 5 4 3 2 2 2 2 2" xfId="29343" xr:uid="{D303B76A-E25B-406D-8977-A9EC249BB1F4}"/>
    <cellStyle name="Labels - Style3 5 4 3 2 2 2 3" xfId="29344" xr:uid="{2FFC653C-7C05-4379-BB83-D5D8710A9CE2}"/>
    <cellStyle name="Labels - Style3 5 4 3 2 2 3" xfId="29345" xr:uid="{D13D02BE-0A2D-408E-BFD1-1693C8B4EB82}"/>
    <cellStyle name="Labels - Style3 5 4 3 2 2 3 2" xfId="29346" xr:uid="{65DB0C93-B02A-497B-B59E-8FA18DA29D54}"/>
    <cellStyle name="Labels - Style3 5 4 3 2 2 4" xfId="29347" xr:uid="{A0C12652-A096-4447-B73E-6EB297B8A9D4}"/>
    <cellStyle name="Labels - Style3 5 4 3 2 3" xfId="29348" xr:uid="{3834487A-00ED-4FC8-8F70-BEB3573212B3}"/>
    <cellStyle name="Labels - Style3 5 4 3 2 3 2" xfId="29349" xr:uid="{C63552F7-41B6-4950-B072-EBB563190A12}"/>
    <cellStyle name="Labels - Style3 5 4 3 2 4" xfId="29350" xr:uid="{EE84DECB-962B-4E11-9B56-AB8A50C8FE9B}"/>
    <cellStyle name="Labels - Style3 5 4 3 3" xfId="8961" xr:uid="{BF78367C-056A-4035-9756-09528D70746E}"/>
    <cellStyle name="Labels - Style3 5 4 3 3 2" xfId="29351" xr:uid="{0EAF0279-7354-4207-A77E-AE47A640A4EF}"/>
    <cellStyle name="Labels - Style3 5 4 3 3 2 2" xfId="29352" xr:uid="{AB128051-E706-4A92-8646-AACC9B7494A3}"/>
    <cellStyle name="Labels - Style3 5 4 3 3 3" xfId="29353" xr:uid="{63C8E5F8-9E35-441A-845B-7091E364F7CC}"/>
    <cellStyle name="Labels - Style3 5 4 3 4" xfId="29354" xr:uid="{B69B05AC-F56F-464E-B69E-1096160346D2}"/>
    <cellStyle name="Labels - Style3 5 4 3 4 2" xfId="29355" xr:uid="{602E8579-25F8-4EE6-881D-16012B7E0DF4}"/>
    <cellStyle name="Labels - Style3 5 4 3 5" xfId="29356" xr:uid="{B4F29ACB-CDE5-4339-891C-06B00B1A53AD}"/>
    <cellStyle name="Labels - Style3 5 4 4" xfId="8962" xr:uid="{5B24089F-FF32-42EE-AC8D-F85C1E8C44B0}"/>
    <cellStyle name="Labels - Style3 5 4 4 2" xfId="8963" xr:uid="{39D5EF7A-7C4C-4E45-B40A-7FD1582E0917}"/>
    <cellStyle name="Labels - Style3 5 4 4 2 2" xfId="8964" xr:uid="{A93A0ADF-4D13-4A24-87C1-5087FE8F3C73}"/>
    <cellStyle name="Labels - Style3 5 4 4 2 2 2" xfId="8965" xr:uid="{104B3E5D-088E-41EB-843D-39BE05BF7D9C}"/>
    <cellStyle name="Labels - Style3 5 4 4 2 2 2 2" xfId="29357" xr:uid="{8C5FDF62-F84B-4BF9-86FB-016171E7CC7C}"/>
    <cellStyle name="Labels - Style3 5 4 4 2 2 2 2 2" xfId="29358" xr:uid="{33A73554-40DD-46AE-8162-83B59E5DD76E}"/>
    <cellStyle name="Labels - Style3 5 4 4 2 2 2 3" xfId="29359" xr:uid="{68C7A843-9304-4430-9907-390FD5DDDC9C}"/>
    <cellStyle name="Labels - Style3 5 4 4 2 2 3" xfId="29360" xr:uid="{914328EE-DA0A-4031-B9B8-4DB8B55FF1A9}"/>
    <cellStyle name="Labels - Style3 5 4 4 2 2 3 2" xfId="29361" xr:uid="{3ECE0896-7497-4C31-9DF1-02B6AC55F9C3}"/>
    <cellStyle name="Labels - Style3 5 4 4 2 2 4" xfId="29362" xr:uid="{143E0752-BA74-4866-A374-C7ADCE651BCC}"/>
    <cellStyle name="Labels - Style3 5 4 4 2 3" xfId="29363" xr:uid="{B5D9AAF3-9BAB-4968-AEBA-C016D6462B11}"/>
    <cellStyle name="Labels - Style3 5 4 4 2 3 2" xfId="29364" xr:uid="{9522ED20-7038-41E3-83D7-73618AB2D26E}"/>
    <cellStyle name="Labels - Style3 5 4 4 2 4" xfId="29365" xr:uid="{E51E1C87-1496-4B38-9076-4BBD84391091}"/>
    <cellStyle name="Labels - Style3 5 4 4 3" xfId="8966" xr:uid="{B9456EED-4502-43B0-9BEB-012D5F78CC8D}"/>
    <cellStyle name="Labels - Style3 5 4 4 3 2" xfId="8967" xr:uid="{82E6450C-4912-4574-AC48-96F2D95809A5}"/>
    <cellStyle name="Labels - Style3 5 4 4 3 2 2" xfId="29366" xr:uid="{A879CABD-32E6-4432-B86E-2BB3A5D01D75}"/>
    <cellStyle name="Labels - Style3 5 4 4 3 2 2 2" xfId="29367" xr:uid="{9AB26487-BEF2-4545-A7B8-8DB5F512359A}"/>
    <cellStyle name="Labels - Style3 5 4 4 3 2 3" xfId="29368" xr:uid="{30540926-76B4-4030-8746-7D8B61131724}"/>
    <cellStyle name="Labels - Style3 5 4 4 3 3" xfId="29369" xr:uid="{595A34DC-9B65-4FBD-8433-8D5F79860FF4}"/>
    <cellStyle name="Labels - Style3 5 4 4 3 3 2" xfId="29370" xr:uid="{E81A4CF8-CC62-4A0C-8E69-CC96ED78F8E3}"/>
    <cellStyle name="Labels - Style3 5 4 4 3 4" xfId="29371" xr:uid="{EDFCB6EA-00D0-4C02-B363-A5A67EB75E3B}"/>
    <cellStyle name="Labels - Style3 5 4 4 4" xfId="8968" xr:uid="{6C2C8B55-A147-4E1B-8DED-20363508E077}"/>
    <cellStyle name="Labels - Style3 5 4 4 4 2" xfId="29372" xr:uid="{5A511F23-3BFD-4EF5-8EA3-CCD13A16A8A5}"/>
    <cellStyle name="Labels - Style3 5 4 4 4 2 2" xfId="29373" xr:uid="{24F4111E-7CC6-444F-AF78-DFF88FCD7718}"/>
    <cellStyle name="Labels - Style3 5 4 4 4 3" xfId="29374" xr:uid="{4C8830EC-81E7-4371-B1C8-F1E9982A1677}"/>
    <cellStyle name="Labels - Style3 5 4 4 5" xfId="29375" xr:uid="{46BC0D7E-D2FC-4175-9596-058C5EADEA45}"/>
    <cellStyle name="Labels - Style3 5 4 4 5 2" xfId="29376" xr:uid="{11CA2479-6B19-471F-804D-12AF25345B31}"/>
    <cellStyle name="Labels - Style3 5 4 4 6" xfId="29377" xr:uid="{15582C9C-E615-48C7-8389-DAADE1E3118E}"/>
    <cellStyle name="Labels - Style3 5 4 5" xfId="8969" xr:uid="{6A1C321B-7A22-4DAA-994E-17636CE52FAD}"/>
    <cellStyle name="Labels - Style3 5 4 5 2" xfId="8970" xr:uid="{8F28F9DA-2C0C-42BB-83F1-121FFED70121}"/>
    <cellStyle name="Labels - Style3 5 4 5 2 2" xfId="8971" xr:uid="{6A037A85-A583-4399-9F68-F97D0082D318}"/>
    <cellStyle name="Labels - Style3 5 4 5 2 2 2" xfId="8972" xr:uid="{06C49623-6708-4352-A71D-CA962B970B9B}"/>
    <cellStyle name="Labels - Style3 5 4 5 2 2 2 2" xfId="29378" xr:uid="{746BFC5D-91A9-4B93-AC6F-DCFB6BCBF023}"/>
    <cellStyle name="Labels - Style3 5 4 5 2 2 2 2 2" xfId="29379" xr:uid="{AA2737A9-D810-40F1-898B-C06B3333B587}"/>
    <cellStyle name="Labels - Style3 5 4 5 2 2 2 3" xfId="29380" xr:uid="{0F5BF768-7487-4A71-8984-A34462B1971B}"/>
    <cellStyle name="Labels - Style3 5 4 5 2 2 3" xfId="29381" xr:uid="{704BC187-F104-4600-8CF6-C870F6FA6ECE}"/>
    <cellStyle name="Labels - Style3 5 4 5 2 2 3 2" xfId="29382" xr:uid="{0D496B83-83FA-4DDC-8A20-B8C0C7B77C3A}"/>
    <cellStyle name="Labels - Style3 5 4 5 2 2 4" xfId="29383" xr:uid="{1869BB62-119F-4841-A42F-C8D4D065DA82}"/>
    <cellStyle name="Labels - Style3 5 4 5 2 3" xfId="29384" xr:uid="{1CDD5C06-D321-4093-BAD2-DA62310C583D}"/>
    <cellStyle name="Labels - Style3 5 4 5 2 3 2" xfId="29385" xr:uid="{96DAE038-7ADA-4F6C-A294-B46F8AE187F1}"/>
    <cellStyle name="Labels - Style3 5 4 5 2 4" xfId="29386" xr:uid="{9488EE86-85B9-420F-9095-40BF3AFAEEAF}"/>
    <cellStyle name="Labels - Style3 5 4 5 3" xfId="8973" xr:uid="{BB0D5D06-E960-4D4D-9558-BA4C5C479164}"/>
    <cellStyle name="Labels - Style3 5 4 5 3 2" xfId="8974" xr:uid="{5C1B33D9-21B8-4826-9C1D-F38D45976480}"/>
    <cellStyle name="Labels - Style3 5 4 5 3 2 2" xfId="29387" xr:uid="{E4EAB399-5755-4CFD-807E-26F6297D4835}"/>
    <cellStyle name="Labels - Style3 5 4 5 3 2 2 2" xfId="29388" xr:uid="{621B9D3D-3FFC-4E0D-A87F-834DF47385C3}"/>
    <cellStyle name="Labels - Style3 5 4 5 3 2 3" xfId="29389" xr:uid="{61DDDD72-5087-4BF6-9393-C9A4F5E0F54D}"/>
    <cellStyle name="Labels - Style3 5 4 5 3 3" xfId="29390" xr:uid="{8623EA25-81D8-4E35-B769-55CB4FDEA199}"/>
    <cellStyle name="Labels - Style3 5 4 5 3 3 2" xfId="29391" xr:uid="{F35DA8A3-480A-4A31-981F-EB6856DE5D92}"/>
    <cellStyle name="Labels - Style3 5 4 5 3 4" xfId="29392" xr:uid="{905D5405-3B14-46B1-80F9-CFEEF5C76CBA}"/>
    <cellStyle name="Labels - Style3 5 4 5 4" xfId="29393" xr:uid="{EF338552-4D3A-4BBD-9B7C-FAA192B45A6B}"/>
    <cellStyle name="Labels - Style3 5 4 5 4 2" xfId="29394" xr:uid="{19D58D00-0287-44C0-9A00-D8111C3B529C}"/>
    <cellStyle name="Labels - Style3 5 4 5 5" xfId="29395" xr:uid="{BF56E4EF-907E-4A98-8A20-F370FE3FFBC0}"/>
    <cellStyle name="Labels - Style3 5 4 6" xfId="8975" xr:uid="{23F2D1E4-4B74-4966-B2A5-0651EFBB2DC8}"/>
    <cellStyle name="Labels - Style3 5 4 6 2" xfId="8976" xr:uid="{AEC32009-F0C0-45CD-B4CA-93489198395B}"/>
    <cellStyle name="Labels - Style3 5 4 6 2 2" xfId="8977" xr:uid="{82323B51-2FFE-4EAB-869B-2920E7CFBB99}"/>
    <cellStyle name="Labels - Style3 5 4 6 2 2 2" xfId="29396" xr:uid="{8376800B-EAB4-4097-94E6-C5B3E8CF7F21}"/>
    <cellStyle name="Labels - Style3 5 4 6 2 2 2 2" xfId="29397" xr:uid="{D0382348-CD6B-43BF-A0EB-313D48AA65BD}"/>
    <cellStyle name="Labels - Style3 5 4 6 2 2 3" xfId="29398" xr:uid="{2E720076-1562-4C56-9BC8-F299E9DE6A63}"/>
    <cellStyle name="Labels - Style3 5 4 6 2 3" xfId="29399" xr:uid="{59F90F99-7F89-47F6-B050-3B99A89C253F}"/>
    <cellStyle name="Labels - Style3 5 4 6 2 3 2" xfId="29400" xr:uid="{882B4A19-2DCD-4AA4-9904-A28564BF76A8}"/>
    <cellStyle name="Labels - Style3 5 4 6 2 4" xfId="29401" xr:uid="{17F21516-04B3-4469-AA63-E61B1EEF179F}"/>
    <cellStyle name="Labels - Style3 5 4 6 3" xfId="29402" xr:uid="{D9CE384E-C5D2-430B-A8FD-756A6B07F0C7}"/>
    <cellStyle name="Labels - Style3 5 4 6 3 2" xfId="29403" xr:uid="{9BB5DD29-56C3-49A1-9052-EF90140EBFFD}"/>
    <cellStyle name="Labels - Style3 5 4 6 4" xfId="29404" xr:uid="{6D10637C-BDD3-4C7D-B17D-9D003706C66E}"/>
    <cellStyle name="Labels - Style3 5 4 7" xfId="8978" xr:uid="{788E2FE3-6CFC-47DE-BC60-46FB351121DA}"/>
    <cellStyle name="Labels - Style3 5 4 7 2" xfId="8979" xr:uid="{062728BB-7D12-4690-99BC-87A0B832F13E}"/>
    <cellStyle name="Labels - Style3 5 4 7 2 2" xfId="29405" xr:uid="{62E1F648-D765-4B00-9256-FA57B8213DDB}"/>
    <cellStyle name="Labels - Style3 5 4 7 2 2 2" xfId="29406" xr:uid="{66FD4C67-AC97-4FA2-9446-235DD7F645EA}"/>
    <cellStyle name="Labels - Style3 5 4 7 2 3" xfId="29407" xr:uid="{997F7996-B3A4-4283-B328-29A52CBC446D}"/>
    <cellStyle name="Labels - Style3 5 4 7 3" xfId="29408" xr:uid="{5737C258-9CC1-47D0-9FC2-6F4401139575}"/>
    <cellStyle name="Labels - Style3 5 4 7 3 2" xfId="29409" xr:uid="{9A2736AD-84B3-4C8A-A080-25B1426C8085}"/>
    <cellStyle name="Labels - Style3 5 4 7 4" xfId="29410" xr:uid="{0D193398-F8C1-40ED-878F-34B1C352FC9D}"/>
    <cellStyle name="Labels - Style3 5 4 8" xfId="8980" xr:uid="{8F06B841-113D-4355-B648-97A01CC7849B}"/>
    <cellStyle name="Labels - Style3 5 4 8 2" xfId="29411" xr:uid="{05F59CC1-BE52-47F4-AC24-0DD9C74C8979}"/>
    <cellStyle name="Labels - Style3 5 4 8 2 2" xfId="29412" xr:uid="{80B61AAA-FD0E-4534-856E-8972CF9ADF18}"/>
    <cellStyle name="Labels - Style3 5 4 8 3" xfId="29413" xr:uid="{D9206285-A1BC-4E89-9CF3-EB491C033D1F}"/>
    <cellStyle name="Labels - Style3 5 4 9" xfId="29414" xr:uid="{52415651-EBB5-4721-BA74-A0BE69326F28}"/>
    <cellStyle name="Labels - Style3 5 4 9 2" xfId="29415" xr:uid="{A9BF0E5C-FCBF-48B0-86C0-01C0D5C84045}"/>
    <cellStyle name="Labels - Style3 5 5" xfId="8981" xr:uid="{EEB7AF5D-1B96-4730-8685-CBA7EE63612E}"/>
    <cellStyle name="Labels - Style3 5 5 10" xfId="29416" xr:uid="{DD17CE7F-859D-41A0-B7BC-07D0A147CB67}"/>
    <cellStyle name="Labels - Style3 5 5 2" xfId="8982" xr:uid="{66B1BBEE-CCEE-4BAE-9230-724111FAD692}"/>
    <cellStyle name="Labels - Style3 5 5 2 2" xfId="8983" xr:uid="{F158BEFB-40B6-4596-ABC7-4E07664A344A}"/>
    <cellStyle name="Labels - Style3 5 5 2 2 2" xfId="8984" xr:uid="{D8DD13AE-3B25-4872-AA3D-DAE525FEB5FD}"/>
    <cellStyle name="Labels - Style3 5 5 2 2 2 2" xfId="8985" xr:uid="{F07C3811-9AAB-464C-B808-C6717E3C4D1D}"/>
    <cellStyle name="Labels - Style3 5 5 2 2 2 2 2" xfId="29417" xr:uid="{342D4A25-046A-4042-82AB-2A8D627A773D}"/>
    <cellStyle name="Labels - Style3 5 5 2 2 2 2 2 2" xfId="29418" xr:uid="{EEECBC3B-0198-4DF0-8E9F-03E28D9709FD}"/>
    <cellStyle name="Labels - Style3 5 5 2 2 2 2 3" xfId="29419" xr:uid="{DC796CEC-6DA5-4990-9A67-1865C8654B9A}"/>
    <cellStyle name="Labels - Style3 5 5 2 2 2 3" xfId="29420" xr:uid="{1EFDD69D-7048-4AF2-9599-1238AAEB482F}"/>
    <cellStyle name="Labels - Style3 5 5 2 2 2 3 2" xfId="29421" xr:uid="{A2625CA5-5D44-4883-90A2-C29B6F3C3304}"/>
    <cellStyle name="Labels - Style3 5 5 2 2 2 4" xfId="29422" xr:uid="{408B9A8C-63E7-4152-86A4-8E313C58DE04}"/>
    <cellStyle name="Labels - Style3 5 5 2 2 3" xfId="29423" xr:uid="{D9454745-7D39-41C3-AA78-02DBAA955BF3}"/>
    <cellStyle name="Labels - Style3 5 5 2 2 3 2" xfId="29424" xr:uid="{9990FC7C-0B1C-4E22-A30C-8F3CEC347884}"/>
    <cellStyle name="Labels - Style3 5 5 2 2 4" xfId="29425" xr:uid="{C5B406CF-05F7-4275-A151-EBE82AE22F97}"/>
    <cellStyle name="Labels - Style3 5 5 2 3" xfId="8986" xr:uid="{9653616D-1F45-4BFF-92A1-BFE232537301}"/>
    <cellStyle name="Labels - Style3 5 5 2 3 2" xfId="8987" xr:uid="{446D10AF-5307-4200-927F-B22FE74BCFB8}"/>
    <cellStyle name="Labels - Style3 5 5 2 3 2 2" xfId="29426" xr:uid="{D7D8E5C2-175C-4BAA-B208-68BFE4EF2203}"/>
    <cellStyle name="Labels - Style3 5 5 2 3 2 2 2" xfId="29427" xr:uid="{2E4EDEE0-5CFA-4162-8642-AC1FA30301C7}"/>
    <cellStyle name="Labels - Style3 5 5 2 3 2 3" xfId="29428" xr:uid="{51D1E9CC-D25D-484E-8A62-D3DA7CE385C8}"/>
    <cellStyle name="Labels - Style3 5 5 2 3 3" xfId="29429" xr:uid="{71556224-BF71-4AD1-A9F1-A425DB21EEC4}"/>
    <cellStyle name="Labels - Style3 5 5 2 3 3 2" xfId="29430" xr:uid="{C15417F6-5C37-48AC-B03A-C61A95644E27}"/>
    <cellStyle name="Labels - Style3 5 5 2 3 4" xfId="29431" xr:uid="{7BA46D7A-137C-4B61-8DDB-D72E0702D62E}"/>
    <cellStyle name="Labels - Style3 5 5 2 4" xfId="8988" xr:uid="{8CAE50CC-126F-49EB-B00B-E58043E6C255}"/>
    <cellStyle name="Labels - Style3 5 5 2 4 2" xfId="29432" xr:uid="{E74462C5-9DB4-4075-9582-0D648BE88857}"/>
    <cellStyle name="Labels - Style3 5 5 2 4 2 2" xfId="29433" xr:uid="{CABDBF9F-5F6B-40E4-874E-CE29FE92002A}"/>
    <cellStyle name="Labels - Style3 5 5 2 4 3" xfId="29434" xr:uid="{94700FE6-2D0D-4FAD-8D59-4F96075D736A}"/>
    <cellStyle name="Labels - Style3 5 5 2 5" xfId="29435" xr:uid="{8A4D789C-FCE9-4767-A18E-C182510BA938}"/>
    <cellStyle name="Labels - Style3 5 5 2 5 2" xfId="29436" xr:uid="{52EFED64-2464-4CE0-A1B9-07B6A347A36F}"/>
    <cellStyle name="Labels - Style3 5 5 2 6" xfId="29437" xr:uid="{BD61CCD1-A7D4-486F-A807-E906F9EEE410}"/>
    <cellStyle name="Labels - Style3 5 5 3" xfId="8989" xr:uid="{DE8610BC-9A1F-49C4-9269-E22D8A97920E}"/>
    <cellStyle name="Labels - Style3 5 5 3 2" xfId="8990" xr:uid="{AE63DEB1-4A11-4E67-86CE-EA48B5724F85}"/>
    <cellStyle name="Labels - Style3 5 5 3 2 2" xfId="8991" xr:uid="{3F983400-1A85-4F66-A0AE-0BCC9007003D}"/>
    <cellStyle name="Labels - Style3 5 5 3 2 2 2" xfId="8992" xr:uid="{D4793D5A-CDA1-49DE-8290-B61C2D7B5F44}"/>
    <cellStyle name="Labels - Style3 5 5 3 2 2 2 2" xfId="29438" xr:uid="{E08B4078-782F-4309-AB41-AF606E1FF242}"/>
    <cellStyle name="Labels - Style3 5 5 3 2 2 2 2 2" xfId="29439" xr:uid="{FE9F6A20-D488-432A-AB2C-68345EA5E754}"/>
    <cellStyle name="Labels - Style3 5 5 3 2 2 2 3" xfId="29440" xr:uid="{42FE0EEE-DA5C-4B4F-86BB-6CF93C7E9354}"/>
    <cellStyle name="Labels - Style3 5 5 3 2 2 3" xfId="29441" xr:uid="{1F86816C-BEF9-4B59-B7AD-27BFC8740764}"/>
    <cellStyle name="Labels - Style3 5 5 3 2 2 3 2" xfId="29442" xr:uid="{A5AF5DC2-78D1-4C65-8B7F-1616C6C3E0E6}"/>
    <cellStyle name="Labels - Style3 5 5 3 2 2 4" xfId="29443" xr:uid="{C7B72C88-5C69-431C-BC0C-F6E1C886EF0C}"/>
    <cellStyle name="Labels - Style3 5 5 3 2 3" xfId="29444" xr:uid="{0C332C50-CE67-49B2-BD7E-8F2EC8578761}"/>
    <cellStyle name="Labels - Style3 5 5 3 2 3 2" xfId="29445" xr:uid="{02C4BEAC-E961-4D0C-AAF5-44C0D91FD421}"/>
    <cellStyle name="Labels - Style3 5 5 3 2 4" xfId="29446" xr:uid="{2BF568DC-67E5-450C-9641-0DEB98473D00}"/>
    <cellStyle name="Labels - Style3 5 5 3 3" xfId="8993" xr:uid="{CF2D1BCD-26DD-4F6F-B47A-6D886B2D7D37}"/>
    <cellStyle name="Labels - Style3 5 5 3 3 2" xfId="29447" xr:uid="{509933AE-B36F-4E8E-AC67-A6D5B89131E7}"/>
    <cellStyle name="Labels - Style3 5 5 3 3 2 2" xfId="29448" xr:uid="{10D71103-DB82-49C7-8B34-037E5BECDE2E}"/>
    <cellStyle name="Labels - Style3 5 5 3 3 3" xfId="29449" xr:uid="{8D38B268-9D92-488A-9122-04153D091256}"/>
    <cellStyle name="Labels - Style3 5 5 3 4" xfId="29450" xr:uid="{FFA0F0DC-9C89-4AEC-9D8C-365CB309B33F}"/>
    <cellStyle name="Labels - Style3 5 5 3 4 2" xfId="29451" xr:uid="{04423366-6BE5-4279-9E48-F348D13CD078}"/>
    <cellStyle name="Labels - Style3 5 5 3 5" xfId="29452" xr:uid="{6EADD7C7-AF4F-4FF4-AD5A-72E05318F0AC}"/>
    <cellStyle name="Labels - Style3 5 5 4" xfId="8994" xr:uid="{EAEB6F99-BBAF-4669-ADAD-B6079B41FA24}"/>
    <cellStyle name="Labels - Style3 5 5 4 2" xfId="8995" xr:uid="{CBA9E488-6032-4BE8-B825-A2057BA02F17}"/>
    <cellStyle name="Labels - Style3 5 5 4 2 2" xfId="8996" xr:uid="{6F87A224-9958-41E7-8868-5F50E647FEA4}"/>
    <cellStyle name="Labels - Style3 5 5 4 2 2 2" xfId="8997" xr:uid="{EE2748FF-5578-47F8-B1E0-6CB31F2493EE}"/>
    <cellStyle name="Labels - Style3 5 5 4 2 2 2 2" xfId="29453" xr:uid="{7A0D8D32-50E9-49EF-A53C-B0388212FCC1}"/>
    <cellStyle name="Labels - Style3 5 5 4 2 2 2 2 2" xfId="29454" xr:uid="{13818142-0E32-495F-B876-44515A9570AD}"/>
    <cellStyle name="Labels - Style3 5 5 4 2 2 2 3" xfId="29455" xr:uid="{374A9962-4635-4A0D-8712-3828969AD9F1}"/>
    <cellStyle name="Labels - Style3 5 5 4 2 2 3" xfId="29456" xr:uid="{AF201A58-DF44-4CD7-B177-24382C8E0200}"/>
    <cellStyle name="Labels - Style3 5 5 4 2 2 3 2" xfId="29457" xr:uid="{193FA361-E5BE-4A1E-8DEC-57E9584916B8}"/>
    <cellStyle name="Labels - Style3 5 5 4 2 2 4" xfId="29458" xr:uid="{34E12535-57D9-4316-ACA8-B9CF2C18AD63}"/>
    <cellStyle name="Labels - Style3 5 5 4 2 3" xfId="29459" xr:uid="{BBF4EB26-8EFD-4910-87A0-B2FE33CFDEC2}"/>
    <cellStyle name="Labels - Style3 5 5 4 2 3 2" xfId="29460" xr:uid="{8C321589-C714-4B25-B833-95D4B9AA331A}"/>
    <cellStyle name="Labels - Style3 5 5 4 2 4" xfId="29461" xr:uid="{1567732A-0B8E-4BAF-8DB4-6628A81EBF24}"/>
    <cellStyle name="Labels - Style3 5 5 4 3" xfId="8998" xr:uid="{64F7E0CE-9C7F-4626-9369-69DA107FC32A}"/>
    <cellStyle name="Labels - Style3 5 5 4 3 2" xfId="8999" xr:uid="{192204AA-2CC9-427E-B6D0-B0033AB419DE}"/>
    <cellStyle name="Labels - Style3 5 5 4 3 2 2" xfId="29462" xr:uid="{1BEBF89F-182E-45CD-BAFD-D040933ED065}"/>
    <cellStyle name="Labels - Style3 5 5 4 3 2 2 2" xfId="29463" xr:uid="{61C34723-AFF4-4C5E-A234-E1B4E9476265}"/>
    <cellStyle name="Labels - Style3 5 5 4 3 2 3" xfId="29464" xr:uid="{6F086C44-6BB8-486A-8A17-E6CFE4F54DB3}"/>
    <cellStyle name="Labels - Style3 5 5 4 3 3" xfId="29465" xr:uid="{CF8307CE-27DE-4175-BECE-A7369F5B190E}"/>
    <cellStyle name="Labels - Style3 5 5 4 3 3 2" xfId="29466" xr:uid="{D019A53D-EAA7-4717-8C6F-C7CE3D0CE149}"/>
    <cellStyle name="Labels - Style3 5 5 4 3 4" xfId="29467" xr:uid="{5A33BF2F-C830-4BB4-A014-3C2101709D26}"/>
    <cellStyle name="Labels - Style3 5 5 4 4" xfId="9000" xr:uid="{E1A2437A-4481-4460-999D-042CCE9C6398}"/>
    <cellStyle name="Labels - Style3 5 5 4 4 2" xfId="29468" xr:uid="{82CB58FC-76B9-4552-93BD-7006F6732DC4}"/>
    <cellStyle name="Labels - Style3 5 5 4 4 2 2" xfId="29469" xr:uid="{984DAD10-9BB7-4F31-801C-9D5248F2DA23}"/>
    <cellStyle name="Labels - Style3 5 5 4 4 3" xfId="29470" xr:uid="{E772C3B2-5696-4200-B5AB-163EE8A24958}"/>
    <cellStyle name="Labels - Style3 5 5 4 5" xfId="29471" xr:uid="{485EF28D-00E1-4DA3-8AB6-FFEF2A1F7880}"/>
    <cellStyle name="Labels - Style3 5 5 4 5 2" xfId="29472" xr:uid="{85705222-3A43-4EAE-8300-518D5D694D8C}"/>
    <cellStyle name="Labels - Style3 5 5 4 6" xfId="29473" xr:uid="{E8620F79-6E4B-4FC5-B38C-E45DC1F0F7E6}"/>
    <cellStyle name="Labels - Style3 5 5 5" xfId="9001" xr:uid="{7B2AFF52-F84A-406A-AF91-3F5463599DDC}"/>
    <cellStyle name="Labels - Style3 5 5 5 2" xfId="9002" xr:uid="{9E8327DB-08EF-460D-B579-0D81E89C1655}"/>
    <cellStyle name="Labels - Style3 5 5 5 2 2" xfId="9003" xr:uid="{71D283A6-0DB5-4F91-8800-92A5ECC9D63D}"/>
    <cellStyle name="Labels - Style3 5 5 5 2 2 2" xfId="9004" xr:uid="{472F61E2-7FA1-46A2-9EE5-CE86FC7464B1}"/>
    <cellStyle name="Labels - Style3 5 5 5 2 2 2 2" xfId="29474" xr:uid="{C2B38894-7156-4A25-B5E7-BD17215CBCBB}"/>
    <cellStyle name="Labels - Style3 5 5 5 2 2 2 2 2" xfId="29475" xr:uid="{CC0137E4-698A-4F3B-AEB8-C0CD1075E539}"/>
    <cellStyle name="Labels - Style3 5 5 5 2 2 2 3" xfId="29476" xr:uid="{A37379A0-FCD4-40FB-8FD4-EDA6943361E4}"/>
    <cellStyle name="Labels - Style3 5 5 5 2 2 3" xfId="29477" xr:uid="{2EF3C0E4-01CA-4EF9-A4D3-1483850031E9}"/>
    <cellStyle name="Labels - Style3 5 5 5 2 2 3 2" xfId="29478" xr:uid="{D0B3FA65-F866-4B6D-8ED8-F11BCFCC3B1C}"/>
    <cellStyle name="Labels - Style3 5 5 5 2 2 4" xfId="29479" xr:uid="{A2B88706-DADE-42EB-9454-5E8466D7DE91}"/>
    <cellStyle name="Labels - Style3 5 5 5 2 3" xfId="29480" xr:uid="{7328B9FC-3CF0-4E35-AC0C-5B841FEC7631}"/>
    <cellStyle name="Labels - Style3 5 5 5 2 3 2" xfId="29481" xr:uid="{50045E27-8510-461B-965C-DF70D6BA17E2}"/>
    <cellStyle name="Labels - Style3 5 5 5 2 4" xfId="29482" xr:uid="{23D5DF78-C118-4B29-B7FD-32DB809D484C}"/>
    <cellStyle name="Labels - Style3 5 5 5 3" xfId="9005" xr:uid="{77581E66-DA55-483F-B753-AB264AD20121}"/>
    <cellStyle name="Labels - Style3 5 5 5 3 2" xfId="9006" xr:uid="{0FE82678-A185-4A25-A246-4753D2FB7010}"/>
    <cellStyle name="Labels - Style3 5 5 5 3 2 2" xfId="29483" xr:uid="{D1A7792D-F68C-4535-9814-924AEAD358D0}"/>
    <cellStyle name="Labels - Style3 5 5 5 3 2 2 2" xfId="29484" xr:uid="{4AF02AF1-9521-4537-B7AD-04E01156DE31}"/>
    <cellStyle name="Labels - Style3 5 5 5 3 2 3" xfId="29485" xr:uid="{87AD6897-EAF5-4D1F-B61C-53582DECC6D2}"/>
    <cellStyle name="Labels - Style3 5 5 5 3 3" xfId="29486" xr:uid="{AA783661-EA6F-486B-8EED-A9686BC1D22C}"/>
    <cellStyle name="Labels - Style3 5 5 5 3 3 2" xfId="29487" xr:uid="{74663595-D4D7-4013-B7D9-29CB946739BD}"/>
    <cellStyle name="Labels - Style3 5 5 5 3 4" xfId="29488" xr:uid="{2BCFF7B0-797C-4C1F-B733-ACF2666D55BB}"/>
    <cellStyle name="Labels - Style3 5 5 5 4" xfId="29489" xr:uid="{7BD24A8C-16C4-4490-9F0E-9073B573C0D9}"/>
    <cellStyle name="Labels - Style3 5 5 5 4 2" xfId="29490" xr:uid="{D044710F-2673-4237-BB0C-A371076AA4F0}"/>
    <cellStyle name="Labels - Style3 5 5 5 5" xfId="29491" xr:uid="{115370C1-B0EA-4773-A2E0-B00D47A1E299}"/>
    <cellStyle name="Labels - Style3 5 5 6" xfId="9007" xr:uid="{6EFBCAC0-CB88-4F91-B68E-053BE41C474F}"/>
    <cellStyle name="Labels - Style3 5 5 6 2" xfId="9008" xr:uid="{B94E69F5-326B-4D37-8BA0-BB70835C0AA8}"/>
    <cellStyle name="Labels - Style3 5 5 6 2 2" xfId="9009" xr:uid="{9B83A124-1CAA-481C-A6F6-C9ECFB57B5E2}"/>
    <cellStyle name="Labels - Style3 5 5 6 2 2 2" xfId="29492" xr:uid="{5017A028-A769-4BC9-8FA5-AAEF5EDD34FB}"/>
    <cellStyle name="Labels - Style3 5 5 6 2 2 2 2" xfId="29493" xr:uid="{2318D196-5220-496B-AFCE-F9676C60335C}"/>
    <cellStyle name="Labels - Style3 5 5 6 2 2 3" xfId="29494" xr:uid="{A8DA0532-B007-4E16-9556-F7F704FC25F7}"/>
    <cellStyle name="Labels - Style3 5 5 6 2 3" xfId="29495" xr:uid="{43504CF8-456C-4886-8204-A95DDD5ECB26}"/>
    <cellStyle name="Labels - Style3 5 5 6 2 3 2" xfId="29496" xr:uid="{440AA149-98D3-4BBA-B790-ECC6442537AD}"/>
    <cellStyle name="Labels - Style3 5 5 6 2 4" xfId="29497" xr:uid="{E9379F56-0ECA-4829-BB39-7B5BEE3F34F4}"/>
    <cellStyle name="Labels - Style3 5 5 6 3" xfId="29498" xr:uid="{2FA00EDA-B370-44C2-9FFF-7D59E03AEC50}"/>
    <cellStyle name="Labels - Style3 5 5 6 3 2" xfId="29499" xr:uid="{1F7A5305-90A9-4487-90E9-246A966B2E32}"/>
    <cellStyle name="Labels - Style3 5 5 6 4" xfId="29500" xr:uid="{9F72AF58-6510-4072-AE56-C54FAE7D3929}"/>
    <cellStyle name="Labels - Style3 5 5 7" xfId="9010" xr:uid="{3A719B4E-E5D1-45FF-8B94-78C0683F00EB}"/>
    <cellStyle name="Labels - Style3 5 5 7 2" xfId="9011" xr:uid="{4D1C4CCA-C0B8-4896-96EF-0DCC16BB238E}"/>
    <cellStyle name="Labels - Style3 5 5 7 2 2" xfId="29501" xr:uid="{93C6D291-0CFE-4E95-8C27-36A3DF47D63C}"/>
    <cellStyle name="Labels - Style3 5 5 7 2 2 2" xfId="29502" xr:uid="{6A010BD6-552F-4872-A6F6-7C5E92E84953}"/>
    <cellStyle name="Labels - Style3 5 5 7 2 3" xfId="29503" xr:uid="{AC76665C-B69F-4449-8BB2-9EA934DEE6CD}"/>
    <cellStyle name="Labels - Style3 5 5 7 3" xfId="29504" xr:uid="{8AE95033-19DA-476E-A104-5BC73A7E1AF5}"/>
    <cellStyle name="Labels - Style3 5 5 7 3 2" xfId="29505" xr:uid="{E07D0D36-D15F-4BE1-839F-027D3F3B4B00}"/>
    <cellStyle name="Labels - Style3 5 5 7 4" xfId="29506" xr:uid="{B0ED82CD-D418-4FD3-9891-CB8B1046A549}"/>
    <cellStyle name="Labels - Style3 5 5 8" xfId="9012" xr:uid="{1ADCB5C4-EE48-4970-927F-767F2DA96845}"/>
    <cellStyle name="Labels - Style3 5 5 8 2" xfId="29507" xr:uid="{A95ED0DA-A5AF-442F-B7E7-AB4758B4654A}"/>
    <cellStyle name="Labels - Style3 5 5 8 2 2" xfId="29508" xr:uid="{37AADEA6-F7DC-4B92-BF06-01A3F7CC8AC9}"/>
    <cellStyle name="Labels - Style3 5 5 8 3" xfId="29509" xr:uid="{5777D2A2-64AA-470B-AF3D-C4B57EBD4AA1}"/>
    <cellStyle name="Labels - Style3 5 5 9" xfId="29510" xr:uid="{9E46721E-86B1-42A1-9DEF-7354F577217C}"/>
    <cellStyle name="Labels - Style3 5 5 9 2" xfId="29511" xr:uid="{007CFFBA-19CE-471D-9AFD-8B416BA4FAF7}"/>
    <cellStyle name="Labels - Style3 5 6" xfId="9013" xr:uid="{6F0B4487-5F3E-4C2C-A419-3362DE6E83ED}"/>
    <cellStyle name="Labels - Style3 5 6 2" xfId="9014" xr:uid="{12C5E5FB-DFD1-40B3-9103-786792FCC7AD}"/>
    <cellStyle name="Labels - Style3 5 6 2 2" xfId="9015" xr:uid="{9086613F-62AB-4627-8C59-48729E96D6FA}"/>
    <cellStyle name="Labels - Style3 5 6 2 2 2" xfId="9016" xr:uid="{14EE30E3-EC74-43D1-88F7-1F3CE538D43A}"/>
    <cellStyle name="Labels - Style3 5 6 2 2 2 2" xfId="29512" xr:uid="{6FC177E7-D70F-41B5-AD52-FAA531F34AF2}"/>
    <cellStyle name="Labels - Style3 5 6 2 2 2 2 2" xfId="29513" xr:uid="{8DC926EB-B0AC-471B-A1C0-A4E2980F7921}"/>
    <cellStyle name="Labels - Style3 5 6 2 2 2 3" xfId="29514" xr:uid="{24E7EF0E-C490-4E34-ADD0-E90CCDBB1BDB}"/>
    <cellStyle name="Labels - Style3 5 6 2 2 3" xfId="29515" xr:uid="{4BF5F3D6-CD4D-4EBF-A73D-E5A303E96E11}"/>
    <cellStyle name="Labels - Style3 5 6 2 2 3 2" xfId="29516" xr:uid="{44DCA9AF-E54B-4339-B30A-1E1829046BD1}"/>
    <cellStyle name="Labels - Style3 5 6 2 2 4" xfId="29517" xr:uid="{4EFA160D-9664-4E6D-8DE0-D424FBC52EE0}"/>
    <cellStyle name="Labels - Style3 5 6 2 3" xfId="29518" xr:uid="{48CF72A8-6513-455F-A17E-C8896C0AB4CD}"/>
    <cellStyle name="Labels - Style3 5 6 2 3 2" xfId="29519" xr:uid="{C9656471-8ACC-4C4C-80A6-73DB89D7E754}"/>
    <cellStyle name="Labels - Style3 5 6 2 4" xfId="29520" xr:uid="{DD9BC269-0673-4A6E-B3C0-ECB5D0CB0B8D}"/>
    <cellStyle name="Labels - Style3 5 6 3" xfId="9017" xr:uid="{2C4C730B-5FB4-4436-85FB-B60820E2D749}"/>
    <cellStyle name="Labels - Style3 5 6 3 2" xfId="9018" xr:uid="{F37D720A-2660-47E7-AAF5-16E343C5C4C6}"/>
    <cellStyle name="Labels - Style3 5 6 3 2 2" xfId="29521" xr:uid="{D0E5235C-D806-467E-B90C-2317B419BDC3}"/>
    <cellStyle name="Labels - Style3 5 6 3 2 2 2" xfId="29522" xr:uid="{3A18BF45-79D6-4A6B-A75D-63EF4D7C6F36}"/>
    <cellStyle name="Labels - Style3 5 6 3 2 3" xfId="29523" xr:uid="{533B99E5-B75E-4E23-9E91-880379524CEF}"/>
    <cellStyle name="Labels - Style3 5 6 3 3" xfId="29524" xr:uid="{E96CF0EF-0DCC-47B4-BDA6-C006E6F55AA3}"/>
    <cellStyle name="Labels - Style3 5 6 3 3 2" xfId="29525" xr:uid="{3BC68FE1-F9BD-41B2-BF4C-E53ADCA31A40}"/>
    <cellStyle name="Labels - Style3 5 6 3 4" xfId="29526" xr:uid="{4664585D-D5F1-4335-B4B0-1EF04E6E6819}"/>
    <cellStyle name="Labels - Style3 5 6 4" xfId="9019" xr:uid="{381855F9-F82C-494A-A552-2ACA06BBF922}"/>
    <cellStyle name="Labels - Style3 5 6 4 2" xfId="29527" xr:uid="{45348769-7309-4D8C-9730-A7AF60E5961A}"/>
    <cellStyle name="Labels - Style3 5 6 4 2 2" xfId="29528" xr:uid="{E6C74A8E-3CB8-4285-9CA6-A5AE42E7089A}"/>
    <cellStyle name="Labels - Style3 5 6 4 3" xfId="29529" xr:uid="{652523C6-E673-4673-8BFD-B407A4D22320}"/>
    <cellStyle name="Labels - Style3 5 6 5" xfId="29530" xr:uid="{62F5ED0C-08C0-4FFB-8FBC-E947268C331B}"/>
    <cellStyle name="Labels - Style3 5 6 5 2" xfId="29531" xr:uid="{AB104206-0AA9-4280-8D25-1544509A2F4E}"/>
    <cellStyle name="Labels - Style3 5 6 6" xfId="29532" xr:uid="{C0A0B067-DCCC-473C-9D9E-CF693C494962}"/>
    <cellStyle name="Labels - Style3 5 7" xfId="9020" xr:uid="{27B3ABCE-9E02-48C1-89D3-F7A9511D4334}"/>
    <cellStyle name="Labels - Style3 5 7 2" xfId="9021" xr:uid="{527D9B79-EACB-415F-8648-FE9B70B395D9}"/>
    <cellStyle name="Labels - Style3 5 7 2 2" xfId="9022" xr:uid="{86316D4B-7FE0-4726-B754-2DF892960356}"/>
    <cellStyle name="Labels - Style3 5 7 2 2 2" xfId="9023" xr:uid="{7297E857-DF6C-40A6-AA6F-AB3C4AA46219}"/>
    <cellStyle name="Labels - Style3 5 7 2 2 2 2" xfId="29533" xr:uid="{098800A4-9DEA-46E2-AC77-D0DA3979E555}"/>
    <cellStyle name="Labels - Style3 5 7 2 2 2 2 2" xfId="29534" xr:uid="{2D45A399-314F-4232-9CEC-40D8E09E575E}"/>
    <cellStyle name="Labels - Style3 5 7 2 2 2 3" xfId="29535" xr:uid="{FEC768F0-4F87-4D21-A6C5-ACC879985E0A}"/>
    <cellStyle name="Labels - Style3 5 7 2 2 3" xfId="29536" xr:uid="{0825FF5B-CD04-452C-9A24-AABC54036EA1}"/>
    <cellStyle name="Labels - Style3 5 7 2 2 3 2" xfId="29537" xr:uid="{057FF841-6F22-4936-BFD3-A8BB2B78AB16}"/>
    <cellStyle name="Labels - Style3 5 7 2 2 4" xfId="29538" xr:uid="{F8BFB9A9-63E2-42B8-8E59-4C98B770C0B4}"/>
    <cellStyle name="Labels - Style3 5 7 2 3" xfId="29539" xr:uid="{FFEB228D-880F-482D-9C89-854FC61F5AE8}"/>
    <cellStyle name="Labels - Style3 5 7 2 3 2" xfId="29540" xr:uid="{C1D2021B-32AC-49AE-94D0-2BFD2A4AB6F5}"/>
    <cellStyle name="Labels - Style3 5 7 2 4" xfId="29541" xr:uid="{23FD2078-CB66-463C-9D3F-82C8210FF86D}"/>
    <cellStyle name="Labels - Style3 5 7 3" xfId="9024" xr:uid="{E61E342F-BF70-4CB6-A268-AC6063C69526}"/>
    <cellStyle name="Labels - Style3 5 7 3 2" xfId="9025" xr:uid="{3990BD3E-6B18-483C-B6DC-299C25C4337D}"/>
    <cellStyle name="Labels - Style3 5 7 3 2 2" xfId="29542" xr:uid="{219FB678-254F-4380-B01B-0411509D5BDF}"/>
    <cellStyle name="Labels - Style3 5 7 3 2 2 2" xfId="29543" xr:uid="{338F8931-C739-4143-ABA2-575876CC4D70}"/>
    <cellStyle name="Labels - Style3 5 7 3 2 3" xfId="29544" xr:uid="{BC0FD578-A325-49CE-9D83-908CC01FF857}"/>
    <cellStyle name="Labels - Style3 5 7 3 3" xfId="29545" xr:uid="{40E8C4EF-D056-4DD0-B932-BE9967240162}"/>
    <cellStyle name="Labels - Style3 5 7 3 3 2" xfId="29546" xr:uid="{8D2FF5BD-6B75-439E-8DC6-0D4C117A79BE}"/>
    <cellStyle name="Labels - Style3 5 7 3 4" xfId="29547" xr:uid="{11686090-B402-43EE-902E-745ED3095B8B}"/>
    <cellStyle name="Labels - Style3 5 7 4" xfId="9026" xr:uid="{E104A983-3B89-4EB3-B4C8-2E15826FDC90}"/>
    <cellStyle name="Labels - Style3 5 7 4 2" xfId="29548" xr:uid="{4BD9C22D-B299-4DD7-97E4-A39B87AB582A}"/>
    <cellStyle name="Labels - Style3 5 7 4 2 2" xfId="29549" xr:uid="{28D90CEB-9A20-493D-9194-34FC844ABFA1}"/>
    <cellStyle name="Labels - Style3 5 7 4 3" xfId="29550" xr:uid="{1A6D3AF4-009B-4201-AD49-1EBDD333FB3F}"/>
    <cellStyle name="Labels - Style3 5 7 5" xfId="29551" xr:uid="{FCE3F2A7-BF14-4A4D-A06C-1A95B1541930}"/>
    <cellStyle name="Labels - Style3 5 7 5 2" xfId="29552" xr:uid="{3BC397AE-B6D5-4FAF-9FDF-327E2D5939BB}"/>
    <cellStyle name="Labels - Style3 5 7 6" xfId="29553" xr:uid="{7771C46A-C07F-4634-B96B-5957DC928AA1}"/>
    <cellStyle name="Labels - Style3 5 8" xfId="9027" xr:uid="{38431D5C-967B-4B51-9B40-DBCA455E3F2F}"/>
    <cellStyle name="Labels - Style3 5 8 2" xfId="9028" xr:uid="{13353B13-2873-4C78-B944-21F1698B92B6}"/>
    <cellStyle name="Labels - Style3 5 8 2 2" xfId="9029" xr:uid="{2DAC1BDA-7CF8-4601-892F-3D897D42E85B}"/>
    <cellStyle name="Labels - Style3 5 8 2 2 2" xfId="9030" xr:uid="{E6461673-C390-4A54-9CBC-C83BA6DC3155}"/>
    <cellStyle name="Labels - Style3 5 8 2 2 2 2" xfId="29554" xr:uid="{7DE0B75F-A7B5-4A09-861A-DB11B422ADD6}"/>
    <cellStyle name="Labels - Style3 5 8 2 2 2 2 2" xfId="29555" xr:uid="{F4A78E07-E219-4EAB-9997-F857904E87EE}"/>
    <cellStyle name="Labels - Style3 5 8 2 2 2 3" xfId="29556" xr:uid="{4C061DB5-95F8-47F7-AC20-2DDCF13A5774}"/>
    <cellStyle name="Labels - Style3 5 8 2 2 3" xfId="29557" xr:uid="{A307C9CB-020B-4177-B5F5-0324369E9CFB}"/>
    <cellStyle name="Labels - Style3 5 8 2 2 3 2" xfId="29558" xr:uid="{C1E963B4-47B7-4CAD-8738-1F31407F23C4}"/>
    <cellStyle name="Labels - Style3 5 8 2 2 4" xfId="29559" xr:uid="{A4846EB7-5D05-4206-A538-664C09215E6D}"/>
    <cellStyle name="Labels - Style3 5 8 2 3" xfId="29560" xr:uid="{4BC6B824-2B92-42E5-B53C-65A69C2AF3CC}"/>
    <cellStyle name="Labels - Style3 5 8 2 3 2" xfId="29561" xr:uid="{AE7144C4-52CF-473E-B320-25F736F51F6E}"/>
    <cellStyle name="Labels - Style3 5 8 2 4" xfId="29562" xr:uid="{2772EAB0-9D47-4A40-9096-3FD3549CB0D1}"/>
    <cellStyle name="Labels - Style3 5 8 3" xfId="9031" xr:uid="{D87BA855-EF9B-4F45-9480-07C689653E26}"/>
    <cellStyle name="Labels - Style3 5 8 3 2" xfId="9032" xr:uid="{1E33A563-42FF-4CB8-B983-FC225C11C984}"/>
    <cellStyle name="Labels - Style3 5 8 3 2 2" xfId="29563" xr:uid="{4BF3D52D-BEC0-4C5F-A0FC-EAD65E4730BB}"/>
    <cellStyle name="Labels - Style3 5 8 3 2 2 2" xfId="29564" xr:uid="{5568A6CB-EDA0-4343-B156-770024F043A7}"/>
    <cellStyle name="Labels - Style3 5 8 3 2 3" xfId="29565" xr:uid="{5C56FE79-D039-466A-B969-54457CC0DA7A}"/>
    <cellStyle name="Labels - Style3 5 8 3 3" xfId="29566" xr:uid="{7A0D52A5-9E09-4B70-A254-E60844AE49DF}"/>
    <cellStyle name="Labels - Style3 5 8 3 3 2" xfId="29567" xr:uid="{32659EB5-AF7C-4E43-A23B-7F5EC0769005}"/>
    <cellStyle name="Labels - Style3 5 8 3 4" xfId="29568" xr:uid="{FB75D6DA-5EB9-434F-A684-122AFADAD674}"/>
    <cellStyle name="Labels - Style3 5 8 4" xfId="9033" xr:uid="{D430FC73-DEA0-461E-A780-752617FCBAA7}"/>
    <cellStyle name="Labels - Style3 5 8 4 2" xfId="29569" xr:uid="{9DB84DE9-0D1C-433C-8FB8-A65B706A7394}"/>
    <cellStyle name="Labels - Style3 5 8 4 2 2" xfId="29570" xr:uid="{3FDA7F73-9469-45C4-A1DA-B8B6D3A27C54}"/>
    <cellStyle name="Labels - Style3 5 8 4 3" xfId="29571" xr:uid="{43C24F56-FFE3-4204-807A-49408D2B71E6}"/>
    <cellStyle name="Labels - Style3 5 8 5" xfId="29572" xr:uid="{0B61937E-F01B-4D1F-97EC-869B9CE6820E}"/>
    <cellStyle name="Labels - Style3 5 8 5 2" xfId="29573" xr:uid="{28A709C5-A28A-481B-990C-C54AF6729D11}"/>
    <cellStyle name="Labels - Style3 5 8 6" xfId="29574" xr:uid="{D6BAB6DB-3D97-468C-8DC1-FDCAF2DAD1F9}"/>
    <cellStyle name="Labels - Style3 5 9" xfId="9034" xr:uid="{A1B90F63-643D-43D9-9E12-56D774DEBCB5}"/>
    <cellStyle name="Labels - Style3 5 9 2" xfId="9035" xr:uid="{37A43CD6-31CA-4A7A-9129-85B230F01380}"/>
    <cellStyle name="Labels - Style3 5 9 2 2" xfId="9036" xr:uid="{FE0A4EA0-7801-41D9-BC08-843E282C441F}"/>
    <cellStyle name="Labels - Style3 5 9 2 2 2" xfId="29575" xr:uid="{72371F8C-BE54-445E-ADE7-876016CBD577}"/>
    <cellStyle name="Labels - Style3 5 9 2 2 2 2" xfId="29576" xr:uid="{023AB813-5663-4B32-AAE5-AA261422A9BD}"/>
    <cellStyle name="Labels - Style3 5 9 2 2 3" xfId="29577" xr:uid="{EB3FC553-DBDB-4058-8B62-6F8F61F54133}"/>
    <cellStyle name="Labels - Style3 5 9 2 3" xfId="29578" xr:uid="{74836748-E02F-4714-877C-C865B41DD91B}"/>
    <cellStyle name="Labels - Style3 5 9 2 3 2" xfId="29579" xr:uid="{3E490754-EBEC-45BF-B05C-A90D650624D8}"/>
    <cellStyle name="Labels - Style3 5 9 2 4" xfId="29580" xr:uid="{84A65249-FE14-4AAF-981A-F638FF32AD41}"/>
    <cellStyle name="Labels - Style3 5 9 3" xfId="29581" xr:uid="{9BCD7E07-8BC8-47B5-8C23-6D3739496F50}"/>
    <cellStyle name="Labels - Style3 5 9 3 2" xfId="29582" xr:uid="{4B6C3F94-AA6E-4E79-AD1A-89E8ADE5040D}"/>
    <cellStyle name="Labels - Style3 5 9 4" xfId="29583" xr:uid="{286457D7-B8BC-4331-9359-B04C795BBE1D}"/>
    <cellStyle name="Labels - Style3 6" xfId="9037" xr:uid="{AE56AB8F-4A32-4113-A143-DF56700F26B3}"/>
    <cellStyle name="Labels - Style3 6 10" xfId="9038" xr:uid="{2930554A-6D66-4070-87F1-C8B440893C7A}"/>
    <cellStyle name="Labels - Style3 6 10 2" xfId="29584" xr:uid="{B27BA51B-C949-479C-B230-647BCEB1DC7A}"/>
    <cellStyle name="Labels - Style3 6 10 2 2" xfId="29585" xr:uid="{5323F9DB-50F6-459B-9615-655F8445D375}"/>
    <cellStyle name="Labels - Style3 6 10 3" xfId="29586" xr:uid="{8F37A899-8AC9-4632-AA4E-1F5B37FF4E5A}"/>
    <cellStyle name="Labels - Style3 6 11" xfId="29587" xr:uid="{7012637E-E8B7-46CD-B6B3-963639A6F7E8}"/>
    <cellStyle name="Labels - Style3 6 11 2" xfId="29588" xr:uid="{ECBC43CF-79B8-4F4A-8249-E30E5532D3EE}"/>
    <cellStyle name="Labels - Style3 6 12" xfId="29589" xr:uid="{F6A15A30-37C8-4644-A6B8-71A8C8FEEFC8}"/>
    <cellStyle name="Labels - Style3 6 2" xfId="9039" xr:uid="{69927B97-591D-43AF-9F80-3E4FCAFE757F}"/>
    <cellStyle name="Labels - Style3 6 2 10" xfId="29590" xr:uid="{C432B4A9-B005-4C31-AE34-0C1CF38CC5B8}"/>
    <cellStyle name="Labels - Style3 6 2 2" xfId="9040" xr:uid="{00DBEC21-529F-4100-9D5F-C091A0BDA741}"/>
    <cellStyle name="Labels - Style3 6 2 2 2" xfId="9041" xr:uid="{04B13834-E74C-46B9-AB9B-169164AD2FC8}"/>
    <cellStyle name="Labels - Style3 6 2 2 2 2" xfId="9042" xr:uid="{9F7C13C3-2487-42AA-BA8E-B4E41C4892FB}"/>
    <cellStyle name="Labels - Style3 6 2 2 2 2 2" xfId="9043" xr:uid="{794C8D34-E5E8-48C3-BFA1-C87D177BAA50}"/>
    <cellStyle name="Labels - Style3 6 2 2 2 2 2 2" xfId="29591" xr:uid="{F9E642B9-4616-4376-87CD-10D836704EE7}"/>
    <cellStyle name="Labels - Style3 6 2 2 2 2 2 2 2" xfId="29592" xr:uid="{A474D870-2CFD-441A-83B0-D1C5F94A3AF1}"/>
    <cellStyle name="Labels - Style3 6 2 2 2 2 2 3" xfId="29593" xr:uid="{C7A8E87C-34AA-4A8E-AD3A-713B71DCFAB7}"/>
    <cellStyle name="Labels - Style3 6 2 2 2 2 3" xfId="29594" xr:uid="{1050DF44-5A8D-4C69-A792-D5D15671B88E}"/>
    <cellStyle name="Labels - Style3 6 2 2 2 2 3 2" xfId="29595" xr:uid="{F04FEAC0-832B-4429-8F40-E1C870F7BA51}"/>
    <cellStyle name="Labels - Style3 6 2 2 2 2 4" xfId="29596" xr:uid="{11CEFBDA-B16E-4E4F-B9CD-8964903340BE}"/>
    <cellStyle name="Labels - Style3 6 2 2 2 3" xfId="29597" xr:uid="{B75C1E03-9D1C-4F8D-B857-4C79A02BDDC2}"/>
    <cellStyle name="Labels - Style3 6 2 2 2 3 2" xfId="29598" xr:uid="{8BFC096A-614A-4D8E-95D6-4DFB5B92E8BA}"/>
    <cellStyle name="Labels - Style3 6 2 2 2 4" xfId="29599" xr:uid="{BBFB5F89-36F3-430A-A7E8-7015F0F11534}"/>
    <cellStyle name="Labels - Style3 6 2 2 3" xfId="9044" xr:uid="{4350022A-077C-4433-8ED6-AFFF57C0835F}"/>
    <cellStyle name="Labels - Style3 6 2 2 3 2" xfId="9045" xr:uid="{778AEE66-9E7F-42B6-A4CD-4095A5090930}"/>
    <cellStyle name="Labels - Style3 6 2 2 3 2 2" xfId="29600" xr:uid="{97E277A2-86B1-41F0-BE8F-44612189BD63}"/>
    <cellStyle name="Labels - Style3 6 2 2 3 2 2 2" xfId="29601" xr:uid="{71A1C76B-2344-40E6-AF04-0DD7CE4534F4}"/>
    <cellStyle name="Labels - Style3 6 2 2 3 2 3" xfId="29602" xr:uid="{ADD70EE6-4E89-405F-95EA-6601F28DEF83}"/>
    <cellStyle name="Labels - Style3 6 2 2 3 3" xfId="29603" xr:uid="{E7995525-CC7C-4004-82E6-6CF8F76E9F0D}"/>
    <cellStyle name="Labels - Style3 6 2 2 3 3 2" xfId="29604" xr:uid="{E70AD809-0316-4EC1-8722-97A6F5754D54}"/>
    <cellStyle name="Labels - Style3 6 2 2 3 4" xfId="29605" xr:uid="{6379CC3C-AAA9-48F8-8CAD-E8B461B2FF01}"/>
    <cellStyle name="Labels - Style3 6 2 2 4" xfId="9046" xr:uid="{849E449A-F2F0-485A-870D-163EFAF02214}"/>
    <cellStyle name="Labels - Style3 6 2 2 4 2" xfId="29606" xr:uid="{C7481BC4-A991-47A8-A6F9-864A5CDE89D9}"/>
    <cellStyle name="Labels - Style3 6 2 2 4 2 2" xfId="29607" xr:uid="{45CF7093-EC3B-4BDE-9437-B96B6E685A40}"/>
    <cellStyle name="Labels - Style3 6 2 2 4 3" xfId="29608" xr:uid="{26174FE0-9D64-40E7-9725-6A3FD0180CAF}"/>
    <cellStyle name="Labels - Style3 6 2 2 5" xfId="29609" xr:uid="{2E6BC93E-D75A-460D-8358-C7214FCDD1A0}"/>
    <cellStyle name="Labels - Style3 6 2 2 5 2" xfId="29610" xr:uid="{38A71A24-264C-4637-9D5E-31E5FB203C24}"/>
    <cellStyle name="Labels - Style3 6 2 2 6" xfId="29611" xr:uid="{78AA6979-7405-4A68-9F3D-FEC253BB0A4C}"/>
    <cellStyle name="Labels - Style3 6 2 3" xfId="9047" xr:uid="{4341BF5E-22C0-4DA9-A1D0-9C1717F3FD7F}"/>
    <cellStyle name="Labels - Style3 6 2 3 2" xfId="9048" xr:uid="{A55F0397-C4A0-4AE7-8C50-C993ED264EE3}"/>
    <cellStyle name="Labels - Style3 6 2 3 2 2" xfId="9049" xr:uid="{A2759BB4-FC6A-43F1-A4E8-EEA87900822F}"/>
    <cellStyle name="Labels - Style3 6 2 3 2 2 2" xfId="9050" xr:uid="{67B2824C-FE77-4A6A-BF4C-C00EDA58655D}"/>
    <cellStyle name="Labels - Style3 6 2 3 2 2 2 2" xfId="29612" xr:uid="{B8AD4327-75CE-4391-800C-554E6C621F9C}"/>
    <cellStyle name="Labels - Style3 6 2 3 2 2 2 2 2" xfId="29613" xr:uid="{17A2992F-6E66-4679-9E1D-81102EA4B99F}"/>
    <cellStyle name="Labels - Style3 6 2 3 2 2 2 3" xfId="29614" xr:uid="{433A51E4-60B5-41DB-A4C1-06D98F0210E8}"/>
    <cellStyle name="Labels - Style3 6 2 3 2 2 3" xfId="29615" xr:uid="{57AAF46D-C609-445C-8D66-032927CA2151}"/>
    <cellStyle name="Labels - Style3 6 2 3 2 2 3 2" xfId="29616" xr:uid="{AB65C88F-846E-4DF3-94FB-183729998CB6}"/>
    <cellStyle name="Labels - Style3 6 2 3 2 2 4" xfId="29617" xr:uid="{83CB1F48-CA3C-401A-9F81-1B2391AF6D4E}"/>
    <cellStyle name="Labels - Style3 6 2 3 2 3" xfId="29618" xr:uid="{7AD90296-3173-465A-ABDD-90C66AE45366}"/>
    <cellStyle name="Labels - Style3 6 2 3 2 3 2" xfId="29619" xr:uid="{8AA8AB7B-A2EA-49FA-A35B-43C5FE533455}"/>
    <cellStyle name="Labels - Style3 6 2 3 2 4" xfId="29620" xr:uid="{C6C5590B-A654-4AB7-9416-740E0D23D466}"/>
    <cellStyle name="Labels - Style3 6 2 3 3" xfId="9051" xr:uid="{98362B23-EE88-4C6A-B762-9739430BFFD7}"/>
    <cellStyle name="Labels - Style3 6 2 3 3 2" xfId="29621" xr:uid="{447C3C02-6226-4A94-9B12-6C57B83D478B}"/>
    <cellStyle name="Labels - Style3 6 2 3 3 2 2" xfId="29622" xr:uid="{679BC4E8-9D27-48E8-8E19-0222300B68D4}"/>
    <cellStyle name="Labels - Style3 6 2 3 3 3" xfId="29623" xr:uid="{235F3EF5-8B15-4F3A-A260-C638D9AC5E34}"/>
    <cellStyle name="Labels - Style3 6 2 3 4" xfId="29624" xr:uid="{1B35F787-3813-4139-8C02-1C2B85EB8641}"/>
    <cellStyle name="Labels - Style3 6 2 3 4 2" xfId="29625" xr:uid="{A332C6DC-2A6E-4C23-B746-B7AB7838AA9A}"/>
    <cellStyle name="Labels - Style3 6 2 3 5" xfId="29626" xr:uid="{DAABDDDF-711C-4BA4-9BFA-3A50D604FF12}"/>
    <cellStyle name="Labels - Style3 6 2 4" xfId="9052" xr:uid="{D67B05FD-05B1-4BAA-B63C-FB43AB72FBDA}"/>
    <cellStyle name="Labels - Style3 6 2 4 2" xfId="9053" xr:uid="{5FEC7366-21A0-428A-8546-651C5825C38D}"/>
    <cellStyle name="Labels - Style3 6 2 4 2 2" xfId="9054" xr:uid="{50AD436A-57FC-4687-9010-58279E4DE256}"/>
    <cellStyle name="Labels - Style3 6 2 4 2 2 2" xfId="9055" xr:uid="{973E0CE7-300D-4B5D-A9CA-E4F7413C5E34}"/>
    <cellStyle name="Labels - Style3 6 2 4 2 2 2 2" xfId="29627" xr:uid="{ECDC1F6A-FD9F-4CDA-B736-BA4D029066D2}"/>
    <cellStyle name="Labels - Style3 6 2 4 2 2 2 2 2" xfId="29628" xr:uid="{316EFBD3-F856-4783-A013-FF96A9414E58}"/>
    <cellStyle name="Labels - Style3 6 2 4 2 2 2 3" xfId="29629" xr:uid="{BB0153ED-B007-4613-889A-9E689B19B53D}"/>
    <cellStyle name="Labels - Style3 6 2 4 2 2 3" xfId="29630" xr:uid="{B0D92BBC-0165-40D9-A78E-DEBA34BA1C88}"/>
    <cellStyle name="Labels - Style3 6 2 4 2 2 3 2" xfId="29631" xr:uid="{97D7E61B-E254-408C-AF09-5B5F796D851A}"/>
    <cellStyle name="Labels - Style3 6 2 4 2 2 4" xfId="29632" xr:uid="{C7561C4E-7AA6-4B3E-B4FB-F86E9D6EB058}"/>
    <cellStyle name="Labels - Style3 6 2 4 2 3" xfId="29633" xr:uid="{C12AB840-3A53-40BF-8D22-9B7B4E6FACAD}"/>
    <cellStyle name="Labels - Style3 6 2 4 2 3 2" xfId="29634" xr:uid="{C5647A5C-6FBE-4080-9F70-05C1E90A2EB3}"/>
    <cellStyle name="Labels - Style3 6 2 4 2 4" xfId="29635" xr:uid="{F0096A87-472D-4F56-9D6E-1BE708BCDAA6}"/>
    <cellStyle name="Labels - Style3 6 2 4 3" xfId="9056" xr:uid="{5F2F1833-E820-45C5-B1D3-76336B088ADE}"/>
    <cellStyle name="Labels - Style3 6 2 4 3 2" xfId="9057" xr:uid="{890C9874-49F2-40BC-913C-E36D69F03C48}"/>
    <cellStyle name="Labels - Style3 6 2 4 3 2 2" xfId="29636" xr:uid="{685A80FB-806F-4781-BD73-C0E1FB099499}"/>
    <cellStyle name="Labels - Style3 6 2 4 3 2 2 2" xfId="29637" xr:uid="{3E1DCC4B-9DE6-4F6C-97B4-254E146B9F44}"/>
    <cellStyle name="Labels - Style3 6 2 4 3 2 3" xfId="29638" xr:uid="{BF2527A6-1E0F-4E1E-9983-9A1FFCE24803}"/>
    <cellStyle name="Labels - Style3 6 2 4 3 3" xfId="29639" xr:uid="{D56A6DF9-82BE-4690-AE85-CE1885A5AA3E}"/>
    <cellStyle name="Labels - Style3 6 2 4 3 3 2" xfId="29640" xr:uid="{8EDE47CA-0327-42AA-B71E-C31FD5F8FA49}"/>
    <cellStyle name="Labels - Style3 6 2 4 3 4" xfId="29641" xr:uid="{4A895A86-70AB-4958-90AD-39AABBC04E86}"/>
    <cellStyle name="Labels - Style3 6 2 4 4" xfId="9058" xr:uid="{D27ABF3B-9E62-47AB-A83E-4481F9946440}"/>
    <cellStyle name="Labels - Style3 6 2 4 4 2" xfId="29642" xr:uid="{1BED8B2A-9D56-4ECB-A855-49EE290490FC}"/>
    <cellStyle name="Labels - Style3 6 2 4 4 2 2" xfId="29643" xr:uid="{ED633578-8FEB-40B9-8F32-4252C40AEFE8}"/>
    <cellStyle name="Labels - Style3 6 2 4 4 3" xfId="29644" xr:uid="{027414C3-C4C1-43F6-A0BA-BD1FAE35F2E0}"/>
    <cellStyle name="Labels - Style3 6 2 4 5" xfId="29645" xr:uid="{F99B4DF0-FCF0-4329-A2C2-963DDE26815E}"/>
    <cellStyle name="Labels - Style3 6 2 4 5 2" xfId="29646" xr:uid="{D82E87D7-805A-436F-BD29-A996BF478CC8}"/>
    <cellStyle name="Labels - Style3 6 2 4 6" xfId="29647" xr:uid="{16123AB5-7735-4074-B5C1-5FA04D83E0D3}"/>
    <cellStyle name="Labels - Style3 6 2 5" xfId="9059" xr:uid="{D1C4D87C-9593-41BB-B92E-30F686C396C8}"/>
    <cellStyle name="Labels - Style3 6 2 5 2" xfId="9060" xr:uid="{A15BDE29-71E0-441F-8E0C-2A9AC7249F26}"/>
    <cellStyle name="Labels - Style3 6 2 5 2 2" xfId="9061" xr:uid="{5C5D2B09-4FAA-4CC0-A0AE-1C0C0A08C8D9}"/>
    <cellStyle name="Labels - Style3 6 2 5 2 2 2" xfId="9062" xr:uid="{A638A31F-59C5-45C5-9BDB-4CEB3CA4DE38}"/>
    <cellStyle name="Labels - Style3 6 2 5 2 2 2 2" xfId="29648" xr:uid="{00608362-0340-4147-9C2B-558DEA0AED9A}"/>
    <cellStyle name="Labels - Style3 6 2 5 2 2 2 2 2" xfId="29649" xr:uid="{0B748382-59C7-49F5-9355-EDECCEDBB799}"/>
    <cellStyle name="Labels - Style3 6 2 5 2 2 2 3" xfId="29650" xr:uid="{C0F718D2-8793-4B31-A911-4CB92D037D14}"/>
    <cellStyle name="Labels - Style3 6 2 5 2 2 3" xfId="29651" xr:uid="{8FA00FDC-6F75-4FE4-B918-21E147C3D213}"/>
    <cellStyle name="Labels - Style3 6 2 5 2 2 3 2" xfId="29652" xr:uid="{6A91990D-5A29-470B-8592-AF22CBA9F4C4}"/>
    <cellStyle name="Labels - Style3 6 2 5 2 2 4" xfId="29653" xr:uid="{5AA654F0-2BC7-4208-BB08-7FC7C9146348}"/>
    <cellStyle name="Labels - Style3 6 2 5 2 3" xfId="29654" xr:uid="{11019881-F056-4CA6-B81B-522013F99A5B}"/>
    <cellStyle name="Labels - Style3 6 2 5 2 3 2" xfId="29655" xr:uid="{BC74634A-A58E-471A-9EC6-F796EB436FC6}"/>
    <cellStyle name="Labels - Style3 6 2 5 2 4" xfId="29656" xr:uid="{BB4F2572-CBE2-4124-8D6E-E2C5FFED428B}"/>
    <cellStyle name="Labels - Style3 6 2 5 3" xfId="9063" xr:uid="{286CF42E-4112-4B99-B8ED-522080370DBF}"/>
    <cellStyle name="Labels - Style3 6 2 5 3 2" xfId="9064" xr:uid="{810A9374-9E97-4EB5-9A89-27B848BEE078}"/>
    <cellStyle name="Labels - Style3 6 2 5 3 2 2" xfId="29657" xr:uid="{FC55103F-6D12-4BB5-B751-889EEA7015AA}"/>
    <cellStyle name="Labels - Style3 6 2 5 3 2 2 2" xfId="29658" xr:uid="{A7C6052C-BA17-406B-AECE-302901DE8452}"/>
    <cellStyle name="Labels - Style3 6 2 5 3 2 3" xfId="29659" xr:uid="{4DF429F6-EE39-4194-B454-6A0D22B8C64D}"/>
    <cellStyle name="Labels - Style3 6 2 5 3 3" xfId="29660" xr:uid="{0E503A39-2EFC-47C5-A3D1-7FBD0559571C}"/>
    <cellStyle name="Labels - Style3 6 2 5 3 3 2" xfId="29661" xr:uid="{E7A7C7F3-F189-4A14-BCB2-2B71C6FB4392}"/>
    <cellStyle name="Labels - Style3 6 2 5 3 4" xfId="29662" xr:uid="{7108F18D-F062-4375-B79A-3A86A66A4D45}"/>
    <cellStyle name="Labels - Style3 6 2 5 4" xfId="29663" xr:uid="{18949D24-4E26-4E2C-8356-99A1A7D6DEC2}"/>
    <cellStyle name="Labels - Style3 6 2 5 4 2" xfId="29664" xr:uid="{62D55DBD-E540-4258-9B21-3E30644EC9A4}"/>
    <cellStyle name="Labels - Style3 6 2 5 5" xfId="29665" xr:uid="{89FAC524-808F-4ED0-8EC6-E1A375D4EE73}"/>
    <cellStyle name="Labels - Style3 6 2 6" xfId="9065" xr:uid="{C840E6E9-5670-4A58-A265-DDAB3CC06C72}"/>
    <cellStyle name="Labels - Style3 6 2 6 2" xfId="9066" xr:uid="{BFEE3D78-21FB-4B2F-B609-9F8BC9B16B8C}"/>
    <cellStyle name="Labels - Style3 6 2 6 2 2" xfId="9067" xr:uid="{EEB736A8-1658-407D-87D2-BB9BBA3B26C2}"/>
    <cellStyle name="Labels - Style3 6 2 6 2 2 2" xfId="29666" xr:uid="{4155FCC2-E3F2-43E3-945F-0625948CAEBF}"/>
    <cellStyle name="Labels - Style3 6 2 6 2 2 2 2" xfId="29667" xr:uid="{2541CBC8-66EE-4034-A55C-89989F6D857E}"/>
    <cellStyle name="Labels - Style3 6 2 6 2 2 3" xfId="29668" xr:uid="{03E04BF9-06E7-485B-8C6C-9E19DEAB3EEB}"/>
    <cellStyle name="Labels - Style3 6 2 6 2 3" xfId="29669" xr:uid="{B69E62B8-FDD6-4BA7-B526-E906B2001BA0}"/>
    <cellStyle name="Labels - Style3 6 2 6 2 3 2" xfId="29670" xr:uid="{698061BB-D2EE-44C3-B8AA-51BC59299F63}"/>
    <cellStyle name="Labels - Style3 6 2 6 2 4" xfId="29671" xr:uid="{F2963840-DA8D-4295-9A29-0D41DA125C4C}"/>
    <cellStyle name="Labels - Style3 6 2 6 3" xfId="29672" xr:uid="{05CF4A89-F41E-4481-B930-A93347089733}"/>
    <cellStyle name="Labels - Style3 6 2 6 3 2" xfId="29673" xr:uid="{C998C1EF-09EC-4E28-AFD5-95E159177F7A}"/>
    <cellStyle name="Labels - Style3 6 2 6 4" xfId="29674" xr:uid="{F03B6C52-F0A1-4C8E-998B-98BEF81030B0}"/>
    <cellStyle name="Labels - Style3 6 2 7" xfId="9068" xr:uid="{F59826A9-40AD-41D9-8762-36E175AE89B4}"/>
    <cellStyle name="Labels - Style3 6 2 7 2" xfId="9069" xr:uid="{FCBA49B6-3B62-460F-AF0F-3A56FB843F35}"/>
    <cellStyle name="Labels - Style3 6 2 7 2 2" xfId="29675" xr:uid="{A806F5F8-17D8-418C-8130-BD33DA11AD57}"/>
    <cellStyle name="Labels - Style3 6 2 7 2 2 2" xfId="29676" xr:uid="{EF036F08-A996-4CCB-A70F-0FEEE45CC333}"/>
    <cellStyle name="Labels - Style3 6 2 7 2 3" xfId="29677" xr:uid="{2AB7A41A-0887-42A3-98F3-904978E246CC}"/>
    <cellStyle name="Labels - Style3 6 2 7 3" xfId="29678" xr:uid="{BB352B3F-53E4-49F2-A050-7AB14B768AEC}"/>
    <cellStyle name="Labels - Style3 6 2 7 3 2" xfId="29679" xr:uid="{7CC78943-A51A-4871-88C5-E134C7E3CA4B}"/>
    <cellStyle name="Labels - Style3 6 2 7 4" xfId="29680" xr:uid="{CAF8D8CA-12C7-4A64-A1F0-02DD3E2F601E}"/>
    <cellStyle name="Labels - Style3 6 2 8" xfId="9070" xr:uid="{C2DED5A4-CB29-4FBC-8685-1348682C5B62}"/>
    <cellStyle name="Labels - Style3 6 2 8 2" xfId="29681" xr:uid="{22300934-EAEF-4B79-96BA-1485EA6ADEB5}"/>
    <cellStyle name="Labels - Style3 6 2 8 2 2" xfId="29682" xr:uid="{4D29D804-3114-46C3-90FF-7CAA360527B8}"/>
    <cellStyle name="Labels - Style3 6 2 8 3" xfId="29683" xr:uid="{D735E59B-1F62-41B1-8D46-9562BACCD3E1}"/>
    <cellStyle name="Labels - Style3 6 2 9" xfId="29684" xr:uid="{3889A7D6-19CE-43A9-A929-549FEC95FE51}"/>
    <cellStyle name="Labels - Style3 6 2 9 2" xfId="29685" xr:uid="{6735E531-57F3-4BF1-9C77-FC21A64B7105}"/>
    <cellStyle name="Labels - Style3 6 3" xfId="9071" xr:uid="{80E44C9E-5F1B-4315-BCEF-26CD946C467D}"/>
    <cellStyle name="Labels - Style3 6 3 10" xfId="29686" xr:uid="{55EA6DD6-926E-4A54-BC5E-777F4754E107}"/>
    <cellStyle name="Labels - Style3 6 3 2" xfId="9072" xr:uid="{7D6F2036-F00A-4899-8394-191C8F78096D}"/>
    <cellStyle name="Labels - Style3 6 3 2 2" xfId="9073" xr:uid="{69D81B4F-6FDF-4326-912F-0A1D9CE65601}"/>
    <cellStyle name="Labels - Style3 6 3 2 2 2" xfId="9074" xr:uid="{2E4EF650-1888-4102-97E7-B8DF31B4FEBF}"/>
    <cellStyle name="Labels - Style3 6 3 2 2 2 2" xfId="9075" xr:uid="{6F539AEA-0AB7-44ED-BBCC-5CF4B1B2DFF6}"/>
    <cellStyle name="Labels - Style3 6 3 2 2 2 2 2" xfId="29687" xr:uid="{CC85A5EF-8969-475C-9C28-54887F0DDC5C}"/>
    <cellStyle name="Labels - Style3 6 3 2 2 2 2 2 2" xfId="29688" xr:uid="{83FF256B-CDA5-457B-846F-DD4C43095D2B}"/>
    <cellStyle name="Labels - Style3 6 3 2 2 2 2 3" xfId="29689" xr:uid="{0369A6CC-4327-4F50-B8E4-BA1096158F47}"/>
    <cellStyle name="Labels - Style3 6 3 2 2 2 3" xfId="29690" xr:uid="{B44B58B8-9A32-4572-9303-08070D729006}"/>
    <cellStyle name="Labels - Style3 6 3 2 2 2 3 2" xfId="29691" xr:uid="{0E486C95-E42F-489B-B2DC-C8D29DFEB971}"/>
    <cellStyle name="Labels - Style3 6 3 2 2 2 4" xfId="29692" xr:uid="{02C14056-6EA9-4706-B596-C7062C16E3EF}"/>
    <cellStyle name="Labels - Style3 6 3 2 2 3" xfId="29693" xr:uid="{6563BB72-C76D-49BC-A54A-A87FDDC3C877}"/>
    <cellStyle name="Labels - Style3 6 3 2 2 3 2" xfId="29694" xr:uid="{41D87501-13F3-45F0-B0DE-BF283EBE3997}"/>
    <cellStyle name="Labels - Style3 6 3 2 2 4" xfId="29695" xr:uid="{FB7582C0-7E97-4F8B-B5DA-2334AB8C023D}"/>
    <cellStyle name="Labels - Style3 6 3 2 3" xfId="9076" xr:uid="{AC28706A-9148-471A-9F32-06570A304361}"/>
    <cellStyle name="Labels - Style3 6 3 2 3 2" xfId="9077" xr:uid="{B281F31A-3BF7-4097-AA12-8178EB5A4E59}"/>
    <cellStyle name="Labels - Style3 6 3 2 3 2 2" xfId="29696" xr:uid="{88A98AE7-E993-4ADB-BEAD-E1B31EE7996E}"/>
    <cellStyle name="Labels - Style3 6 3 2 3 2 2 2" xfId="29697" xr:uid="{73B86604-2309-422A-8074-79BF0F178AFB}"/>
    <cellStyle name="Labels - Style3 6 3 2 3 2 3" xfId="29698" xr:uid="{35F90A0A-8C55-4DE3-A6E1-4BFA62B2C75C}"/>
    <cellStyle name="Labels - Style3 6 3 2 3 3" xfId="29699" xr:uid="{A7E6C28C-1A33-45A2-BB62-924E8B88478E}"/>
    <cellStyle name="Labels - Style3 6 3 2 3 3 2" xfId="29700" xr:uid="{20CBFB1B-FA55-4DBF-A1C0-3B010C8B8CC4}"/>
    <cellStyle name="Labels - Style3 6 3 2 3 4" xfId="29701" xr:uid="{3AFAD891-A7C0-47E8-A535-CD2AA9CA71B2}"/>
    <cellStyle name="Labels - Style3 6 3 2 4" xfId="9078" xr:uid="{466CFFDA-F4C7-420B-BD8F-98290F937536}"/>
    <cellStyle name="Labels - Style3 6 3 2 4 2" xfId="29702" xr:uid="{2ACD9B13-EA29-4CB1-9192-692BA314F8B4}"/>
    <cellStyle name="Labels - Style3 6 3 2 4 2 2" xfId="29703" xr:uid="{340930CE-E8C5-4A05-8D75-8EA157B5D33D}"/>
    <cellStyle name="Labels - Style3 6 3 2 4 3" xfId="29704" xr:uid="{4B016E53-D4FE-4ADC-AE15-F58A4362C979}"/>
    <cellStyle name="Labels - Style3 6 3 2 5" xfId="29705" xr:uid="{32F6D78E-C7BA-42B7-A546-DDA82E5E56EA}"/>
    <cellStyle name="Labels - Style3 6 3 2 5 2" xfId="29706" xr:uid="{DAAB1F63-F898-4B58-AB29-8FD8C393A0AB}"/>
    <cellStyle name="Labels - Style3 6 3 2 6" xfId="29707" xr:uid="{6458E38E-AC75-407E-B9EA-A8AB5E833DC4}"/>
    <cellStyle name="Labels - Style3 6 3 3" xfId="9079" xr:uid="{1467CFB8-1290-4F7D-80C4-6BD5B66CE756}"/>
    <cellStyle name="Labels - Style3 6 3 3 2" xfId="9080" xr:uid="{36BFCDFE-1CCE-451E-B152-E5370CF65C91}"/>
    <cellStyle name="Labels - Style3 6 3 3 2 2" xfId="9081" xr:uid="{5EA8B0D3-671B-4CBD-BDB1-0BF6AF03AECD}"/>
    <cellStyle name="Labels - Style3 6 3 3 2 2 2" xfId="9082" xr:uid="{511E2201-66BD-4C8E-A4A1-1C0F44E6F948}"/>
    <cellStyle name="Labels - Style3 6 3 3 2 2 2 2" xfId="29708" xr:uid="{425CEF03-1AFA-4E52-9C31-7EE00F42D8EA}"/>
    <cellStyle name="Labels - Style3 6 3 3 2 2 2 2 2" xfId="29709" xr:uid="{B0689CF6-C11D-49F3-ABD2-71D1CC19EC8F}"/>
    <cellStyle name="Labels - Style3 6 3 3 2 2 2 3" xfId="29710" xr:uid="{F6145BB0-5222-4F0C-8341-3766E26CF97E}"/>
    <cellStyle name="Labels - Style3 6 3 3 2 2 3" xfId="29711" xr:uid="{B11E637E-7C21-491F-BF54-5568BF025063}"/>
    <cellStyle name="Labels - Style3 6 3 3 2 2 3 2" xfId="29712" xr:uid="{6ACAD1F0-B184-40F4-AA70-FE534468D5C6}"/>
    <cellStyle name="Labels - Style3 6 3 3 2 2 4" xfId="29713" xr:uid="{ACA3B1FB-453F-47EB-BF73-97C09B1C464D}"/>
    <cellStyle name="Labels - Style3 6 3 3 2 3" xfId="29714" xr:uid="{BBCE3B37-290E-41EA-BECB-F585F701D81D}"/>
    <cellStyle name="Labels - Style3 6 3 3 2 3 2" xfId="29715" xr:uid="{96B11B3A-0D9C-4FF0-B756-936681B69BDC}"/>
    <cellStyle name="Labels - Style3 6 3 3 2 4" xfId="29716" xr:uid="{A7B0A31B-86D0-4421-9951-A341C860D626}"/>
    <cellStyle name="Labels - Style3 6 3 3 3" xfId="9083" xr:uid="{E550EE4E-DB4E-44CA-B65B-0542DD8A731D}"/>
    <cellStyle name="Labels - Style3 6 3 3 3 2" xfId="29717" xr:uid="{388DDFB9-B2B3-4101-9A1F-CDD0C3A39295}"/>
    <cellStyle name="Labels - Style3 6 3 3 3 2 2" xfId="29718" xr:uid="{63533AE3-9E2D-4EA1-9662-0E8705B72964}"/>
    <cellStyle name="Labels - Style3 6 3 3 3 3" xfId="29719" xr:uid="{800F33B0-0AC2-4ED0-99B8-0FE239FE356D}"/>
    <cellStyle name="Labels - Style3 6 3 3 4" xfId="29720" xr:uid="{609A8A0A-ACC2-4DE0-90A9-ACFB1A5DE256}"/>
    <cellStyle name="Labels - Style3 6 3 3 4 2" xfId="29721" xr:uid="{6FB33F06-AF5D-4AE6-B654-B56A9C71545D}"/>
    <cellStyle name="Labels - Style3 6 3 3 5" xfId="29722" xr:uid="{71CEE334-00CA-4F0E-8880-F36EC53AE718}"/>
    <cellStyle name="Labels - Style3 6 3 4" xfId="9084" xr:uid="{0338BB10-9A31-4BD6-A00F-ACBA95DDFDDB}"/>
    <cellStyle name="Labels - Style3 6 3 4 2" xfId="9085" xr:uid="{C3ACE463-9D33-4331-A9E1-037F038E3D22}"/>
    <cellStyle name="Labels - Style3 6 3 4 2 2" xfId="9086" xr:uid="{E238B1FD-8D28-41AA-9644-EAB1F5AF4693}"/>
    <cellStyle name="Labels - Style3 6 3 4 2 2 2" xfId="9087" xr:uid="{90286D54-50EB-45F2-91DC-5A1DF3E05149}"/>
    <cellStyle name="Labels - Style3 6 3 4 2 2 2 2" xfId="29723" xr:uid="{9B0DD9C9-FFB5-4F5D-851D-49C85645C845}"/>
    <cellStyle name="Labels - Style3 6 3 4 2 2 2 2 2" xfId="29724" xr:uid="{AF20D293-C131-4711-886E-4F29C69D5E24}"/>
    <cellStyle name="Labels - Style3 6 3 4 2 2 2 3" xfId="29725" xr:uid="{58E9E022-97D5-4C71-8FE5-9C0D33CE3246}"/>
    <cellStyle name="Labels - Style3 6 3 4 2 2 3" xfId="29726" xr:uid="{33904BEC-8E23-4161-82F5-F680E01D7F80}"/>
    <cellStyle name="Labels - Style3 6 3 4 2 2 3 2" xfId="29727" xr:uid="{C6FA658E-6EF4-43C2-979F-AF296E2731FD}"/>
    <cellStyle name="Labels - Style3 6 3 4 2 2 4" xfId="29728" xr:uid="{CFA8BF5D-227C-4D9A-98CF-53D62EF02FE0}"/>
    <cellStyle name="Labels - Style3 6 3 4 2 3" xfId="29729" xr:uid="{E4B02211-7419-4EC7-8C77-497A79275BF0}"/>
    <cellStyle name="Labels - Style3 6 3 4 2 3 2" xfId="29730" xr:uid="{5DAD15BA-789C-4C41-B577-60248A6B4EC5}"/>
    <cellStyle name="Labels - Style3 6 3 4 2 4" xfId="29731" xr:uid="{F7BFEDE3-C205-4C0D-AD6C-47BB05578AF1}"/>
    <cellStyle name="Labels - Style3 6 3 4 3" xfId="9088" xr:uid="{8BAA202F-B9B8-48E7-AC1B-6540DB939A97}"/>
    <cellStyle name="Labels - Style3 6 3 4 3 2" xfId="9089" xr:uid="{6710B681-9B1C-48E4-A841-7A7B4F0BC247}"/>
    <cellStyle name="Labels - Style3 6 3 4 3 2 2" xfId="29732" xr:uid="{47C08E70-BF56-49FF-A779-2E0965ED18E2}"/>
    <cellStyle name="Labels - Style3 6 3 4 3 2 2 2" xfId="29733" xr:uid="{FAA7EE3E-905E-48F2-8EF4-9010D79BB279}"/>
    <cellStyle name="Labels - Style3 6 3 4 3 2 3" xfId="29734" xr:uid="{521BE702-3563-4C39-8C6C-C6C2E7200A3C}"/>
    <cellStyle name="Labels - Style3 6 3 4 3 3" xfId="29735" xr:uid="{E5CDE8C0-D30B-4B66-8FBA-5E03FAD38AFD}"/>
    <cellStyle name="Labels - Style3 6 3 4 3 3 2" xfId="29736" xr:uid="{64884CF5-DB6E-40E3-BAFB-DF73F8C06967}"/>
    <cellStyle name="Labels - Style3 6 3 4 3 4" xfId="29737" xr:uid="{E2C53E1F-387A-465A-8CEE-FBF8DCA43FD3}"/>
    <cellStyle name="Labels - Style3 6 3 4 4" xfId="9090" xr:uid="{3F8529A2-6637-4246-A1D1-580E7BA54E19}"/>
    <cellStyle name="Labels - Style3 6 3 4 4 2" xfId="29738" xr:uid="{F421060E-A893-48A5-B8CC-E7E79416E86E}"/>
    <cellStyle name="Labels - Style3 6 3 4 4 2 2" xfId="29739" xr:uid="{A0F29BA0-48EA-49F7-B3F2-CD5CE41C6561}"/>
    <cellStyle name="Labels - Style3 6 3 4 4 3" xfId="29740" xr:uid="{BFE77D32-2337-43E1-B5D4-95E784C6E600}"/>
    <cellStyle name="Labels - Style3 6 3 4 5" xfId="29741" xr:uid="{1DB9769A-4117-41DD-A8F7-50D9EBA1A2DD}"/>
    <cellStyle name="Labels - Style3 6 3 4 5 2" xfId="29742" xr:uid="{6311A6DF-41C9-46BA-9EE9-83CECCC09824}"/>
    <cellStyle name="Labels - Style3 6 3 4 6" xfId="29743" xr:uid="{8F1B7165-82F3-4370-BA45-C1B5F3A9CB4B}"/>
    <cellStyle name="Labels - Style3 6 3 5" xfId="9091" xr:uid="{349A96E7-D773-4978-8D2B-82D1F1A8B302}"/>
    <cellStyle name="Labels - Style3 6 3 5 2" xfId="9092" xr:uid="{FB5A9644-26BE-4C7D-9294-DABBEF3C6A60}"/>
    <cellStyle name="Labels - Style3 6 3 5 2 2" xfId="9093" xr:uid="{D938CC41-F404-435A-BC3E-D4B55013C689}"/>
    <cellStyle name="Labels - Style3 6 3 5 2 2 2" xfId="9094" xr:uid="{C7E66D30-44CB-43EC-8293-5FB71E247B8C}"/>
    <cellStyle name="Labels - Style3 6 3 5 2 2 2 2" xfId="29744" xr:uid="{714551DA-E7CF-4489-B663-B065B3562993}"/>
    <cellStyle name="Labels - Style3 6 3 5 2 2 2 2 2" xfId="29745" xr:uid="{E0E2BC32-1A8F-4133-80C6-8EDD95B72BD2}"/>
    <cellStyle name="Labels - Style3 6 3 5 2 2 2 3" xfId="29746" xr:uid="{3B91947B-6EDD-453B-BAF3-B73ADA85945C}"/>
    <cellStyle name="Labels - Style3 6 3 5 2 2 3" xfId="29747" xr:uid="{23B9B882-8458-4E73-B668-64CFA160B5A7}"/>
    <cellStyle name="Labels - Style3 6 3 5 2 2 3 2" xfId="29748" xr:uid="{B4923669-BD4F-48E8-8B77-0306BDBEC328}"/>
    <cellStyle name="Labels - Style3 6 3 5 2 2 4" xfId="29749" xr:uid="{E51391DE-AEE7-4AC1-B5F9-EC167E19B1A2}"/>
    <cellStyle name="Labels - Style3 6 3 5 2 3" xfId="29750" xr:uid="{37B8A731-EC67-4253-9A8C-368BC64E82AE}"/>
    <cellStyle name="Labels - Style3 6 3 5 2 3 2" xfId="29751" xr:uid="{165FE0F5-2515-46C8-A10D-25CF49768FE2}"/>
    <cellStyle name="Labels - Style3 6 3 5 2 4" xfId="29752" xr:uid="{4194C1A0-8292-42DF-BA57-B0CBE21C069E}"/>
    <cellStyle name="Labels - Style3 6 3 5 3" xfId="9095" xr:uid="{8A0836E7-4813-4ADA-958C-F3694CAB047E}"/>
    <cellStyle name="Labels - Style3 6 3 5 3 2" xfId="9096" xr:uid="{AA0BAB8C-28C1-45A7-9A0A-2B010FD6F46D}"/>
    <cellStyle name="Labels - Style3 6 3 5 3 2 2" xfId="29753" xr:uid="{F1D27608-E116-49C4-92B8-BD21E652E2E7}"/>
    <cellStyle name="Labels - Style3 6 3 5 3 2 2 2" xfId="29754" xr:uid="{7788466C-9124-4A49-A4B9-C83A813EE6D0}"/>
    <cellStyle name="Labels - Style3 6 3 5 3 2 3" xfId="29755" xr:uid="{CD27BDC7-DA8A-43AB-8D78-B67CFCF46DA4}"/>
    <cellStyle name="Labels - Style3 6 3 5 3 3" xfId="29756" xr:uid="{CD1F8038-47F1-48DD-A707-ADFBFE2BCE15}"/>
    <cellStyle name="Labels - Style3 6 3 5 3 3 2" xfId="29757" xr:uid="{9FB7829A-0631-439C-A2D4-EAEC95ADDA58}"/>
    <cellStyle name="Labels - Style3 6 3 5 3 4" xfId="29758" xr:uid="{3296D996-A9E9-43D7-B61A-BE26EDA04FEE}"/>
    <cellStyle name="Labels - Style3 6 3 5 4" xfId="29759" xr:uid="{D085E3A5-D3B2-45A2-B60A-B8EDDBE02811}"/>
    <cellStyle name="Labels - Style3 6 3 5 4 2" xfId="29760" xr:uid="{581D35FC-C758-45B7-A703-FBB8E8F66CEA}"/>
    <cellStyle name="Labels - Style3 6 3 5 5" xfId="29761" xr:uid="{1E7E3E64-FA72-435C-8A64-A117138BEA12}"/>
    <cellStyle name="Labels - Style3 6 3 6" xfId="9097" xr:uid="{6FF4597B-7D92-486B-A4C2-0840D84775D3}"/>
    <cellStyle name="Labels - Style3 6 3 6 2" xfId="9098" xr:uid="{A51E97E4-6F99-49E2-84DC-9813CF593F55}"/>
    <cellStyle name="Labels - Style3 6 3 6 2 2" xfId="9099" xr:uid="{46D52C8B-C4E5-4735-BD1D-94C0CC499DD6}"/>
    <cellStyle name="Labels - Style3 6 3 6 2 2 2" xfId="29762" xr:uid="{3360C90E-A1B0-46E3-8B55-46E440600B60}"/>
    <cellStyle name="Labels - Style3 6 3 6 2 2 2 2" xfId="29763" xr:uid="{04ACD2CC-D9C3-469C-9B55-C2CF39FDB583}"/>
    <cellStyle name="Labels - Style3 6 3 6 2 2 3" xfId="29764" xr:uid="{279AB97F-1ADB-47A8-BC76-D6248F192A52}"/>
    <cellStyle name="Labels - Style3 6 3 6 2 3" xfId="29765" xr:uid="{F0E78C6A-E1BF-4961-92E8-8EB855581D33}"/>
    <cellStyle name="Labels - Style3 6 3 6 2 3 2" xfId="29766" xr:uid="{63A0B4B5-9BC2-4A9F-A84C-954B2836843E}"/>
    <cellStyle name="Labels - Style3 6 3 6 2 4" xfId="29767" xr:uid="{499B2C8A-50D3-4719-B3C1-8AC9AAFBAA95}"/>
    <cellStyle name="Labels - Style3 6 3 6 3" xfId="29768" xr:uid="{2843EBD4-F26D-4A29-A268-0D50EA9918A9}"/>
    <cellStyle name="Labels - Style3 6 3 6 3 2" xfId="29769" xr:uid="{779710EB-8ED7-4290-AFC9-A1ED7B236AA3}"/>
    <cellStyle name="Labels - Style3 6 3 6 4" xfId="29770" xr:uid="{254FE62F-D0E8-4628-B31B-97995C943AA1}"/>
    <cellStyle name="Labels - Style3 6 3 7" xfId="9100" xr:uid="{01C4CAAA-FBD9-4588-87BC-5CB1C9BF113C}"/>
    <cellStyle name="Labels - Style3 6 3 7 2" xfId="9101" xr:uid="{8D97DC90-DD9E-422D-BE83-9C4F34329940}"/>
    <cellStyle name="Labels - Style3 6 3 7 2 2" xfId="29771" xr:uid="{24EFAA15-4FA4-4044-8E7A-4D7418EC05F5}"/>
    <cellStyle name="Labels - Style3 6 3 7 2 2 2" xfId="29772" xr:uid="{C5004F3E-6559-4F36-9598-BCDA7B553550}"/>
    <cellStyle name="Labels - Style3 6 3 7 2 3" xfId="29773" xr:uid="{2F92D168-4B8A-4C4E-91D3-AF1D37401246}"/>
    <cellStyle name="Labels - Style3 6 3 7 3" xfId="29774" xr:uid="{87826B2C-74CF-488B-8C09-F251E99970AD}"/>
    <cellStyle name="Labels - Style3 6 3 7 3 2" xfId="29775" xr:uid="{F1720917-8E32-499E-BF46-02EEA5C388AF}"/>
    <cellStyle name="Labels - Style3 6 3 7 4" xfId="29776" xr:uid="{559A9492-C15F-43ED-B8D5-4EEF067C4C4B}"/>
    <cellStyle name="Labels - Style3 6 3 8" xfId="9102" xr:uid="{D270CF13-3718-4B92-B0D8-605272C8B0EA}"/>
    <cellStyle name="Labels - Style3 6 3 8 2" xfId="29777" xr:uid="{293E6985-2844-4D8D-9564-A83E92072ACF}"/>
    <cellStyle name="Labels - Style3 6 3 8 2 2" xfId="29778" xr:uid="{819C729F-FE39-4E6F-9BC8-67CE768B027E}"/>
    <cellStyle name="Labels - Style3 6 3 8 3" xfId="29779" xr:uid="{EDFD974B-B4CC-4EA1-9F82-F152D80413C8}"/>
    <cellStyle name="Labels - Style3 6 3 9" xfId="29780" xr:uid="{593C5CE3-EDC6-4F30-A940-196B404894FF}"/>
    <cellStyle name="Labels - Style3 6 3 9 2" xfId="29781" xr:uid="{7D795DB5-A8D8-4B28-A19F-1DEE8D4A266A}"/>
    <cellStyle name="Labels - Style3 6 4" xfId="9103" xr:uid="{D33A58F2-398E-47E4-9716-4EE701BD7E5F}"/>
    <cellStyle name="Labels - Style3 6 4 10" xfId="29782" xr:uid="{B9379359-A48A-4B56-A6DF-BF0735A21976}"/>
    <cellStyle name="Labels - Style3 6 4 2" xfId="9104" xr:uid="{DA37BB92-E1EC-48D1-BE49-4F4B96A9EAFC}"/>
    <cellStyle name="Labels - Style3 6 4 2 2" xfId="9105" xr:uid="{B51F60EC-414D-4940-878C-9DBBAF61E9D3}"/>
    <cellStyle name="Labels - Style3 6 4 2 2 2" xfId="9106" xr:uid="{0365A221-ABD8-4489-BFA8-8B3641942FDB}"/>
    <cellStyle name="Labels - Style3 6 4 2 2 2 2" xfId="9107" xr:uid="{AE2C9307-608C-4647-82B6-6B40A645AFEB}"/>
    <cellStyle name="Labels - Style3 6 4 2 2 2 2 2" xfId="29783" xr:uid="{5AE1FBA7-2062-4279-B8D6-373930013EBC}"/>
    <cellStyle name="Labels - Style3 6 4 2 2 2 2 2 2" xfId="29784" xr:uid="{8C0805FA-E49C-4EEB-90D5-314BFDD98DC9}"/>
    <cellStyle name="Labels - Style3 6 4 2 2 2 2 3" xfId="29785" xr:uid="{619634E5-41E3-4C14-8B37-7F668F8EEA09}"/>
    <cellStyle name="Labels - Style3 6 4 2 2 2 3" xfId="29786" xr:uid="{9BF7F891-CECA-448A-A3E3-E281289C58F0}"/>
    <cellStyle name="Labels - Style3 6 4 2 2 2 3 2" xfId="29787" xr:uid="{1985DC86-B422-483D-A944-2EEF226A8AF4}"/>
    <cellStyle name="Labels - Style3 6 4 2 2 2 4" xfId="29788" xr:uid="{3D1EE7DC-7F1B-453D-902C-2FCB054F3162}"/>
    <cellStyle name="Labels - Style3 6 4 2 2 3" xfId="29789" xr:uid="{7521F38C-30ED-4231-AF4B-EAE1DC9D54DD}"/>
    <cellStyle name="Labels - Style3 6 4 2 2 3 2" xfId="29790" xr:uid="{3E95160B-91C0-4176-951E-C3D2BDB5100E}"/>
    <cellStyle name="Labels - Style3 6 4 2 2 4" xfId="29791" xr:uid="{E246D871-8B96-45F3-95B2-F8369468B63C}"/>
    <cellStyle name="Labels - Style3 6 4 2 3" xfId="9108" xr:uid="{37B841AB-322E-4D6F-90C6-7D1FA629499D}"/>
    <cellStyle name="Labels - Style3 6 4 2 3 2" xfId="9109" xr:uid="{996F89C4-4A5C-4393-A93C-B45B111728AA}"/>
    <cellStyle name="Labels - Style3 6 4 2 3 2 2" xfId="29792" xr:uid="{11B3FCA3-B53A-435E-B595-DFF5F3D2E0C3}"/>
    <cellStyle name="Labels - Style3 6 4 2 3 2 2 2" xfId="29793" xr:uid="{D61EB10D-049D-4413-B25D-65BCAFC79ABB}"/>
    <cellStyle name="Labels - Style3 6 4 2 3 2 3" xfId="29794" xr:uid="{DAB2805D-02B2-46E4-9137-BB710D8A31DB}"/>
    <cellStyle name="Labels - Style3 6 4 2 3 3" xfId="29795" xr:uid="{11A56BEE-2581-4941-B24A-0ABA6CBD2F6F}"/>
    <cellStyle name="Labels - Style3 6 4 2 3 3 2" xfId="29796" xr:uid="{E6CD2025-2B9D-44DC-A2D8-CFE0EA85F7DC}"/>
    <cellStyle name="Labels - Style3 6 4 2 3 4" xfId="29797" xr:uid="{3EBF0C60-4D69-4C7F-BF5B-E63A233D10E5}"/>
    <cellStyle name="Labels - Style3 6 4 2 4" xfId="9110" xr:uid="{E1D4B2D2-0E21-41DF-A6C8-EFC1F97325E0}"/>
    <cellStyle name="Labels - Style3 6 4 2 4 2" xfId="29798" xr:uid="{8D51045B-DD34-41D7-A5BB-5A9958B9DE91}"/>
    <cellStyle name="Labels - Style3 6 4 2 4 2 2" xfId="29799" xr:uid="{7D6178EA-5B34-4F5A-B9A2-FA2599B3B91E}"/>
    <cellStyle name="Labels - Style3 6 4 2 4 3" xfId="29800" xr:uid="{F0216906-9F13-4BAE-83ED-08539D3964DD}"/>
    <cellStyle name="Labels - Style3 6 4 2 5" xfId="29801" xr:uid="{86ED1929-8ABE-47F5-AACB-EED099C3EC00}"/>
    <cellStyle name="Labels - Style3 6 4 2 5 2" xfId="29802" xr:uid="{DEC2FC28-F0CB-409B-BCC4-1CA01BCE018F}"/>
    <cellStyle name="Labels - Style3 6 4 2 6" xfId="29803" xr:uid="{A033D922-A73E-4757-B5A5-B68EABBEB7C5}"/>
    <cellStyle name="Labels - Style3 6 4 3" xfId="9111" xr:uid="{5CE8B2E5-4566-4B2D-A0E0-4EA64FA13491}"/>
    <cellStyle name="Labels - Style3 6 4 3 2" xfId="9112" xr:uid="{CFAC4D62-D60E-4985-8C3E-93F8CD23DE8A}"/>
    <cellStyle name="Labels - Style3 6 4 3 2 2" xfId="9113" xr:uid="{8F17F496-F639-4752-8F34-6653D11DE568}"/>
    <cellStyle name="Labels - Style3 6 4 3 2 2 2" xfId="9114" xr:uid="{844813FA-0AAB-4448-94C6-293342451E39}"/>
    <cellStyle name="Labels - Style3 6 4 3 2 2 2 2" xfId="29804" xr:uid="{F957436D-4B7A-420D-BE4B-336512816E6A}"/>
    <cellStyle name="Labels - Style3 6 4 3 2 2 2 2 2" xfId="29805" xr:uid="{62D043D1-5C09-48BD-880F-AD010BF4EA0A}"/>
    <cellStyle name="Labels - Style3 6 4 3 2 2 2 3" xfId="29806" xr:uid="{123BC09A-5B28-4022-A1E6-A1A9B7BD8913}"/>
    <cellStyle name="Labels - Style3 6 4 3 2 2 3" xfId="29807" xr:uid="{29C0A158-179C-442C-BC7C-3EF91226D922}"/>
    <cellStyle name="Labels - Style3 6 4 3 2 2 3 2" xfId="29808" xr:uid="{3E77BFAA-C947-425D-8394-3CEEC84EFBA9}"/>
    <cellStyle name="Labels - Style3 6 4 3 2 2 4" xfId="29809" xr:uid="{E120CFB0-5365-4DCD-B50A-7137F4297D2B}"/>
    <cellStyle name="Labels - Style3 6 4 3 2 3" xfId="29810" xr:uid="{4B4C4B03-FFD1-4F27-A89F-165EBA3315C7}"/>
    <cellStyle name="Labels - Style3 6 4 3 2 3 2" xfId="29811" xr:uid="{762A8C93-1C9B-4A3F-BBC3-3AF28ACAF3AD}"/>
    <cellStyle name="Labels - Style3 6 4 3 2 4" xfId="29812" xr:uid="{E9714463-8533-4306-8E4C-7709DFD6C01B}"/>
    <cellStyle name="Labels - Style3 6 4 3 3" xfId="9115" xr:uid="{2E4C1C12-CFB9-4E23-9498-D10133085E48}"/>
    <cellStyle name="Labels - Style3 6 4 3 3 2" xfId="29813" xr:uid="{6C5DD46C-D61B-44FF-BE17-F19451115CBF}"/>
    <cellStyle name="Labels - Style3 6 4 3 3 2 2" xfId="29814" xr:uid="{29B5A664-F630-49B7-8C66-A863B8FDA91D}"/>
    <cellStyle name="Labels - Style3 6 4 3 3 3" xfId="29815" xr:uid="{DFF044E2-2DA6-4477-8751-8CA3B261DA97}"/>
    <cellStyle name="Labels - Style3 6 4 3 4" xfId="29816" xr:uid="{7699EF58-F8CD-4629-B240-140AB791129F}"/>
    <cellStyle name="Labels - Style3 6 4 3 4 2" xfId="29817" xr:uid="{B15EFCB6-91A9-4684-91DB-4EE6E0CCC50C}"/>
    <cellStyle name="Labels - Style3 6 4 3 5" xfId="29818" xr:uid="{3C699BBD-8EA4-4D75-AB9C-7CCBAF4F85CD}"/>
    <cellStyle name="Labels - Style3 6 4 4" xfId="9116" xr:uid="{C3C50417-9A9B-47A0-866B-679150BF75ED}"/>
    <cellStyle name="Labels - Style3 6 4 4 2" xfId="9117" xr:uid="{34F5DC3A-9111-4048-BD2A-FEA57E5A3EE6}"/>
    <cellStyle name="Labels - Style3 6 4 4 2 2" xfId="9118" xr:uid="{5A4D9FBC-B117-4AD3-B5FA-23ED8B18F243}"/>
    <cellStyle name="Labels - Style3 6 4 4 2 2 2" xfId="9119" xr:uid="{CF59432C-5061-4D17-8D93-7025E7C19597}"/>
    <cellStyle name="Labels - Style3 6 4 4 2 2 2 2" xfId="29819" xr:uid="{E2BAB3DA-E1D3-4D34-89E2-810356EE1F18}"/>
    <cellStyle name="Labels - Style3 6 4 4 2 2 2 2 2" xfId="29820" xr:uid="{04BA7F20-215E-46D2-9190-6E468965F102}"/>
    <cellStyle name="Labels - Style3 6 4 4 2 2 2 3" xfId="29821" xr:uid="{59C234D2-0BA1-499C-8D2C-FEB79E0C2624}"/>
    <cellStyle name="Labels - Style3 6 4 4 2 2 3" xfId="29822" xr:uid="{0438ED4D-4360-49BD-A84E-94B3B62839E0}"/>
    <cellStyle name="Labels - Style3 6 4 4 2 2 3 2" xfId="29823" xr:uid="{52DDDCFB-F936-4A26-A428-F8614AC0024D}"/>
    <cellStyle name="Labels - Style3 6 4 4 2 2 4" xfId="29824" xr:uid="{A6579231-6C55-4525-9955-429D703AA586}"/>
    <cellStyle name="Labels - Style3 6 4 4 2 3" xfId="29825" xr:uid="{E7E0C4F2-8E18-427D-8394-F0C2155A6B5D}"/>
    <cellStyle name="Labels - Style3 6 4 4 2 3 2" xfId="29826" xr:uid="{04D6416C-830F-49A1-9466-6BBE81A9812E}"/>
    <cellStyle name="Labels - Style3 6 4 4 2 4" xfId="29827" xr:uid="{4EA04D6E-F970-4EFF-8FBC-228E116DE340}"/>
    <cellStyle name="Labels - Style3 6 4 4 3" xfId="9120" xr:uid="{57D63572-1884-4EEE-8542-C6801857C754}"/>
    <cellStyle name="Labels - Style3 6 4 4 3 2" xfId="9121" xr:uid="{2F5C7C45-9780-4416-8C0B-7BAA6ACAB236}"/>
    <cellStyle name="Labels - Style3 6 4 4 3 2 2" xfId="29828" xr:uid="{CEE50FAB-31BE-4EB2-8224-FF40F2277B0A}"/>
    <cellStyle name="Labels - Style3 6 4 4 3 2 2 2" xfId="29829" xr:uid="{6999407D-1411-45AE-AE7D-5ABB8F353338}"/>
    <cellStyle name="Labels - Style3 6 4 4 3 2 3" xfId="29830" xr:uid="{1C899F89-AA51-42E4-8681-5AE6DD93B34F}"/>
    <cellStyle name="Labels - Style3 6 4 4 3 3" xfId="29831" xr:uid="{C4FB7348-DE17-43F5-ACAE-15051BD9255E}"/>
    <cellStyle name="Labels - Style3 6 4 4 3 3 2" xfId="29832" xr:uid="{958C4A85-CFD9-47B4-8A0B-0561E52CB729}"/>
    <cellStyle name="Labels - Style3 6 4 4 3 4" xfId="29833" xr:uid="{E2D27C01-EC33-4221-93BB-B37836ACA090}"/>
    <cellStyle name="Labels - Style3 6 4 4 4" xfId="9122" xr:uid="{B37E7299-83CD-4D21-8B63-8FCD5E8D7865}"/>
    <cellStyle name="Labels - Style3 6 4 4 4 2" xfId="29834" xr:uid="{392037D4-62FC-4627-8DFB-BB5945CF6D46}"/>
    <cellStyle name="Labels - Style3 6 4 4 4 2 2" xfId="29835" xr:uid="{964EAC03-3504-4A4D-96A2-02B92470F4A8}"/>
    <cellStyle name="Labels - Style3 6 4 4 4 3" xfId="29836" xr:uid="{6CBDB307-A608-4755-844B-5B40E0836220}"/>
    <cellStyle name="Labels - Style3 6 4 4 5" xfId="29837" xr:uid="{ACAD218A-F993-44BD-904B-A25B9A231CC7}"/>
    <cellStyle name="Labels - Style3 6 4 4 5 2" xfId="29838" xr:uid="{A7D74547-F2AA-4E1C-BA58-CA82AD698B67}"/>
    <cellStyle name="Labels - Style3 6 4 4 6" xfId="29839" xr:uid="{67C83D96-0E03-4BE3-9097-F55439DE2985}"/>
    <cellStyle name="Labels - Style3 6 4 5" xfId="9123" xr:uid="{BF1B91FE-4454-41F5-9D15-90088B801F4C}"/>
    <cellStyle name="Labels - Style3 6 4 5 2" xfId="9124" xr:uid="{D293B4FC-36A7-4AC6-A997-CAF8613DE431}"/>
    <cellStyle name="Labels - Style3 6 4 5 2 2" xfId="9125" xr:uid="{D7E1FBA0-8551-44DD-A5D5-FEC5B8C9E810}"/>
    <cellStyle name="Labels - Style3 6 4 5 2 2 2" xfId="9126" xr:uid="{F5A3E47E-B41B-489E-909C-6362B16937D8}"/>
    <cellStyle name="Labels - Style3 6 4 5 2 2 2 2" xfId="29840" xr:uid="{B25AEFE9-03FA-4B98-BE3E-19C14479F6C0}"/>
    <cellStyle name="Labels - Style3 6 4 5 2 2 2 2 2" xfId="29841" xr:uid="{C544980C-3A7C-4767-92C4-1E2C51C1A79F}"/>
    <cellStyle name="Labels - Style3 6 4 5 2 2 2 3" xfId="29842" xr:uid="{1A1F2CC0-9CA2-4684-BEF4-1A1431FACCA4}"/>
    <cellStyle name="Labels - Style3 6 4 5 2 2 3" xfId="29843" xr:uid="{FC0DA108-5C41-435D-AE31-1D7792995B4F}"/>
    <cellStyle name="Labels - Style3 6 4 5 2 2 3 2" xfId="29844" xr:uid="{69C39808-EEA2-474F-8C3E-64D7833B7D03}"/>
    <cellStyle name="Labels - Style3 6 4 5 2 2 4" xfId="29845" xr:uid="{9F296697-A77C-4574-9DA6-A45D6B162B4C}"/>
    <cellStyle name="Labels - Style3 6 4 5 2 3" xfId="29846" xr:uid="{80ADDA63-F949-472F-A957-84EDFDCF59B3}"/>
    <cellStyle name="Labels - Style3 6 4 5 2 3 2" xfId="29847" xr:uid="{D6BFE4E3-09A9-4927-BD30-2FC067E7C708}"/>
    <cellStyle name="Labels - Style3 6 4 5 2 4" xfId="29848" xr:uid="{92F96B66-C04D-497A-A895-7388014FCA39}"/>
    <cellStyle name="Labels - Style3 6 4 5 3" xfId="9127" xr:uid="{F84E1910-C266-477A-9DE4-41F35FD3AE75}"/>
    <cellStyle name="Labels - Style3 6 4 5 3 2" xfId="9128" xr:uid="{DEE631F4-503C-4997-BA47-B41756C4CA53}"/>
    <cellStyle name="Labels - Style3 6 4 5 3 2 2" xfId="29849" xr:uid="{564BC6E6-8B58-4FB6-B3F3-4B21DBD3A086}"/>
    <cellStyle name="Labels - Style3 6 4 5 3 2 2 2" xfId="29850" xr:uid="{A0283D95-9CDD-4F19-8A34-DA7838EDE1AA}"/>
    <cellStyle name="Labels - Style3 6 4 5 3 2 3" xfId="29851" xr:uid="{FAA7D35D-7A04-4C35-BF14-F82F5B83686B}"/>
    <cellStyle name="Labels - Style3 6 4 5 3 3" xfId="29852" xr:uid="{AE94037C-B756-444D-A07F-A36A9959D37C}"/>
    <cellStyle name="Labels - Style3 6 4 5 3 3 2" xfId="29853" xr:uid="{650301AF-F0F2-48F0-BE38-7132A591D39C}"/>
    <cellStyle name="Labels - Style3 6 4 5 3 4" xfId="29854" xr:uid="{867C65C6-3D1E-4BA8-AF16-A75D26DF85E6}"/>
    <cellStyle name="Labels - Style3 6 4 5 4" xfId="29855" xr:uid="{59FF486C-7684-4DA5-B2D2-2651537BD054}"/>
    <cellStyle name="Labels - Style3 6 4 5 4 2" xfId="29856" xr:uid="{3233C7F6-66B7-480F-8606-A549CAAF54EF}"/>
    <cellStyle name="Labels - Style3 6 4 5 5" xfId="29857" xr:uid="{7F58FF6D-F00D-43A2-8210-E756B8F19771}"/>
    <cellStyle name="Labels - Style3 6 4 6" xfId="9129" xr:uid="{D0D7F297-6CDA-485B-A396-BD01EAE17999}"/>
    <cellStyle name="Labels - Style3 6 4 6 2" xfId="9130" xr:uid="{4365E58E-C703-4071-8AC8-2A5E778FF1FE}"/>
    <cellStyle name="Labels - Style3 6 4 6 2 2" xfId="9131" xr:uid="{3508CB65-3EFC-47E3-931B-2C78CB8B9209}"/>
    <cellStyle name="Labels - Style3 6 4 6 2 2 2" xfId="29858" xr:uid="{41C1CA91-23AD-4E44-B458-DD69597499C3}"/>
    <cellStyle name="Labels - Style3 6 4 6 2 2 2 2" xfId="29859" xr:uid="{66487941-F429-46CB-A14F-F79A863B6FCE}"/>
    <cellStyle name="Labels - Style3 6 4 6 2 2 3" xfId="29860" xr:uid="{666EB9BC-0596-4725-8A25-1C361FFDD8A1}"/>
    <cellStyle name="Labels - Style3 6 4 6 2 3" xfId="29861" xr:uid="{7EAB09CD-56FC-4AA3-97FE-973F3B0E7928}"/>
    <cellStyle name="Labels - Style3 6 4 6 2 3 2" xfId="29862" xr:uid="{46016E47-E501-4EF9-847D-BB2325EF0550}"/>
    <cellStyle name="Labels - Style3 6 4 6 2 4" xfId="29863" xr:uid="{B72699A5-D04F-4A3E-8B77-769642BDAAAF}"/>
    <cellStyle name="Labels - Style3 6 4 6 3" xfId="29864" xr:uid="{D06F4F95-30DF-4116-A1DC-F0EA549CFEEF}"/>
    <cellStyle name="Labels - Style3 6 4 6 3 2" xfId="29865" xr:uid="{2FC9374E-6ABE-49AE-A2CD-618BC09813D3}"/>
    <cellStyle name="Labels - Style3 6 4 6 4" xfId="29866" xr:uid="{781850C4-AAD8-41BA-80CF-E77629A2DB63}"/>
    <cellStyle name="Labels - Style3 6 4 7" xfId="9132" xr:uid="{EDBF664C-06BC-43C3-8934-F22229E3C939}"/>
    <cellStyle name="Labels - Style3 6 4 7 2" xfId="9133" xr:uid="{EE6828C2-2FCF-4389-8E51-4CF3410CD85E}"/>
    <cellStyle name="Labels - Style3 6 4 7 2 2" xfId="29867" xr:uid="{CC0948D2-7B20-4713-9D83-8CC1A0A00782}"/>
    <cellStyle name="Labels - Style3 6 4 7 2 2 2" xfId="29868" xr:uid="{7E417493-6B7B-4DDA-9C60-3057926C7D8F}"/>
    <cellStyle name="Labels - Style3 6 4 7 2 3" xfId="29869" xr:uid="{B3E6C197-76E7-4A40-A773-59796C1B22C8}"/>
    <cellStyle name="Labels - Style3 6 4 7 3" xfId="29870" xr:uid="{3ADD014C-8668-4BA6-9F22-11361F6209C0}"/>
    <cellStyle name="Labels - Style3 6 4 7 3 2" xfId="29871" xr:uid="{F7E528A3-6555-487F-8682-F201826E9F8E}"/>
    <cellStyle name="Labels - Style3 6 4 7 4" xfId="29872" xr:uid="{E0B52AF6-F8CB-4588-AF07-86BD3996D278}"/>
    <cellStyle name="Labels - Style3 6 4 8" xfId="9134" xr:uid="{3BE06E4D-BE63-4FF6-91EA-DA484697391E}"/>
    <cellStyle name="Labels - Style3 6 4 8 2" xfId="29873" xr:uid="{0EA7E5CD-4D17-4CB9-98DF-514B6C229295}"/>
    <cellStyle name="Labels - Style3 6 4 8 2 2" xfId="29874" xr:uid="{A306EF97-0B84-4915-92E9-BBF76F1BF91F}"/>
    <cellStyle name="Labels - Style3 6 4 8 3" xfId="29875" xr:uid="{DF33AE97-E143-46EF-9FA4-21F5AED6B07A}"/>
    <cellStyle name="Labels - Style3 6 4 9" xfId="29876" xr:uid="{782591DE-ABF4-469D-92EC-C35F643D7F0B}"/>
    <cellStyle name="Labels - Style3 6 4 9 2" xfId="29877" xr:uid="{3272C59D-21A1-4497-86AA-8FB2FEB16605}"/>
    <cellStyle name="Labels - Style3 6 5" xfId="9135" xr:uid="{21A17206-3A6E-4926-829B-E3DBBCA8E204}"/>
    <cellStyle name="Labels - Style3 6 5 2" xfId="9136" xr:uid="{213711F6-B24E-4BA5-A39F-FE85F117F247}"/>
    <cellStyle name="Labels - Style3 6 5 2 2" xfId="9137" xr:uid="{4F27C914-00D2-40EC-8159-BBA23E744CA7}"/>
    <cellStyle name="Labels - Style3 6 5 2 2 2" xfId="9138" xr:uid="{7CE8F4E3-1349-40EA-8553-73DF6EF28B5E}"/>
    <cellStyle name="Labels - Style3 6 5 2 2 2 2" xfId="29878" xr:uid="{F611371E-6531-4C90-98DE-42039A8E3E85}"/>
    <cellStyle name="Labels - Style3 6 5 2 2 2 2 2" xfId="29879" xr:uid="{8982BBE5-72A8-4C6A-873D-7AFB63A99BA9}"/>
    <cellStyle name="Labels - Style3 6 5 2 2 2 3" xfId="29880" xr:uid="{5B24A154-E6B6-4142-9669-127A4E89A1E4}"/>
    <cellStyle name="Labels - Style3 6 5 2 2 3" xfId="29881" xr:uid="{D911C16A-3FE0-48C4-AD78-0B4AC7FF873C}"/>
    <cellStyle name="Labels - Style3 6 5 2 2 3 2" xfId="29882" xr:uid="{CB95BCF7-27CF-4E0F-B927-9E52222EF4C6}"/>
    <cellStyle name="Labels - Style3 6 5 2 2 4" xfId="29883" xr:uid="{5E0E0D99-1287-469D-8DCE-096150BBFF5E}"/>
    <cellStyle name="Labels - Style3 6 5 2 3" xfId="29884" xr:uid="{3CE87839-6A10-4597-8978-FCAB768D62D1}"/>
    <cellStyle name="Labels - Style3 6 5 2 3 2" xfId="29885" xr:uid="{55C496CB-EBF9-4AC1-A4BB-0FDF3C3446A0}"/>
    <cellStyle name="Labels - Style3 6 5 2 4" xfId="29886" xr:uid="{57BD8559-6C33-440B-A118-CADC28A6565C}"/>
    <cellStyle name="Labels - Style3 6 5 3" xfId="9139" xr:uid="{C55C9948-53E8-4474-BAA2-D0CBD9F53CB6}"/>
    <cellStyle name="Labels - Style3 6 5 3 2" xfId="9140" xr:uid="{88E551CA-1FB7-4A0A-BBE5-33DAB911620E}"/>
    <cellStyle name="Labels - Style3 6 5 3 2 2" xfId="29887" xr:uid="{4D185F4F-695F-442F-847D-5EACEDBF940F}"/>
    <cellStyle name="Labels - Style3 6 5 3 2 2 2" xfId="29888" xr:uid="{059FA1C6-F037-462E-B72A-780B749B281F}"/>
    <cellStyle name="Labels - Style3 6 5 3 2 3" xfId="29889" xr:uid="{0DA3E3FE-1829-4F2C-AEEC-E314D1A684D9}"/>
    <cellStyle name="Labels - Style3 6 5 3 3" xfId="29890" xr:uid="{3EA63B7B-2CD9-44F9-BAC1-42212A0B9DA9}"/>
    <cellStyle name="Labels - Style3 6 5 3 3 2" xfId="29891" xr:uid="{CE0E004A-0A2C-41E4-9BFF-B5855330E644}"/>
    <cellStyle name="Labels - Style3 6 5 3 4" xfId="29892" xr:uid="{3EE91DDE-1AE2-4AC4-9AA3-587705326AF8}"/>
    <cellStyle name="Labels - Style3 6 5 4" xfId="9141" xr:uid="{97A99B0C-C94C-4939-8451-9FB82354473C}"/>
    <cellStyle name="Labels - Style3 6 5 4 2" xfId="29893" xr:uid="{A56FCF10-3772-4ACD-8A0F-CB0F05CF1263}"/>
    <cellStyle name="Labels - Style3 6 5 4 2 2" xfId="29894" xr:uid="{65DDCD7C-FFEE-4472-B671-4D4BA9E97BAA}"/>
    <cellStyle name="Labels - Style3 6 5 4 3" xfId="29895" xr:uid="{3998C8F8-59D6-42BF-B64D-BF5F0AE5949E}"/>
    <cellStyle name="Labels - Style3 6 5 5" xfId="29896" xr:uid="{78624FD6-FF8E-4628-B10F-F8AE6B60E7B6}"/>
    <cellStyle name="Labels - Style3 6 5 5 2" xfId="29897" xr:uid="{ACB53F33-231F-485E-8D44-31F8286386BC}"/>
    <cellStyle name="Labels - Style3 6 5 6" xfId="29898" xr:uid="{A611C810-76AE-4DB6-A547-6264CEBC33DC}"/>
    <cellStyle name="Labels - Style3 6 6" xfId="9142" xr:uid="{48B0CA6E-AE2D-4EE9-A0B7-54E06AA9290C}"/>
    <cellStyle name="Labels - Style3 6 6 2" xfId="9143" xr:uid="{3D1AB802-1602-4CA9-B5F3-9BB8256FEEF3}"/>
    <cellStyle name="Labels - Style3 6 6 2 2" xfId="9144" xr:uid="{B3142BD9-BBA3-436E-83B1-813A2F529056}"/>
    <cellStyle name="Labels - Style3 6 6 2 2 2" xfId="9145" xr:uid="{0AD2675B-DF5B-448C-BF5E-3978D1B9633A}"/>
    <cellStyle name="Labels - Style3 6 6 2 2 2 2" xfId="29899" xr:uid="{DBDC6101-B458-4DBC-A508-8CD92CB502CD}"/>
    <cellStyle name="Labels - Style3 6 6 2 2 2 2 2" xfId="29900" xr:uid="{21B3E3CA-0F82-46B9-80A9-D0E97C8B62A1}"/>
    <cellStyle name="Labels - Style3 6 6 2 2 2 3" xfId="29901" xr:uid="{569CC9AF-0C17-40DB-960A-02C40C6121B4}"/>
    <cellStyle name="Labels - Style3 6 6 2 2 3" xfId="29902" xr:uid="{DC47FF36-F635-44DB-B918-0A7899A6AA8D}"/>
    <cellStyle name="Labels - Style3 6 6 2 2 3 2" xfId="29903" xr:uid="{BC9F41A5-422D-4FAE-8899-3520BA1F0564}"/>
    <cellStyle name="Labels - Style3 6 6 2 2 4" xfId="29904" xr:uid="{55D56A97-8644-420F-AF67-388D05BE280A}"/>
    <cellStyle name="Labels - Style3 6 6 2 3" xfId="29905" xr:uid="{5E6241E7-8825-48D4-B7A8-C8982F5D4CE5}"/>
    <cellStyle name="Labels - Style3 6 6 2 3 2" xfId="29906" xr:uid="{2B29B2A3-4A3F-44A7-8A56-A5911C10124B}"/>
    <cellStyle name="Labels - Style3 6 6 2 4" xfId="29907" xr:uid="{2F68F268-074F-4CE5-B69E-34ADB7D6A8F8}"/>
    <cellStyle name="Labels - Style3 6 6 3" xfId="9146" xr:uid="{B0EFF3C6-E4F3-4F92-9FE2-934C284873C7}"/>
    <cellStyle name="Labels - Style3 6 6 3 2" xfId="9147" xr:uid="{860FD0FC-075E-4D9B-AF65-8805128DFEBF}"/>
    <cellStyle name="Labels - Style3 6 6 3 2 2" xfId="29908" xr:uid="{5043B358-F569-425E-A80F-F1666D034F7C}"/>
    <cellStyle name="Labels - Style3 6 6 3 2 2 2" xfId="29909" xr:uid="{37E159DC-7993-4943-929D-E7757EE22295}"/>
    <cellStyle name="Labels - Style3 6 6 3 2 3" xfId="29910" xr:uid="{60F0E02A-1697-47B2-A201-A1ABFFAD9E82}"/>
    <cellStyle name="Labels - Style3 6 6 3 3" xfId="29911" xr:uid="{863F92CA-B374-4A2F-98C3-70684976945B}"/>
    <cellStyle name="Labels - Style3 6 6 3 3 2" xfId="29912" xr:uid="{A016CA23-04DB-431E-B4A8-2BACA68895FD}"/>
    <cellStyle name="Labels - Style3 6 6 3 4" xfId="29913" xr:uid="{A86F4CB7-1666-4ED6-91F7-D53749299B4D}"/>
    <cellStyle name="Labels - Style3 6 6 4" xfId="9148" xr:uid="{24A35AB8-2F2D-4843-9D21-D71CA1CE188E}"/>
    <cellStyle name="Labels - Style3 6 6 4 2" xfId="29914" xr:uid="{A96886CF-D0B1-4484-BB74-D20DB1A31920}"/>
    <cellStyle name="Labels - Style3 6 6 4 2 2" xfId="29915" xr:uid="{F513C29C-909F-4C4E-A874-C70563204481}"/>
    <cellStyle name="Labels - Style3 6 6 4 3" xfId="29916" xr:uid="{2DDFD647-DB69-49CC-8FFE-DA25497E0840}"/>
    <cellStyle name="Labels - Style3 6 6 5" xfId="29917" xr:uid="{022AF328-9FBB-49AF-8A90-A538ECB261C5}"/>
    <cellStyle name="Labels - Style3 6 6 5 2" xfId="29918" xr:uid="{C58DEB06-10D8-4AC9-8A4F-D69DA86EB61C}"/>
    <cellStyle name="Labels - Style3 6 6 6" xfId="29919" xr:uid="{EC105F81-CF41-4D56-9C31-0847389A48CD}"/>
    <cellStyle name="Labels - Style3 6 7" xfId="9149" xr:uid="{1303EC42-6E4B-4413-B120-865A4472A322}"/>
    <cellStyle name="Labels - Style3 6 7 2" xfId="9150" xr:uid="{E4584219-49FE-4DBF-BC05-3C4706CD6C46}"/>
    <cellStyle name="Labels - Style3 6 7 2 2" xfId="9151" xr:uid="{00309612-552F-4D73-80F0-D4C9D5F39FCE}"/>
    <cellStyle name="Labels - Style3 6 7 2 2 2" xfId="9152" xr:uid="{55687D06-303A-440A-9204-12C880835B47}"/>
    <cellStyle name="Labels - Style3 6 7 2 2 2 2" xfId="29920" xr:uid="{F16CD51A-9BAB-40D5-8570-B429CB682E5F}"/>
    <cellStyle name="Labels - Style3 6 7 2 2 2 2 2" xfId="29921" xr:uid="{6D0F1575-948B-4C5F-9B4A-0B6C10E01526}"/>
    <cellStyle name="Labels - Style3 6 7 2 2 2 3" xfId="29922" xr:uid="{87A31087-E41C-458D-B23E-3253CBDA379E}"/>
    <cellStyle name="Labels - Style3 6 7 2 2 3" xfId="29923" xr:uid="{3CDA2DA9-E068-4EF9-A359-DE540C51C8EA}"/>
    <cellStyle name="Labels - Style3 6 7 2 2 3 2" xfId="29924" xr:uid="{CCB37B21-6CED-4A3B-828E-23D7C052D37B}"/>
    <cellStyle name="Labels - Style3 6 7 2 2 4" xfId="29925" xr:uid="{91A8CFFF-B181-4910-A3DA-F2A32FB58E85}"/>
    <cellStyle name="Labels - Style3 6 7 2 3" xfId="29926" xr:uid="{3093930E-C338-46A6-BB2A-5603164535B8}"/>
    <cellStyle name="Labels - Style3 6 7 2 3 2" xfId="29927" xr:uid="{6AC0CB48-452A-4F9F-B212-E90325525D09}"/>
    <cellStyle name="Labels - Style3 6 7 2 4" xfId="29928" xr:uid="{ED5CF683-F505-4C95-97CC-13E294278F32}"/>
    <cellStyle name="Labels - Style3 6 7 3" xfId="9153" xr:uid="{554BACD6-22F6-4EFF-98B7-73CA1876081D}"/>
    <cellStyle name="Labels - Style3 6 7 3 2" xfId="9154" xr:uid="{BC88F779-F77D-4022-A59A-1F0C248155C2}"/>
    <cellStyle name="Labels - Style3 6 7 3 2 2" xfId="29929" xr:uid="{067B81B3-DE89-4F29-8099-1B829B0F8786}"/>
    <cellStyle name="Labels - Style3 6 7 3 2 2 2" xfId="29930" xr:uid="{986E8483-F099-4F03-B593-A4B63AFDA754}"/>
    <cellStyle name="Labels - Style3 6 7 3 2 3" xfId="29931" xr:uid="{C0EF8987-008C-49F9-B463-6D9C69F481D1}"/>
    <cellStyle name="Labels - Style3 6 7 3 3" xfId="29932" xr:uid="{BD86A826-4BD8-4E1A-AB94-73D66E9D5E51}"/>
    <cellStyle name="Labels - Style3 6 7 3 3 2" xfId="29933" xr:uid="{7EA1D96A-8491-4A2F-8D09-E5791A701D2C}"/>
    <cellStyle name="Labels - Style3 6 7 3 4" xfId="29934" xr:uid="{1940AC3F-6CD4-416F-B79A-F99967977923}"/>
    <cellStyle name="Labels - Style3 6 7 4" xfId="9155" xr:uid="{075C1621-05D5-4CA1-9642-3A9E7AA04C69}"/>
    <cellStyle name="Labels - Style3 6 7 4 2" xfId="29935" xr:uid="{184DFF94-71E1-464C-8BB6-0B3C662ECB47}"/>
    <cellStyle name="Labels - Style3 6 7 4 2 2" xfId="29936" xr:uid="{6E7C6014-21A4-4B10-8C2B-7B68CB223B28}"/>
    <cellStyle name="Labels - Style3 6 7 4 3" xfId="29937" xr:uid="{5BDC2EF1-4CBD-4DB3-BDA0-4800038C147C}"/>
    <cellStyle name="Labels - Style3 6 7 5" xfId="29938" xr:uid="{61C2174A-594A-4E0C-848B-A01C9C245024}"/>
    <cellStyle name="Labels - Style3 6 7 5 2" xfId="29939" xr:uid="{9AE52E05-6919-4F77-A2DE-8399C11BEABF}"/>
    <cellStyle name="Labels - Style3 6 7 6" xfId="29940" xr:uid="{47B08AA7-E66E-483B-B688-CA15E25C2FA9}"/>
    <cellStyle name="Labels - Style3 6 8" xfId="9156" xr:uid="{B892C7BF-B5A1-4FCC-AAB4-20BB01D38A99}"/>
    <cellStyle name="Labels - Style3 6 8 2" xfId="9157" xr:uid="{CF8E9125-ACF4-49B6-AEBE-8FCBCEA2A34D}"/>
    <cellStyle name="Labels - Style3 6 8 2 2" xfId="9158" xr:uid="{14A7746E-E4C2-4BE0-B213-0BE28965B0BF}"/>
    <cellStyle name="Labels - Style3 6 8 2 2 2" xfId="29941" xr:uid="{742C196C-2104-44DC-AA9C-3EBD9FCD08FD}"/>
    <cellStyle name="Labels - Style3 6 8 2 2 2 2" xfId="29942" xr:uid="{15248D88-4123-4F94-A63D-94DFA9FA7164}"/>
    <cellStyle name="Labels - Style3 6 8 2 2 3" xfId="29943" xr:uid="{8464D734-00FB-40B7-BA21-8F861A22BA50}"/>
    <cellStyle name="Labels - Style3 6 8 2 3" xfId="29944" xr:uid="{92B4D958-C664-4002-A0C6-D3FAE73CA419}"/>
    <cellStyle name="Labels - Style3 6 8 2 3 2" xfId="29945" xr:uid="{2426CE97-316E-4DDB-8DC6-ED4B841A8340}"/>
    <cellStyle name="Labels - Style3 6 8 2 4" xfId="29946" xr:uid="{A0A62F60-BD32-4ABD-8212-6E90C4FA0C76}"/>
    <cellStyle name="Labels - Style3 6 8 3" xfId="29947" xr:uid="{0B7D04EF-9DC9-450E-B63C-D1C03D3C79B3}"/>
    <cellStyle name="Labels - Style3 6 8 3 2" xfId="29948" xr:uid="{4844498F-7B92-4838-8EF9-11AC24A81F28}"/>
    <cellStyle name="Labels - Style3 6 8 4" xfId="29949" xr:uid="{82F6EC93-75E1-4418-9F1F-4F73C778CB08}"/>
    <cellStyle name="Labels - Style3 6 9" xfId="9159" xr:uid="{C66CEC11-B31E-4CDC-B1AC-52D8DDB949AD}"/>
    <cellStyle name="Labels - Style3 6 9 2" xfId="9160" xr:uid="{5C3895C9-1908-4C7F-8C44-4954108C7879}"/>
    <cellStyle name="Labels - Style3 6 9 2 2" xfId="29950" xr:uid="{B43AED30-FA42-4F90-B45E-3A32330E363B}"/>
    <cellStyle name="Labels - Style3 6 9 2 2 2" xfId="29951" xr:uid="{3F1514D7-C531-41FB-A4C6-2B2F5B517175}"/>
    <cellStyle name="Labels - Style3 6 9 2 3" xfId="29952" xr:uid="{4E8BB001-0BAC-4890-8940-9C0F86F02A0F}"/>
    <cellStyle name="Labels - Style3 6 9 3" xfId="29953" xr:uid="{78BBB723-5B11-47D6-85DA-82BD29969797}"/>
    <cellStyle name="Labels - Style3 6 9 3 2" xfId="29954" xr:uid="{B1D5B97E-0C92-454D-A620-6ACDC6F111B3}"/>
    <cellStyle name="Labels - Style3 6 9 4" xfId="29955" xr:uid="{BE92F15B-0288-4869-A4A6-EB6ABAB10433}"/>
    <cellStyle name="Labels - Style3 7" xfId="9161" xr:uid="{869676F4-1B9D-4983-A3E3-16E5B46A1024}"/>
    <cellStyle name="Labels - Style3 7 10" xfId="29956" xr:uid="{DD27EA56-DFAE-4838-9331-3B7F551341F7}"/>
    <cellStyle name="Labels - Style3 7 10 2" xfId="29957" xr:uid="{DDF54430-F701-482F-9810-3BB4E25AECF2}"/>
    <cellStyle name="Labels - Style3 7 11" xfId="29958" xr:uid="{659DC6BA-C0B0-4092-8F9E-799BB4813150}"/>
    <cellStyle name="Labels - Style3 7 2" xfId="9162" xr:uid="{1F310479-440A-42A9-99E8-7A04ADD05929}"/>
    <cellStyle name="Labels - Style3 7 2 10" xfId="29959" xr:uid="{664611E9-18C2-4277-8AF8-E7A92DA5BC63}"/>
    <cellStyle name="Labels - Style3 7 2 2" xfId="9163" xr:uid="{03F955DF-79FB-4D91-9905-7C9C14DE4B7E}"/>
    <cellStyle name="Labels - Style3 7 2 2 2" xfId="9164" xr:uid="{7806EAB0-0C11-41C2-AE1D-1ACD904D19F9}"/>
    <cellStyle name="Labels - Style3 7 2 2 2 2" xfId="9165" xr:uid="{BA6DDC7E-AFC3-4F5C-97E0-00888B466A75}"/>
    <cellStyle name="Labels - Style3 7 2 2 2 2 2" xfId="9166" xr:uid="{F16184C7-0229-4782-834E-CCA6CA20EAB0}"/>
    <cellStyle name="Labels - Style3 7 2 2 2 2 2 2" xfId="29960" xr:uid="{0FB67A08-2F9A-468C-9875-02CB0E45AC90}"/>
    <cellStyle name="Labels - Style3 7 2 2 2 2 2 2 2" xfId="29961" xr:uid="{B2442D2B-EFEB-44A5-A11E-70D142CD773C}"/>
    <cellStyle name="Labels - Style3 7 2 2 2 2 2 3" xfId="29962" xr:uid="{DC759FBA-9232-4AF2-A7F5-AA3F76493DD3}"/>
    <cellStyle name="Labels - Style3 7 2 2 2 2 3" xfId="29963" xr:uid="{C6222A81-E2AA-4C50-B8A4-C5633D14AE5F}"/>
    <cellStyle name="Labels - Style3 7 2 2 2 2 3 2" xfId="29964" xr:uid="{5EED31B8-17C0-4F42-886D-65EDFCEE99E4}"/>
    <cellStyle name="Labels - Style3 7 2 2 2 2 4" xfId="29965" xr:uid="{4E1903BA-DEBC-42E3-9CE1-9471B170E5D4}"/>
    <cellStyle name="Labels - Style3 7 2 2 2 3" xfId="29966" xr:uid="{EAD2C436-0E96-4FC2-98E8-C288568C4BD3}"/>
    <cellStyle name="Labels - Style3 7 2 2 2 3 2" xfId="29967" xr:uid="{E72CC59E-03F2-4567-B831-414F7FA9716C}"/>
    <cellStyle name="Labels - Style3 7 2 2 2 4" xfId="29968" xr:uid="{406296CB-6D63-41B3-98BC-F0094513B512}"/>
    <cellStyle name="Labels - Style3 7 2 2 3" xfId="9167" xr:uid="{FEDB7AFE-AFE3-480F-BC47-F5CE4C56E123}"/>
    <cellStyle name="Labels - Style3 7 2 2 3 2" xfId="9168" xr:uid="{D1DEFF02-70DF-4FA4-83F8-69EFB165C75B}"/>
    <cellStyle name="Labels - Style3 7 2 2 3 2 2" xfId="29969" xr:uid="{F4E4E23D-435A-4950-9372-203245D35614}"/>
    <cellStyle name="Labels - Style3 7 2 2 3 2 2 2" xfId="29970" xr:uid="{3DF19675-A632-42BB-A78D-9900F26EC2A2}"/>
    <cellStyle name="Labels - Style3 7 2 2 3 2 3" xfId="29971" xr:uid="{51CD7EFD-D418-4451-B16D-43214157ACFB}"/>
    <cellStyle name="Labels - Style3 7 2 2 3 3" xfId="29972" xr:uid="{9A637F56-80F3-44F4-90FA-4377F3EF0F71}"/>
    <cellStyle name="Labels - Style3 7 2 2 3 3 2" xfId="29973" xr:uid="{B45FF541-DF81-45EC-A44B-2728E63A7375}"/>
    <cellStyle name="Labels - Style3 7 2 2 3 4" xfId="29974" xr:uid="{D7719405-E3CA-4504-93F4-0532DE220035}"/>
    <cellStyle name="Labels - Style3 7 2 2 4" xfId="9169" xr:uid="{8C571E38-97C0-4461-B419-4EABD9761F46}"/>
    <cellStyle name="Labels - Style3 7 2 2 4 2" xfId="29975" xr:uid="{68A25E72-8101-4252-9FC5-9F6D5A03243C}"/>
    <cellStyle name="Labels - Style3 7 2 2 4 2 2" xfId="29976" xr:uid="{2271DF22-E388-4E45-952B-89147A56F8BA}"/>
    <cellStyle name="Labels - Style3 7 2 2 4 3" xfId="29977" xr:uid="{7C5AFE7E-DF9D-46A1-BB25-FB56BA4FBA0D}"/>
    <cellStyle name="Labels - Style3 7 2 2 5" xfId="29978" xr:uid="{C902E020-21F7-4332-8712-AF96AEA39790}"/>
    <cellStyle name="Labels - Style3 7 2 2 5 2" xfId="29979" xr:uid="{BE4CEA58-54CD-41AB-89FC-5A8106CFC47D}"/>
    <cellStyle name="Labels - Style3 7 2 2 6" xfId="29980" xr:uid="{C17111A4-077F-4372-A875-B4B959E1A7A9}"/>
    <cellStyle name="Labels - Style3 7 2 3" xfId="9170" xr:uid="{22FE262B-C558-4AA2-9E74-4D352849176D}"/>
    <cellStyle name="Labels - Style3 7 2 3 2" xfId="9171" xr:uid="{096A6A60-70B6-476A-AAEF-A5307A550B77}"/>
    <cellStyle name="Labels - Style3 7 2 3 2 2" xfId="9172" xr:uid="{25160BDB-8720-4C90-A703-E64805E70923}"/>
    <cellStyle name="Labels - Style3 7 2 3 2 2 2" xfId="9173" xr:uid="{BD07990B-B933-404F-AC08-7AC324931BC7}"/>
    <cellStyle name="Labels - Style3 7 2 3 2 2 2 2" xfId="29981" xr:uid="{1579C911-2861-469E-8E90-4821175DE020}"/>
    <cellStyle name="Labels - Style3 7 2 3 2 2 2 2 2" xfId="29982" xr:uid="{C575356D-BA76-4117-91EC-45730EBAEF97}"/>
    <cellStyle name="Labels - Style3 7 2 3 2 2 2 3" xfId="29983" xr:uid="{E0035A93-5E0D-4EF6-AACA-D374FFFAA205}"/>
    <cellStyle name="Labels - Style3 7 2 3 2 2 3" xfId="29984" xr:uid="{B36E4974-37BD-4CBC-A7D4-9F1AA2115CE0}"/>
    <cellStyle name="Labels - Style3 7 2 3 2 2 3 2" xfId="29985" xr:uid="{F7FBC939-6206-4A64-8FE7-619894D944C6}"/>
    <cellStyle name="Labels - Style3 7 2 3 2 2 4" xfId="29986" xr:uid="{7680F2FB-D05A-45BA-8D63-9118BB56E597}"/>
    <cellStyle name="Labels - Style3 7 2 3 2 3" xfId="29987" xr:uid="{DB17FD39-C567-4040-8F9A-BE04E727A460}"/>
    <cellStyle name="Labels - Style3 7 2 3 2 3 2" xfId="29988" xr:uid="{6019E5A7-55CF-4A84-88F6-51064A23CE42}"/>
    <cellStyle name="Labels - Style3 7 2 3 2 4" xfId="29989" xr:uid="{6ACAF414-B3ED-488A-990A-EBDB89773AF7}"/>
    <cellStyle name="Labels - Style3 7 2 3 3" xfId="9174" xr:uid="{B6D5C8E8-1417-4BD3-B2E3-6A607B5F491B}"/>
    <cellStyle name="Labels - Style3 7 2 3 3 2" xfId="29990" xr:uid="{BE9B92BD-8C93-44AC-9CB1-B6154442FDD6}"/>
    <cellStyle name="Labels - Style3 7 2 3 3 2 2" xfId="29991" xr:uid="{2BA49278-D6C6-44BF-B631-5C2631FAF326}"/>
    <cellStyle name="Labels - Style3 7 2 3 3 3" xfId="29992" xr:uid="{CE652E05-4A18-45DA-B789-7C2747DF808B}"/>
    <cellStyle name="Labels - Style3 7 2 3 4" xfId="29993" xr:uid="{01739724-57A1-4823-B4A5-76CB5F111C8E}"/>
    <cellStyle name="Labels - Style3 7 2 3 4 2" xfId="29994" xr:uid="{C0EEAB6A-358F-4A69-8510-BE0158C06F0F}"/>
    <cellStyle name="Labels - Style3 7 2 3 5" xfId="29995" xr:uid="{FDB52F94-04EB-4F8E-B4EF-318232561451}"/>
    <cellStyle name="Labels - Style3 7 2 4" xfId="9175" xr:uid="{71511CDD-FF48-42A4-B0A0-843E8AAD8E10}"/>
    <cellStyle name="Labels - Style3 7 2 4 2" xfId="9176" xr:uid="{8A6FFDD8-2AE0-4692-9F05-8524BA879035}"/>
    <cellStyle name="Labels - Style3 7 2 4 2 2" xfId="9177" xr:uid="{BFFE4A31-6E3C-45BB-9D13-66F1173D2494}"/>
    <cellStyle name="Labels - Style3 7 2 4 2 2 2" xfId="9178" xr:uid="{92310158-EE31-4515-947E-975C29D45808}"/>
    <cellStyle name="Labels - Style3 7 2 4 2 2 2 2" xfId="29996" xr:uid="{8FAF7915-93DE-488D-93C0-799E660F2BFC}"/>
    <cellStyle name="Labels - Style3 7 2 4 2 2 2 2 2" xfId="29997" xr:uid="{05B661B8-280F-4BF9-AB5E-CE0A47ACB742}"/>
    <cellStyle name="Labels - Style3 7 2 4 2 2 2 3" xfId="29998" xr:uid="{AE6D4520-9437-4BCC-BC7F-B7FFAB4471D7}"/>
    <cellStyle name="Labels - Style3 7 2 4 2 2 3" xfId="29999" xr:uid="{46247915-8D16-4193-9339-7274192E5B47}"/>
    <cellStyle name="Labels - Style3 7 2 4 2 2 3 2" xfId="30000" xr:uid="{CE029050-723F-45E2-9F00-AA3A3D52B965}"/>
    <cellStyle name="Labels - Style3 7 2 4 2 2 4" xfId="30001" xr:uid="{3C29683E-B93A-47E6-8ECE-A05D83D3B7DE}"/>
    <cellStyle name="Labels - Style3 7 2 4 2 3" xfId="30002" xr:uid="{79E47577-D7D8-4ECA-8C1F-2304BD04F3B8}"/>
    <cellStyle name="Labels - Style3 7 2 4 2 3 2" xfId="30003" xr:uid="{D072C696-1353-4AF6-B2DA-F6CBD3AC6614}"/>
    <cellStyle name="Labels - Style3 7 2 4 2 4" xfId="30004" xr:uid="{A0EEEAEA-B902-4D67-9C2C-4EEAEEBCD1E7}"/>
    <cellStyle name="Labels - Style3 7 2 4 3" xfId="9179" xr:uid="{0A9E727E-1FF1-4EC1-AEF9-5864CB8895B9}"/>
    <cellStyle name="Labels - Style3 7 2 4 3 2" xfId="9180" xr:uid="{FD080448-CE9B-40F2-8769-E75709354C87}"/>
    <cellStyle name="Labels - Style3 7 2 4 3 2 2" xfId="30005" xr:uid="{07846446-D603-47A8-BE0B-6FF72FB43BD1}"/>
    <cellStyle name="Labels - Style3 7 2 4 3 2 2 2" xfId="30006" xr:uid="{21C18C6A-C755-4CD0-9B7A-D66AC76E0512}"/>
    <cellStyle name="Labels - Style3 7 2 4 3 2 3" xfId="30007" xr:uid="{B1C9679C-A432-4015-AAE9-D8B91E1EE6BA}"/>
    <cellStyle name="Labels - Style3 7 2 4 3 3" xfId="30008" xr:uid="{CF48DAF5-586C-4BF6-948B-321C6B6EF903}"/>
    <cellStyle name="Labels - Style3 7 2 4 3 3 2" xfId="30009" xr:uid="{B46143E6-ADAC-4308-B7AE-0949A81A831E}"/>
    <cellStyle name="Labels - Style3 7 2 4 3 4" xfId="30010" xr:uid="{C3761F09-17CE-49CA-9461-87073EBC417F}"/>
    <cellStyle name="Labels - Style3 7 2 4 4" xfId="9181" xr:uid="{8273CED4-4CEC-47B9-8234-A1654E30F7D8}"/>
    <cellStyle name="Labels - Style3 7 2 4 4 2" xfId="30011" xr:uid="{315BD5ED-5213-4084-8ECC-FA0005A9BE82}"/>
    <cellStyle name="Labels - Style3 7 2 4 4 2 2" xfId="30012" xr:uid="{AF01A8ED-2F6D-4F29-A325-8E2D7790A0A4}"/>
    <cellStyle name="Labels - Style3 7 2 4 4 3" xfId="30013" xr:uid="{19A262FD-D22E-4537-AED1-41B46590F54A}"/>
    <cellStyle name="Labels - Style3 7 2 4 5" xfId="30014" xr:uid="{5D6EBCD6-ABC3-4A33-B43B-4A00A3033988}"/>
    <cellStyle name="Labels - Style3 7 2 4 5 2" xfId="30015" xr:uid="{E2AEA82C-2E7B-47C6-A865-F669F2E13FD9}"/>
    <cellStyle name="Labels - Style3 7 2 4 6" xfId="30016" xr:uid="{BC93B68D-0DBF-4BCF-B3F3-374BE055C406}"/>
    <cellStyle name="Labels - Style3 7 2 5" xfId="9182" xr:uid="{17404510-0610-4B3F-A0D6-6914CCC14271}"/>
    <cellStyle name="Labels - Style3 7 2 5 2" xfId="9183" xr:uid="{D98CF78C-95BC-4E6F-8D09-7CEC3DF765DC}"/>
    <cellStyle name="Labels - Style3 7 2 5 2 2" xfId="9184" xr:uid="{AF0BC53A-20E8-4ADD-BF94-E6D4CE9DDE13}"/>
    <cellStyle name="Labels - Style3 7 2 5 2 2 2" xfId="9185" xr:uid="{FFD063DE-AD6F-44DB-9163-A0233705092C}"/>
    <cellStyle name="Labels - Style3 7 2 5 2 2 2 2" xfId="30017" xr:uid="{A6880ACA-FE87-4E1C-81DE-0B4E6C0A18C8}"/>
    <cellStyle name="Labels - Style3 7 2 5 2 2 2 2 2" xfId="30018" xr:uid="{9FCF47C5-7133-4B03-976D-28B37E607D12}"/>
    <cellStyle name="Labels - Style3 7 2 5 2 2 2 3" xfId="30019" xr:uid="{1DDE01C7-CF1D-4059-A64D-59104E36EEF3}"/>
    <cellStyle name="Labels - Style3 7 2 5 2 2 3" xfId="30020" xr:uid="{8D3CEE5A-8241-46A2-9A2C-8618B9C67F1F}"/>
    <cellStyle name="Labels - Style3 7 2 5 2 2 3 2" xfId="30021" xr:uid="{77B7F0C6-C8F2-4199-AEAF-FA165EE61655}"/>
    <cellStyle name="Labels - Style3 7 2 5 2 2 4" xfId="30022" xr:uid="{04867C8F-E3B9-4510-9075-BF566CC33823}"/>
    <cellStyle name="Labels - Style3 7 2 5 2 3" xfId="30023" xr:uid="{5DDAD65C-22F3-4860-9971-7A3DEC128DFF}"/>
    <cellStyle name="Labels - Style3 7 2 5 2 3 2" xfId="30024" xr:uid="{D5CD871B-C02A-4D3D-B3E7-4D13C1E81B20}"/>
    <cellStyle name="Labels - Style3 7 2 5 2 4" xfId="30025" xr:uid="{4B548BFF-6B26-4069-8CA1-CDEA766573AB}"/>
    <cellStyle name="Labels - Style3 7 2 5 3" xfId="9186" xr:uid="{F4905E5B-C089-4FCE-B46B-E92F7150B7F1}"/>
    <cellStyle name="Labels - Style3 7 2 5 3 2" xfId="9187" xr:uid="{59EF3445-4747-441D-A34C-2629B3469CEB}"/>
    <cellStyle name="Labels - Style3 7 2 5 3 2 2" xfId="30026" xr:uid="{AE5FE105-9A93-4BB3-9ED9-D8D584EE3C5B}"/>
    <cellStyle name="Labels - Style3 7 2 5 3 2 2 2" xfId="30027" xr:uid="{ADBB377B-9FAD-4E27-8270-D7DF0C52015C}"/>
    <cellStyle name="Labels - Style3 7 2 5 3 2 3" xfId="30028" xr:uid="{DD5FAD79-BD10-4F0F-9D0D-3DFFE093F900}"/>
    <cellStyle name="Labels - Style3 7 2 5 3 3" xfId="30029" xr:uid="{1DB3D655-DE81-4302-9F17-10BE3C32BF0B}"/>
    <cellStyle name="Labels - Style3 7 2 5 3 3 2" xfId="30030" xr:uid="{4A798ACF-D553-40D5-B0FF-CFAF368054A0}"/>
    <cellStyle name="Labels - Style3 7 2 5 3 4" xfId="30031" xr:uid="{9E9401BF-DD1F-4077-94AA-701144A72C34}"/>
    <cellStyle name="Labels - Style3 7 2 5 4" xfId="30032" xr:uid="{134F5B0B-5A96-46A0-9CE3-34A75CD27738}"/>
    <cellStyle name="Labels - Style3 7 2 5 4 2" xfId="30033" xr:uid="{3181FCD6-ABF3-4794-8071-951F6E21C1D5}"/>
    <cellStyle name="Labels - Style3 7 2 5 5" xfId="30034" xr:uid="{1C1DA9F9-5211-4EE2-BD28-F41A17707C45}"/>
    <cellStyle name="Labels - Style3 7 2 6" xfId="9188" xr:uid="{B53AAC19-542A-4378-92D6-5C29E15C6EA9}"/>
    <cellStyle name="Labels - Style3 7 2 6 2" xfId="9189" xr:uid="{B703D72E-F39D-4E2A-B60C-4F6D46F86A71}"/>
    <cellStyle name="Labels - Style3 7 2 6 2 2" xfId="9190" xr:uid="{4A1E1831-C720-4866-B6EA-B1CCAADD8D49}"/>
    <cellStyle name="Labels - Style3 7 2 6 2 2 2" xfId="30035" xr:uid="{A33FB603-8D51-43D2-B605-18C8E02E3434}"/>
    <cellStyle name="Labels - Style3 7 2 6 2 2 2 2" xfId="30036" xr:uid="{51B4C087-1BD1-491B-944B-2614609C467B}"/>
    <cellStyle name="Labels - Style3 7 2 6 2 2 3" xfId="30037" xr:uid="{7BA1BE11-F4E7-4047-8F03-A87F2A626F8B}"/>
    <cellStyle name="Labels - Style3 7 2 6 2 3" xfId="30038" xr:uid="{7CB8DC92-14EC-428D-9E3A-CFE7D6749146}"/>
    <cellStyle name="Labels - Style3 7 2 6 2 3 2" xfId="30039" xr:uid="{50ECAA39-89AD-40C6-8905-F70A0EE3F701}"/>
    <cellStyle name="Labels - Style3 7 2 6 2 4" xfId="30040" xr:uid="{A91D3484-0141-489B-A287-F216CEC2B5E8}"/>
    <cellStyle name="Labels - Style3 7 2 6 3" xfId="30041" xr:uid="{61AA3FF2-17B0-4340-A467-6261865E77F3}"/>
    <cellStyle name="Labels - Style3 7 2 6 3 2" xfId="30042" xr:uid="{78A86F77-64AE-4336-B0D7-39CA6289F047}"/>
    <cellStyle name="Labels - Style3 7 2 6 4" xfId="30043" xr:uid="{FD45404B-3ADD-46B5-B6CF-0F626EC996C2}"/>
    <cellStyle name="Labels - Style3 7 2 7" xfId="9191" xr:uid="{64CF789B-3F17-4539-AA62-F7B7AFDAA0F1}"/>
    <cellStyle name="Labels - Style3 7 2 7 2" xfId="9192" xr:uid="{F47A9D2F-E22F-4651-BEE1-5880DE63CFAC}"/>
    <cellStyle name="Labels - Style3 7 2 7 2 2" xfId="30044" xr:uid="{CBCD75C1-5EE5-402E-B9B6-8B9AD3E8A7C3}"/>
    <cellStyle name="Labels - Style3 7 2 7 2 2 2" xfId="30045" xr:uid="{FCAC2044-D8A4-4179-A65F-67B52D63C689}"/>
    <cellStyle name="Labels - Style3 7 2 7 2 3" xfId="30046" xr:uid="{7A0B577B-ED9C-4E2A-84D4-1D00A679CDDC}"/>
    <cellStyle name="Labels - Style3 7 2 7 3" xfId="30047" xr:uid="{E9A10A8E-9F75-40C4-8D51-B04FA5D2BBC8}"/>
    <cellStyle name="Labels - Style3 7 2 7 3 2" xfId="30048" xr:uid="{15CD7D6E-564C-4190-A863-05CCC1F3C95C}"/>
    <cellStyle name="Labels - Style3 7 2 7 4" xfId="30049" xr:uid="{EA30B364-EAD8-4148-9E68-BEDF9962FF45}"/>
    <cellStyle name="Labels - Style3 7 2 8" xfId="9193" xr:uid="{A704314C-C0E0-4C04-8129-693F20B2B7C6}"/>
    <cellStyle name="Labels - Style3 7 2 8 2" xfId="30050" xr:uid="{D3E5477F-21A6-4982-8F34-31C672CE2F47}"/>
    <cellStyle name="Labels - Style3 7 2 8 2 2" xfId="30051" xr:uid="{5053CD81-F3C3-44C7-BD24-1D2DAB49E7FB}"/>
    <cellStyle name="Labels - Style3 7 2 8 3" xfId="30052" xr:uid="{36C9F0EE-F8EB-4985-8F90-7158AF9C4BB2}"/>
    <cellStyle name="Labels - Style3 7 2 9" xfId="30053" xr:uid="{0AD58E8E-1706-4EED-9B86-121761ADEB05}"/>
    <cellStyle name="Labels - Style3 7 2 9 2" xfId="30054" xr:uid="{19022C7A-4520-4049-B0C5-D4FF494AF744}"/>
    <cellStyle name="Labels - Style3 7 3" xfId="9194" xr:uid="{416910C0-5DC2-46C8-B488-1B1F95CC86AE}"/>
    <cellStyle name="Labels - Style3 7 3 10" xfId="30055" xr:uid="{F096ACBC-1B6C-493B-BE3E-82E244F59E39}"/>
    <cellStyle name="Labels - Style3 7 3 2" xfId="9195" xr:uid="{E6DA9AE8-2A6D-4DDF-9571-5028B875FAA6}"/>
    <cellStyle name="Labels - Style3 7 3 2 2" xfId="9196" xr:uid="{CF39E2FE-F831-454A-847C-4FDDDC09FCEF}"/>
    <cellStyle name="Labels - Style3 7 3 2 2 2" xfId="9197" xr:uid="{10647827-2641-4506-98F4-EA2FD26235A6}"/>
    <cellStyle name="Labels - Style3 7 3 2 2 2 2" xfId="9198" xr:uid="{E29A00F6-9397-4278-9DB0-6A061F398F8E}"/>
    <cellStyle name="Labels - Style3 7 3 2 2 2 2 2" xfId="30056" xr:uid="{31FE93A2-04AB-4EE9-9137-205CE19C4A41}"/>
    <cellStyle name="Labels - Style3 7 3 2 2 2 2 2 2" xfId="30057" xr:uid="{42709BEE-CCB7-4EE9-BCAA-190D78E76D18}"/>
    <cellStyle name="Labels - Style3 7 3 2 2 2 2 3" xfId="30058" xr:uid="{7FCA6C10-131A-4623-8DE5-AFE7706B7E66}"/>
    <cellStyle name="Labels - Style3 7 3 2 2 2 3" xfId="30059" xr:uid="{01EA3A37-CDD6-4D6D-B286-D462E6FCA4C5}"/>
    <cellStyle name="Labels - Style3 7 3 2 2 2 3 2" xfId="30060" xr:uid="{C64D6B29-17E4-4539-99D4-CF296D75799F}"/>
    <cellStyle name="Labels - Style3 7 3 2 2 2 4" xfId="30061" xr:uid="{182299A2-4384-4BDE-84C1-6CEABE2F7CFC}"/>
    <cellStyle name="Labels - Style3 7 3 2 2 3" xfId="30062" xr:uid="{C8D57873-099F-4739-AD14-9A7DE81A0BCC}"/>
    <cellStyle name="Labels - Style3 7 3 2 2 3 2" xfId="30063" xr:uid="{6C46EF78-8964-4FC8-8204-61E397A404B3}"/>
    <cellStyle name="Labels - Style3 7 3 2 2 4" xfId="30064" xr:uid="{89A447CC-94EE-4AE0-A684-F32F482EEEE4}"/>
    <cellStyle name="Labels - Style3 7 3 2 3" xfId="9199" xr:uid="{2334D854-F6D5-4852-98F1-C56A5F4B112A}"/>
    <cellStyle name="Labels - Style3 7 3 2 3 2" xfId="9200" xr:uid="{DD29BB51-BC6E-4E6B-B008-8418C5639D0A}"/>
    <cellStyle name="Labels - Style3 7 3 2 3 2 2" xfId="30065" xr:uid="{97BC90A0-0A06-4E37-B519-CFDDE5AC1A8C}"/>
    <cellStyle name="Labels - Style3 7 3 2 3 2 2 2" xfId="30066" xr:uid="{7B1367A2-F381-4237-B7B3-D0B7FC929063}"/>
    <cellStyle name="Labels - Style3 7 3 2 3 2 3" xfId="30067" xr:uid="{25089DF1-F268-4DC2-832C-F525EE9465C3}"/>
    <cellStyle name="Labels - Style3 7 3 2 3 3" xfId="30068" xr:uid="{2750D3A6-7C77-4155-A6B3-826E4250CC21}"/>
    <cellStyle name="Labels - Style3 7 3 2 3 3 2" xfId="30069" xr:uid="{05432539-885F-464B-B5C0-036FC4542B4A}"/>
    <cellStyle name="Labels - Style3 7 3 2 3 4" xfId="30070" xr:uid="{0B9E5D0B-87BE-4CD1-A2B2-CFE255FB2C4F}"/>
    <cellStyle name="Labels - Style3 7 3 2 4" xfId="9201" xr:uid="{06E27E0E-BD40-4F67-8DD0-ABA8699A9CBD}"/>
    <cellStyle name="Labels - Style3 7 3 2 4 2" xfId="30071" xr:uid="{647C2C7D-B0EB-4EE5-A588-330178567DEF}"/>
    <cellStyle name="Labels - Style3 7 3 2 4 2 2" xfId="30072" xr:uid="{7B12735D-AB8B-4B33-9C9E-012FBB73B178}"/>
    <cellStyle name="Labels - Style3 7 3 2 4 3" xfId="30073" xr:uid="{B589FEB0-892C-45F8-B6C4-52EE38F8EC89}"/>
    <cellStyle name="Labels - Style3 7 3 2 5" xfId="30074" xr:uid="{DB955090-AAF7-4F46-846E-E9B4B3F8B881}"/>
    <cellStyle name="Labels - Style3 7 3 2 5 2" xfId="30075" xr:uid="{160F5EA9-C8D8-4398-8329-B01071063A93}"/>
    <cellStyle name="Labels - Style3 7 3 2 6" xfId="30076" xr:uid="{184208C7-0848-49C1-A18B-5E846D6A8F81}"/>
    <cellStyle name="Labels - Style3 7 3 3" xfId="9202" xr:uid="{E26C1C4C-CB8E-4B04-AFCC-0C11E77AD27D}"/>
    <cellStyle name="Labels - Style3 7 3 3 2" xfId="9203" xr:uid="{5888B8AD-141F-4A3F-99B4-2E39975B95DE}"/>
    <cellStyle name="Labels - Style3 7 3 3 2 2" xfId="9204" xr:uid="{9D877953-E55B-4EAE-9E5A-FAD02DBB5052}"/>
    <cellStyle name="Labels - Style3 7 3 3 2 2 2" xfId="9205" xr:uid="{573A10FD-06FD-4E47-9680-523654DFF879}"/>
    <cellStyle name="Labels - Style3 7 3 3 2 2 2 2" xfId="30077" xr:uid="{3BB591A2-FB8E-4A29-A00D-2F63F29C8191}"/>
    <cellStyle name="Labels - Style3 7 3 3 2 2 2 2 2" xfId="30078" xr:uid="{9F1BF60D-38F7-45C8-9F7C-2F0187867D68}"/>
    <cellStyle name="Labels - Style3 7 3 3 2 2 2 3" xfId="30079" xr:uid="{3ECDA878-22B9-4D14-9186-8E419706AD8E}"/>
    <cellStyle name="Labels - Style3 7 3 3 2 2 3" xfId="30080" xr:uid="{A9428ED9-02ED-4453-B4F6-61A49137D39F}"/>
    <cellStyle name="Labels - Style3 7 3 3 2 2 3 2" xfId="30081" xr:uid="{B9964681-404E-4AB6-AAB7-307DA14D581B}"/>
    <cellStyle name="Labels - Style3 7 3 3 2 2 4" xfId="30082" xr:uid="{EEFCB78E-8CB8-4801-8E3E-D73CB9FBFF9F}"/>
    <cellStyle name="Labels - Style3 7 3 3 2 3" xfId="30083" xr:uid="{48AE3F64-E9B0-4D46-BCB5-1B3DDA03A35A}"/>
    <cellStyle name="Labels - Style3 7 3 3 2 3 2" xfId="30084" xr:uid="{2C6DDEB5-0408-4AB8-914B-03A8CBB8531A}"/>
    <cellStyle name="Labels - Style3 7 3 3 2 4" xfId="30085" xr:uid="{4197A5C8-9EE4-43E3-8357-AF2394EA6228}"/>
    <cellStyle name="Labels - Style3 7 3 3 3" xfId="9206" xr:uid="{8CBD9960-0E94-461F-A5AA-7121EA60D1D1}"/>
    <cellStyle name="Labels - Style3 7 3 3 3 2" xfId="30086" xr:uid="{EECD2E48-3E68-468B-824B-EAFE5398D163}"/>
    <cellStyle name="Labels - Style3 7 3 3 3 2 2" xfId="30087" xr:uid="{2CD7C265-637C-416E-A568-127B35B96824}"/>
    <cellStyle name="Labels - Style3 7 3 3 3 3" xfId="30088" xr:uid="{52699FFC-75ED-45A2-8437-8127346B233B}"/>
    <cellStyle name="Labels - Style3 7 3 3 4" xfId="30089" xr:uid="{66DD5A2B-D41E-4C65-9D6A-5A757FADC844}"/>
    <cellStyle name="Labels - Style3 7 3 3 4 2" xfId="30090" xr:uid="{9512D2C3-3C81-44FE-BB9D-F90AB238B352}"/>
    <cellStyle name="Labels - Style3 7 3 3 5" xfId="30091" xr:uid="{4B6F0EDC-699A-41D7-955A-099FC7515E37}"/>
    <cellStyle name="Labels - Style3 7 3 4" xfId="9207" xr:uid="{5147288A-AB81-4EC8-845F-672AE83ED039}"/>
    <cellStyle name="Labels - Style3 7 3 4 2" xfId="9208" xr:uid="{9F026B15-0985-4638-A8BB-2A678C1BE551}"/>
    <cellStyle name="Labels - Style3 7 3 4 2 2" xfId="9209" xr:uid="{5AED74C8-B7B6-4A19-B812-2238186D3021}"/>
    <cellStyle name="Labels - Style3 7 3 4 2 2 2" xfId="9210" xr:uid="{00DE6A4E-3EEE-45A7-A46A-591BB29FA853}"/>
    <cellStyle name="Labels - Style3 7 3 4 2 2 2 2" xfId="30092" xr:uid="{3FEDD64A-0694-423C-8CBF-C2A3EF8742D4}"/>
    <cellStyle name="Labels - Style3 7 3 4 2 2 2 2 2" xfId="30093" xr:uid="{5786998E-1475-4372-9C67-EED53BD35967}"/>
    <cellStyle name="Labels - Style3 7 3 4 2 2 2 3" xfId="30094" xr:uid="{3D494C9F-7C2C-4CBF-8B5C-B993D5B4EA8A}"/>
    <cellStyle name="Labels - Style3 7 3 4 2 2 3" xfId="30095" xr:uid="{F5056286-DE3D-4019-856B-3E373C1B2BF8}"/>
    <cellStyle name="Labels - Style3 7 3 4 2 2 3 2" xfId="30096" xr:uid="{5657F9FA-C533-4E20-9B68-983CC1B788A4}"/>
    <cellStyle name="Labels - Style3 7 3 4 2 2 4" xfId="30097" xr:uid="{3C4014F5-CC91-4108-96C1-8489D3A5BB78}"/>
    <cellStyle name="Labels - Style3 7 3 4 2 3" xfId="30098" xr:uid="{6C8961A5-3D07-4E44-8FAF-46E22284374D}"/>
    <cellStyle name="Labels - Style3 7 3 4 2 3 2" xfId="30099" xr:uid="{8D12CE38-1F22-4121-993C-320AAA8CCCA9}"/>
    <cellStyle name="Labels - Style3 7 3 4 2 4" xfId="30100" xr:uid="{8D5F5C4F-2D3B-4C70-AD12-79F96CF020AA}"/>
    <cellStyle name="Labels - Style3 7 3 4 3" xfId="9211" xr:uid="{F253147F-9445-467B-8418-57AC023E88CE}"/>
    <cellStyle name="Labels - Style3 7 3 4 3 2" xfId="9212" xr:uid="{4D3D7E7B-D6BD-4895-9193-075AC4484A13}"/>
    <cellStyle name="Labels - Style3 7 3 4 3 2 2" xfId="30101" xr:uid="{B469A213-003F-4C3E-B75C-01AAC29A48C3}"/>
    <cellStyle name="Labels - Style3 7 3 4 3 2 2 2" xfId="30102" xr:uid="{551B4E79-B8B5-441B-BE28-AE02907009D1}"/>
    <cellStyle name="Labels - Style3 7 3 4 3 2 3" xfId="30103" xr:uid="{D55F690A-3241-4FBA-BA55-0FAEFA9CA8FD}"/>
    <cellStyle name="Labels - Style3 7 3 4 3 3" xfId="30104" xr:uid="{11FF6D93-706F-4BD9-96F3-D74832D3FED7}"/>
    <cellStyle name="Labels - Style3 7 3 4 3 3 2" xfId="30105" xr:uid="{A6392FB9-A621-4F81-9CBD-B6A06482D1EC}"/>
    <cellStyle name="Labels - Style3 7 3 4 3 4" xfId="30106" xr:uid="{27EC81B6-C10F-4AF4-B45C-D8F38AE296E7}"/>
    <cellStyle name="Labels - Style3 7 3 4 4" xfId="9213" xr:uid="{E5DFC676-BDF3-4A31-ABB8-70B0247F5141}"/>
    <cellStyle name="Labels - Style3 7 3 4 4 2" xfId="30107" xr:uid="{FB8C1313-4EAE-4652-9486-6928705EB88B}"/>
    <cellStyle name="Labels - Style3 7 3 4 4 2 2" xfId="30108" xr:uid="{2F908CEA-481B-4116-BA97-7A3EA7E20BDE}"/>
    <cellStyle name="Labels - Style3 7 3 4 4 3" xfId="30109" xr:uid="{965B0104-4A3F-491A-9408-37B024F177BA}"/>
    <cellStyle name="Labels - Style3 7 3 4 5" xfId="30110" xr:uid="{D4F7381B-D369-4E37-A4AB-F9F61DC416AF}"/>
    <cellStyle name="Labels - Style3 7 3 4 5 2" xfId="30111" xr:uid="{9D79977B-5D6D-4B22-9577-8B4F1ED9219D}"/>
    <cellStyle name="Labels - Style3 7 3 4 6" xfId="30112" xr:uid="{5EBC2F55-FB39-489B-B1AB-CA5F2C538BD1}"/>
    <cellStyle name="Labels - Style3 7 3 5" xfId="9214" xr:uid="{4F55EE38-69F0-4C8D-9573-A1D02CE8C8D6}"/>
    <cellStyle name="Labels - Style3 7 3 5 2" xfId="9215" xr:uid="{C3BFBED4-B903-4B4A-948F-4D28377E512E}"/>
    <cellStyle name="Labels - Style3 7 3 5 2 2" xfId="9216" xr:uid="{9BC23D96-3FE8-40DD-A4F0-185788187F9E}"/>
    <cellStyle name="Labels - Style3 7 3 5 2 2 2" xfId="9217" xr:uid="{57DB3516-E5B5-47B3-ACAD-3D5427F0E048}"/>
    <cellStyle name="Labels - Style3 7 3 5 2 2 2 2" xfId="30113" xr:uid="{237BB92D-2867-4BDC-AC78-115EE48A2B48}"/>
    <cellStyle name="Labels - Style3 7 3 5 2 2 2 2 2" xfId="30114" xr:uid="{2C9EE2C5-1CB8-47CF-BDA6-FD78573C60D0}"/>
    <cellStyle name="Labels - Style3 7 3 5 2 2 2 3" xfId="30115" xr:uid="{4C54ED38-D455-42C8-9FB6-B83A30A21196}"/>
    <cellStyle name="Labels - Style3 7 3 5 2 2 3" xfId="30116" xr:uid="{AF352D14-D638-428E-B6A4-AF7BB98F1051}"/>
    <cellStyle name="Labels - Style3 7 3 5 2 2 3 2" xfId="30117" xr:uid="{8D70007C-F79F-4FB3-9C99-241357EB4CC6}"/>
    <cellStyle name="Labels - Style3 7 3 5 2 2 4" xfId="30118" xr:uid="{B1750B26-0073-44EF-9A16-55438734E78F}"/>
    <cellStyle name="Labels - Style3 7 3 5 2 3" xfId="30119" xr:uid="{CA194EAB-576D-4236-B39B-F5A50CC64AD6}"/>
    <cellStyle name="Labels - Style3 7 3 5 2 3 2" xfId="30120" xr:uid="{37604C2F-AE0B-4E4A-89FB-5CD0B62FA6A7}"/>
    <cellStyle name="Labels - Style3 7 3 5 2 4" xfId="30121" xr:uid="{02DE6EE5-A5E9-4C20-851B-E8C70E9D1395}"/>
    <cellStyle name="Labels - Style3 7 3 5 3" xfId="9218" xr:uid="{A241C3E7-36F2-4A93-B2C9-EB073B49F8DC}"/>
    <cellStyle name="Labels - Style3 7 3 5 3 2" xfId="9219" xr:uid="{C1363F9E-1D91-4CE8-80B5-EDC56973AAE6}"/>
    <cellStyle name="Labels - Style3 7 3 5 3 2 2" xfId="30122" xr:uid="{26E9A2DE-472F-41F8-991D-A016B660BC39}"/>
    <cellStyle name="Labels - Style3 7 3 5 3 2 2 2" xfId="30123" xr:uid="{F1801031-A83E-4D5F-84D3-75A31ADC0C41}"/>
    <cellStyle name="Labels - Style3 7 3 5 3 2 3" xfId="30124" xr:uid="{E4DA1D5E-7CFA-49A5-A031-C29775A94613}"/>
    <cellStyle name="Labels - Style3 7 3 5 3 3" xfId="30125" xr:uid="{6F91DB8B-CA2A-488D-8AEC-3F3AF6C54807}"/>
    <cellStyle name="Labels - Style3 7 3 5 3 3 2" xfId="30126" xr:uid="{BD22D14D-09CE-4F9F-889B-AC8CE30A2E7A}"/>
    <cellStyle name="Labels - Style3 7 3 5 3 4" xfId="30127" xr:uid="{A920FEF4-EE80-4AEB-BCBE-6127C91F4C95}"/>
    <cellStyle name="Labels - Style3 7 3 5 4" xfId="30128" xr:uid="{4ABCB4C5-508E-41A6-8FCC-5FAC15A5ED0F}"/>
    <cellStyle name="Labels - Style3 7 3 5 4 2" xfId="30129" xr:uid="{360F2000-C216-4F39-A953-72756BF9D2D8}"/>
    <cellStyle name="Labels - Style3 7 3 5 5" xfId="30130" xr:uid="{1E244EA5-1E86-4C28-9AD7-22CFC7957FF6}"/>
    <cellStyle name="Labels - Style3 7 3 6" xfId="9220" xr:uid="{5157C72E-0BCD-4219-91B7-902CAAF39DF0}"/>
    <cellStyle name="Labels - Style3 7 3 6 2" xfId="9221" xr:uid="{89A96643-1380-48E8-BBD1-3AB41B5377AD}"/>
    <cellStyle name="Labels - Style3 7 3 6 2 2" xfId="9222" xr:uid="{763A57B2-5AED-418F-8DB1-59B0679C9FCF}"/>
    <cellStyle name="Labels - Style3 7 3 6 2 2 2" xfId="30131" xr:uid="{3259986E-AF15-463D-AB5D-AAD53070AC6A}"/>
    <cellStyle name="Labels - Style3 7 3 6 2 2 2 2" xfId="30132" xr:uid="{1A07EEF8-A04D-4893-A8BB-FBB40272280A}"/>
    <cellStyle name="Labels - Style3 7 3 6 2 2 3" xfId="30133" xr:uid="{B2CD0F79-3BE5-4CB9-ACC1-AE53B6B53A82}"/>
    <cellStyle name="Labels - Style3 7 3 6 2 3" xfId="30134" xr:uid="{925F4DA1-E6FE-4D6D-812C-EC0091312DDE}"/>
    <cellStyle name="Labels - Style3 7 3 6 2 3 2" xfId="30135" xr:uid="{309F343D-828D-4971-80D2-76F8B35C5C02}"/>
    <cellStyle name="Labels - Style3 7 3 6 2 4" xfId="30136" xr:uid="{A591EE63-DDC5-4BD0-A631-C422B03D7B57}"/>
    <cellStyle name="Labels - Style3 7 3 6 3" xfId="30137" xr:uid="{65DE2020-401A-4361-BB1B-60F7E466ABB3}"/>
    <cellStyle name="Labels - Style3 7 3 6 3 2" xfId="30138" xr:uid="{5D48FCBF-1C18-49B7-B826-6BAFD4B40597}"/>
    <cellStyle name="Labels - Style3 7 3 6 4" xfId="30139" xr:uid="{32C43501-6F22-4C88-8E6F-CF0CA4A6F6C6}"/>
    <cellStyle name="Labels - Style3 7 3 7" xfId="9223" xr:uid="{4A71C7D3-8814-4BBB-90D7-A96EF692D88D}"/>
    <cellStyle name="Labels - Style3 7 3 7 2" xfId="9224" xr:uid="{34F82A01-BD26-45F7-B03E-1DB72A0852BE}"/>
    <cellStyle name="Labels - Style3 7 3 7 2 2" xfId="30140" xr:uid="{1A020F5F-9B08-4C48-ADFF-A6F035ABB8CF}"/>
    <cellStyle name="Labels - Style3 7 3 7 2 2 2" xfId="30141" xr:uid="{5CBF42DB-03B9-4DBF-ABCF-CE065911D2D2}"/>
    <cellStyle name="Labels - Style3 7 3 7 2 3" xfId="30142" xr:uid="{B4725788-AD3F-4838-8CE5-4C1F79D92EFE}"/>
    <cellStyle name="Labels - Style3 7 3 7 3" xfId="30143" xr:uid="{B2628EEB-BDA3-40FA-9CCB-60C48881E1ED}"/>
    <cellStyle name="Labels - Style3 7 3 7 3 2" xfId="30144" xr:uid="{E6640D46-9549-4478-AB77-98144BBBF6F1}"/>
    <cellStyle name="Labels - Style3 7 3 7 4" xfId="30145" xr:uid="{D586693C-DA93-416B-BD08-D58CEEB4596C}"/>
    <cellStyle name="Labels - Style3 7 3 8" xfId="9225" xr:uid="{BA3219FD-D590-475B-8968-D95B4A43C3CD}"/>
    <cellStyle name="Labels - Style3 7 3 8 2" xfId="30146" xr:uid="{602E2451-D3E4-4CD8-8BF2-4A97FC716E02}"/>
    <cellStyle name="Labels - Style3 7 3 8 2 2" xfId="30147" xr:uid="{FE558EA0-CF35-4089-BAF2-C8844BE5E444}"/>
    <cellStyle name="Labels - Style3 7 3 8 3" xfId="30148" xr:uid="{3E5A21D9-6013-469A-98B2-3D56183386D4}"/>
    <cellStyle name="Labels - Style3 7 3 9" xfId="30149" xr:uid="{96C2DE36-286C-44BD-A8A0-2722F6B7FA2C}"/>
    <cellStyle name="Labels - Style3 7 3 9 2" xfId="30150" xr:uid="{347D2256-68D3-4382-BCD3-1F52C722A742}"/>
    <cellStyle name="Labels - Style3 7 4" xfId="9226" xr:uid="{F843DA06-95E8-481F-B598-8AE51C14292E}"/>
    <cellStyle name="Labels - Style3 7 4 2" xfId="9227" xr:uid="{1C1DAB60-4DF0-40AE-86C4-5F2CC65368F4}"/>
    <cellStyle name="Labels - Style3 7 4 2 2" xfId="9228" xr:uid="{058D16DC-3F46-433F-ACE5-F1E81886CAE1}"/>
    <cellStyle name="Labels - Style3 7 4 2 2 2" xfId="9229" xr:uid="{331DA471-64C8-4E1A-ADBA-CBF44923F7F0}"/>
    <cellStyle name="Labels - Style3 7 4 2 2 2 2" xfId="30151" xr:uid="{B75A7992-23D2-4502-9AA0-2492C1B8CCCE}"/>
    <cellStyle name="Labels - Style3 7 4 2 2 2 2 2" xfId="30152" xr:uid="{C8C1B6B2-CB24-4CC2-B964-F36A1E0A915C}"/>
    <cellStyle name="Labels - Style3 7 4 2 2 2 3" xfId="30153" xr:uid="{24998955-3044-46B1-87AA-D5EB85EE9F04}"/>
    <cellStyle name="Labels - Style3 7 4 2 2 3" xfId="30154" xr:uid="{8A6E919B-8933-46B5-8487-EE8DEB7A655F}"/>
    <cellStyle name="Labels - Style3 7 4 2 2 3 2" xfId="30155" xr:uid="{9151A923-CCC5-46F2-AACE-BA09EBDC48FD}"/>
    <cellStyle name="Labels - Style3 7 4 2 2 4" xfId="30156" xr:uid="{F077820A-6832-431D-8C29-47368EF88016}"/>
    <cellStyle name="Labels - Style3 7 4 2 3" xfId="30157" xr:uid="{1668CF60-D015-4F8E-B94A-2EDFD559F1FD}"/>
    <cellStyle name="Labels - Style3 7 4 2 3 2" xfId="30158" xr:uid="{3F5967B2-3C96-4F8D-B923-66AAEAE9380D}"/>
    <cellStyle name="Labels - Style3 7 4 2 4" xfId="30159" xr:uid="{B26E0CFE-9E7C-45E2-81FC-D3E28810E2A3}"/>
    <cellStyle name="Labels - Style3 7 4 3" xfId="9230" xr:uid="{0F565057-22FB-49C2-AA1F-FBB0A40B6C6E}"/>
    <cellStyle name="Labels - Style3 7 4 3 2" xfId="9231" xr:uid="{6C31B7A4-BF68-41A8-B937-751ABC4DD45B}"/>
    <cellStyle name="Labels - Style3 7 4 3 2 2" xfId="30160" xr:uid="{8BE8B99C-C416-44EF-BA8E-D08CBE820981}"/>
    <cellStyle name="Labels - Style3 7 4 3 2 2 2" xfId="30161" xr:uid="{C950E46E-277A-4867-ACF8-207D8B98C3E3}"/>
    <cellStyle name="Labels - Style3 7 4 3 2 3" xfId="30162" xr:uid="{9E2133C8-0A6B-4FAB-A9F6-D6B7A0B99F66}"/>
    <cellStyle name="Labels - Style3 7 4 3 3" xfId="30163" xr:uid="{8A007137-7C8B-469A-82AF-2ED5A90468C1}"/>
    <cellStyle name="Labels - Style3 7 4 3 3 2" xfId="30164" xr:uid="{3A7B7CC1-E11C-47EA-8A89-70FF1A64FBE7}"/>
    <cellStyle name="Labels - Style3 7 4 3 4" xfId="30165" xr:uid="{FA236EE6-A6AC-424C-8ED4-F5C2C2627E0D}"/>
    <cellStyle name="Labels - Style3 7 4 4" xfId="9232" xr:uid="{DFE8974B-1832-483D-AF7E-3D7F06EE3EA2}"/>
    <cellStyle name="Labels - Style3 7 4 4 2" xfId="30166" xr:uid="{9F25F23F-7B01-47B5-BDF0-3187651574A1}"/>
    <cellStyle name="Labels - Style3 7 4 4 2 2" xfId="30167" xr:uid="{95629A67-C07C-49DB-AA51-F56CBC722068}"/>
    <cellStyle name="Labels - Style3 7 4 4 3" xfId="30168" xr:uid="{2EA07D2D-F1C8-478B-ADA8-AB9EBC237B6E}"/>
    <cellStyle name="Labels - Style3 7 4 5" xfId="30169" xr:uid="{10BA8199-D363-4C34-BC22-8960CFBAF8F3}"/>
    <cellStyle name="Labels - Style3 7 4 5 2" xfId="30170" xr:uid="{A70BFAB6-D19B-416A-ACB8-60D754FAC723}"/>
    <cellStyle name="Labels - Style3 7 4 6" xfId="30171" xr:uid="{0693FF6E-BA74-4842-990A-6DE079FE6DAF}"/>
    <cellStyle name="Labels - Style3 7 5" xfId="9233" xr:uid="{B58C7728-AE0C-44AF-BB27-3DDBFF71E46E}"/>
    <cellStyle name="Labels - Style3 7 5 2" xfId="9234" xr:uid="{C4BA1B84-6089-4894-A87E-06159322B6EC}"/>
    <cellStyle name="Labels - Style3 7 5 2 2" xfId="9235" xr:uid="{EE84E50B-4A9B-4AAD-ADB3-57B35ECF9A95}"/>
    <cellStyle name="Labels - Style3 7 5 2 2 2" xfId="9236" xr:uid="{188EF82F-140C-4F2E-8EEA-51583952731B}"/>
    <cellStyle name="Labels - Style3 7 5 2 2 2 2" xfId="30172" xr:uid="{9A57AAA5-C7CE-4210-9A5A-B91E4298F62B}"/>
    <cellStyle name="Labels - Style3 7 5 2 2 2 2 2" xfId="30173" xr:uid="{A038C9DC-9045-441B-A4BE-F8625F944928}"/>
    <cellStyle name="Labels - Style3 7 5 2 2 2 3" xfId="30174" xr:uid="{ADBA408F-B002-4473-B837-1D61485A2A71}"/>
    <cellStyle name="Labels - Style3 7 5 2 2 3" xfId="30175" xr:uid="{2F1B3B7C-98EE-4E52-B5F1-1BF28415C8A1}"/>
    <cellStyle name="Labels - Style3 7 5 2 2 3 2" xfId="30176" xr:uid="{649188B4-6420-4B56-BD6D-832FCC3144BA}"/>
    <cellStyle name="Labels - Style3 7 5 2 2 4" xfId="30177" xr:uid="{0D2CC32E-A5AC-4E8B-AD8D-F6E944E97028}"/>
    <cellStyle name="Labels - Style3 7 5 2 3" xfId="30178" xr:uid="{983DC0B2-51BE-4C26-86C0-BEB755B453EC}"/>
    <cellStyle name="Labels - Style3 7 5 2 3 2" xfId="30179" xr:uid="{7D403DBB-91E4-44EC-975B-52FC3A179E9C}"/>
    <cellStyle name="Labels - Style3 7 5 2 4" xfId="30180" xr:uid="{9FBCB16F-31E8-4ECA-AEDE-56D710D4FBE9}"/>
    <cellStyle name="Labels - Style3 7 5 3" xfId="9237" xr:uid="{8B928AD4-CFDB-47FC-93B4-F141641E3E93}"/>
    <cellStyle name="Labels - Style3 7 5 3 2" xfId="9238" xr:uid="{674B4ACA-B65E-4D85-A771-E12B406E1FF0}"/>
    <cellStyle name="Labels - Style3 7 5 3 2 2" xfId="30181" xr:uid="{377F48E6-2A40-41EF-B282-4AFE620372A2}"/>
    <cellStyle name="Labels - Style3 7 5 3 2 2 2" xfId="30182" xr:uid="{6598B172-88B7-4506-9660-C8272CD8D45C}"/>
    <cellStyle name="Labels - Style3 7 5 3 2 3" xfId="30183" xr:uid="{4E1F4242-D503-407A-8038-DED8F333A858}"/>
    <cellStyle name="Labels - Style3 7 5 3 3" xfId="30184" xr:uid="{C0E1C8F4-9256-4E74-BC9B-296E8560CC6B}"/>
    <cellStyle name="Labels - Style3 7 5 3 3 2" xfId="30185" xr:uid="{8172A00F-8805-4B86-AE4A-79FD0B2D4261}"/>
    <cellStyle name="Labels - Style3 7 5 3 4" xfId="30186" xr:uid="{8087CA50-3B3F-420F-83EE-2008B1C3129D}"/>
    <cellStyle name="Labels - Style3 7 5 4" xfId="9239" xr:uid="{C5544CB4-253B-4E14-BD7F-6C10195C7A80}"/>
    <cellStyle name="Labels - Style3 7 5 4 2" xfId="30187" xr:uid="{A802C51E-EF37-48F5-874E-8F91C4E8446A}"/>
    <cellStyle name="Labels - Style3 7 5 4 2 2" xfId="30188" xr:uid="{063C0A4F-26B0-46A9-A664-430E5D8FCB24}"/>
    <cellStyle name="Labels - Style3 7 5 4 3" xfId="30189" xr:uid="{C7F37D81-09AC-4AC2-B027-5A9D904D8B7E}"/>
    <cellStyle name="Labels - Style3 7 5 5" xfId="30190" xr:uid="{805F87BB-9C3C-424F-8F63-6E8C4B2E38FC}"/>
    <cellStyle name="Labels - Style3 7 5 5 2" xfId="30191" xr:uid="{89D4DA30-CBE5-44DC-9637-EBA05BAE7D7C}"/>
    <cellStyle name="Labels - Style3 7 5 6" xfId="30192" xr:uid="{8DD5D7B0-9792-47CD-B463-97F9BD952A44}"/>
    <cellStyle name="Labels - Style3 7 6" xfId="9240" xr:uid="{8F3CFAC0-3A7A-4403-911B-06F7C74D8C1D}"/>
    <cellStyle name="Labels - Style3 7 6 2" xfId="9241" xr:uid="{11424E8B-A43C-4A1D-9EB1-D31579D1010A}"/>
    <cellStyle name="Labels - Style3 7 6 2 2" xfId="9242" xr:uid="{D7B3B21E-A7AE-418E-ADC9-466E1FCE405E}"/>
    <cellStyle name="Labels - Style3 7 6 2 2 2" xfId="9243" xr:uid="{06DBB3C4-B9C8-44F4-841B-8279AAE39219}"/>
    <cellStyle name="Labels - Style3 7 6 2 2 2 2" xfId="30193" xr:uid="{2D78A5F2-C018-492B-B408-32BF28A82D8D}"/>
    <cellStyle name="Labels - Style3 7 6 2 2 2 2 2" xfId="30194" xr:uid="{6C4C1496-0DAA-4643-AC0D-6F2D92344B27}"/>
    <cellStyle name="Labels - Style3 7 6 2 2 2 3" xfId="30195" xr:uid="{C6674288-3B3B-4EAB-A6B2-5782674BEF80}"/>
    <cellStyle name="Labels - Style3 7 6 2 2 3" xfId="30196" xr:uid="{18F1DD4A-3827-43F2-87DC-40821BD255DF}"/>
    <cellStyle name="Labels - Style3 7 6 2 2 3 2" xfId="30197" xr:uid="{355A52CC-53E1-45D6-8AB3-EA75055D0AD7}"/>
    <cellStyle name="Labels - Style3 7 6 2 2 4" xfId="30198" xr:uid="{B5C46661-1668-46C0-A62B-A91AA4EE8123}"/>
    <cellStyle name="Labels - Style3 7 6 2 3" xfId="30199" xr:uid="{BE9FCF3A-AD79-4596-9277-4F06D1538117}"/>
    <cellStyle name="Labels - Style3 7 6 2 3 2" xfId="30200" xr:uid="{E493D794-573E-484D-85A7-0B0F455678C1}"/>
    <cellStyle name="Labels - Style3 7 6 2 4" xfId="30201" xr:uid="{DD75E37F-D772-4227-8F5F-72950DDFF963}"/>
    <cellStyle name="Labels - Style3 7 6 3" xfId="9244" xr:uid="{A48450FB-537B-49CB-B723-0477383D508C}"/>
    <cellStyle name="Labels - Style3 7 6 3 2" xfId="9245" xr:uid="{1BE178A1-6117-4BAA-86DE-EFE9F5733CE8}"/>
    <cellStyle name="Labels - Style3 7 6 3 2 2" xfId="30202" xr:uid="{5222494C-F2AE-4C2F-AE92-46C092C75128}"/>
    <cellStyle name="Labels - Style3 7 6 3 2 2 2" xfId="30203" xr:uid="{DEAA8081-5639-42CB-AEC7-AC7165CE4EFE}"/>
    <cellStyle name="Labels - Style3 7 6 3 2 3" xfId="30204" xr:uid="{729A5B44-B8F7-4734-9D10-988EF57E7BBA}"/>
    <cellStyle name="Labels - Style3 7 6 3 3" xfId="30205" xr:uid="{EC137A45-C0BA-4798-B8D7-C60D8314B0E3}"/>
    <cellStyle name="Labels - Style3 7 6 3 3 2" xfId="30206" xr:uid="{CA6E3E3B-8FC3-4F1E-BA75-02E4903A6C6A}"/>
    <cellStyle name="Labels - Style3 7 6 3 4" xfId="30207" xr:uid="{D6CA5A19-FDA3-41DA-A7FE-7DD5CF216597}"/>
    <cellStyle name="Labels - Style3 7 6 4" xfId="9246" xr:uid="{52B88F58-AC25-4CBC-A9A6-DF9332A7376F}"/>
    <cellStyle name="Labels - Style3 7 6 4 2" xfId="30208" xr:uid="{CF3FC980-D426-4D0F-B1E0-D9FAE32087C5}"/>
    <cellStyle name="Labels - Style3 7 6 4 2 2" xfId="30209" xr:uid="{9F7A08D3-3905-44CC-9310-3F062C443FF4}"/>
    <cellStyle name="Labels - Style3 7 6 4 3" xfId="30210" xr:uid="{76ED8721-8BCE-4C6E-8E1E-4BBFA4350D50}"/>
    <cellStyle name="Labels - Style3 7 6 5" xfId="30211" xr:uid="{2AFCF6D3-8188-49D3-9034-0A695949A894}"/>
    <cellStyle name="Labels - Style3 7 6 5 2" xfId="30212" xr:uid="{8C5823E2-30A6-4207-BCBF-744D182423FF}"/>
    <cellStyle name="Labels - Style3 7 6 6" xfId="30213" xr:uid="{D5CD6F8C-DAD3-443E-8908-1FA6438DEF38}"/>
    <cellStyle name="Labels - Style3 7 7" xfId="9247" xr:uid="{88A9DBD2-991F-4A4F-9959-0C66322AD655}"/>
    <cellStyle name="Labels - Style3 7 7 2" xfId="9248" xr:uid="{23B6E559-EB12-4040-B7BA-F3C89EC7FFF4}"/>
    <cellStyle name="Labels - Style3 7 7 2 2" xfId="9249" xr:uid="{C9ECA758-BF43-47D5-9FC0-ACFF4A6CE445}"/>
    <cellStyle name="Labels - Style3 7 7 2 2 2" xfId="30214" xr:uid="{75F7E292-FBB4-4FCA-BC3D-4B4AAA8B2133}"/>
    <cellStyle name="Labels - Style3 7 7 2 2 2 2" xfId="30215" xr:uid="{9007A771-741F-4E98-A688-65355AFF65DF}"/>
    <cellStyle name="Labels - Style3 7 7 2 2 3" xfId="30216" xr:uid="{EDFE2096-AFA0-4157-AD41-7AFD5A0168A6}"/>
    <cellStyle name="Labels - Style3 7 7 2 3" xfId="30217" xr:uid="{2753A820-0C9C-40E5-B95F-FDEFCCB43A95}"/>
    <cellStyle name="Labels - Style3 7 7 2 3 2" xfId="30218" xr:uid="{B57F0C21-8B7A-43FE-8503-039CD77FE15F}"/>
    <cellStyle name="Labels - Style3 7 7 2 4" xfId="30219" xr:uid="{88A6D8A4-0285-41C1-8DEF-93845583862A}"/>
    <cellStyle name="Labels - Style3 7 7 3" xfId="30220" xr:uid="{2C06B568-B44A-4A5E-AF5C-F5A8968A125A}"/>
    <cellStyle name="Labels - Style3 7 7 3 2" xfId="30221" xr:uid="{AA46CEE5-7598-40D1-AEF9-C47ECB6BD47B}"/>
    <cellStyle name="Labels - Style3 7 7 4" xfId="30222" xr:uid="{9500FA2C-5BBF-44A2-8508-03DAB7B7D7C8}"/>
    <cellStyle name="Labels - Style3 7 8" xfId="9250" xr:uid="{E817C974-C10E-4187-857A-7F787234650C}"/>
    <cellStyle name="Labels - Style3 7 8 2" xfId="9251" xr:uid="{3673C14E-E883-4B87-B50F-11757A9B7BA0}"/>
    <cellStyle name="Labels - Style3 7 8 2 2" xfId="30223" xr:uid="{78F7AF04-276D-49D5-BD52-200C3CB487D8}"/>
    <cellStyle name="Labels - Style3 7 8 2 2 2" xfId="30224" xr:uid="{EFEBA307-79CE-47DA-8261-2045607402B0}"/>
    <cellStyle name="Labels - Style3 7 8 2 3" xfId="30225" xr:uid="{B2CA2409-E27A-4012-9775-F6ED0C27C3AC}"/>
    <cellStyle name="Labels - Style3 7 8 3" xfId="30226" xr:uid="{6AFD740B-4DCB-4E77-8E43-E5BE7FF460FA}"/>
    <cellStyle name="Labels - Style3 7 8 3 2" xfId="30227" xr:uid="{307940B6-5E98-49EE-BB46-A3D50604BDBD}"/>
    <cellStyle name="Labels - Style3 7 8 4" xfId="30228" xr:uid="{094DDCFD-2273-4989-9CD4-D0A6B14A32DE}"/>
    <cellStyle name="Labels - Style3 7 9" xfId="9252" xr:uid="{7370DBD1-C67D-4DDE-ADF6-229F1D9FC749}"/>
    <cellStyle name="Labels - Style3 7 9 2" xfId="30229" xr:uid="{F374868D-68AE-4E67-A8AE-A0074E8C0323}"/>
    <cellStyle name="Labels - Style3 7 9 2 2" xfId="30230" xr:uid="{6007BF70-506D-45AD-9FE3-EE631AC18DBA}"/>
    <cellStyle name="Labels - Style3 7 9 3" xfId="30231" xr:uid="{082240D5-E9B6-49DF-B5B3-36430D30AEAC}"/>
    <cellStyle name="Labels - Style3 8" xfId="9253" xr:uid="{39EDFC3D-8C2C-4E9C-850E-26298F9A29A6}"/>
    <cellStyle name="Labels - Style3 8 10" xfId="30232" xr:uid="{11D0226A-8F99-4D6C-B4B3-E76ED789CC39}"/>
    <cellStyle name="Labels - Style3 8 2" xfId="9254" xr:uid="{5653339A-2463-4F1E-81EE-46E99F8B5965}"/>
    <cellStyle name="Labels - Style3 8 2 2" xfId="9255" xr:uid="{BFB47C97-D93A-4063-8054-5C35F1B3D7A0}"/>
    <cellStyle name="Labels - Style3 8 2 2 2" xfId="9256" xr:uid="{9F1B85F6-B838-47F7-9A42-23354528D492}"/>
    <cellStyle name="Labels - Style3 8 2 2 2 2" xfId="9257" xr:uid="{6C36AFF7-2746-486B-ABBA-D1DBDB7010D5}"/>
    <cellStyle name="Labels - Style3 8 2 2 2 2 2" xfId="30233" xr:uid="{0B381633-0538-4A59-8BEE-1F4BA53C6737}"/>
    <cellStyle name="Labels - Style3 8 2 2 2 2 2 2" xfId="30234" xr:uid="{0A4279F5-A36B-4F2B-87AF-627D149944F0}"/>
    <cellStyle name="Labels - Style3 8 2 2 2 2 3" xfId="30235" xr:uid="{45AC84AE-9BE3-4F9F-AE44-345C07A3E47B}"/>
    <cellStyle name="Labels - Style3 8 2 2 2 3" xfId="30236" xr:uid="{D0986807-8CD4-4C00-BCA7-4527CA5FC905}"/>
    <cellStyle name="Labels - Style3 8 2 2 2 3 2" xfId="30237" xr:uid="{A7F41AE3-2493-462C-8BC9-8A8E7B09C412}"/>
    <cellStyle name="Labels - Style3 8 2 2 2 4" xfId="30238" xr:uid="{4C2FC32E-C2C8-4F52-8B28-A1CACCFA7465}"/>
    <cellStyle name="Labels - Style3 8 2 2 3" xfId="30239" xr:uid="{1F7079F2-8EA3-4EC0-86D0-EA7BCE5E753D}"/>
    <cellStyle name="Labels - Style3 8 2 2 3 2" xfId="30240" xr:uid="{02CA6E33-2E93-4FF8-954B-CB8FEF8528BD}"/>
    <cellStyle name="Labels - Style3 8 2 2 4" xfId="30241" xr:uid="{4A71F9F0-D1E4-451E-897E-894FFEE747B3}"/>
    <cellStyle name="Labels - Style3 8 2 3" xfId="9258" xr:uid="{DD939105-5029-4FD1-8E01-0DFD405A6855}"/>
    <cellStyle name="Labels - Style3 8 2 3 2" xfId="9259" xr:uid="{B9A58405-632E-456B-81DF-68C929DDEF32}"/>
    <cellStyle name="Labels - Style3 8 2 3 2 2" xfId="30242" xr:uid="{A2D41B30-2C6E-49C7-A8AC-2331007EB788}"/>
    <cellStyle name="Labels - Style3 8 2 3 2 2 2" xfId="30243" xr:uid="{2E7DFD36-0D26-4A62-8D7B-40B918BF0BA8}"/>
    <cellStyle name="Labels - Style3 8 2 3 2 3" xfId="30244" xr:uid="{0C080328-E72E-4D2F-B0CE-5D7AD27FFD89}"/>
    <cellStyle name="Labels - Style3 8 2 3 3" xfId="30245" xr:uid="{B426547E-4F34-4046-939E-4662E3C24DE9}"/>
    <cellStyle name="Labels - Style3 8 2 3 3 2" xfId="30246" xr:uid="{8CA72AC5-17FE-4ACF-B19A-22BB2D27CD60}"/>
    <cellStyle name="Labels - Style3 8 2 3 4" xfId="30247" xr:uid="{C401CBDC-7FFD-46E1-B220-5BBCBFD19CB0}"/>
    <cellStyle name="Labels - Style3 8 2 4" xfId="9260" xr:uid="{D468E8C5-0AFD-4944-A125-5519262EE1B7}"/>
    <cellStyle name="Labels - Style3 8 2 4 2" xfId="30248" xr:uid="{6645C133-8F03-4307-B2ED-8C0D58FCA72F}"/>
    <cellStyle name="Labels - Style3 8 2 4 2 2" xfId="30249" xr:uid="{8DB7BF03-A246-463C-B8BB-1D9C3CDE9213}"/>
    <cellStyle name="Labels - Style3 8 2 4 3" xfId="30250" xr:uid="{EE173BA2-EBED-4846-A886-98D31C98A5DF}"/>
    <cellStyle name="Labels - Style3 8 2 5" xfId="30251" xr:uid="{98CE1E6D-5231-47B2-A2F6-3821CFF033C5}"/>
    <cellStyle name="Labels - Style3 8 2 5 2" xfId="30252" xr:uid="{2FA05E98-C160-4EE0-B281-46A8E0C26F9B}"/>
    <cellStyle name="Labels - Style3 8 2 6" xfId="30253" xr:uid="{5EA513FB-5566-497E-8A57-DD8CB3729E56}"/>
    <cellStyle name="Labels - Style3 8 3" xfId="9261" xr:uid="{9BC22677-9FF8-4DF2-83DA-CAF4F5AE11FA}"/>
    <cellStyle name="Labels - Style3 8 3 2" xfId="9262" xr:uid="{4CBA55F5-9A22-4E01-90F8-91D6C407427F}"/>
    <cellStyle name="Labels - Style3 8 3 2 2" xfId="9263" xr:uid="{B27FE659-31EE-4D20-936C-A0B73251F1A1}"/>
    <cellStyle name="Labels - Style3 8 3 2 2 2" xfId="9264" xr:uid="{62391E30-F3AF-40BE-A403-5237CC504D8B}"/>
    <cellStyle name="Labels - Style3 8 3 2 2 2 2" xfId="30254" xr:uid="{465BBF69-3D72-4023-B96B-649EFA0E84FE}"/>
    <cellStyle name="Labels - Style3 8 3 2 2 2 2 2" xfId="30255" xr:uid="{5855D184-0DFB-490C-A609-F3C71850D72D}"/>
    <cellStyle name="Labels - Style3 8 3 2 2 2 3" xfId="30256" xr:uid="{63A3B77B-3657-4A15-B643-2441C5D379E0}"/>
    <cellStyle name="Labels - Style3 8 3 2 2 3" xfId="30257" xr:uid="{9B7DB6F9-653A-49A2-AE39-FD3D4B0B2FF6}"/>
    <cellStyle name="Labels - Style3 8 3 2 2 3 2" xfId="30258" xr:uid="{F98DC70D-957D-4728-9E0F-BB1AB3BBD599}"/>
    <cellStyle name="Labels - Style3 8 3 2 2 4" xfId="30259" xr:uid="{9CD49839-3253-4A32-9C8D-38AFCE8F2454}"/>
    <cellStyle name="Labels - Style3 8 3 2 3" xfId="30260" xr:uid="{107F42F8-719C-471B-9109-9D8C5E9B60A5}"/>
    <cellStyle name="Labels - Style3 8 3 2 3 2" xfId="30261" xr:uid="{C16592CB-54B8-4ADE-8726-06CDA44F7C85}"/>
    <cellStyle name="Labels - Style3 8 3 2 4" xfId="30262" xr:uid="{AB5CACFB-F9BD-4056-A808-D4756E276B61}"/>
    <cellStyle name="Labels - Style3 8 3 3" xfId="9265" xr:uid="{7CF889BC-71C9-48F7-B3FF-98156DD929F0}"/>
    <cellStyle name="Labels - Style3 8 3 3 2" xfId="30263" xr:uid="{CF5CB830-F5FE-48AF-A42E-35C853B1A3F0}"/>
    <cellStyle name="Labels - Style3 8 3 3 2 2" xfId="30264" xr:uid="{2EF66493-6F60-4B43-BC59-FEFAE3AFDE01}"/>
    <cellStyle name="Labels - Style3 8 3 3 3" xfId="30265" xr:uid="{D36FD754-02A4-4B86-A94C-7A7D3311F6E9}"/>
    <cellStyle name="Labels - Style3 8 3 4" xfId="30266" xr:uid="{5B543217-2A9F-4349-8D85-C13F6AA80E34}"/>
    <cellStyle name="Labels - Style3 8 3 4 2" xfId="30267" xr:uid="{47883DBA-1FCC-4E42-AD27-2D4B23DC52F6}"/>
    <cellStyle name="Labels - Style3 8 3 5" xfId="30268" xr:uid="{1842FEA0-530F-4408-83AC-FE09A87D041D}"/>
    <cellStyle name="Labels - Style3 8 4" xfId="9266" xr:uid="{A8C17349-2EB5-40FD-B240-E7121E565A4C}"/>
    <cellStyle name="Labels - Style3 8 4 2" xfId="9267" xr:uid="{B4AF8311-0140-42CE-9DB9-0C5C8EDD31B1}"/>
    <cellStyle name="Labels - Style3 8 4 2 2" xfId="9268" xr:uid="{C048264C-B9CC-4E47-8ADE-3BCDDCDDB473}"/>
    <cellStyle name="Labels - Style3 8 4 2 2 2" xfId="9269" xr:uid="{04228FAD-5D86-4140-9FA3-616D240FA93C}"/>
    <cellStyle name="Labels - Style3 8 4 2 2 2 2" xfId="30269" xr:uid="{F6BA0711-2A50-4C47-A453-F21A58110B5A}"/>
    <cellStyle name="Labels - Style3 8 4 2 2 2 2 2" xfId="30270" xr:uid="{6215B9F5-39A7-4C45-AAA8-8335C6EF644B}"/>
    <cellStyle name="Labels - Style3 8 4 2 2 2 3" xfId="30271" xr:uid="{E866685C-84B0-46AE-9A55-B1DA64416D5D}"/>
    <cellStyle name="Labels - Style3 8 4 2 2 3" xfId="30272" xr:uid="{243C5351-5D52-4821-B7C3-6D63243CC9B4}"/>
    <cellStyle name="Labels - Style3 8 4 2 2 3 2" xfId="30273" xr:uid="{F8E72790-6853-4CA1-B81E-3F30B041F9AC}"/>
    <cellStyle name="Labels - Style3 8 4 2 2 4" xfId="30274" xr:uid="{B4EEF64A-1E0C-46AB-865B-9DB405412679}"/>
    <cellStyle name="Labels - Style3 8 4 2 3" xfId="30275" xr:uid="{494A8D64-4306-404D-ABFA-38A8FE13B299}"/>
    <cellStyle name="Labels - Style3 8 4 2 3 2" xfId="30276" xr:uid="{A8C63CA1-5DC5-4D9B-AAC2-15B724297908}"/>
    <cellStyle name="Labels - Style3 8 4 2 4" xfId="30277" xr:uid="{60677555-5DBA-4E8E-B485-081C63FA8B85}"/>
    <cellStyle name="Labels - Style3 8 4 3" xfId="9270" xr:uid="{B1AA1C5D-AECE-4AEE-BFFC-6DC81868E1A8}"/>
    <cellStyle name="Labels - Style3 8 4 3 2" xfId="9271" xr:uid="{D1C8C4F4-66A3-4B87-9814-0036992FF93B}"/>
    <cellStyle name="Labels - Style3 8 4 3 2 2" xfId="30278" xr:uid="{9247E5EC-DDA4-404C-83D0-47F300907CBF}"/>
    <cellStyle name="Labels - Style3 8 4 3 2 2 2" xfId="30279" xr:uid="{D8C8DF94-52BC-47FE-95F2-72F1F26D7177}"/>
    <cellStyle name="Labels - Style3 8 4 3 2 3" xfId="30280" xr:uid="{CC620C10-A95C-4545-8F07-BDBC7F9B30D1}"/>
    <cellStyle name="Labels - Style3 8 4 3 3" xfId="30281" xr:uid="{095E8507-822B-40A2-912B-FC13519EE820}"/>
    <cellStyle name="Labels - Style3 8 4 3 3 2" xfId="30282" xr:uid="{68044E5E-761F-4495-9F74-82FD7C9BD0BA}"/>
    <cellStyle name="Labels - Style3 8 4 3 4" xfId="30283" xr:uid="{D7565107-CCBB-4A0C-BDA6-DDDFF5BB5F56}"/>
    <cellStyle name="Labels - Style3 8 4 4" xfId="9272" xr:uid="{1C273E50-43E9-49BA-9651-BCF7FFDD5987}"/>
    <cellStyle name="Labels - Style3 8 4 4 2" xfId="30284" xr:uid="{D64195EE-9B67-47A8-8B9F-434C11BF5F76}"/>
    <cellStyle name="Labels - Style3 8 4 4 2 2" xfId="30285" xr:uid="{DB64857C-9602-4BDE-BB2B-021ECCA92649}"/>
    <cellStyle name="Labels - Style3 8 4 4 3" xfId="30286" xr:uid="{102B4833-C2F8-4A71-8041-635DC7442624}"/>
    <cellStyle name="Labels - Style3 8 4 5" xfId="30287" xr:uid="{B35491FB-A9CD-4201-92D5-4AFFB6F7399F}"/>
    <cellStyle name="Labels - Style3 8 4 5 2" xfId="30288" xr:uid="{38C08702-E045-4678-9C39-83D93A8B4325}"/>
    <cellStyle name="Labels - Style3 8 4 6" xfId="30289" xr:uid="{C628855C-71E5-4145-BD7F-A0D2D8954240}"/>
    <cellStyle name="Labels - Style3 8 5" xfId="9273" xr:uid="{7B3DDE4C-C98B-4D99-8939-B5EC888A4FEA}"/>
    <cellStyle name="Labels - Style3 8 5 2" xfId="9274" xr:uid="{8EC08D2D-8517-4E9F-BC75-D1B2C3E551EA}"/>
    <cellStyle name="Labels - Style3 8 5 2 2" xfId="9275" xr:uid="{A171ED60-2B0B-462D-AAD9-EB095923F359}"/>
    <cellStyle name="Labels - Style3 8 5 2 2 2" xfId="9276" xr:uid="{F98CD4FB-2B66-45A5-AAA2-5F04E58452E9}"/>
    <cellStyle name="Labels - Style3 8 5 2 2 2 2" xfId="30290" xr:uid="{F389E3A3-B588-4C96-AD7F-EB480A01B9BE}"/>
    <cellStyle name="Labels - Style3 8 5 2 2 2 2 2" xfId="30291" xr:uid="{2180205E-94DF-478D-93C0-5E5D2204A0BA}"/>
    <cellStyle name="Labels - Style3 8 5 2 2 2 3" xfId="30292" xr:uid="{D6E8A268-390B-4245-BC4A-759C536AE26A}"/>
    <cellStyle name="Labels - Style3 8 5 2 2 3" xfId="30293" xr:uid="{54F96583-7A6E-410A-89F3-E27C4AA1CFAC}"/>
    <cellStyle name="Labels - Style3 8 5 2 2 3 2" xfId="30294" xr:uid="{096DE1B7-9025-4B4D-95A9-CB9DA46F3401}"/>
    <cellStyle name="Labels - Style3 8 5 2 2 4" xfId="30295" xr:uid="{FC6AC20D-2FC8-4A1B-AB08-82341370B79B}"/>
    <cellStyle name="Labels - Style3 8 5 2 3" xfId="30296" xr:uid="{7E30E3E3-6B90-4204-93DA-FE163C0465A5}"/>
    <cellStyle name="Labels - Style3 8 5 2 3 2" xfId="30297" xr:uid="{196CB538-C36B-440E-A585-ADBE5941066A}"/>
    <cellStyle name="Labels - Style3 8 5 2 4" xfId="30298" xr:uid="{631A456C-213E-45EC-A880-FB69B370119C}"/>
    <cellStyle name="Labels - Style3 8 5 3" xfId="9277" xr:uid="{D4807846-8AAF-46A7-A0DF-8CF3334D1FB6}"/>
    <cellStyle name="Labels - Style3 8 5 3 2" xfId="9278" xr:uid="{09BE034D-D671-49D2-8333-04DB4A028E57}"/>
    <cellStyle name="Labels - Style3 8 5 3 2 2" xfId="30299" xr:uid="{2AAD243E-90BB-48EC-A44A-636B25132D43}"/>
    <cellStyle name="Labels - Style3 8 5 3 2 2 2" xfId="30300" xr:uid="{046506A8-4B40-4B8C-A2CB-0CDF9055D32E}"/>
    <cellStyle name="Labels - Style3 8 5 3 2 3" xfId="30301" xr:uid="{4DCE7200-1AF7-4348-A234-FC8D11F57C2D}"/>
    <cellStyle name="Labels - Style3 8 5 3 3" xfId="30302" xr:uid="{611BEB09-9F90-41DB-9CDD-13EB25103C5B}"/>
    <cellStyle name="Labels - Style3 8 5 3 3 2" xfId="30303" xr:uid="{EFBAD96A-E756-4C38-B915-720053F8A11F}"/>
    <cellStyle name="Labels - Style3 8 5 3 4" xfId="30304" xr:uid="{F3E45AF5-3322-4490-B7D9-B09E8F16B062}"/>
    <cellStyle name="Labels - Style3 8 5 4" xfId="30305" xr:uid="{1CE39F8D-CDF7-4C9B-A8F7-19AE30264DDD}"/>
    <cellStyle name="Labels - Style3 8 5 4 2" xfId="30306" xr:uid="{C37505EE-C874-439C-B85A-0350E14B2C02}"/>
    <cellStyle name="Labels - Style3 8 5 5" xfId="30307" xr:uid="{EC56B036-CC25-4430-8E3A-A8358E8892EE}"/>
    <cellStyle name="Labels - Style3 8 6" xfId="9279" xr:uid="{81D900FA-B2FC-4144-824C-5398E242961B}"/>
    <cellStyle name="Labels - Style3 8 6 2" xfId="9280" xr:uid="{8CDD865B-E85C-4DC5-A2E9-D540DD1C0C24}"/>
    <cellStyle name="Labels - Style3 8 6 2 2" xfId="9281" xr:uid="{1031EA23-9823-4187-BB23-EF3C1C729891}"/>
    <cellStyle name="Labels - Style3 8 6 2 2 2" xfId="30308" xr:uid="{1D2CD620-839B-4EF4-9D2F-0B61523AC21A}"/>
    <cellStyle name="Labels - Style3 8 6 2 2 2 2" xfId="30309" xr:uid="{C5675EF1-572B-4D36-A91C-1D20756B24F6}"/>
    <cellStyle name="Labels - Style3 8 6 2 2 3" xfId="30310" xr:uid="{C0BC5F07-A435-43DC-9BBB-8D9A4D221238}"/>
    <cellStyle name="Labels - Style3 8 6 2 3" xfId="30311" xr:uid="{9C058BC3-BA10-4639-B813-F525D4EFEA3E}"/>
    <cellStyle name="Labels - Style3 8 6 2 3 2" xfId="30312" xr:uid="{45AE9309-DA56-4514-8D2F-BFEE4A5A084D}"/>
    <cellStyle name="Labels - Style3 8 6 2 4" xfId="30313" xr:uid="{7567EA6E-B774-471C-8DF2-D60DB89EF3EA}"/>
    <cellStyle name="Labels - Style3 8 6 3" xfId="30314" xr:uid="{3F15862E-A99A-48EE-BA21-BABAFDD3C4A9}"/>
    <cellStyle name="Labels - Style3 8 6 3 2" xfId="30315" xr:uid="{D59F1162-EB59-450E-98EC-C99FF1247C94}"/>
    <cellStyle name="Labels - Style3 8 6 4" xfId="30316" xr:uid="{C98746DD-8702-4C9B-BB91-052CC03D6327}"/>
    <cellStyle name="Labels - Style3 8 7" xfId="9282" xr:uid="{2C870ACC-436D-4596-831D-1E7DBEC92F6D}"/>
    <cellStyle name="Labels - Style3 8 7 2" xfId="9283" xr:uid="{6F7ED271-028D-42EC-98DA-0D8EADD68C6E}"/>
    <cellStyle name="Labels - Style3 8 7 2 2" xfId="30317" xr:uid="{26470AF0-C55E-4E92-8B35-804E053C22A3}"/>
    <cellStyle name="Labels - Style3 8 7 2 2 2" xfId="30318" xr:uid="{BA74ADE2-EF83-4FE9-A4B6-DA6E0244EEFE}"/>
    <cellStyle name="Labels - Style3 8 7 2 3" xfId="30319" xr:uid="{C1C0A6EF-754F-4F56-8D46-6A543C5D7273}"/>
    <cellStyle name="Labels - Style3 8 7 3" xfId="30320" xr:uid="{EEB126CF-1D15-481E-B521-64CBD54F5B63}"/>
    <cellStyle name="Labels - Style3 8 7 3 2" xfId="30321" xr:uid="{C22B8CED-6B9B-4E59-8422-1D982BE0E4D9}"/>
    <cellStyle name="Labels - Style3 8 7 4" xfId="30322" xr:uid="{B1E1359A-9FA1-4735-967F-4C59B931E3D6}"/>
    <cellStyle name="Labels - Style3 8 8" xfId="9284" xr:uid="{8661FF17-5692-4FD9-8357-0F285B9BC8F5}"/>
    <cellStyle name="Labels - Style3 8 8 2" xfId="30323" xr:uid="{918C845D-E5E3-4A35-97C0-6E3006FBCCDC}"/>
    <cellStyle name="Labels - Style3 8 8 2 2" xfId="30324" xr:uid="{8EEC4911-DE74-4A59-93CB-3523BDB6B2EC}"/>
    <cellStyle name="Labels - Style3 8 8 3" xfId="30325" xr:uid="{E2F88DAA-0F62-4AAC-87BF-FD68C33BF495}"/>
    <cellStyle name="Labels - Style3 8 9" xfId="30326" xr:uid="{DB98CF59-0CBA-4AA7-BDD0-5B8E7F25D754}"/>
    <cellStyle name="Labels - Style3 8 9 2" xfId="30327" xr:uid="{3FEBFC4D-3A75-4E2E-BAC7-94D4E8A6C716}"/>
    <cellStyle name="Labels - Style3 9" xfId="9285" xr:uid="{2288CA4C-6323-4466-A641-FD8A2E50535C}"/>
    <cellStyle name="Labels - Style3 9 10" xfId="30328" xr:uid="{6ED1D804-6941-4118-9E18-2AA506C50E4A}"/>
    <cellStyle name="Labels - Style3 9 10 2" xfId="30329" xr:uid="{4F124439-F4B6-4FB9-9432-8948653CEB4B}"/>
    <cellStyle name="Labels - Style3 9 11" xfId="30330" xr:uid="{72064EBE-25A4-4124-B732-6CA55FEE887E}"/>
    <cellStyle name="Labels - Style3 9 2" xfId="9286" xr:uid="{91A7B4C2-853A-4AF3-9466-29FCF230BCF5}"/>
    <cellStyle name="Labels - Style3 9 2 10" xfId="30331" xr:uid="{75AAA4D5-63BB-405F-951D-1C6F4E71C8C7}"/>
    <cellStyle name="Labels - Style3 9 2 2" xfId="9287" xr:uid="{95EB734A-6878-4465-871D-F2583ACBDA0C}"/>
    <cellStyle name="Labels - Style3 9 2 2 2" xfId="9288" xr:uid="{A41F841A-3FC8-43B1-9DE7-CB95F198A92B}"/>
    <cellStyle name="Labels - Style3 9 2 2 2 2" xfId="9289" xr:uid="{F6B16699-3C4B-42AE-A647-2CCA6B14AFC8}"/>
    <cellStyle name="Labels - Style3 9 2 2 2 2 2" xfId="9290" xr:uid="{4531E9B2-90C1-44F0-A31D-3BEE309B2C9C}"/>
    <cellStyle name="Labels - Style3 9 2 2 2 2 2 2" xfId="30332" xr:uid="{E7A2C387-7FBC-457F-83F0-6EC082D4BB2D}"/>
    <cellStyle name="Labels - Style3 9 2 2 2 2 2 2 2" xfId="30333" xr:uid="{108DAEE8-DF10-4536-B468-519EABE59EA2}"/>
    <cellStyle name="Labels - Style3 9 2 2 2 2 2 3" xfId="30334" xr:uid="{D32A8899-192E-432C-977E-A3D73668B389}"/>
    <cellStyle name="Labels - Style3 9 2 2 2 2 3" xfId="30335" xr:uid="{6EA60069-BC18-4B70-9B2E-F5597139C809}"/>
    <cellStyle name="Labels - Style3 9 2 2 2 2 3 2" xfId="30336" xr:uid="{97A47D81-32EE-4744-827E-708367CCD1AE}"/>
    <cellStyle name="Labels - Style3 9 2 2 2 2 4" xfId="30337" xr:uid="{982C7B24-4564-4E65-93FC-5810B61E0E43}"/>
    <cellStyle name="Labels - Style3 9 2 2 2 3" xfId="30338" xr:uid="{41F7E991-7EAA-4C52-B919-F77574957E43}"/>
    <cellStyle name="Labels - Style3 9 2 2 2 3 2" xfId="30339" xr:uid="{169E926E-41BC-47D9-8427-28BFC8BCE14A}"/>
    <cellStyle name="Labels - Style3 9 2 2 2 4" xfId="30340" xr:uid="{56F510C4-A8F8-4891-B704-90838C12F894}"/>
    <cellStyle name="Labels - Style3 9 2 2 3" xfId="9291" xr:uid="{5EC5AC43-1CAB-4BDC-9644-AE70E53BECF6}"/>
    <cellStyle name="Labels - Style3 9 2 2 3 2" xfId="9292" xr:uid="{CB1EDE3C-6EF3-45F6-B528-86C682D429BE}"/>
    <cellStyle name="Labels - Style3 9 2 2 3 2 2" xfId="30341" xr:uid="{78907928-8145-4AA0-A82E-5D127C5BD81D}"/>
    <cellStyle name="Labels - Style3 9 2 2 3 2 2 2" xfId="30342" xr:uid="{E66C0188-AB78-4BE8-B7A3-C605D56915DE}"/>
    <cellStyle name="Labels - Style3 9 2 2 3 2 3" xfId="30343" xr:uid="{420F35F7-D2E7-4B02-AD5F-227C3F114281}"/>
    <cellStyle name="Labels - Style3 9 2 2 3 3" xfId="30344" xr:uid="{F7B8A11F-AD85-45CB-94E5-08C20DE63408}"/>
    <cellStyle name="Labels - Style3 9 2 2 3 3 2" xfId="30345" xr:uid="{9505A20C-E018-46CD-827F-7613CAE1D121}"/>
    <cellStyle name="Labels - Style3 9 2 2 3 4" xfId="30346" xr:uid="{1E1B9BC0-F148-4277-9989-969EF4658931}"/>
    <cellStyle name="Labels - Style3 9 2 2 4" xfId="9293" xr:uid="{93911F25-6C38-47CD-B38C-D89287520203}"/>
    <cellStyle name="Labels - Style3 9 2 2 4 2" xfId="30347" xr:uid="{49BEC46E-86E7-423E-9517-CC328F8E2A88}"/>
    <cellStyle name="Labels - Style3 9 2 2 4 2 2" xfId="30348" xr:uid="{986D4CE1-5BBF-4D8E-AA6A-2EFB2220CA83}"/>
    <cellStyle name="Labels - Style3 9 2 2 4 3" xfId="30349" xr:uid="{64CCC8EF-D3FD-4CB0-A994-70B6568076E2}"/>
    <cellStyle name="Labels - Style3 9 2 2 5" xfId="30350" xr:uid="{0AA12114-04ED-4338-A327-378418D72554}"/>
    <cellStyle name="Labels - Style3 9 2 2 5 2" xfId="30351" xr:uid="{FBEA560A-4E9F-40AF-AC06-F7C44F6B9ACF}"/>
    <cellStyle name="Labels - Style3 9 2 2 6" xfId="30352" xr:uid="{04723666-7226-4ADE-AB3D-5C355FD833F7}"/>
    <cellStyle name="Labels - Style3 9 2 3" xfId="9294" xr:uid="{B0181757-B1CA-4976-88E6-773FABFCE9EA}"/>
    <cellStyle name="Labels - Style3 9 2 3 2" xfId="9295" xr:uid="{1A24496D-9A2D-41F2-AD33-1BB39CEE4AB3}"/>
    <cellStyle name="Labels - Style3 9 2 3 2 2" xfId="9296" xr:uid="{35CA2E53-9722-415C-93E4-8B0AACE83379}"/>
    <cellStyle name="Labels - Style3 9 2 3 2 2 2" xfId="9297" xr:uid="{D9BDC9EB-A63B-49C7-91DC-17A08CD6503E}"/>
    <cellStyle name="Labels - Style3 9 2 3 2 2 2 2" xfId="30353" xr:uid="{1F1A1C86-5125-46D1-909C-B0CD3D3D97C8}"/>
    <cellStyle name="Labels - Style3 9 2 3 2 2 2 2 2" xfId="30354" xr:uid="{B8ADD51F-1BE0-4083-8CAE-BD941FA30E83}"/>
    <cellStyle name="Labels - Style3 9 2 3 2 2 2 3" xfId="30355" xr:uid="{1F47BA0A-1A58-4F75-BAE6-31AC25DFF7B3}"/>
    <cellStyle name="Labels - Style3 9 2 3 2 2 3" xfId="30356" xr:uid="{24407E26-C6DA-43F0-A24F-3CA89111C65C}"/>
    <cellStyle name="Labels - Style3 9 2 3 2 2 3 2" xfId="30357" xr:uid="{F23D7296-8A1A-4DB9-B060-D1E6AC79BF48}"/>
    <cellStyle name="Labels - Style3 9 2 3 2 2 4" xfId="30358" xr:uid="{40B97C5A-A03E-43B6-861E-49D3079C6E36}"/>
    <cellStyle name="Labels - Style3 9 2 3 2 3" xfId="30359" xr:uid="{4840AA72-A3DD-4C03-ACBA-D5B8BFB9E69C}"/>
    <cellStyle name="Labels - Style3 9 2 3 2 3 2" xfId="30360" xr:uid="{96339210-CB77-4CD3-BF04-93DB2C46FCEB}"/>
    <cellStyle name="Labels - Style3 9 2 3 2 4" xfId="30361" xr:uid="{A9EB39B8-EABD-46AB-9301-8AEBFA7FA14E}"/>
    <cellStyle name="Labels - Style3 9 2 3 3" xfId="9298" xr:uid="{4E20D42F-48A0-469F-9D82-2BD049A042DC}"/>
    <cellStyle name="Labels - Style3 9 2 3 3 2" xfId="30362" xr:uid="{487ABB8B-B774-437A-A377-EB0F75049FF8}"/>
    <cellStyle name="Labels - Style3 9 2 3 3 2 2" xfId="30363" xr:uid="{6C4FA102-C87C-4EFB-B5EA-08AB4C6CB1FB}"/>
    <cellStyle name="Labels - Style3 9 2 3 3 3" xfId="30364" xr:uid="{1A947D4D-2B78-49F7-8E2D-48E2652C2E79}"/>
    <cellStyle name="Labels - Style3 9 2 3 4" xfId="30365" xr:uid="{654BD4CB-14A0-45D2-9F54-E9B48975261B}"/>
    <cellStyle name="Labels - Style3 9 2 3 4 2" xfId="30366" xr:uid="{FCBBD5EC-5A90-47DC-96C3-31EC83B30291}"/>
    <cellStyle name="Labels - Style3 9 2 3 5" xfId="30367" xr:uid="{5FB5780C-D54B-4D84-9C2D-B56D204CA4E5}"/>
    <cellStyle name="Labels - Style3 9 2 4" xfId="9299" xr:uid="{08A8CBED-0D62-4A60-8E56-D2DDD1D6E2C3}"/>
    <cellStyle name="Labels - Style3 9 2 4 2" xfId="9300" xr:uid="{76A5CF20-859B-4C08-94E9-BC25A1560FCC}"/>
    <cellStyle name="Labels - Style3 9 2 4 2 2" xfId="9301" xr:uid="{590B3F3C-2949-4032-8D85-1874B9486F88}"/>
    <cellStyle name="Labels - Style3 9 2 4 2 2 2" xfId="9302" xr:uid="{77BC7CB8-866B-4520-B941-54ECD2EBE3C9}"/>
    <cellStyle name="Labels - Style3 9 2 4 2 2 2 2" xfId="30368" xr:uid="{B8CE89C9-9258-432E-835E-A0244CF6F9DC}"/>
    <cellStyle name="Labels - Style3 9 2 4 2 2 2 2 2" xfId="30369" xr:uid="{A5C12687-9519-4D32-A455-E4CD4C3C376A}"/>
    <cellStyle name="Labels - Style3 9 2 4 2 2 2 3" xfId="30370" xr:uid="{677D0D74-670D-42FE-AEB5-A43D63305C60}"/>
    <cellStyle name="Labels - Style3 9 2 4 2 2 3" xfId="30371" xr:uid="{878419AD-BD34-4096-9A0B-C2FE038DED94}"/>
    <cellStyle name="Labels - Style3 9 2 4 2 2 3 2" xfId="30372" xr:uid="{73BC5C4D-E53C-4568-BBA4-95DE2D77A4DC}"/>
    <cellStyle name="Labels - Style3 9 2 4 2 2 4" xfId="30373" xr:uid="{E4065225-694A-480C-8B00-96030B140199}"/>
    <cellStyle name="Labels - Style3 9 2 4 2 3" xfId="30374" xr:uid="{AC330E2E-CDD8-4022-8E8D-7A6FFBD201A6}"/>
    <cellStyle name="Labels - Style3 9 2 4 2 3 2" xfId="30375" xr:uid="{168AC6EE-8DAA-41A0-9753-5A5249DCAAFF}"/>
    <cellStyle name="Labels - Style3 9 2 4 2 4" xfId="30376" xr:uid="{B5AFF93F-6E66-4B15-AAAC-8BFD1AB6308B}"/>
    <cellStyle name="Labels - Style3 9 2 4 3" xfId="9303" xr:uid="{EE730A68-5E18-4439-9D7E-58C5C7A0592C}"/>
    <cellStyle name="Labels - Style3 9 2 4 3 2" xfId="9304" xr:uid="{667F2C15-2DD6-4B07-BDC7-8865A3D55C6C}"/>
    <cellStyle name="Labels - Style3 9 2 4 3 2 2" xfId="30377" xr:uid="{E2AB5C4C-1386-474F-8210-F80E79EC886D}"/>
    <cellStyle name="Labels - Style3 9 2 4 3 2 2 2" xfId="30378" xr:uid="{9F2B4EB9-B08C-4AF7-8FF0-9720E0E02D10}"/>
    <cellStyle name="Labels - Style3 9 2 4 3 2 3" xfId="30379" xr:uid="{6AC93B5B-0726-48F6-B0CA-FB3197B79B57}"/>
    <cellStyle name="Labels - Style3 9 2 4 3 3" xfId="30380" xr:uid="{1AB8B458-8742-4EA3-88E7-567EE5402D26}"/>
    <cellStyle name="Labels - Style3 9 2 4 3 3 2" xfId="30381" xr:uid="{EB674A67-7F0F-4367-B80B-E3A640BE90AD}"/>
    <cellStyle name="Labels - Style3 9 2 4 3 4" xfId="30382" xr:uid="{B27B58C9-E7B7-443B-8B32-F748A7BE6BD6}"/>
    <cellStyle name="Labels - Style3 9 2 4 4" xfId="9305" xr:uid="{A81D3C9E-7C34-4EAB-B8C7-B7CF5A238B25}"/>
    <cellStyle name="Labels - Style3 9 2 4 4 2" xfId="30383" xr:uid="{AD1BDBD7-A7CE-45C1-92EA-3411F5AF1B3E}"/>
    <cellStyle name="Labels - Style3 9 2 4 4 2 2" xfId="30384" xr:uid="{74CCBE9F-AB26-4D71-9C41-454FCE31E003}"/>
    <cellStyle name="Labels - Style3 9 2 4 4 3" xfId="30385" xr:uid="{18E4742B-DFFE-47D9-9EBE-E3421FB6B6FC}"/>
    <cellStyle name="Labels - Style3 9 2 4 5" xfId="30386" xr:uid="{5A244339-DFA3-451A-9A00-41A296066C3D}"/>
    <cellStyle name="Labels - Style3 9 2 4 5 2" xfId="30387" xr:uid="{D414A1E1-4AEE-4274-A7C0-FBA7D8D6873C}"/>
    <cellStyle name="Labels - Style3 9 2 4 6" xfId="30388" xr:uid="{4C0FE5BB-5AC9-4660-B3F8-D3008FDC9EC3}"/>
    <cellStyle name="Labels - Style3 9 2 5" xfId="9306" xr:uid="{08E26174-5170-4A72-AA62-14C46BC4631F}"/>
    <cellStyle name="Labels - Style3 9 2 5 2" xfId="9307" xr:uid="{77F9E24C-0C69-4F72-9DD5-FA713DAD144E}"/>
    <cellStyle name="Labels - Style3 9 2 5 2 2" xfId="9308" xr:uid="{693FB88E-59BC-475D-BFB9-79B6D99E8DC7}"/>
    <cellStyle name="Labels - Style3 9 2 5 2 2 2" xfId="9309" xr:uid="{2CF4203A-A687-4C62-AAA9-4AF0267A1344}"/>
    <cellStyle name="Labels - Style3 9 2 5 2 2 2 2" xfId="30389" xr:uid="{6D21A8E2-7462-4BC6-AA3F-437D4DD72142}"/>
    <cellStyle name="Labels - Style3 9 2 5 2 2 2 2 2" xfId="30390" xr:uid="{C2AD2ACE-BD5B-4A37-BDBB-965001015E9C}"/>
    <cellStyle name="Labels - Style3 9 2 5 2 2 2 3" xfId="30391" xr:uid="{27367126-AA82-40FA-9743-4E11DBCE4E25}"/>
    <cellStyle name="Labels - Style3 9 2 5 2 2 3" xfId="30392" xr:uid="{B69E2824-B947-40B6-9D77-B0B59324C589}"/>
    <cellStyle name="Labels - Style3 9 2 5 2 2 3 2" xfId="30393" xr:uid="{A3947A41-0734-4F2E-8207-AAB09584FD6C}"/>
    <cellStyle name="Labels - Style3 9 2 5 2 2 4" xfId="30394" xr:uid="{75A8E640-7545-4FCF-9154-883784F29F1F}"/>
    <cellStyle name="Labels - Style3 9 2 5 2 3" xfId="30395" xr:uid="{4BE6BB45-A89B-489F-B670-1D66FB55C9FF}"/>
    <cellStyle name="Labels - Style3 9 2 5 2 3 2" xfId="30396" xr:uid="{DC00C650-EF16-4FC8-AF4B-1382253B767C}"/>
    <cellStyle name="Labels - Style3 9 2 5 2 4" xfId="30397" xr:uid="{EB0335D6-9B28-41F1-8678-97521D50386A}"/>
    <cellStyle name="Labels - Style3 9 2 5 3" xfId="9310" xr:uid="{0E202D32-93F4-4378-9A46-28E4F2E0BFA2}"/>
    <cellStyle name="Labels - Style3 9 2 5 3 2" xfId="9311" xr:uid="{13D0C4A9-9F69-4E03-9A84-F5BABCAA2035}"/>
    <cellStyle name="Labels - Style3 9 2 5 3 2 2" xfId="30398" xr:uid="{C42A1C68-39D0-4110-8644-99C172C86820}"/>
    <cellStyle name="Labels - Style3 9 2 5 3 2 2 2" xfId="30399" xr:uid="{3A6B4613-00E5-4C25-8CEC-42DC88C6B338}"/>
    <cellStyle name="Labels - Style3 9 2 5 3 2 3" xfId="30400" xr:uid="{C2870B2F-56F1-4913-AD38-483464725C6D}"/>
    <cellStyle name="Labels - Style3 9 2 5 3 3" xfId="30401" xr:uid="{DF6CF99D-94BD-4C2F-9BBA-A2835922768E}"/>
    <cellStyle name="Labels - Style3 9 2 5 3 3 2" xfId="30402" xr:uid="{6E4CAE4C-B0FB-4CDF-9EA0-11E9A3AD1DE3}"/>
    <cellStyle name="Labels - Style3 9 2 5 3 4" xfId="30403" xr:uid="{FDE5F35D-296E-45CB-842D-F8CD7F5D89DF}"/>
    <cellStyle name="Labels - Style3 9 2 5 4" xfId="30404" xr:uid="{F3EBC6C7-60BB-41D1-84AA-1225199342F6}"/>
    <cellStyle name="Labels - Style3 9 2 5 4 2" xfId="30405" xr:uid="{36E94C88-B558-4B1D-AED0-F725AF8F1F2C}"/>
    <cellStyle name="Labels - Style3 9 2 5 5" xfId="30406" xr:uid="{D5C4E932-5EF5-4014-81B6-A54528E03E5E}"/>
    <cellStyle name="Labels - Style3 9 2 6" xfId="9312" xr:uid="{ABE567B1-DF9F-484C-87B7-E10905E2ED12}"/>
    <cellStyle name="Labels - Style3 9 2 6 2" xfId="9313" xr:uid="{E80B32EC-6A16-46EB-A18E-2915243516CE}"/>
    <cellStyle name="Labels - Style3 9 2 6 2 2" xfId="9314" xr:uid="{B105410E-906F-4228-ABAE-50D952A14AA6}"/>
    <cellStyle name="Labels - Style3 9 2 6 2 2 2" xfId="30407" xr:uid="{FAD8B22C-9ED1-465F-91F5-C14280344E46}"/>
    <cellStyle name="Labels - Style3 9 2 6 2 2 2 2" xfId="30408" xr:uid="{A63094BF-97B3-4ED0-94BD-20E91D423421}"/>
    <cellStyle name="Labels - Style3 9 2 6 2 2 3" xfId="30409" xr:uid="{72A45D2D-0CED-4904-B8D5-E78656AB9037}"/>
    <cellStyle name="Labels - Style3 9 2 6 2 3" xfId="30410" xr:uid="{F7E5B0B0-050E-48FB-8553-2CBF72554C1F}"/>
    <cellStyle name="Labels - Style3 9 2 6 2 3 2" xfId="30411" xr:uid="{2D711838-0C76-435C-8466-3F1CA796EDDB}"/>
    <cellStyle name="Labels - Style3 9 2 6 2 4" xfId="30412" xr:uid="{95BE4FCD-59A9-4F82-8AEB-3F15D532EDCD}"/>
    <cellStyle name="Labels - Style3 9 2 6 3" xfId="30413" xr:uid="{53E04376-4535-46A7-8C0D-DAFFD4A7CAA7}"/>
    <cellStyle name="Labels - Style3 9 2 6 3 2" xfId="30414" xr:uid="{5F00A7BB-E6EB-4CEF-9F2B-D862D2A7DCBC}"/>
    <cellStyle name="Labels - Style3 9 2 6 4" xfId="30415" xr:uid="{B61D4DC0-963E-4227-AA1A-85E7F07719F2}"/>
    <cellStyle name="Labels - Style3 9 2 7" xfId="9315" xr:uid="{B796D0DF-50B6-4B3F-B6FA-054CCD1CF1F8}"/>
    <cellStyle name="Labels - Style3 9 2 7 2" xfId="9316" xr:uid="{6FE5A8A1-706B-4878-B927-389ED87257F1}"/>
    <cellStyle name="Labels - Style3 9 2 7 2 2" xfId="30416" xr:uid="{614BD482-B99C-4347-BB9B-95B794370101}"/>
    <cellStyle name="Labels - Style3 9 2 7 2 2 2" xfId="30417" xr:uid="{889FA60B-CE72-4DDC-86BA-C528AEC5AC31}"/>
    <cellStyle name="Labels - Style3 9 2 7 2 3" xfId="30418" xr:uid="{18145511-4436-4EC2-A62E-CED0D6B9B924}"/>
    <cellStyle name="Labels - Style3 9 2 7 3" xfId="30419" xr:uid="{B1A21409-6861-4732-877A-FAB18AA3125F}"/>
    <cellStyle name="Labels - Style3 9 2 7 3 2" xfId="30420" xr:uid="{F00C2FDE-7926-4FFC-9824-D5515C87F167}"/>
    <cellStyle name="Labels - Style3 9 2 7 4" xfId="30421" xr:uid="{AB85C385-C851-4FE6-95EB-9B9695CFDDEC}"/>
    <cellStyle name="Labels - Style3 9 2 8" xfId="9317" xr:uid="{A092386A-FBA3-4ED8-AA9F-0020868CD9A0}"/>
    <cellStyle name="Labels - Style3 9 2 8 2" xfId="30422" xr:uid="{83D48FC5-9A8D-4676-B5D2-3BD3D639DA62}"/>
    <cellStyle name="Labels - Style3 9 2 8 2 2" xfId="30423" xr:uid="{54A20A95-7163-4488-90D2-A464C9C0B765}"/>
    <cellStyle name="Labels - Style3 9 2 8 3" xfId="30424" xr:uid="{90FAB2BE-759C-4649-AA57-26C4681FAB12}"/>
    <cellStyle name="Labels - Style3 9 2 9" xfId="30425" xr:uid="{51E023C9-46CD-4819-BF4A-2611F2C597E4}"/>
    <cellStyle name="Labels - Style3 9 2 9 2" xfId="30426" xr:uid="{20BFF0EB-BA5C-495B-A263-8E9AEDB0434A}"/>
    <cellStyle name="Labels - Style3 9 3" xfId="9318" xr:uid="{142B8585-2FDF-4ABF-A6CB-68DBBACE1EED}"/>
    <cellStyle name="Labels - Style3 9 3 2" xfId="9319" xr:uid="{62694B7A-BCFA-424D-9B2D-BE86572B1A93}"/>
    <cellStyle name="Labels - Style3 9 3 2 2" xfId="9320" xr:uid="{C75522F7-071C-48A9-87BD-F4992EEB84A2}"/>
    <cellStyle name="Labels - Style3 9 3 2 2 2" xfId="9321" xr:uid="{67D02F30-722E-4B18-8111-F3138C456647}"/>
    <cellStyle name="Labels - Style3 9 3 2 2 2 2" xfId="30427" xr:uid="{E7678C27-EF27-4152-8DEE-B16B629C9735}"/>
    <cellStyle name="Labels - Style3 9 3 2 2 2 2 2" xfId="30428" xr:uid="{9ED1074B-BA44-4740-9339-6152CF33B9C8}"/>
    <cellStyle name="Labels - Style3 9 3 2 2 2 3" xfId="30429" xr:uid="{B04CC938-6E73-4A2B-A6CD-01FF1F219E08}"/>
    <cellStyle name="Labels - Style3 9 3 2 2 3" xfId="30430" xr:uid="{7006CAFD-242A-406B-92A5-E424EB490552}"/>
    <cellStyle name="Labels - Style3 9 3 2 2 3 2" xfId="30431" xr:uid="{A7008DB8-9C72-4D6D-A031-4ED32ECD884C}"/>
    <cellStyle name="Labels - Style3 9 3 2 2 4" xfId="30432" xr:uid="{F893BE03-F988-4AAE-9D74-9C866B713C60}"/>
    <cellStyle name="Labels - Style3 9 3 2 3" xfId="30433" xr:uid="{8F43CDBC-C789-419A-820D-9020A9C5BC5E}"/>
    <cellStyle name="Labels - Style3 9 3 2 3 2" xfId="30434" xr:uid="{AE20ADA5-4E0B-4FDE-B83C-E67654064B06}"/>
    <cellStyle name="Labels - Style3 9 3 2 4" xfId="30435" xr:uid="{72E67211-7CD6-4494-A133-C8A757605EF7}"/>
    <cellStyle name="Labels - Style3 9 3 3" xfId="9322" xr:uid="{D761516D-6D14-4D6E-8E9E-F265DFE4BB61}"/>
    <cellStyle name="Labels - Style3 9 3 3 2" xfId="9323" xr:uid="{2A772740-0D8E-4289-9BB2-45273CD88EF6}"/>
    <cellStyle name="Labels - Style3 9 3 3 2 2" xfId="30436" xr:uid="{97A3EDFF-852A-4589-94C9-2A84FA2AA706}"/>
    <cellStyle name="Labels - Style3 9 3 3 2 2 2" xfId="30437" xr:uid="{F658869B-EBAE-414C-8AD1-372A51D039E5}"/>
    <cellStyle name="Labels - Style3 9 3 3 2 3" xfId="30438" xr:uid="{D4F9DD20-E1D4-4F46-8E16-D2570DB7A1FA}"/>
    <cellStyle name="Labels - Style3 9 3 3 3" xfId="30439" xr:uid="{F967E105-303C-429E-8B37-44A59420E37C}"/>
    <cellStyle name="Labels - Style3 9 3 3 3 2" xfId="30440" xr:uid="{7CF11B73-1AEC-44CB-A24B-C8A926DFCB3B}"/>
    <cellStyle name="Labels - Style3 9 3 3 4" xfId="30441" xr:uid="{950AA4F8-01FC-44B0-88CB-053EC266328C}"/>
    <cellStyle name="Labels - Style3 9 3 4" xfId="9324" xr:uid="{5A45AB44-26D2-4D09-8335-85D4A60010B8}"/>
    <cellStyle name="Labels - Style3 9 3 4 2" xfId="30442" xr:uid="{BBC149C9-7B17-457C-BB88-347F32E09D41}"/>
    <cellStyle name="Labels - Style3 9 3 4 2 2" xfId="30443" xr:uid="{8B4CAD10-DE4D-4136-A190-58E98D20BC9F}"/>
    <cellStyle name="Labels - Style3 9 3 4 3" xfId="30444" xr:uid="{EA5D00FC-7390-453C-AA18-79593FA2C1A8}"/>
    <cellStyle name="Labels - Style3 9 3 5" xfId="30445" xr:uid="{AB3B9ADA-7975-4497-80C0-608DA3776694}"/>
    <cellStyle name="Labels - Style3 9 3 5 2" xfId="30446" xr:uid="{3BE5B79F-0CCC-4AC3-8E80-3C0E993BEC2D}"/>
    <cellStyle name="Labels - Style3 9 3 6" xfId="30447" xr:uid="{2B71F1ED-1A51-4A2C-BADD-E3A4D026F95E}"/>
    <cellStyle name="Labels - Style3 9 4" xfId="9325" xr:uid="{EA3A51D0-962C-4522-AC4B-2444CC8A66A4}"/>
    <cellStyle name="Labels - Style3 9 4 2" xfId="9326" xr:uid="{CF3E4B79-0440-42F2-828C-FECFFA1755A9}"/>
    <cellStyle name="Labels - Style3 9 4 2 2" xfId="9327" xr:uid="{0BA3C8DE-2FE1-473E-B1F5-F879B33717B5}"/>
    <cellStyle name="Labels - Style3 9 4 2 2 2" xfId="9328" xr:uid="{033CE279-4DB5-4C2D-BE77-102F0F161379}"/>
    <cellStyle name="Labels - Style3 9 4 2 2 2 2" xfId="30448" xr:uid="{A2B36DC0-387D-4C2B-8350-FDB561E181D1}"/>
    <cellStyle name="Labels - Style3 9 4 2 2 2 2 2" xfId="30449" xr:uid="{44942874-7AE2-4200-A944-456DF5C86F85}"/>
    <cellStyle name="Labels - Style3 9 4 2 2 2 3" xfId="30450" xr:uid="{27C4BB7E-798D-4C04-B7BA-BE964874F669}"/>
    <cellStyle name="Labels - Style3 9 4 2 2 3" xfId="30451" xr:uid="{77519C4B-A891-4711-BF37-7BB364267922}"/>
    <cellStyle name="Labels - Style3 9 4 2 2 3 2" xfId="30452" xr:uid="{897F7DE0-3097-49C4-B9BF-748ECC869560}"/>
    <cellStyle name="Labels - Style3 9 4 2 2 4" xfId="30453" xr:uid="{758EE124-9D33-4848-89D5-DB14A795B01F}"/>
    <cellStyle name="Labels - Style3 9 4 2 3" xfId="30454" xr:uid="{3FEAFC2E-F46A-4412-8084-744D9D483F27}"/>
    <cellStyle name="Labels - Style3 9 4 2 3 2" xfId="30455" xr:uid="{D5BF9017-F994-4375-A166-D96C99778566}"/>
    <cellStyle name="Labels - Style3 9 4 2 4" xfId="30456" xr:uid="{B3B96B8D-6CA6-4A7F-B0EF-3FC5872AC9AA}"/>
    <cellStyle name="Labels - Style3 9 4 3" xfId="9329" xr:uid="{9668124C-C67E-4D49-9BDD-282A4283F4B3}"/>
    <cellStyle name="Labels - Style3 9 4 3 2" xfId="30457" xr:uid="{25DBB13B-0203-47AF-A40B-5AB03DE64DA9}"/>
    <cellStyle name="Labels - Style3 9 4 3 2 2" xfId="30458" xr:uid="{CEFACB59-7F4F-4CD4-90B8-D86AE6C26A4D}"/>
    <cellStyle name="Labels - Style3 9 4 3 3" xfId="30459" xr:uid="{456BBB2A-6B30-411F-A8DA-E88EB34082FC}"/>
    <cellStyle name="Labels - Style3 9 4 4" xfId="30460" xr:uid="{3E56B273-E0F0-4FA8-B59C-02416429B15E}"/>
    <cellStyle name="Labels - Style3 9 4 4 2" xfId="30461" xr:uid="{F944CC3C-C3B4-4EB9-9B54-86BDDEE621E0}"/>
    <cellStyle name="Labels - Style3 9 4 5" xfId="30462" xr:uid="{29113538-AD14-470B-95FA-ADBC0C55D1A1}"/>
    <cellStyle name="Labels - Style3 9 5" xfId="9330" xr:uid="{7BCB9C17-17CF-4D69-9D46-BFA847050674}"/>
    <cellStyle name="Labels - Style3 9 5 2" xfId="9331" xr:uid="{25330313-91A2-442C-BE5B-3DDC9C86AA5B}"/>
    <cellStyle name="Labels - Style3 9 5 2 2" xfId="9332" xr:uid="{12669CB4-B2AE-4961-BBF2-42A7663DE581}"/>
    <cellStyle name="Labels - Style3 9 5 2 2 2" xfId="9333" xr:uid="{221790D9-E736-4B10-9E61-59888826A2B5}"/>
    <cellStyle name="Labels - Style3 9 5 2 2 2 2" xfId="30463" xr:uid="{FB45920A-B7BD-4215-897B-AFA3899D11FC}"/>
    <cellStyle name="Labels - Style3 9 5 2 2 2 2 2" xfId="30464" xr:uid="{05170036-144E-441D-8DED-A5E660B26F42}"/>
    <cellStyle name="Labels - Style3 9 5 2 2 2 3" xfId="30465" xr:uid="{1FB7EAF3-7C36-4E32-AC54-F2987E2D9944}"/>
    <cellStyle name="Labels - Style3 9 5 2 2 3" xfId="30466" xr:uid="{9952620B-3A65-4253-9159-83966A56B429}"/>
    <cellStyle name="Labels - Style3 9 5 2 2 3 2" xfId="30467" xr:uid="{DDE11EC3-8104-4312-9F94-69AEC8F68F46}"/>
    <cellStyle name="Labels - Style3 9 5 2 2 4" xfId="30468" xr:uid="{8D62DE35-7D6C-483C-868C-80CE2914289C}"/>
    <cellStyle name="Labels - Style3 9 5 2 3" xfId="30469" xr:uid="{E4B2A073-1D46-4455-B064-D535D3131170}"/>
    <cellStyle name="Labels - Style3 9 5 2 3 2" xfId="30470" xr:uid="{A80BF617-FEED-4CF1-88CB-0CD54A937EA8}"/>
    <cellStyle name="Labels - Style3 9 5 2 4" xfId="30471" xr:uid="{4AB00678-3CA5-403C-BE0E-D5329187D81C}"/>
    <cellStyle name="Labels - Style3 9 5 3" xfId="9334" xr:uid="{9B7809F8-DEB9-4DD2-9323-9ADD30B97C62}"/>
    <cellStyle name="Labels - Style3 9 5 3 2" xfId="9335" xr:uid="{906909E6-622F-4CCB-9D05-078CB3985E49}"/>
    <cellStyle name="Labels - Style3 9 5 3 2 2" xfId="30472" xr:uid="{2E55BDBB-F421-460F-B056-6FF478838731}"/>
    <cellStyle name="Labels - Style3 9 5 3 2 2 2" xfId="30473" xr:uid="{3BF0BE3B-E179-40B0-809B-03867EFBF828}"/>
    <cellStyle name="Labels - Style3 9 5 3 2 3" xfId="30474" xr:uid="{21FA9FBE-8319-4C42-83B1-DEC843F3BA21}"/>
    <cellStyle name="Labels - Style3 9 5 3 3" xfId="30475" xr:uid="{4E666471-9C6E-4FC4-B7B9-7BD7D070B257}"/>
    <cellStyle name="Labels - Style3 9 5 3 3 2" xfId="30476" xr:uid="{D16AFF89-05A1-4234-9FB3-7241E4B39368}"/>
    <cellStyle name="Labels - Style3 9 5 3 4" xfId="30477" xr:uid="{B4D58DBA-D5B5-4717-A1D2-5DE0EB44E8D4}"/>
    <cellStyle name="Labels - Style3 9 5 4" xfId="9336" xr:uid="{FC5A1980-8618-43AB-B8EB-3B204F2BF58C}"/>
    <cellStyle name="Labels - Style3 9 5 4 2" xfId="30478" xr:uid="{C365C423-D4BC-48A2-84FF-D9F14226B7B4}"/>
    <cellStyle name="Labels - Style3 9 5 4 2 2" xfId="30479" xr:uid="{2083069C-BF00-41B3-8B03-24E8C72E037E}"/>
    <cellStyle name="Labels - Style3 9 5 4 3" xfId="30480" xr:uid="{EF33BE7A-021A-4951-9D47-6E24352427EA}"/>
    <cellStyle name="Labels - Style3 9 5 5" xfId="30481" xr:uid="{9CE5F5C6-91A6-47D5-8D0A-AC0114DA9D5B}"/>
    <cellStyle name="Labels - Style3 9 5 5 2" xfId="30482" xr:uid="{DE1E31F6-FE72-4284-ADF7-4B365C98AC3C}"/>
    <cellStyle name="Labels - Style3 9 5 6" xfId="30483" xr:uid="{FFA4C176-25EF-478E-8A56-14248C602EF0}"/>
    <cellStyle name="Labels - Style3 9 6" xfId="9337" xr:uid="{331DB222-BDE6-4883-A827-5EE18FCCF993}"/>
    <cellStyle name="Labels - Style3 9 6 2" xfId="9338" xr:uid="{B3756B0E-AE6D-45B4-B3D9-6B29D5700F3E}"/>
    <cellStyle name="Labels - Style3 9 6 2 2" xfId="9339" xr:uid="{CB097368-7B0D-41A5-814D-FBC4660B6BD7}"/>
    <cellStyle name="Labels - Style3 9 6 2 2 2" xfId="9340" xr:uid="{8C92C86C-B2D6-41A2-90B1-FD52F751641A}"/>
    <cellStyle name="Labels - Style3 9 6 2 2 2 2" xfId="30484" xr:uid="{FCA3972D-4FBD-4B7B-8230-CF812E810BC7}"/>
    <cellStyle name="Labels - Style3 9 6 2 2 2 2 2" xfId="30485" xr:uid="{C0A88BF7-6384-49CA-8C34-56F143A313A4}"/>
    <cellStyle name="Labels - Style3 9 6 2 2 2 3" xfId="30486" xr:uid="{7E6D49DA-168F-46DF-98DF-6423775092DB}"/>
    <cellStyle name="Labels - Style3 9 6 2 2 3" xfId="30487" xr:uid="{0DFFE21B-EC77-4493-9E2E-830DEAA02CAF}"/>
    <cellStyle name="Labels - Style3 9 6 2 2 3 2" xfId="30488" xr:uid="{944DBDA4-8706-4018-BE86-4A7E8255A9AE}"/>
    <cellStyle name="Labels - Style3 9 6 2 2 4" xfId="30489" xr:uid="{9C0C33EA-A257-4A15-85B2-EC1585D396CC}"/>
    <cellStyle name="Labels - Style3 9 6 2 3" xfId="30490" xr:uid="{9230AC5B-19E9-41DA-A270-85D9230EB496}"/>
    <cellStyle name="Labels - Style3 9 6 2 3 2" xfId="30491" xr:uid="{B9C10AF3-5664-4C8A-9DF5-0FF5CF154BB5}"/>
    <cellStyle name="Labels - Style3 9 6 2 4" xfId="30492" xr:uid="{6B281575-D0A2-45CF-8A02-15AB2993FD8D}"/>
    <cellStyle name="Labels - Style3 9 6 3" xfId="9341" xr:uid="{6BE7A48A-9E71-4CBE-B7D0-FB83284FEB49}"/>
    <cellStyle name="Labels - Style3 9 6 3 2" xfId="9342" xr:uid="{2F8AE72B-248C-4CEB-A8BD-D07DF7246B05}"/>
    <cellStyle name="Labels - Style3 9 6 3 2 2" xfId="30493" xr:uid="{84979A1D-E578-410C-A33B-B0E1CD0012CE}"/>
    <cellStyle name="Labels - Style3 9 6 3 2 2 2" xfId="30494" xr:uid="{9C6DC741-92FB-4155-885E-FDC9EC462647}"/>
    <cellStyle name="Labels - Style3 9 6 3 2 3" xfId="30495" xr:uid="{9EA77817-ACAB-419A-861E-289895C88EE4}"/>
    <cellStyle name="Labels - Style3 9 6 3 3" xfId="30496" xr:uid="{FB6BB284-C6A8-40E6-9215-FB6AB76A5910}"/>
    <cellStyle name="Labels - Style3 9 6 3 3 2" xfId="30497" xr:uid="{29590FA9-9946-4326-9BD1-305B7F18ED34}"/>
    <cellStyle name="Labels - Style3 9 6 3 4" xfId="30498" xr:uid="{81213E0C-8BC4-4FD7-9CC6-C60019819F8C}"/>
    <cellStyle name="Labels - Style3 9 6 4" xfId="30499" xr:uid="{E93BA2DE-97C8-4384-B2C6-D7C90E3EA219}"/>
    <cellStyle name="Labels - Style3 9 6 4 2" xfId="30500" xr:uid="{BFB7C083-C2E3-49EC-A3F9-436F72DA2981}"/>
    <cellStyle name="Labels - Style3 9 6 5" xfId="30501" xr:uid="{0AC2889E-A0B8-4B4B-BBCA-25AEBF75251F}"/>
    <cellStyle name="Labels - Style3 9 7" xfId="9343" xr:uid="{E40D2272-3603-424C-830C-0CEF2BA21F0D}"/>
    <cellStyle name="Labels - Style3 9 7 2" xfId="9344" xr:uid="{F4979343-F7CE-490E-B908-96FB52ADFEAE}"/>
    <cellStyle name="Labels - Style3 9 7 2 2" xfId="9345" xr:uid="{2246F0BC-B225-4085-B511-C8D8E925C925}"/>
    <cellStyle name="Labels - Style3 9 7 2 2 2" xfId="30502" xr:uid="{D3C2883D-57FC-4869-B363-A8D4E5725B0E}"/>
    <cellStyle name="Labels - Style3 9 7 2 2 2 2" xfId="30503" xr:uid="{3796DC3C-591F-47C7-85FC-FEE655AB31E0}"/>
    <cellStyle name="Labels - Style3 9 7 2 2 3" xfId="30504" xr:uid="{9AAD0DA9-1856-4E94-83F5-6F4678C394CB}"/>
    <cellStyle name="Labels - Style3 9 7 2 3" xfId="30505" xr:uid="{8E698C9E-C45C-4ACE-BBBD-F34FE6BBB5E1}"/>
    <cellStyle name="Labels - Style3 9 7 2 3 2" xfId="30506" xr:uid="{C7DEF8AB-A9C7-4FFB-9850-01B2E7252FE9}"/>
    <cellStyle name="Labels - Style3 9 7 2 4" xfId="30507" xr:uid="{F318611F-97CF-4CAE-A2EC-E567CC48FC3F}"/>
    <cellStyle name="Labels - Style3 9 7 3" xfId="30508" xr:uid="{E3B4AE7C-4164-4C23-929D-89E2AEAA4789}"/>
    <cellStyle name="Labels - Style3 9 7 3 2" xfId="30509" xr:uid="{B7001D82-082F-433A-B037-42AD62BFB387}"/>
    <cellStyle name="Labels - Style3 9 7 4" xfId="30510" xr:uid="{EF39DFC8-CA26-4950-8FB3-D4FFAB8E1A4F}"/>
    <cellStyle name="Labels - Style3 9 8" xfId="9346" xr:uid="{CECC7D76-3F29-4A7B-AAED-E3563DF3CBAC}"/>
    <cellStyle name="Labels - Style3 9 8 2" xfId="9347" xr:uid="{ED2D9A22-4E18-46D0-A156-E0FCAA71EDB0}"/>
    <cellStyle name="Labels - Style3 9 8 2 2" xfId="30511" xr:uid="{6CE4648D-BB09-408B-83A8-574AA2A98C93}"/>
    <cellStyle name="Labels - Style3 9 8 2 2 2" xfId="30512" xr:uid="{FA828D9D-64F0-44E7-AAFD-4499E0B731A7}"/>
    <cellStyle name="Labels - Style3 9 8 2 3" xfId="30513" xr:uid="{3FB747A1-2838-4651-B00F-D6F0C020E8CF}"/>
    <cellStyle name="Labels - Style3 9 8 3" xfId="30514" xr:uid="{15E79A82-8162-4EA4-B14E-B642E158C5B6}"/>
    <cellStyle name="Labels - Style3 9 8 3 2" xfId="30515" xr:uid="{71180619-BDDA-47AB-910B-D6E34167468F}"/>
    <cellStyle name="Labels - Style3 9 8 4" xfId="30516" xr:uid="{4EEDCAF7-3542-46CE-8A4D-8F314FA094AD}"/>
    <cellStyle name="Labels - Style3 9 9" xfId="9348" xr:uid="{AA26CF46-87EB-48AF-8456-2B84BE1E5175}"/>
    <cellStyle name="Labels - Style3 9 9 2" xfId="30517" xr:uid="{EAD7CD86-C1CE-4BD4-8744-7411F56C57EB}"/>
    <cellStyle name="Labels - Style3 9 9 2 2" xfId="30518" xr:uid="{A01313B7-4FBE-4564-98A6-4C7CACAB2A42}"/>
    <cellStyle name="Labels - Style3 9 9 3" xfId="30519" xr:uid="{EF04D773-DD0D-4DCD-806C-41DDB9D008C4}"/>
    <cellStyle name="Labels - 유형3" xfId="2139" xr:uid="{7B96A860-F2C8-49BB-AE37-586910ABE269}"/>
    <cellStyle name="left" xfId="2140" xr:uid="{308D9CF4-E718-4FC8-B905-97E18E8FAA3E}"/>
    <cellStyle name="Length" xfId="9349" xr:uid="{534AD02E-12CE-496E-86FC-75B2080AC6CD}"/>
    <cellStyle name="Link Currency (0)" xfId="2141" xr:uid="{C56254A2-2ADB-48C1-8380-0E988BF472DD}"/>
    <cellStyle name="Link Currency (2)" xfId="2142" xr:uid="{A4788A82-8214-4354-AF33-C92CCF084889}"/>
    <cellStyle name="Link Units (0)" xfId="2143" xr:uid="{72F753C9-63EE-42A3-87D8-022E18B52EFD}"/>
    <cellStyle name="Link Units (1)" xfId="2144" xr:uid="{132BD3BA-A4C8-46CD-8D6D-FF855C54941B}"/>
    <cellStyle name="Link Units (2)" xfId="2145" xr:uid="{7C17BE60-955D-4F84-92AE-E9A91518B3D8}"/>
    <cellStyle name="Linked Cell" xfId="14" builtinId="24" customBuiltin="1"/>
    <cellStyle name="Linked Cell 10" xfId="1328" xr:uid="{225CFF51-FB70-4C4A-8630-5546570572E5}"/>
    <cellStyle name="Linked Cell 11" xfId="32808" xr:uid="{2D352551-B2F1-4563-AE42-0292147C7881}"/>
    <cellStyle name="Linked Cell 2" xfId="284" xr:uid="{C753D3C8-0C9F-4009-8A0D-24E86C0FE2BC}"/>
    <cellStyle name="Linked Cell 2 2" xfId="1330" xr:uid="{3BF6D3F9-A336-4C1D-BD0C-0C9B4342BD2B}"/>
    <cellStyle name="Linked Cell 2 3" xfId="1331" xr:uid="{1AB0E383-D926-4A77-AEFC-7EC27414B4FF}"/>
    <cellStyle name="Linked Cell 2 4" xfId="1329" xr:uid="{AB389707-2367-43ED-A5B1-A304493E60D8}"/>
    <cellStyle name="Linked Cell 2 5" xfId="9350" xr:uid="{9E48E661-6232-49EB-AECB-D18A26B261A9}"/>
    <cellStyle name="Linked Cell 3" xfId="1332" xr:uid="{6198B0C7-F380-4F02-B57A-63AA0E419322}"/>
    <cellStyle name="Linked Cell 3 2" xfId="9352" xr:uid="{9BE10F82-017E-4450-9619-1E8CEFF9F0FB}"/>
    <cellStyle name="Linked Cell 3 3" xfId="9351" xr:uid="{92B7CB22-6181-4A7A-B89B-31276FA1FB05}"/>
    <cellStyle name="Linked Cell 4" xfId="1333" xr:uid="{8C8659F0-7F0B-4AA5-851B-F6BF88CBEC10}"/>
    <cellStyle name="Linked Cell 5" xfId="1334" xr:uid="{DAC04C1D-6F3A-4D2E-9A6E-149734872E10}"/>
    <cellStyle name="Linked Cell 5 2" xfId="9353" xr:uid="{B1E0552D-FF10-46A1-8575-4FC2449E76FA}"/>
    <cellStyle name="Linked Cell 6" xfId="1335" xr:uid="{35EF8129-EE23-4618-AD41-03EF134DB7D4}"/>
    <cellStyle name="Linked Cell 7" xfId="1336" xr:uid="{E3FE5172-0CF7-4A5C-93F9-83C48709D393}"/>
    <cellStyle name="Linked Cell 8" xfId="1337" xr:uid="{021EA350-D13F-4240-B431-AAB4276C259A}"/>
    <cellStyle name="Linked Cell 9" xfId="1338" xr:uid="{DBC7BB71-3485-4510-9E6E-D476F418D3D5}"/>
    <cellStyle name="Linked Cells" xfId="285" xr:uid="{BBF81225-6CDB-45FB-BD08-8BC6704337A5}"/>
    <cellStyle name="Linked Cells 2" xfId="9354" xr:uid="{49D7BFAB-C5AB-4E78-970E-FC35BEF39A31}"/>
    <cellStyle name="Linked Cells 3" xfId="32216" xr:uid="{32052843-C5ED-45C6-B2ED-27E8E59D4A03}"/>
    <cellStyle name="Local" xfId="2146" xr:uid="{ED28FB90-6F68-45F6-8235-6F7860B71A0D}"/>
    <cellStyle name="Local 2" xfId="32580" xr:uid="{F2A5C50D-07E6-4F8A-9C2A-D6D02CF0344E}"/>
    <cellStyle name="m2" xfId="286" xr:uid="{FD6F183E-AB09-4862-832F-A030EC7FE119}"/>
    <cellStyle name="MainDescription" xfId="9355" xr:uid="{89468436-13B2-419F-94E2-7042A0E624FA}"/>
    <cellStyle name="MainDescription 2" xfId="9356" xr:uid="{603C8BC9-F63C-4D6D-93DB-017FC8876C63}"/>
    <cellStyle name="MainDescription 3" xfId="9357" xr:uid="{C252B899-47E8-4339-AAEA-D66339758E07}"/>
    <cellStyle name="MainDescription 4" xfId="9358" xr:uid="{4A34EE39-E646-49A7-B5C9-1DCC49D26EB2}"/>
    <cellStyle name="Measure" xfId="9359" xr:uid="{ABE1FB0A-B0D9-44DB-882C-6316FA7C6FCC}"/>
    <cellStyle name="Measure 2" xfId="9360" xr:uid="{31C755F0-3118-4DC3-AAC0-01E8A25AE53E}"/>
    <cellStyle name="metres" xfId="9361" xr:uid="{838E2AE5-D11D-4203-AE72-8D93E20D1915}"/>
    <cellStyle name="metres 2" xfId="9362" xr:uid="{FB74DADB-8825-40B7-955D-B77D6F264735}"/>
    <cellStyle name="Microsoft Excel found an error in the formula you entered. Do you want to accept the correction proposed below?_x000a__x000a_|_x000a__x000a_• To accept the correction, click Yes._x000a_• To close this message and correct the formula yourself, click No." xfId="2147" xr:uid="{662C70ED-95FD-4F67-AB83-C3A2B2A898B3}"/>
    <cellStyle name="Microsoft Excel found an error in the formula you entered. Do you want to accept the correction proposed below?_x000a__x000a_|_x000a__x000a_• To accept the correction, click Yes._x000a_• To close this message and correct the formula yourself, click No. 10" xfId="2148" xr:uid="{A8807459-2C1C-4651-BB67-2550CD293552}"/>
    <cellStyle name="Microsoft Excel found an error in the formula you entered. Do you want to accept the correction proposed below?_x000a__x000a_|_x000a__x000a_• To accept the correction, click Yes._x000a_• To close this message and correct the formula yourself, click No. 10 2" xfId="32582" xr:uid="{7D84C444-27DE-4E6E-8E81-8099EC5809F8}"/>
    <cellStyle name="Microsoft Excel found an error in the formula you entered. Do you want to accept the correction proposed below?_x000a__x000a_|_x000a__x000a_• To accept the correction, click Yes._x000a_• To close this message and correct the formula yourself, click No. 11" xfId="2149" xr:uid="{40DFD9E3-68F9-49E5-BE79-6E678BAF0C41}"/>
    <cellStyle name="Microsoft Excel found an error in the formula you entered. Do you want to accept the correction proposed below?_x000a__x000a_|_x000a__x000a_• To accept the correction, click Yes._x000a_• To close this message and correct the formula yourself, click No. 11 2" xfId="32583" xr:uid="{FEB5C498-04B5-4117-80A2-B2BF9743C2BF}"/>
    <cellStyle name="Microsoft Excel found an error in the formula you entered. Do you want to accept the correction proposed below?_x000a__x000a_|_x000a__x000a_• To accept the correction, click Yes._x000a_• To close this message and correct the formula yourself, click No. 12" xfId="2150" xr:uid="{D5371389-9A22-4B96-BBB7-8BDF3555836F}"/>
    <cellStyle name="Microsoft Excel found an error in the formula you entered. Do you want to accept the correction proposed below?_x000a__x000a_|_x000a__x000a_• To accept the correction, click Yes._x000a_• To close this message and correct the formula yourself, click No. 12 2" xfId="32584" xr:uid="{1BB5AA1B-4964-4468-84E7-EF4517A4260C}"/>
    <cellStyle name="Microsoft Excel found an error in the formula you entered. Do you want to accept the correction proposed below?_x000a__x000a_|_x000a__x000a_• To accept the correction, click Yes._x000a_• To close this message and correct the formula yourself, click No. 13" xfId="2151" xr:uid="{49250FE0-C6B6-4BA5-9B59-4872BC2A282D}"/>
    <cellStyle name="Microsoft Excel found an error in the formula you entered. Do you want to accept the correction proposed below?_x000a__x000a_|_x000a__x000a_• To accept the correction, click Yes._x000a_• To close this message and correct the formula yourself, click No. 13 2" xfId="32585" xr:uid="{D20531B1-93E1-48DC-B3F5-B1584951A5F8}"/>
    <cellStyle name="Microsoft Excel found an error in the formula you entered. Do you want to accept the correction proposed below?_x000a__x000a_|_x000a__x000a_• To accept the correction, click Yes._x000a_• To close this message and correct the formula yourself, click No. 14" xfId="2152" xr:uid="{CA66B41C-5BF6-4AF8-B61D-75520B636182}"/>
    <cellStyle name="Microsoft Excel found an error in the formula you entered. Do you want to accept the correction proposed below?_x000a__x000a_|_x000a__x000a_• To accept the correction, click Yes._x000a_• To close this message and correct the formula yourself, click No. 14 2" xfId="32586" xr:uid="{21B98422-98EB-4C6B-B9A7-BE5B34CC835A}"/>
    <cellStyle name="Microsoft Excel found an error in the formula you entered. Do you want to accept the correction proposed below?_x000a__x000a_|_x000a__x000a_• To accept the correction, click Yes._x000a_• To close this message and correct the formula yourself, click No. 15" xfId="2153" xr:uid="{693ED206-E46E-46C0-A7E9-A204E658D724}"/>
    <cellStyle name="Microsoft Excel found an error in the formula you entered. Do you want to accept the correction proposed below?_x000a__x000a_|_x000a__x000a_• To accept the correction, click Yes._x000a_• To close this message and correct the formula yourself, click No. 15 2" xfId="32587" xr:uid="{BBF86DF7-4D9E-4EB0-B1FE-F28D98FF6489}"/>
    <cellStyle name="Microsoft Excel found an error in the formula you entered. Do you want to accept the correction proposed below?_x000a__x000a_|_x000a__x000a_• To accept the correction, click Yes._x000a_• To close this message and correct the formula yourself, click No. 16" xfId="9363" xr:uid="{92CC2A59-035A-4E57-A087-48E1D4AD79FC}"/>
    <cellStyle name="Microsoft Excel found an error in the formula you entered. Do you want to accept the correction proposed below?_x000a__x000a_|_x000a__x000a_• To accept the correction, click Yes._x000a_• To close this message and correct the formula yourself, click No. 17" xfId="32581" xr:uid="{E56B7F68-8F44-4980-A752-FC4ACA5960A4}"/>
    <cellStyle name="Microsoft Excel found an error in the formula you entered. Do you want to accept the correction proposed below?_x000a__x000a_|_x000a__x000a_• To accept the correction, click Yes._x000a_• To close this message and correct the formula yourself, click No. 2" xfId="2154" xr:uid="{E1245C7F-9EA5-407A-978F-0F3213DFDB84}"/>
    <cellStyle name="Microsoft Excel found an error in the formula you entered. Do you want to accept the correction proposed below?_x000a__x000a_|_x000a__x000a_• To accept the correction, click Yes._x000a_• To close this message and correct the formula yourself, click No. 2 2" xfId="9364" xr:uid="{35FB1FB2-D82A-48F9-876D-AD5412DE34DC}"/>
    <cellStyle name="Microsoft Excel found an error in the formula you entered. Do you want to accept the correction proposed below?_x000a__x000a_|_x000a__x000a_• To accept the correction, click Yes._x000a_• To close this message and correct the formula yourself, click No. 2 3" xfId="32588" xr:uid="{E3A922F3-8615-45C6-9934-9FFB47D6952F}"/>
    <cellStyle name="Microsoft Excel found an error in the formula you entered. Do you want to accept the correction proposed below?_x000a__x000a_|_x000a__x000a_• To accept the correction, click Yes._x000a_• To close this message and correct the formula yourself, click No. 3" xfId="2155" xr:uid="{8D97F9A4-F631-48AA-99CE-E4382F94B5AE}"/>
    <cellStyle name="Microsoft Excel found an error in the formula you entered. Do you want to accept the correction proposed below?_x000a__x000a_|_x000a__x000a_• To accept the correction, click Yes._x000a_• To close this message and correct the formula yourself, click No. 3 2" xfId="32589" xr:uid="{1CFB0ED5-A098-413B-8EE1-C5C027431B88}"/>
    <cellStyle name="Microsoft Excel found an error in the formula you entered. Do you want to accept the correction proposed below?_x000a__x000a_|_x000a__x000a_• To accept the correction, click Yes._x000a_• To close this message and correct the formula yourself, click No. 4" xfId="2156" xr:uid="{4E1D3180-01C6-41A3-BD4F-F7EC150774A8}"/>
    <cellStyle name="Microsoft Excel found an error in the formula you entered. Do you want to accept the correction proposed below?_x000a__x000a_|_x000a__x000a_• To accept the correction, click Yes._x000a_• To close this message and correct the formula yourself, click No. 4 2" xfId="32590" xr:uid="{A63EA7FB-5CD7-45C6-8066-7FB789B177C0}"/>
    <cellStyle name="Microsoft Excel found an error in the formula you entered. Do you want to accept the correction proposed below?_x000a__x000a_|_x000a__x000a_• To accept the correction, click Yes._x000a_• To close this message and correct the formula yourself, click No. 5" xfId="2157" xr:uid="{02D80E0E-8164-4CD3-AC34-990AC29052C7}"/>
    <cellStyle name="Microsoft Excel found an error in the formula you entered. Do you want to accept the correction proposed below?_x000a__x000a_|_x000a__x000a_• To accept the correction, click Yes._x000a_• To close this message and correct the formula yourself, click No. 5 2" xfId="32591" xr:uid="{642246DE-5C50-46AD-BC87-C1D2414CEE2A}"/>
    <cellStyle name="Microsoft Excel found an error in the formula you entered. Do you want to accept the correction proposed below?_x000a__x000a_|_x000a__x000a_• To accept the correction, click Yes._x000a_• To close this message and correct the formula yourself, click No. 6" xfId="2158" xr:uid="{54ADBEB0-175A-42E6-92CD-9C18134B73F3}"/>
    <cellStyle name="Microsoft Excel found an error in the formula you entered. Do you want to accept the correction proposed below?_x000a__x000a_|_x000a__x000a_• To accept the correction, click Yes._x000a_• To close this message and correct the formula yourself, click No. 6 2" xfId="32592" xr:uid="{88271496-AAE5-4516-AF75-8C9FF12D7DA5}"/>
    <cellStyle name="Microsoft Excel found an error in the formula you entered. Do you want to accept the correction proposed below?_x000a__x000a_|_x000a__x000a_• To accept the correction, click Yes._x000a_• To close this message and correct the formula yourself, click No. 7" xfId="2159" xr:uid="{06199741-47B5-4A3C-A7BB-F4A42BF38048}"/>
    <cellStyle name="Microsoft Excel found an error in the formula you entered. Do you want to accept the correction proposed below?_x000a__x000a_|_x000a__x000a_• To accept the correction, click Yes._x000a_• To close this message and correct the formula yourself, click No. 7 2" xfId="32593" xr:uid="{EB9DB6CF-994E-45A7-80CB-53D50F3CA416}"/>
    <cellStyle name="Microsoft Excel found an error in the formula you entered. Do you want to accept the correction proposed below?_x000a__x000a_|_x000a__x000a_• To accept the correction, click Yes._x000a_• To close this message and correct the formula yourself, click No. 8" xfId="2160" xr:uid="{08FC4194-6B5E-4E4E-B3F0-BB2768B53E23}"/>
    <cellStyle name="Microsoft Excel found an error in the formula you entered. Do you want to accept the correction proposed below?_x000a__x000a_|_x000a__x000a_• To accept the correction, click Yes._x000a_• To close this message and correct the formula yourself, click No. 8 2" xfId="32594" xr:uid="{72CA7322-E2B1-40E3-BA0B-6EDB14F613DD}"/>
    <cellStyle name="Microsoft Excel found an error in the formula you entered. Do you want to accept the correction proposed below?_x000a__x000a_|_x000a__x000a_• To accept the correction, click Yes._x000a_• To close this message and correct the formula yourself, click No. 9" xfId="2161" xr:uid="{3D8A3C12-83AB-49FD-AF2A-AC38856B679D}"/>
    <cellStyle name="Microsoft Excel found an error in the formula you entered. Do you want to accept the correction proposed below?_x000a__x000a_|_x000a__x000a_• To accept the correction, click Yes._x000a_• To close this message and correct the formula yourself, click No. 9 2" xfId="32595" xr:uid="{56E10B2B-CB35-4440-B4F1-9AF79B18FE6E}"/>
    <cellStyle name="Migliaia (0)_alkila" xfId="2162" xr:uid="{121F2A58-C3B1-4222-86F4-34ED4595E05F}"/>
    <cellStyle name="Migliaia_alkila" xfId="2163" xr:uid="{F048A462-5035-4503-87C9-90DAF21B0BFF}"/>
    <cellStyle name="Millares [0]_elec" xfId="2164" xr:uid="{DBE89B7F-5585-4B89-B0D2-A7964A29DFB1}"/>
    <cellStyle name="Millares_elec" xfId="2165" xr:uid="{054B1D9F-828B-44EE-BFD2-C65FDD113756}"/>
    <cellStyle name="Milliers [0]_!!!GO" xfId="287" xr:uid="{C8499D2B-65EA-4900-9282-1CFE711042A0}"/>
    <cellStyle name="Milliers_!!!GO" xfId="288" xr:uid="{307F6FC8-7733-430C-A756-50BEF35A652B}"/>
    <cellStyle name="Model" xfId="2166" xr:uid="{AB85E91B-4619-431A-B10B-9B2C193E74FA}"/>
    <cellStyle name="Monétaire [0]_!!!GO" xfId="289" xr:uid="{E2C5CEC8-5231-4FD9-AF32-D3F0843167AD}"/>
    <cellStyle name="Monétaire_!!!GO" xfId="290" xr:uid="{BAE50245-B93E-46D1-9387-31E80053716F}"/>
    <cellStyle name="Monétaire0" xfId="2167" xr:uid="{6DA16887-F589-4146-B9A8-3411E5F835E9}"/>
    <cellStyle name="MS_Arabic" xfId="291" xr:uid="{938719A2-FDF6-495A-9344-BC965618AA74}"/>
    <cellStyle name="n" xfId="2168" xr:uid="{652FB8FD-76AE-464A-9D8C-2DD24CCB883B}"/>
    <cellStyle name="Neutral" xfId="10" builtinId="28" customBuiltin="1"/>
    <cellStyle name="Neutral 10" xfId="1339" xr:uid="{874F77AC-1BCE-4ED3-B093-0BBF8FDC0471}"/>
    <cellStyle name="Neutral 11" xfId="32326" xr:uid="{8CD7BC49-E561-455F-B86E-B9C065812174}"/>
    <cellStyle name="Neutral 2" xfId="292" xr:uid="{2C7CBEB8-447A-445B-9A89-812499EAEB50}"/>
    <cellStyle name="Neutral 2 2" xfId="1341" xr:uid="{E9AD9888-10C2-4AB9-80D2-C56E05579A49}"/>
    <cellStyle name="Neutral 2 3" xfId="1342" xr:uid="{09E191DD-5C5D-4945-BB0A-2FD96B186D4D}"/>
    <cellStyle name="Neutral 2 4" xfId="1340" xr:uid="{5538F3A8-BC43-4966-8B8D-0E347D476DA7}"/>
    <cellStyle name="Neutral 2 5" xfId="9365" xr:uid="{28E0C462-26ED-41B8-9809-287CA3CB2AD7}"/>
    <cellStyle name="Neutral 3" xfId="1343" xr:uid="{E84DB666-EC26-4470-A2E4-B49D3577CB6B}"/>
    <cellStyle name="Neutral 3 2" xfId="9367" xr:uid="{0F3E7698-171B-41F1-B10D-BBC706E19011}"/>
    <cellStyle name="Neutral 3 3" xfId="9366" xr:uid="{F4FF6C98-AA74-4A38-B852-D336E9EE7D49}"/>
    <cellStyle name="Neutral 4" xfId="1344" xr:uid="{F6462A5D-2977-413A-A2AC-A176AB754680}"/>
    <cellStyle name="Neutral 5" xfId="1345" xr:uid="{A67C08BD-0F5A-4E8D-BDF7-74FE7B7108EC}"/>
    <cellStyle name="Neutral 5 2" xfId="9368" xr:uid="{EEA68AF2-91A3-4EBD-A065-ADE33EDA3957}"/>
    <cellStyle name="Neutral 6" xfId="1346" xr:uid="{6E687194-634E-43B4-B707-DBB4D595DF0B}"/>
    <cellStyle name="Neutral 7" xfId="1347" xr:uid="{C96693B3-C9C6-463F-BFAE-CBA4D753B25B}"/>
    <cellStyle name="Neutral 8" xfId="1348" xr:uid="{EB82FF56-E4ED-4D71-90F6-D75290B59541}"/>
    <cellStyle name="Neutral 9" xfId="1349" xr:uid="{3F80F879-A315-458A-9227-B6EC94DD330E}"/>
    <cellStyle name="no dec" xfId="2169" xr:uid="{6B749792-3DA6-410D-A502-A64307E12B7F}"/>
    <cellStyle name="No-definido" xfId="2170" xr:uid="{88F045DD-F239-4FD0-A5FC-009E0E1318D5}"/>
    <cellStyle name="Normal" xfId="0" builtinId="0"/>
    <cellStyle name="Normal - Style1" xfId="48" xr:uid="{A42139F1-9CFE-4C63-AA55-F84A98386226}"/>
    <cellStyle name="Normal - Style1 2" xfId="106" xr:uid="{0DE2672B-1DF5-47A2-9663-059AF33E11E8}"/>
    <cellStyle name="Normal - Style1 2 2" xfId="9370" xr:uid="{92BC6530-6311-4925-B049-8DF5E1F147B2}"/>
    <cellStyle name="Normal - Style1 2 3" xfId="9369" xr:uid="{1EAA6421-7B8D-4C84-ADB1-D58934034A18}"/>
    <cellStyle name="Normal - Style1 2 4" xfId="32168" xr:uid="{A9CB383C-BEDB-4FBC-856A-3B728DE8D7A0}"/>
    <cellStyle name="Normal - Style1 3" xfId="2171" xr:uid="{AA282CB2-5259-4955-AB87-7305E4EE3210}"/>
    <cellStyle name="Normal - Style1 3 2" xfId="32596" xr:uid="{D21EBF8C-76EF-4B61-A22B-2E284633E45E}"/>
    <cellStyle name="Normal - Style1 4" xfId="9371" xr:uid="{AABB5C22-67D0-421B-AF3D-DC3358AF654B}"/>
    <cellStyle name="Normal - Style1 5" xfId="293" xr:uid="{DC1C4CEB-3727-4692-9E78-EFCFB5814FA6}"/>
    <cellStyle name="Normal - Style1_2010 06 30 - Fuel hydrant rate review" xfId="9372" xr:uid="{B2A7D406-2308-47B6-B3D1-C1419C4CD751}"/>
    <cellStyle name="Normal - Style2" xfId="2172" xr:uid="{71FD377D-E9D8-4047-A748-37A7D9D48E02}"/>
    <cellStyle name="Normal - Style2 2" xfId="9373" xr:uid="{7F2E902E-777A-4292-BA6E-4ADEE4CC45B0}"/>
    <cellStyle name="Normal - 유형3" xfId="2173" xr:uid="{9D9D5BFB-B654-48C8-B70D-C3710FDE2BAF}"/>
    <cellStyle name="Normal 10" xfId="294" xr:uid="{3748566C-2DDD-4070-9CF2-C3CA993AD5B2}"/>
    <cellStyle name="Normal 10 11" xfId="5920" xr:uid="{600EB74C-56C2-4E65-B49A-D5478124DA06}"/>
    <cellStyle name="Normal 10 11 2" xfId="32742" xr:uid="{9E95C65B-090D-41E2-8CEE-35E392ECEBC8}"/>
    <cellStyle name="Normal 10 2" xfId="295" xr:uid="{83BC480E-A8F2-4570-A0E1-8C388D762597}"/>
    <cellStyle name="Normal 10 2 2" xfId="919" xr:uid="{E192EE25-E166-48E2-8045-0B068E78EF65}"/>
    <cellStyle name="Normal 10 2 2 2" xfId="9375" xr:uid="{FCB802C3-EC97-4BFC-A19E-E6E8E5791038}"/>
    <cellStyle name="Normal 10 2 2 2 2" xfId="5922" xr:uid="{A50D1800-9E7E-42F7-8A19-7DA6C7E5CBDB}"/>
    <cellStyle name="Normal 10 2 2 3" xfId="9376" xr:uid="{63FCD5E3-36EC-4ED5-A856-FED0941A2A0B}"/>
    <cellStyle name="Normal 10 2 2 4" xfId="9377" xr:uid="{4CEF358E-E0F3-4E2C-B6DF-834C33294D61}"/>
    <cellStyle name="Normal 10 2 2 4 2" xfId="30520" xr:uid="{28C949F3-7B5C-4924-95FF-C7C6E8343DAA}"/>
    <cellStyle name="Normal 10 2 2 5" xfId="9374" xr:uid="{CE851BA8-9DDC-4374-A812-42A20DE66D3E}"/>
    <cellStyle name="Normal 10 2 2 6" xfId="32292" xr:uid="{475E54E1-F6F1-4C42-8915-098093799E57}"/>
    <cellStyle name="Normal 10 2 3" xfId="2174" xr:uid="{A9E954E2-FF6A-4FE6-BD90-3B00F1AFB035}"/>
    <cellStyle name="Normal 10 2 3 2" xfId="9378" xr:uid="{93F4F2FF-E241-49D0-A7AC-C7A3C55AEAC1}"/>
    <cellStyle name="Normal 10 2 3 2 2" xfId="9379" xr:uid="{089A25B4-3D72-4CF3-8013-812D593EFE6C}"/>
    <cellStyle name="Normal 10 2 3 2 2 2 2" xfId="32873" xr:uid="{B728A5E6-1A39-4BAB-9AE9-771AE7D3E137}"/>
    <cellStyle name="Normal 10 2 3 2 2 3 2 3" xfId="32871" xr:uid="{77DBF5D7-91B1-4162-BD3F-AD7DD8ACFAC7}"/>
    <cellStyle name="Normal 10 2 3 2 2 4 2 3" xfId="32864" xr:uid="{563178FE-B219-4CDB-A367-19AA551B6AE7}"/>
    <cellStyle name="Normal 10 2 3 2 2 4 3" xfId="32854" xr:uid="{0A566656-02CA-43C2-9C75-5A7F3870C81C}"/>
    <cellStyle name="Normal 10 2 3 3" xfId="32597" xr:uid="{1DFCC31B-C778-4401-BA13-12169DDC6ACA}"/>
    <cellStyle name="Normal 10 2 3 4" xfId="32851" xr:uid="{D6C4AAAA-7667-470C-9326-BAA0156C7183}"/>
    <cellStyle name="Normal 10 2 4" xfId="9380" xr:uid="{A9EEEE51-D93A-4C0F-BB3E-CF77A163B5EB}"/>
    <cellStyle name="Normal 10 2 4 2 4" xfId="32862" xr:uid="{E34197AA-9780-4695-A9AF-2FFBFA577103}"/>
    <cellStyle name="Normal 10 2 4 2 4 2 3" xfId="32865" xr:uid="{87EF7EE0-F3FC-4CF4-969B-E7CFBC3FDD8E}"/>
    <cellStyle name="Normal 10 2 5" xfId="9381" xr:uid="{815C2BF0-A5EB-40E0-951E-400385AE3039}"/>
    <cellStyle name="Normal 10 3" xfId="2175" xr:uid="{D5D48768-92F6-491D-A0A9-6176423F8E14}"/>
    <cellStyle name="Normal 10 3 2" xfId="3342" xr:uid="{6B648656-DE3C-4CE9-8B8F-A3991756B95A}"/>
    <cellStyle name="Normal 10 3 2 2" xfId="6592" xr:uid="{867C3A9F-0376-41B1-B12D-55D4EE56D6A7}"/>
    <cellStyle name="Normal 10 3 2 2 2" xfId="9385" xr:uid="{9ACD9077-9203-4A2C-B357-8C5119F53C3E}"/>
    <cellStyle name="Normal 10 3 2 2 3" xfId="9384" xr:uid="{B1C88420-AE70-4C35-A9D3-8779B793DAF5}"/>
    <cellStyle name="Normal 10 3 2 3" xfId="9386" xr:uid="{4C1A2A0A-3361-4100-80CB-DA5778484F4C}"/>
    <cellStyle name="Normal 10 3 2 4" xfId="9383" xr:uid="{95F5D035-09C3-494E-BCD6-ECFF1EC53463}"/>
    <cellStyle name="Normal 10 3 3" xfId="5426" xr:uid="{E09A8789-2A9F-45AC-AA3F-16C8665C6BDE}"/>
    <cellStyle name="Normal 10 3 3 2" xfId="9388" xr:uid="{A9E69B9B-3288-4241-9165-912326E25275}"/>
    <cellStyle name="Normal 10 3 3 3" xfId="9387" xr:uid="{2334383E-CAD7-4CF7-A388-4410C174CBA5}"/>
    <cellStyle name="Normal 10 3 4" xfId="9389" xr:uid="{8674F03D-3447-4D55-956A-F2489FD05199}"/>
    <cellStyle name="Normal 10 3 5" xfId="9390" xr:uid="{3100697A-5CC5-4EDB-96AD-24EBEE842F99}"/>
    <cellStyle name="Normal 10 3 6" xfId="9382" xr:uid="{24C8A5F5-B373-47E4-999D-722A4AAC33B6}"/>
    <cellStyle name="Normal 10 4" xfId="921" xr:uid="{F37F01F1-126F-4F1C-951D-F26772C3682E}"/>
    <cellStyle name="Normal 10 4 2" xfId="3312" xr:uid="{6B3D4B4F-CFF6-43C4-A785-079952A6C6AF}"/>
    <cellStyle name="Normal 10 4 2 2" xfId="6562" xr:uid="{56A02523-C1D0-4F3F-A0E5-8388E39A08E5}"/>
    <cellStyle name="Normal 10 4 2 2 2" xfId="9394" xr:uid="{CE8830E8-E308-41BE-AA68-658916CFA3BE}"/>
    <cellStyle name="Normal 10 4 2 2 3" xfId="9393" xr:uid="{6B16CCE2-1C24-4240-AFF5-FD0B8DC43523}"/>
    <cellStyle name="Normal 10 4 2 3" xfId="9395" xr:uid="{31580EFB-0351-435A-A2BD-223086C3F3B5}"/>
    <cellStyle name="Normal 10 4 2 4" xfId="9392" xr:uid="{7025DB23-89EF-4C21-A998-34AEFAF1961E}"/>
    <cellStyle name="Normal 10 4 3" xfId="4282" xr:uid="{BFF2BE44-A13A-49F7-85E7-7CBC282122C3}"/>
    <cellStyle name="Normal 10 4 3 2" xfId="9397" xr:uid="{4C099473-7689-440E-A3E4-F95AF0C6080E}"/>
    <cellStyle name="Normal 10 4 3 3" xfId="9396" xr:uid="{F62257B4-C2ED-47FC-977B-C8DA64D728AC}"/>
    <cellStyle name="Normal 10 4 4" xfId="9398" xr:uid="{43F2EC2A-40C9-492F-8A0B-F85BD9BB1818}"/>
    <cellStyle name="Normal 10 4 5" xfId="9399" xr:uid="{823C5716-2728-485A-BB60-605DBFFD1741}"/>
    <cellStyle name="Normal 10 4 6" xfId="9391" xr:uid="{702D9753-CB2A-4DDF-B686-BB571F019F69}"/>
    <cellStyle name="Normal 10 5" xfId="3444" xr:uid="{D3421815-CA96-4A97-9297-9BFA8AA897AC}"/>
    <cellStyle name="Normal 10 5 10" xfId="9401" xr:uid="{31FBEDA0-FD1B-456B-8ECA-149989F28988}"/>
    <cellStyle name="Normal 10 5 10 2" xfId="30521" xr:uid="{193A7405-D464-4D1F-8953-1F1D6867CE0D}"/>
    <cellStyle name="Normal 10 5 11" xfId="9402" xr:uid="{119E40F5-A784-492E-AE8D-A646F155245A}"/>
    <cellStyle name="Normal 10 5 12" xfId="30522" xr:uid="{D5EA78A0-FCDE-42DD-94A4-E0FFE397D8BB}"/>
    <cellStyle name="Normal 10 5 13" xfId="9400" xr:uid="{126CF089-E18E-41ED-80A4-9241AC1E6DEC}"/>
    <cellStyle name="Normal 10 5 2" xfId="3513" xr:uid="{946CED19-2529-4C5C-8E46-3B7335C34733}"/>
    <cellStyle name="Normal 10 5 2 2" xfId="9403" xr:uid="{E24417DB-5F03-477F-B216-2755D4FCB116}"/>
    <cellStyle name="Normal 10 5 2 2 2" xfId="5918" xr:uid="{3674CF2C-9DCE-4C1F-AAF7-72531F402D86}"/>
    <cellStyle name="Normal 10 5 2 3" xfId="9404" xr:uid="{F77A79C7-6E3E-4844-974F-6F9D225E25BD}"/>
    <cellStyle name="Normal 10 5 3" xfId="9405" xr:uid="{E63D3988-7A2D-4EBF-821F-B9BFD510A919}"/>
    <cellStyle name="Normal 10 5 3 2" xfId="9406" xr:uid="{1A85348A-24B4-457A-A368-179AAB47013B}"/>
    <cellStyle name="Normal 10 5 3 2 2" xfId="9407" xr:uid="{4C1363EA-62B6-48D5-B550-FEE833FA2A85}"/>
    <cellStyle name="Normal 10 5 3 3" xfId="9408" xr:uid="{64528A41-76AD-429A-A4A2-B71B3F74D16F}"/>
    <cellStyle name="Normal 10 5 4" xfId="9409" xr:uid="{39AFF25D-39C6-4244-B676-22188572835E}"/>
    <cellStyle name="Normal 10 5 4 2" xfId="9410" xr:uid="{BE12D404-FB0B-4215-80FC-004FB4650DF9}"/>
    <cellStyle name="Normal 10 5 5" xfId="9411" xr:uid="{89865722-5165-41B4-96AF-109B3490F54D}"/>
    <cellStyle name="Normal 10 5 5 2" xfId="9412" xr:uid="{62E16850-D08E-46AC-9FA3-B55DC0FD7F3F}"/>
    <cellStyle name="Normal 10 5 5 2 2" xfId="9413" xr:uid="{3928B167-398E-4205-93F8-DBBC163FBD2F}"/>
    <cellStyle name="Normal 10 5 5 2 2 2" xfId="9414" xr:uid="{9C9B172D-B7B3-4A4A-8CD9-AC0E6A74D62B}"/>
    <cellStyle name="Normal 10 5 5 2 2 2 2" xfId="30523" xr:uid="{B62B3DB0-9F21-4A51-8F79-BFD50C407119}"/>
    <cellStyle name="Normal 10 5 5 2 2 3" xfId="9415" xr:uid="{D2B99460-427A-41E1-B1C2-FC2770C00B6A}"/>
    <cellStyle name="Normal 10 5 5 2 3" xfId="9416" xr:uid="{788B8AD5-C328-4E28-84AC-918BA42B7EC0}"/>
    <cellStyle name="Normal 10 5 5 2 3 2" xfId="30524" xr:uid="{4F2C4513-C69E-406C-A02B-791FF00D193E}"/>
    <cellStyle name="Normal 10 5 5 2 4" xfId="9417" xr:uid="{51C99DB5-BF85-4FE6-BD8A-A742E45B89E8}"/>
    <cellStyle name="Normal 10 5 5 3" xfId="9418" xr:uid="{B2CB56DC-49C5-4B17-A550-E5A5A62A5D68}"/>
    <cellStyle name="Normal 10 5 5 3 2" xfId="9419" xr:uid="{30AC440D-08D5-4F51-A55A-E370311CF2E2}"/>
    <cellStyle name="Normal 10 5 5 3 2 2" xfId="30525" xr:uid="{6D9F8799-E56E-4475-A782-5F67717BA600}"/>
    <cellStyle name="Normal 10 5 5 3 3" xfId="9420" xr:uid="{E3B6D8F9-D987-4DAD-8AFB-DFF44DD1642F}"/>
    <cellStyle name="Normal 10 5 5 4" xfId="9421" xr:uid="{D5A7BA34-AD89-468F-B231-15E67AFF060C}"/>
    <cellStyle name="Normal 10 5 5 4 2" xfId="30526" xr:uid="{51E90D2D-7163-4B9A-AE32-A858B6945A02}"/>
    <cellStyle name="Normal 10 5 5 5" xfId="9422" xr:uid="{C6C94222-7477-4D71-8CA0-74BD45E030C2}"/>
    <cellStyle name="Normal 10 5 5 6" xfId="30527" xr:uid="{F8E92652-6BEF-4113-AFBB-A2956B475C56}"/>
    <cellStyle name="Normal 10 5 6" xfId="9423" xr:uid="{93026D96-08BC-4250-9133-0583EBDDE3F9}"/>
    <cellStyle name="Normal 10 5 6 2" xfId="9424" xr:uid="{000D8009-5B1C-42F3-AE6F-44CAB8D73D74}"/>
    <cellStyle name="Normal 10 5 6 2 2" xfId="9425" xr:uid="{3EEDE0D3-B4C7-461B-9353-DC9689882D1C}"/>
    <cellStyle name="Normal 10 5 6 2 2 2" xfId="30528" xr:uid="{FF79F2F0-4321-4546-9487-F9164113BD9A}"/>
    <cellStyle name="Normal 10 5 6 2 3" xfId="9426" xr:uid="{408F4B23-7897-41E4-9077-19E3A0FF897A}"/>
    <cellStyle name="Normal 10 5 6 3" xfId="9427" xr:uid="{B872E63F-1E8D-471A-B9F1-1BE7972A6E75}"/>
    <cellStyle name="Normal 10 5 6 3 2" xfId="30529" xr:uid="{F3B28CA2-28C0-43AB-9D4D-C8D05157B4FB}"/>
    <cellStyle name="Normal 10 5 6 4" xfId="9428" xr:uid="{2F58DD36-3333-4E80-A85B-D9D84115D229}"/>
    <cellStyle name="Normal 10 5 6 5" xfId="30530" xr:uid="{4F88B097-1521-4EA3-A0F0-13327721F609}"/>
    <cellStyle name="Normal 10 5 7" xfId="9429" xr:uid="{01DD68A8-2E7A-4CAB-A64A-6DA9518D5164}"/>
    <cellStyle name="Normal 10 5 7 2" xfId="9430" xr:uid="{B63B418F-1A42-4E6C-8C7C-48D6648B44C5}"/>
    <cellStyle name="Normal 10 5 7 2 2" xfId="9431" xr:uid="{172F1136-08BB-4BB4-A974-67FADE942CB3}"/>
    <cellStyle name="Normal 10 5 7 2 2 2" xfId="30531" xr:uid="{10AA6D03-2676-4E6C-8799-83338B4B34AA}"/>
    <cellStyle name="Normal 10 5 7 2 3" xfId="9432" xr:uid="{04F8CEB1-0F34-4F33-979A-6C82A5DE003F}"/>
    <cellStyle name="Normal 10 5 7 3" xfId="9433" xr:uid="{D6C50C5C-A720-4917-A9F1-1372D65E93D1}"/>
    <cellStyle name="Normal 10 5 7 3 2" xfId="30532" xr:uid="{ABB3A5CF-BA38-42CA-9545-A1086A075CE8}"/>
    <cellStyle name="Normal 10 5 7 4" xfId="9434" xr:uid="{D632F8AE-B296-4A49-942A-82D8AC5CA5A3}"/>
    <cellStyle name="Normal 10 5 8" xfId="9435" xr:uid="{38384D5A-4AB7-446A-B5B0-5C7876E725A6}"/>
    <cellStyle name="Normal 10 5 8 2" xfId="9436" xr:uid="{BD4319C4-2620-4EEE-93D5-F6C88E934E12}"/>
    <cellStyle name="Normal 10 5 8 2 2" xfId="30533" xr:uid="{5EA6BFEC-33D3-49E4-B268-D4F88F9C8A3A}"/>
    <cellStyle name="Normal 10 5 8 3" xfId="9437" xr:uid="{FF642E71-9008-4786-A350-2A9DB287C7BA}"/>
    <cellStyle name="Normal 10 5 8 4" xfId="30534" xr:uid="{D071FF8E-6EE4-48FC-A55E-7EA5683CEE13}"/>
    <cellStyle name="Normal 10 5 9" xfId="9438" xr:uid="{74081545-51A4-4B5D-A8B0-5DFD977D1AD9}"/>
    <cellStyle name="Normal 10 5 9 2" xfId="9439" xr:uid="{0F19AE12-87F5-4F78-851D-1BE0D7315125}"/>
    <cellStyle name="Normal 10 5 9 2 2" xfId="30535" xr:uid="{4450F29A-8BAE-4B91-ABA4-6CCF31270C66}"/>
    <cellStyle name="Normal 10 5 9 3" xfId="9440" xr:uid="{C338E4E2-EFDA-4E97-A052-4370D6613AE3}"/>
    <cellStyle name="Normal 10 6" xfId="9441" xr:uid="{B8401F96-4391-4E83-90BC-9098A6D3C859}"/>
    <cellStyle name="Normal 10 6 2" xfId="9442" xr:uid="{B53954CC-597B-4E1F-95AF-DA3E699CC49B}"/>
    <cellStyle name="Normal 10 6 2 2" xfId="9443" xr:uid="{D8EDA7E5-3B41-4C8A-AF45-A9C60F2C4B79}"/>
    <cellStyle name="Normal 10 6 3" xfId="9444" xr:uid="{D0BC9D36-E24D-441E-B628-BFBB135CEF1A}"/>
    <cellStyle name="Normal 10 7" xfId="9445" xr:uid="{D865D02C-1BD7-4E6C-A9AE-897FA3641C68}"/>
    <cellStyle name="Normal 10 7 2" xfId="4868" xr:uid="{C1B81DC3-DEB8-4A59-A4B0-185AEFA10749}"/>
    <cellStyle name="Normal 10 8" xfId="9446" xr:uid="{9ACF8CA6-0FC0-43B9-9AA6-BDF4C0F87F49}"/>
    <cellStyle name="Normal 10_New Mark Group - CF Model" xfId="9447" xr:uid="{54F9C643-7076-4B4C-8BF8-B10E0A1DD4D9}"/>
    <cellStyle name="Normal 100" xfId="121" xr:uid="{7F9ADE22-E967-437B-A7A0-8C36A8D6000A}"/>
    <cellStyle name="Normal 101" xfId="32830" xr:uid="{25EE2AB4-739C-413B-9F5A-96A057E3DC06}"/>
    <cellStyle name="Normal 102" xfId="32843" xr:uid="{6217A3D5-B814-4C93-949C-71280DD5FF55}"/>
    <cellStyle name="Normal 103" xfId="97" xr:uid="{D45DB0F1-70C4-464D-992D-3400BF26092F}"/>
    <cellStyle name="Normal 104" xfId="32877" xr:uid="{18CE5C59-9AB3-49CA-BE85-DA12EE41662E}"/>
    <cellStyle name="Normal 105" xfId="32884" xr:uid="{D0909F58-85F9-478D-9A63-D1BA1589C1F6}"/>
    <cellStyle name="Normal 105 2" xfId="32895" xr:uid="{4EA6FDCE-B73D-45CD-8922-E7A66651DBD3}"/>
    <cellStyle name="Normal 105 3" xfId="32899" xr:uid="{98882B51-B78C-4E44-962A-93DAB937E1DD}"/>
    <cellStyle name="Normal 105 4" xfId="32903" xr:uid="{D7AE73C4-D6E3-4114-8633-030330DB6A3F}"/>
    <cellStyle name="Normal 106" xfId="32888" xr:uid="{2AAD9EF5-5BD8-4069-AA23-13B948AE79CC}"/>
    <cellStyle name="Normal 107" xfId="32890" xr:uid="{1208DD11-C205-478C-9CC6-5FD5A7E9BFAE}"/>
    <cellStyle name="Normal 108" xfId="9448" xr:uid="{5B97C969-BABB-4BE6-BDE2-9D4B36695D4B}"/>
    <cellStyle name="Normal 108 2" xfId="9449" xr:uid="{666E233D-62D8-458A-8A40-1EEDDC991467}"/>
    <cellStyle name="Normal 108 2 2" xfId="9450" xr:uid="{7CDE2607-03C3-4920-B26F-1955E2F9A6F0}"/>
    <cellStyle name="Normal 108 3" xfId="9451" xr:uid="{3106624A-6F90-49C2-A84B-0D2D27D7FA14}"/>
    <cellStyle name="Normal 109" xfId="32891" xr:uid="{7D18D9FD-0491-4BFA-B0F2-DDFB29BA4D4D}"/>
    <cellStyle name="Normal 11" xfId="296" xr:uid="{B853516B-3BE3-4FCF-95A9-6029DBD890FC}"/>
    <cellStyle name="Normal 11 2" xfId="297" xr:uid="{A6356FFA-0C5A-4F04-B001-38A96283621D}"/>
    <cellStyle name="Normal 11 2 2" xfId="2176" xr:uid="{2EECD807-325B-42A3-AD07-AAE6572E80AB}"/>
    <cellStyle name="Normal 11 2 2 2" xfId="9452" xr:uid="{2A07B687-BBD1-4E94-8667-26B0A3D23424}"/>
    <cellStyle name="Normal 11 2 2 2 2" xfId="9453" xr:uid="{CB0C2FF6-76A0-48B3-BEFB-EE559E4347FA}"/>
    <cellStyle name="Normal 11 2 2 3" xfId="9454" xr:uid="{519611FA-1D00-499C-A976-19A839173062}"/>
    <cellStyle name="Normal 11 2 2 4" xfId="32598" xr:uid="{349A6E32-DE3B-469E-BCDA-A2D7D8FA49DE}"/>
    <cellStyle name="Normal 11 2 3" xfId="9455" xr:uid="{D10629DC-C334-4E2D-91A1-73BAC9589AF6}"/>
    <cellStyle name="Normal 11 2 3 2" xfId="9456" xr:uid="{A108AD59-C60E-4E5B-9A7D-0F9801DF23BF}"/>
    <cellStyle name="Normal 11 2 4" xfId="9457" xr:uid="{68DAEB39-5578-4C55-BED3-557020DFA361}"/>
    <cellStyle name="Normal 11 2 5" xfId="9458" xr:uid="{D636819A-6BF8-4275-8E9F-C0A2019D7847}"/>
    <cellStyle name="Normal 11 3" xfId="2177" xr:uid="{3A94CE1C-0E77-4FC4-969A-5FA0C28AB7BB}"/>
    <cellStyle name="Normal 11 3 2" xfId="9460" xr:uid="{E31FF33A-7B51-4CF4-923C-0F4317C0DA26}"/>
    <cellStyle name="Normal 11 3 2 2" xfId="9461" xr:uid="{1AF3BCB3-FA2B-4887-8AC0-18E69A240A7F}"/>
    <cellStyle name="Normal 11 3 2 2 2" xfId="9462" xr:uid="{170CFA1C-C209-4C62-A529-D5AC18EB9BB8}"/>
    <cellStyle name="Normal 11 3 2 2 2 2" xfId="5915" xr:uid="{AD50EC9A-582D-4A61-A5AB-59BB53DA885B}"/>
    <cellStyle name="Normal 11 3 2 2 2 2 2" xfId="30536" xr:uid="{AA37082C-C13C-4E5A-9F4B-D926389532D4}"/>
    <cellStyle name="Normal 11 3 2 2 2 3" xfId="9463" xr:uid="{5AC7624E-0286-4D06-B5AC-0C052D567F97}"/>
    <cellStyle name="Normal 11 3 2 2 2 3 2" xfId="30537" xr:uid="{CADEABE4-E402-4CE7-96D7-F490C2460A94}"/>
    <cellStyle name="Normal 11 3 2 2 3" xfId="9464" xr:uid="{59AC0A63-08A4-4811-A490-D860A36AE905}"/>
    <cellStyle name="Normal 11 3 2 2 3 2" xfId="30538" xr:uid="{C1257664-A95A-4DD0-B15F-EA1759973853}"/>
    <cellStyle name="Normal 11 3 2 2 4" xfId="9465" xr:uid="{D512C07F-1E9E-448F-9ACB-82452E13639D}"/>
    <cellStyle name="Normal 11 3 2 2 4 2" xfId="30539" xr:uid="{0B2B05DB-92ED-4D3F-AB97-6327A3693447}"/>
    <cellStyle name="Normal 11 3 2 3" xfId="9466" xr:uid="{4FFA116C-C39B-43F3-9344-03DBA65C1EDC}"/>
    <cellStyle name="Normal 11 3 2 3 2" xfId="9467" xr:uid="{EC7D38E9-5A72-44AA-A6D5-30506C4855D5}"/>
    <cellStyle name="Normal 11 3 2 3 2 2" xfId="30540" xr:uid="{C00F4B6B-5B32-43A2-8AE2-63E020A086EC}"/>
    <cellStyle name="Normal 11 3 2 3 3" xfId="9468" xr:uid="{F330D496-D804-49E3-B2EC-296D87232699}"/>
    <cellStyle name="Normal 11 3 2 3 3 2" xfId="30541" xr:uid="{B49B9D8F-4A23-4F86-89E7-A5CBD4714918}"/>
    <cellStyle name="Normal 11 3 2 4" xfId="9469" xr:uid="{558B16B6-2DA5-4D49-96D7-00EBDC295892}"/>
    <cellStyle name="Normal 11 3 2 4 2" xfId="30542" xr:uid="{8FAC9CF6-154A-49B4-BD2D-46ABA724005B}"/>
    <cellStyle name="Normal 11 3 2 5" xfId="9470" xr:uid="{0866E06A-3FF4-44ED-9DD4-E8D14C42FAEE}"/>
    <cellStyle name="Normal 11 3 2 5 2" xfId="30543" xr:uid="{2C7B37A5-F72A-4A72-81C0-5869044C4D53}"/>
    <cellStyle name="Normal 11 3 3" xfId="9471" xr:uid="{BD24B7B6-FD97-46F8-B884-D6578BEF1CBF}"/>
    <cellStyle name="Normal 11 3 3 2" xfId="9472" xr:uid="{E8D1B49F-7362-4A42-88BF-1E656C0E95B6}"/>
    <cellStyle name="Normal 11 3 3 2 2" xfId="9473" xr:uid="{49B48A2B-B27D-4AFC-8DDD-13784B788F3D}"/>
    <cellStyle name="Normal 11 3 3 2 2 2" xfId="30544" xr:uid="{22DC655D-1D31-404F-8303-EC1CF7B661FA}"/>
    <cellStyle name="Normal 11 3 3 2 3" xfId="9474" xr:uid="{C9AEF27E-01A6-4472-B377-DA1FE8FCC612}"/>
    <cellStyle name="Normal 11 3 3 2 3 2" xfId="30545" xr:uid="{F8905B5A-83F5-477D-94F2-F8ED557999DF}"/>
    <cellStyle name="Normal 11 3 3 3" xfId="9475" xr:uid="{465D922F-6206-406F-B0AE-D4A5FDF790BB}"/>
    <cellStyle name="Normal 11 3 3 3 2" xfId="30546" xr:uid="{D6CAEF08-71FC-414A-8AE5-E6C4663D9292}"/>
    <cellStyle name="Normal 11 3 3 4" xfId="9476" xr:uid="{B32B6133-904B-4713-B24E-51BF9584CE78}"/>
    <cellStyle name="Normal 11 3 3 4 2" xfId="30547" xr:uid="{29280B79-52ED-40AF-A34D-E5FB21079F34}"/>
    <cellStyle name="Normal 11 3 4" xfId="9477" xr:uid="{46362065-8D2F-4888-BCCE-CA9762D02797}"/>
    <cellStyle name="Normal 11 3 4 2" xfId="9478" xr:uid="{EA2AB1E6-F145-45A0-86F4-A25175D7235C}"/>
    <cellStyle name="Normal 11 3 4 2 2" xfId="30548" xr:uid="{105DE149-428F-4300-964C-70AB948D9A2D}"/>
    <cellStyle name="Normal 11 3 4 3" xfId="9479" xr:uid="{BD1FFBDD-D262-4626-8A33-C98F4B0E7709}"/>
    <cellStyle name="Normal 11 3 4 3 2" xfId="30549" xr:uid="{97FBD8AB-1CB2-43F9-855C-7B07E0CC7878}"/>
    <cellStyle name="Normal 11 3 5" xfId="9480" xr:uid="{84A1218D-69C7-48AE-BEC3-9C6379574C73}"/>
    <cellStyle name="Normal 11 3 5 2" xfId="30550" xr:uid="{B2703256-3302-4539-9016-0CEA0EDB6336}"/>
    <cellStyle name="Normal 11 3 6" xfId="9481" xr:uid="{65B0719E-A22B-421E-8628-498B470FB7AF}"/>
    <cellStyle name="Normal 11 3 6 2" xfId="30551" xr:uid="{DAA33863-BA2D-4CDA-88F8-54C2C6E975BB}"/>
    <cellStyle name="Normal 11 3 7" xfId="9459" xr:uid="{AAE2CBB9-D675-453D-83DD-6D02E1CFE1EA}"/>
    <cellStyle name="Normal 11 4" xfId="2178" xr:uid="{0097CA6A-A947-402F-8A24-C929E1B0FF74}"/>
    <cellStyle name="Normal 11 4 2" xfId="9483" xr:uid="{ED7A99A4-C656-4FE4-A8F6-2A6876B2BAD6}"/>
    <cellStyle name="Normal 11 4 2 2" xfId="9484" xr:uid="{096C5768-8D9B-4358-8073-6D1CD66CC1B6}"/>
    <cellStyle name="Normal 11 4 2 2 2" xfId="9485" xr:uid="{B56A008D-ED2E-437F-9A1F-A0962F1E625F}"/>
    <cellStyle name="Normal 11 4 2 3" xfId="9486" xr:uid="{31370DEB-1667-4F5C-9F77-3F7C07B3F109}"/>
    <cellStyle name="Normal 11 4 3" xfId="9487" xr:uid="{4E4ECCC7-0520-4125-A0FC-E1E7E1F19C38}"/>
    <cellStyle name="Normal 11 4 3 2" xfId="9488" xr:uid="{BA6FA372-4ED1-4124-9657-614523AF392D}"/>
    <cellStyle name="Normal 11 4 4" xfId="9489" xr:uid="{80B59E2C-B203-4596-ADB0-7190D280568E}"/>
    <cellStyle name="Normal 11 4 5" xfId="30552" xr:uid="{B9228B1A-B940-407B-BF46-D0C505285143}"/>
    <cellStyle name="Normal 11 4 6" xfId="9482" xr:uid="{7EBF7A29-1CDC-4EB1-B234-9C2E94923039}"/>
    <cellStyle name="Normal 11 5" xfId="2179" xr:uid="{9A5BB9A7-E91D-42F0-889A-AB611E744C7E}"/>
    <cellStyle name="Normal 11 5 2" xfId="9491" xr:uid="{AE5CE6D6-D2CC-46B8-BBA0-1862F5D389C2}"/>
    <cellStyle name="Normal 11 5 2 2" xfId="9492" xr:uid="{6144E6F6-A36B-4B80-98A6-C3F2EA0ACD9D}"/>
    <cellStyle name="Normal 11 5 3" xfId="9493" xr:uid="{A4F5D09C-B541-43CF-A733-CDE691E7CCAC}"/>
    <cellStyle name="Normal 11 5 4" xfId="9490" xr:uid="{39A469F6-D5C1-491C-8CCF-41227B2C7AA8}"/>
    <cellStyle name="Normal 11 6" xfId="2180" xr:uid="{BCEE7BA6-6633-420B-ABBA-36F98EA99D08}"/>
    <cellStyle name="Normal 11 6 2" xfId="9495" xr:uid="{C609A4B5-304B-4EFB-9AFD-97BA8A6C7A3A}"/>
    <cellStyle name="Normal 11 6 3" xfId="9494" xr:uid="{B003CE28-CF41-4B5E-A647-819EA3A8B230}"/>
    <cellStyle name="Normal 11 6 4" xfId="32599" xr:uid="{F424263A-4F0F-4477-8C88-B1E3B794FFCF}"/>
    <cellStyle name="Normal 11 7" xfId="1350" xr:uid="{DC70F1BB-C2E9-43B0-BD23-6F4CD1F08FDC}"/>
    <cellStyle name="Normal 11 7 2" xfId="9496" xr:uid="{E7B05BA9-D8D5-4280-B428-9B3AB477A219}"/>
    <cellStyle name="Normal 11 7 3" xfId="32314" xr:uid="{7184576A-600F-41D8-9075-765EF8736222}"/>
    <cellStyle name="Normal 11 8" xfId="9497" xr:uid="{0DC1325E-9F54-4297-9860-861801E20F1D}"/>
    <cellStyle name="Normal 110" xfId="32889" xr:uid="{31222AD5-46F6-49FD-97CF-4405F234E726}"/>
    <cellStyle name="Normal 111" xfId="32892" xr:uid="{D96D81E0-F734-459E-A140-B0F5C472BE6D}"/>
    <cellStyle name="Normal 112" xfId="32893" xr:uid="{94B4F52A-2B13-4E16-8EFB-FC2C93D4E07E}"/>
    <cellStyle name="Normal 113" xfId="32894" xr:uid="{BEC05822-6CBC-4F82-9E3A-DF507D4CB9E8}"/>
    <cellStyle name="Normal 114" xfId="43" xr:uid="{F1770E80-D01F-4ED6-BAAD-832D6F365974}"/>
    <cellStyle name="Normal 12" xfId="298" xr:uid="{9AD8BB6E-D6FD-4F9B-8A99-10E0F116CE2B}"/>
    <cellStyle name="Normal 12 10" xfId="9498" xr:uid="{9F07D171-8F19-435F-B5DE-706C513262AA}"/>
    <cellStyle name="Normal 12 11" xfId="9499" xr:uid="{26C64DC1-A6E9-47AE-9D3B-B8D1CD07D2D3}"/>
    <cellStyle name="Normal 12 11 2" xfId="30553" xr:uid="{37FEA5C3-A036-4F2E-8230-C6115049FBAD}"/>
    <cellStyle name="Normal 12 2" xfId="46" xr:uid="{4E2A4443-F60C-4FA7-9460-69CC5D4D11A4}"/>
    <cellStyle name="Normal 12 2 2" xfId="2181" xr:uid="{1EBBBA8E-82E6-4A87-B469-F3CEAFB68E9E}"/>
    <cellStyle name="Normal 12 2 2 2" xfId="9501" xr:uid="{B0DD2F18-C3E2-4CEB-AD01-341F73C9AA4B}"/>
    <cellStyle name="Normal 12 2 2 2 2" xfId="9502" xr:uid="{3026573A-E2FD-4DB8-A164-36E95DC18680}"/>
    <cellStyle name="Normal 12 2 2 2 2 2" xfId="9503" xr:uid="{7D39C98E-1935-4310-B61D-18498276DFD1}"/>
    <cellStyle name="Normal 12 2 2 2 2 3" xfId="9504" xr:uid="{CA091D4A-09DF-45C9-B84A-DF5E60D26193}"/>
    <cellStyle name="Normal 12 2 2 2 2 3 2" xfId="30554" xr:uid="{32C24550-2170-4BB4-BEF5-77660CE026A9}"/>
    <cellStyle name="Normal 12 2 2 2 3" xfId="9505" xr:uid="{F8955018-67FC-4898-9043-20EAE637CA93}"/>
    <cellStyle name="Normal 12 2 2 2 4" xfId="9506" xr:uid="{64B79036-E309-4EEF-B7BB-8AE2D21C160F}"/>
    <cellStyle name="Normal 12 2 2 2 4 2" xfId="30555" xr:uid="{CDF67FE2-2BD0-4775-9F59-B0CC5E34D8BB}"/>
    <cellStyle name="Normal 12 2 2 3" xfId="9507" xr:uid="{0A99E44C-477F-4CB8-AAFE-C4AAD210C449}"/>
    <cellStyle name="Normal 12 2 2 3 2" xfId="9508" xr:uid="{322F9698-9F68-42A9-9ABB-AFF63771EA11}"/>
    <cellStyle name="Normal 12 2 2 3 3" xfId="9509" xr:uid="{46B9C570-1F72-43D9-9351-FE3ADDDF3587}"/>
    <cellStyle name="Normal 12 2 2 3 3 2" xfId="30556" xr:uid="{A40B4E75-BDD2-4A6F-9017-C186AFD8749C}"/>
    <cellStyle name="Normal 12 2 2 4" xfId="9510" xr:uid="{5AD97104-769D-43E6-B09F-875C1DF254F2}"/>
    <cellStyle name="Normal 12 2 2 5" xfId="9511" xr:uid="{CFC96D71-2190-4B6E-90E9-C810342B86CE}"/>
    <cellStyle name="Normal 12 2 2 5 2" xfId="30557" xr:uid="{B08B2B17-27DB-4F3D-A40E-F26C58546C2F}"/>
    <cellStyle name="Normal 12 2 2 6" xfId="32600" xr:uid="{DA94022B-833C-4792-BDEF-3CD2EFBB1C9C}"/>
    <cellStyle name="Normal 12 2 3" xfId="9512" xr:uid="{66828F30-1E63-47CC-A1B3-5D58EBFCCD5E}"/>
    <cellStyle name="Normal 12 2 3 2" xfId="9513" xr:uid="{1631B377-F650-41F6-8904-092B47B1F42E}"/>
    <cellStyle name="Normal 12 2 3 2 2" xfId="9514" xr:uid="{A5D21B82-03A6-4660-AE5F-02FBA2013CA2}"/>
    <cellStyle name="Normal 12 2 3 2 2 2" xfId="9515" xr:uid="{7A4B47B2-561F-4AFF-AB3F-5287CC88C019}"/>
    <cellStyle name="Normal 12 2 3 2 3" xfId="9516" xr:uid="{005DBAF1-1347-4EE0-BF4F-835A54CB587F}"/>
    <cellStyle name="Normal 12 2 3 2 4" xfId="9517" xr:uid="{A747D954-6492-4E6D-9EF3-D65F1A50A558}"/>
    <cellStyle name="Normal 12 2 3 2 4 2" xfId="30558" xr:uid="{64C77B1B-68AC-40A0-99D2-76D3520DD103}"/>
    <cellStyle name="Normal 12 2 3 3" xfId="9518" xr:uid="{E9B4E675-AE61-4CA8-A02F-83300B58C42E}"/>
    <cellStyle name="Normal 12 2 3 3 2" xfId="9519" xr:uid="{3B4F4352-F395-4BE7-914F-88CB6BB894CD}"/>
    <cellStyle name="Normal 12 2 3 4" xfId="9520" xr:uid="{5EC8B166-5A8F-43DE-9DE0-3A6BAC332D4A}"/>
    <cellStyle name="Normal 12 2 3 5" xfId="9521" xr:uid="{66EE1048-B30B-417A-BDFE-AFF9EB993CF3}"/>
    <cellStyle name="Normal 12 2 3 5 2" xfId="30559" xr:uid="{C28279E7-CF7A-406A-8175-4A39CE753DDD}"/>
    <cellStyle name="Normal 12 2 4" xfId="9522" xr:uid="{DDD3F659-79F4-433E-8655-6F9FE3ED67E5}"/>
    <cellStyle name="Normal 12 2 4 2" xfId="9523" xr:uid="{F34868AF-7C47-49E4-A818-3CD194A37A5C}"/>
    <cellStyle name="Normal 12 2 4 2 2" xfId="9524" xr:uid="{20D15A03-23C4-4183-8B73-A2C54CDBB6C2}"/>
    <cellStyle name="Normal 12 2 4 2 2 2" xfId="9525" xr:uid="{FD847FDF-81E8-4FF9-BAD8-E277600FD7C9}"/>
    <cellStyle name="Normal 12 2 4 2 3" xfId="9526" xr:uid="{8EFB1B50-B5DB-4F46-B84B-6DB8B2459B61}"/>
    <cellStyle name="Normal 12 2 4 3" xfId="9527" xr:uid="{3E177961-8FBE-4A51-A647-EEB22DF82E73}"/>
    <cellStyle name="Normal 12 2 4 3 2" xfId="9528" xr:uid="{42031749-3845-42EB-8D53-2F7F7A96D836}"/>
    <cellStyle name="Normal 12 2 4 4" xfId="9529" xr:uid="{7D94DB1A-C4C1-4669-A589-4291862668AA}"/>
    <cellStyle name="Normal 12 2 4 5" xfId="9530" xr:uid="{6B3975AB-B229-4096-B695-E565381F5DEE}"/>
    <cellStyle name="Normal 12 2 4 5 2" xfId="30560" xr:uid="{54F95D3B-8FEB-47D8-B0D5-F4C871B3CB2C}"/>
    <cellStyle name="Normal 12 2 5" xfId="9531" xr:uid="{B0D1939D-D558-4C74-83D4-6F8FC147A813}"/>
    <cellStyle name="Normal 12 2 5 2" xfId="9532" xr:uid="{90674924-A732-4E60-9FB9-4A96819D98D3}"/>
    <cellStyle name="Normal 12 2 5 2 2" xfId="9533" xr:uid="{8EFD90C9-7C66-4847-BFAE-475A0E97D5F3}"/>
    <cellStyle name="Normal 12 2 5 2 2 2" xfId="9534" xr:uid="{33DB0013-DFA9-40D4-BF74-C24FFF2AC00F}"/>
    <cellStyle name="Normal 12 2 5 2 3" xfId="9535" xr:uid="{15D47BA6-DC87-4884-8B09-871AB99D82A6}"/>
    <cellStyle name="Normal 12 2 5 3" xfId="9536" xr:uid="{E30FD2EE-6561-48FF-B29B-F913C594D0E9}"/>
    <cellStyle name="Normal 12 2 5 3 2" xfId="9537" xr:uid="{083FEA63-5492-4B3A-B8A0-73D9CDE9366E}"/>
    <cellStyle name="Normal 12 2 5 4" xfId="9538" xr:uid="{4BEB599C-943A-48F2-B05A-A0689B175C7D}"/>
    <cellStyle name="Normal 12 2 5 5" xfId="30561" xr:uid="{2FE0419B-091B-45B7-87C2-817156F8CFBA}"/>
    <cellStyle name="Normal 12 2 6" xfId="9539" xr:uid="{ED8C19FE-3191-4248-A596-E48B651EF2D0}"/>
    <cellStyle name="Normal 12 2 6 2" xfId="30562" xr:uid="{B82CE922-7362-47FC-8696-C447F9D6C53F}"/>
    <cellStyle name="Normal 12 2 7" xfId="9500" xr:uid="{018E90EC-06B6-434D-99FB-483D723A2555}"/>
    <cellStyle name="Normal 12 2 8" xfId="299" xr:uid="{97D0E1CF-D8C2-469F-B9DB-D09BDC729E64}"/>
    <cellStyle name="Normal 12 2_Elemental Estimate Template" xfId="9540" xr:uid="{2646653F-9F27-46B3-83A1-425E4D1D76C6}"/>
    <cellStyle name="Normal 12 3" xfId="621" xr:uid="{DDEB5B5E-095B-4B21-BC7D-944012FD2EEB}"/>
    <cellStyle name="Normal 12 3 2" xfId="625" xr:uid="{ED48090D-5D48-420F-BA4D-8B1AC8563592}"/>
    <cellStyle name="Normal 12 3 2 2" xfId="641" xr:uid="{1C86B1FA-8924-4952-8508-1225704198FB}"/>
    <cellStyle name="Normal 12 3 2 2 2" xfId="3044" xr:uid="{40D0307A-C535-44F5-B76E-33C85CC40B2D}"/>
    <cellStyle name="Normal 12 3 2 2 2 2" xfId="6294" xr:uid="{3BC08860-478E-43E4-8902-2113B0F334AE}"/>
    <cellStyle name="Normal 12 3 2 2 2 3" xfId="9544" xr:uid="{507F5358-FF1C-44C7-9F63-FB2463361EA0}"/>
    <cellStyle name="Normal 12 3 2 2 3" xfId="4001" xr:uid="{404F7858-E2C9-4284-BAAC-B442E6158988}"/>
    <cellStyle name="Normal 12 3 2 2 3 2" xfId="30563" xr:uid="{222616E6-24AB-4E40-A899-E719BC5F1DA6}"/>
    <cellStyle name="Normal 12 3 2 2 4" xfId="9543" xr:uid="{85576B15-3FFD-4B99-903B-EABA5FD4665A}"/>
    <cellStyle name="Normal 12 3 2 3" xfId="3037" xr:uid="{4BF62A08-6FFC-4B93-8E92-3D02166D2935}"/>
    <cellStyle name="Normal 12 3 2 3 2" xfId="6287" xr:uid="{8E13CA4E-1F5A-421C-A9B9-6090B9AA1DA6}"/>
    <cellStyle name="Normal 12 3 2 3 3" xfId="9545" xr:uid="{0DE6C781-5444-4826-8871-240D17ED8562}"/>
    <cellStyle name="Normal 12 3 2 4" xfId="3985" xr:uid="{6DC945FD-E5D1-44A5-96A7-2F182D9D62BA}"/>
    <cellStyle name="Normal 12 3 2 4 2" xfId="30564" xr:uid="{4AE1F162-9088-4CFD-993E-B99B34BF8E4F}"/>
    <cellStyle name="Normal 12 3 2 5" xfId="9542" xr:uid="{F6E788E7-A869-4F4C-8FED-ECA98E94095E}"/>
    <cellStyle name="Normal 12 3 3" xfId="642" xr:uid="{ACCFC98F-AD63-44D0-8DF2-77F46B1FB44F}"/>
    <cellStyle name="Normal 12 3 3 2" xfId="3045" xr:uid="{A1AF2C8A-414E-4EDF-B3E1-ECAE25AD563F}"/>
    <cellStyle name="Normal 12 3 3 2 2" xfId="6295" xr:uid="{815844CD-BCA7-4EDF-9EB7-5B32502985ED}"/>
    <cellStyle name="Normal 12 3 3 2 3" xfId="9547" xr:uid="{66C61735-A89E-41E7-A713-DE4215CE496A}"/>
    <cellStyle name="Normal 12 3 3 3" xfId="4002" xr:uid="{185EC34C-A93F-458D-8F25-BB467FFC8497}"/>
    <cellStyle name="Normal 12 3 3 3 2" xfId="30565" xr:uid="{BC5A79B9-647F-471E-9A82-458CB2E4D191}"/>
    <cellStyle name="Normal 12 3 3 4" xfId="9546" xr:uid="{4C3DCF68-B2E9-4606-AAF9-3E4F9A94C66E}"/>
    <cellStyle name="Normal 12 3 4" xfId="2182" xr:uid="{FBA75E2E-8FB7-4782-B3EF-E3E0FB846334}"/>
    <cellStyle name="Normal 12 3 4 2" xfId="9548" xr:uid="{BB5D30B9-D818-4657-8C7A-C8FC539BFAD8}"/>
    <cellStyle name="Normal 12 3 5" xfId="3034" xr:uid="{847A5EF0-AFAA-4F51-824A-9FE2EB617DAE}"/>
    <cellStyle name="Normal 12 3 5 2" xfId="6284" xr:uid="{D038CFFD-B7B1-4314-84C6-3ABA4C57BC51}"/>
    <cellStyle name="Normal 12 3 6" xfId="3981" xr:uid="{A61E1D8B-60B9-42A4-9D5C-87BFD028F805}"/>
    <cellStyle name="Normal 12 3 7" xfId="9541" xr:uid="{280E9A68-C200-44BB-BADD-4668F27D1952}"/>
    <cellStyle name="Normal 12 4" xfId="623" xr:uid="{C7FF8AE9-58D3-4451-8AFE-33C0B30CD89A}"/>
    <cellStyle name="Normal 12 4 2" xfId="624" xr:uid="{642D1705-44EC-4F27-92BD-CCD444868C97}"/>
    <cellStyle name="Normal 12 4 2 2" xfId="643" xr:uid="{F1926425-64CF-4197-B9D3-4BEC78E48FE8}"/>
    <cellStyle name="Normal 12 4 2 2 2" xfId="3046" xr:uid="{F589029A-6C0E-4EFC-8CF6-2C8012FEAEF9}"/>
    <cellStyle name="Normal 12 4 2 2 2 2" xfId="6296" xr:uid="{08483AA9-C678-4442-B61D-1F1E1AE23A64}"/>
    <cellStyle name="Normal 12 4 2 2 2 3" xfId="9552" xr:uid="{5CB2E737-8CFB-4EC1-8AFD-4D27BDA24AA5}"/>
    <cellStyle name="Normal 12 4 2 2 3" xfId="4003" xr:uid="{D0699994-880A-4A6A-9052-C5AB1CC9A9CF}"/>
    <cellStyle name="Normal 12 4 2 2 4" xfId="9551" xr:uid="{974EDC19-6842-47A9-AC3A-66CD1D0F5DF5}"/>
    <cellStyle name="Normal 12 4 2 3" xfId="3036" xr:uid="{42404B33-7E31-43B6-83E7-875CC3E4986F}"/>
    <cellStyle name="Normal 12 4 2 3 2" xfId="6286" xr:uid="{B9C4CC59-97F7-4889-8C4E-9079089A5067}"/>
    <cellStyle name="Normal 12 4 2 3 3" xfId="9553" xr:uid="{316EB96C-E7D9-4562-AB47-8CDFEB626532}"/>
    <cellStyle name="Normal 12 4 2 4" xfId="3984" xr:uid="{2BDA2856-5E08-49D6-B8D7-0A9A809C8CF7}"/>
    <cellStyle name="Normal 12 4 2 4 2" xfId="30566" xr:uid="{99DE204A-E970-46E1-BD09-233FC08554C9}"/>
    <cellStyle name="Normal 12 4 2 5" xfId="9550" xr:uid="{CA2107AA-983D-4F07-B2D2-867150B5AE03}"/>
    <cellStyle name="Normal 12 4 3" xfId="644" xr:uid="{5984B444-39A7-4963-B07A-D5925CEC17F0}"/>
    <cellStyle name="Normal 12 4 3 2" xfId="3047" xr:uid="{DCF440F2-CF9F-440B-BD9A-459C5F04BBE1}"/>
    <cellStyle name="Normal 12 4 3 2 2" xfId="6297" xr:uid="{1B74EA7B-6B2E-46C9-8745-08B1A844A780}"/>
    <cellStyle name="Normal 12 4 3 2 3" xfId="9555" xr:uid="{AA57ED4A-293C-402E-8D45-37556B8B519A}"/>
    <cellStyle name="Normal 12 4 3 3" xfId="4004" xr:uid="{19713863-76DD-469B-ADB6-E15CEE7A3C88}"/>
    <cellStyle name="Normal 12 4 3 4" xfId="9554" xr:uid="{5C2B761D-A31A-490A-AD5D-4A4E7B6727C1}"/>
    <cellStyle name="Normal 12 4 4" xfId="2183" xr:uid="{A1B6BB2F-2E03-478A-BA36-CE4C103B1C3F}"/>
    <cellStyle name="Normal 12 4 4 2" xfId="9556" xr:uid="{FE1228E3-87CD-490F-8622-96F0CFF86377}"/>
    <cellStyle name="Normal 12 4 5" xfId="3035" xr:uid="{C39D69C3-D6EB-411E-9325-95C2BBCC43B5}"/>
    <cellStyle name="Normal 12 4 5 2" xfId="6285" xr:uid="{E5529846-B70E-4D71-8C1C-0BC3501C7F2C}"/>
    <cellStyle name="Normal 12 4 6" xfId="3983" xr:uid="{5D6F887A-E0C2-4067-BD88-EFC0FE314220}"/>
    <cellStyle name="Normal 12 4 7" xfId="9549" xr:uid="{DCD5981F-9C9D-4A3D-A729-424235763E3B}"/>
    <cellStyle name="Normal 12 5" xfId="645" xr:uid="{D97ADF63-B213-4287-B7EF-59B8B7C05BFA}"/>
    <cellStyle name="Normal 12 5 2" xfId="2184" xr:uid="{CF1AAE98-C87E-4DA1-A90F-4DAF99007A4C}"/>
    <cellStyle name="Normal 12 5 2 2" xfId="30567" xr:uid="{51897C6C-95A3-4433-8DC2-296F993D1A21}"/>
    <cellStyle name="Normal 12 5 2 3" xfId="9558" xr:uid="{877906A5-CF91-48F4-94F9-A4E7B6485FA9}"/>
    <cellStyle name="Normal 12 5 3" xfId="3048" xr:uid="{BB437850-0EFE-425B-A9B5-3E41CCDFB0B7}"/>
    <cellStyle name="Normal 12 5 3 2" xfId="6298" xr:uid="{72AE2C05-8BCC-457F-9F66-60ECD07D889A}"/>
    <cellStyle name="Normal 12 5 4" xfId="4005" xr:uid="{8BA5F861-8F06-4EE2-A7C2-9C6CF84312EA}"/>
    <cellStyle name="Normal 12 5 5" xfId="9557" xr:uid="{BFCDBFAE-9193-4554-8A1F-701E58C23D20}"/>
    <cellStyle name="Normal 12 6" xfId="2185" xr:uid="{2004D3C0-7F2B-4DEC-8E35-FBDAA6EA2D3C}"/>
    <cellStyle name="Normal 12 6 2" xfId="9559" xr:uid="{336C19EA-427C-4490-B599-98995732CADD}"/>
    <cellStyle name="Normal 12 6 3" xfId="32601" xr:uid="{55E90837-35AB-4D03-8470-211FD5107DBC}"/>
    <cellStyle name="Normal 12 7" xfId="2779" xr:uid="{A1E4A473-6BB2-4004-8CE4-565BAB3BC1A4}"/>
    <cellStyle name="Normal 12 7 2" xfId="6029" xr:uid="{19E2682F-6A45-4830-84E2-DE1C9B1ACFA5}"/>
    <cellStyle name="Normal 12 7 3" xfId="9560" xr:uid="{695D96C9-2430-44B4-B754-29758B24440A}"/>
    <cellStyle name="Normal 12 8" xfId="3657" xr:uid="{CFDA31E2-5CA1-4DCD-9964-974D96D5774F}"/>
    <cellStyle name="Normal 12 8 2" xfId="9562" xr:uid="{8CBC78CA-6609-44A0-B8AD-19E2CCE849C8}"/>
    <cellStyle name="Normal 12 8 2 2" xfId="9563" xr:uid="{3F9BDA6F-AD87-441A-921E-0EFB31EA174A}"/>
    <cellStyle name="Normal 12 8 3" xfId="9564" xr:uid="{6F8320EB-782B-4BF6-8428-C1419CE5877E}"/>
    <cellStyle name="Normal 12 8 4" xfId="9561" xr:uid="{BAFC4332-BBD5-4506-A76D-3F41A0A4744D}"/>
    <cellStyle name="Normal 12 9" xfId="9565" xr:uid="{77288E37-9663-4EBD-A36A-A83597F621AB}"/>
    <cellStyle name="Normal 12 9 2" xfId="9566" xr:uid="{90411664-2647-4554-BDD6-6E1A5B6EF2EA}"/>
    <cellStyle name="Normal 12_BC Tender Return Analysis (MEP)-EE" xfId="9567" xr:uid="{B39B5156-5AC7-422E-BF7A-EAEECCD75124}"/>
    <cellStyle name="Normal 13" xfId="300" xr:uid="{6193B662-30FD-4976-9AAA-2CDEE2F66B2A}"/>
    <cellStyle name="Normal 13 2" xfId="301" xr:uid="{AE8A6DB7-5A9A-4BFD-A643-A42E2FCC0CBF}"/>
    <cellStyle name="Normal 13 2 2" xfId="646" xr:uid="{08DA2456-6AB0-457E-8868-D9F06A040AE6}"/>
    <cellStyle name="Normal 13 2 2 2" xfId="2187" xr:uid="{FA74A29A-FA21-4AE1-B44C-EEC9C831A390}"/>
    <cellStyle name="Normal 13 2 2 2 2" xfId="3343" xr:uid="{36C58BD2-A80C-4CA9-BD1F-F715777CAE54}"/>
    <cellStyle name="Normal 13 2 2 2 2 2" xfId="6593" xr:uid="{BF0C5154-415D-4763-A94B-4DA488CB11DA}"/>
    <cellStyle name="Normal 13 2 2 2 2 3" xfId="9570" xr:uid="{ED2E9E1F-3FA1-40CD-81C1-4E1A349B0EDB}"/>
    <cellStyle name="Normal 13 2 2 2 3" xfId="5438" xr:uid="{D42B9B69-A1C1-4350-9EC3-E24233180869}"/>
    <cellStyle name="Normal 13 2 2 2 4" xfId="9569" xr:uid="{9D53C5A7-8D62-423E-9E95-4FAF64BF028B}"/>
    <cellStyle name="Normal 13 2 2 3" xfId="3049" xr:uid="{F9B0A790-C0E8-438B-AF09-D9CC51E5F9B8}"/>
    <cellStyle name="Normal 13 2 2 3 2" xfId="6299" xr:uid="{F1A0CDB0-7EF2-4C70-9906-48D07405C12C}"/>
    <cellStyle name="Normal 13 2 2 3 3" xfId="9571" xr:uid="{85669446-9E74-480D-91F8-921EC3293407}"/>
    <cellStyle name="Normal 13 2 2 4" xfId="4006" xr:uid="{FA87F1ED-1089-4023-8A12-BFA63023F928}"/>
    <cellStyle name="Normal 13 2 2 5" xfId="9568" xr:uid="{9D6673AD-2F1C-4DE6-9C99-5CB0CA4DAB1D}"/>
    <cellStyle name="Normal 13 2 3" xfId="2186" xr:uid="{1E77D986-7F75-4F4F-BA36-B127FA47B63C}"/>
    <cellStyle name="Normal 13 2 3 2" xfId="9572" xr:uid="{33CBC3AD-57E2-47B9-A0A3-97F6DB42F62A}"/>
    <cellStyle name="Normal 13 2 3 3" xfId="32602" xr:uid="{2FC02B61-EDC0-484F-BCED-595E3E928C57}"/>
    <cellStyle name="Normal 13 2 4" xfId="2781" xr:uid="{E2D32131-9744-42E1-B06B-26F08CFBE78B}"/>
    <cellStyle name="Normal 13 2 4 2" xfId="6031" xr:uid="{2D08C631-DA96-4684-A611-1606D91DE1C9}"/>
    <cellStyle name="Normal 13 2 4 3" xfId="9573" xr:uid="{3897E224-16D1-42F3-9BDC-F5D38BA6586A}"/>
    <cellStyle name="Normal 13 2 5" xfId="3660" xr:uid="{200F8E63-3A85-4A4A-9F39-F1BE3131E225}"/>
    <cellStyle name="Normal 13 2 5 2" xfId="30568" xr:uid="{FFFD2AD9-B29E-47AB-8E9A-033880E8F3E2}"/>
    <cellStyle name="Normal 13 3" xfId="647" xr:uid="{C6F039BA-5D32-43A6-95C9-9D3378DB6DAA}"/>
    <cellStyle name="Normal 13 3 2" xfId="2188" xr:uid="{3DE2F4FF-74B3-4EB4-AD28-8C6C2F1DBBB6}"/>
    <cellStyle name="Normal 13 3 2 2" xfId="3344" xr:uid="{998380BF-705B-40D1-B398-635C49ECAE9A}"/>
    <cellStyle name="Normal 13 3 2 2 2" xfId="6594" xr:uid="{9DE50CC4-4A8E-4E7D-9FD1-5F27A9FF7E4D}"/>
    <cellStyle name="Normal 13 3 2 2 2 2" xfId="9577" xr:uid="{203DA2DF-E33D-40BE-A838-7DBF6EA88289}"/>
    <cellStyle name="Normal 13 3 2 2 3" xfId="9576" xr:uid="{04494889-E886-4081-9DAC-A6BA321C647B}"/>
    <cellStyle name="Normal 13 3 2 3" xfId="5439" xr:uid="{3CA104F9-FB41-45FC-83C9-19435BC9D74F}"/>
    <cellStyle name="Normal 13 3 2 3 2" xfId="9578" xr:uid="{E605FA04-F9E4-43F0-9FAC-6AC5CEB7F3F2}"/>
    <cellStyle name="Normal 13 3 2 4" xfId="9575" xr:uid="{D3AB9884-1063-4276-B574-02A3FC45FDDD}"/>
    <cellStyle name="Normal 13 3 3" xfId="3050" xr:uid="{E655C584-2FBB-454C-9097-5CB66C28C867}"/>
    <cellStyle name="Normal 13 3 3 2" xfId="6300" xr:uid="{80FFC55D-8C37-4F5F-AD10-67F9977F3846}"/>
    <cellStyle name="Normal 13 3 3 2 2" xfId="9580" xr:uid="{1FBD6858-765A-497D-B14E-0799A9FC9896}"/>
    <cellStyle name="Normal 13 3 3 3" xfId="9579" xr:uid="{264CD168-6234-40EF-9DAF-7B7C690BFC1C}"/>
    <cellStyle name="Normal 13 3 4" xfId="4007" xr:uid="{DB3CB9E4-26DF-4F81-A315-F8A681702B11}"/>
    <cellStyle name="Normal 13 3 4 2" xfId="9581" xr:uid="{50C33CBD-B705-474B-9E5D-9547EA83AD16}"/>
    <cellStyle name="Normal 13 3 5" xfId="30569" xr:uid="{EEB1F4C4-69B7-45FB-9B2E-5BD84204A2C9}"/>
    <cellStyle name="Normal 13 3 6" xfId="9574" xr:uid="{7E144440-A2D2-47AE-8AEA-D36000955180}"/>
    <cellStyle name="Normal 13 4" xfId="2189" xr:uid="{FC5510B9-BF26-49D5-9696-B74C5B8726C4}"/>
    <cellStyle name="Normal 13 4 2" xfId="9583" xr:uid="{29473D1C-C955-4C23-B4F6-5A50228495E9}"/>
    <cellStyle name="Normal 13 4 2 2" xfId="9584" xr:uid="{975C8BA0-C864-4F9E-A7FB-6F22E151D7FD}"/>
    <cellStyle name="Normal 13 4 2 2 2" xfId="9585" xr:uid="{60A13408-D33E-4832-9450-15BCE7D0B634}"/>
    <cellStyle name="Normal 13 4 2 3" xfId="9586" xr:uid="{CDFD5979-4A23-4698-A0BF-271115B8C8F5}"/>
    <cellStyle name="Normal 13 4 3" xfId="9587" xr:uid="{50D6CB13-5173-40F8-BDD1-78A4651DDAEE}"/>
    <cellStyle name="Normal 13 4 3 2" xfId="9588" xr:uid="{23341E20-357B-4B25-AA58-040824AF7264}"/>
    <cellStyle name="Normal 13 4 4" xfId="9589" xr:uid="{BE8604F9-06C2-4356-9D32-DB771E8ECF6B}"/>
    <cellStyle name="Normal 13 4 5" xfId="30570" xr:uid="{EC5BA866-CECA-4EB8-B8EF-7A5CEBF05F37}"/>
    <cellStyle name="Normal 13 4 6" xfId="9582" xr:uid="{A5CF51D0-06DE-49AE-ABC1-9AAB14C6F275}"/>
    <cellStyle name="Normal 13 4 7" xfId="32603" xr:uid="{FFF61447-4DBD-4A59-A818-66C7A655AE69}"/>
    <cellStyle name="Normal 13 5" xfId="1351" xr:uid="{429B0B13-0734-479C-8E10-35009986AEAF}"/>
    <cellStyle name="Normal 13 5 2" xfId="9591" xr:uid="{14E9522F-FF7D-415D-A0A4-A086032FDD70}"/>
    <cellStyle name="Normal 13 5 2 2" xfId="9592" xr:uid="{360DD353-255F-4C58-A988-192C4649DA8B}"/>
    <cellStyle name="Normal 13 5 3" xfId="9593" xr:uid="{EFA9AD94-5EF1-4732-8803-8E8418EE4742}"/>
    <cellStyle name="Normal 13 5 4" xfId="9590" xr:uid="{EFAE7471-FE92-48E8-A5D1-F96B693601B3}"/>
    <cellStyle name="Normal 13 6" xfId="2780" xr:uid="{6072395E-2DC7-465F-9906-E2D0A461CED6}"/>
    <cellStyle name="Normal 13 6 2" xfId="6030" xr:uid="{6C02FADA-6B80-424C-87BA-6BF1F11AA4E0}"/>
    <cellStyle name="Normal 13 6 2 2" xfId="9595" xr:uid="{FB0E13BC-D4F3-442D-BDC6-ADD25503CBD6}"/>
    <cellStyle name="Normal 13 6 3" xfId="9594" xr:uid="{54728BB0-C1D2-479C-8E70-844EB59772C6}"/>
    <cellStyle name="Normal 13 7" xfId="3659" xr:uid="{99BB895F-39C9-4465-B7A5-9F60AEFE0B08}"/>
    <cellStyle name="Normal 13 7 2" xfId="9596" xr:uid="{2BE49503-82AF-4312-BC1F-775165B221D0}"/>
    <cellStyle name="Normal 13 8" xfId="30571" xr:uid="{635E36F0-83DE-4B85-BD50-92308CFFC7A1}"/>
    <cellStyle name="Normal 13_BC Tender Return Analysis (MEP)-EE" xfId="9597" xr:uid="{E752D4C8-3864-4704-86A2-9E93811E61D3}"/>
    <cellStyle name="Normal 14" xfId="302" xr:uid="{02C47237-527F-4DE6-93CE-EBB9A695B35B}"/>
    <cellStyle name="Normal 14 10" xfId="2190" xr:uid="{E2813560-C9ED-456D-A43D-161D33790BD6}"/>
    <cellStyle name="Normal 14 10 2" xfId="32604" xr:uid="{8E3307EE-DFF2-4671-A529-4DFE1AAC106B}"/>
    <cellStyle name="Normal 14 11" xfId="2191" xr:uid="{55DF781D-2CB6-4A66-92B6-25BE4ED79A4A}"/>
    <cellStyle name="Normal 14 11 2" xfId="32605" xr:uid="{9F3600C1-B595-4F36-B862-12A701081FA5}"/>
    <cellStyle name="Normal 14 12" xfId="2192" xr:uid="{DDE0E8FA-E9DC-4D23-BCB3-536784426977}"/>
    <cellStyle name="Normal 14 12 2" xfId="32606" xr:uid="{6EE5C90E-0E0A-449B-9C21-425781D258FD}"/>
    <cellStyle name="Normal 14 13" xfId="2193" xr:uid="{B9CFB415-B8B9-43FD-BC61-26333633D0E8}"/>
    <cellStyle name="Normal 14 13 2" xfId="32607" xr:uid="{8F5D2BDA-3252-47C6-8869-9D2ABFAEAF60}"/>
    <cellStyle name="Normal 14 14" xfId="2194" xr:uid="{B04247EC-13D3-4FBD-BFE6-0024DB8A7C97}"/>
    <cellStyle name="Normal 14 14 2" xfId="32608" xr:uid="{37771F0A-0478-4D8C-B097-CB2C1C0108A1}"/>
    <cellStyle name="Normal 14 15" xfId="2195" xr:uid="{B49ADFAA-7FDC-4A17-81A9-E70557EE6784}"/>
    <cellStyle name="Normal 14 15 2" xfId="32609" xr:uid="{03361590-D458-4AA9-AED5-91C8396A372A}"/>
    <cellStyle name="Normal 14 16" xfId="2196" xr:uid="{7ED50FC6-AB59-46DC-BE2A-EDDF2F4008CE}"/>
    <cellStyle name="Normal 14 16 2" xfId="32610" xr:uid="{7A8674A3-A295-425F-B708-AE0C1F76E54C}"/>
    <cellStyle name="Normal 14 17" xfId="2197" xr:uid="{43EAF91F-07BD-4CFC-B015-7754116B596B}"/>
    <cellStyle name="Normal 14 17 2" xfId="32611" xr:uid="{B8BE2D4E-C026-42A8-9303-F54D57FE92C4}"/>
    <cellStyle name="Normal 14 18" xfId="2198" xr:uid="{602A983A-1EAB-4C6A-9B2B-94C274C2241D}"/>
    <cellStyle name="Normal 14 18 2" xfId="32612" xr:uid="{ADD5DF3A-637A-4F5F-B86A-1C20FB750692}"/>
    <cellStyle name="Normal 14 19" xfId="2199" xr:uid="{D71B1790-75CA-4F5A-8BF9-FCB97821F44D}"/>
    <cellStyle name="Normal 14 19 2" xfId="32613" xr:uid="{FDCCD525-62B2-4983-BA65-AA89971AC2DC}"/>
    <cellStyle name="Normal 14 2" xfId="303" xr:uid="{F19A3853-6010-4C15-BE75-EBCDBDE14527}"/>
    <cellStyle name="Normal 14 2 2" xfId="648" xr:uid="{D9D9815A-5959-48DC-AE26-1A33DCEA5645}"/>
    <cellStyle name="Normal 14 2 2 2" xfId="2201" xr:uid="{A632C9EF-565A-490C-9AD7-015F85C8742D}"/>
    <cellStyle name="Normal 14 2 2 3" xfId="3051" xr:uid="{6FED7245-ED99-429A-81C3-C86E6F039900}"/>
    <cellStyle name="Normal 14 2 2 3 2" xfId="6301" xr:uid="{F58D35AD-2956-4708-AFCD-9523C0B47E24}"/>
    <cellStyle name="Normal 14 2 2 4" xfId="4008" xr:uid="{128AD77A-950B-4502-95EE-FDC98A967F39}"/>
    <cellStyle name="Normal 14 2 3" xfId="2200" xr:uid="{ACCDF105-D23F-4332-91B2-0392B323F312}"/>
    <cellStyle name="Normal 14 2 3 2" xfId="32614" xr:uid="{A8EDAF86-9C97-4CC3-A755-60BE9D16D6E0}"/>
    <cellStyle name="Normal 14 2 4" xfId="2782" xr:uid="{FFCEB2E0-5EDE-42D8-82DC-F1CE1C9A2865}"/>
    <cellStyle name="Normal 14 2 4 2" xfId="6032" xr:uid="{98EE751D-0A56-4EFA-AF4A-E1E136AE8FC7}"/>
    <cellStyle name="Normal 14 2 5" xfId="3662" xr:uid="{2DBB08CD-0E10-49D8-9636-9AF333DE716A}"/>
    <cellStyle name="Normal 14 2 6" xfId="9598" xr:uid="{EE17AFF1-66B5-45A2-A413-3F02292483CA}"/>
    <cellStyle name="Normal 14 20" xfId="1352" xr:uid="{4BB8EA6B-0F07-466D-A9E5-C668A4CCA9B4}"/>
    <cellStyle name="Normal 14 21" xfId="32217" xr:uid="{21BB96F5-CA08-447B-873F-F709EDA353BB}"/>
    <cellStyle name="Normal 14 3" xfId="2202" xr:uid="{E8776AF1-D855-41A9-85BA-ED41436D10CF}"/>
    <cellStyle name="Normal 14 3 2" xfId="9599" xr:uid="{056D9BB2-03A8-4CB0-83FF-3C0A32EBCD2F}"/>
    <cellStyle name="Normal 14 3 3" xfId="32615" xr:uid="{8098B570-1783-41C5-96BC-931E8598175C}"/>
    <cellStyle name="Normal 14 4" xfId="2203" xr:uid="{4C087D32-2C2A-4443-8823-3EB8B0A12203}"/>
    <cellStyle name="Normal 14 4 2" xfId="9600" xr:uid="{B9ED5CF3-B8CF-43C6-9866-879AA68B15C9}"/>
    <cellStyle name="Normal 14 4 3" xfId="32616" xr:uid="{11A839AE-F3C7-47DD-B127-690B1B22E683}"/>
    <cellStyle name="Normal 14 5" xfId="2204" xr:uid="{DEDF2384-C8F7-418C-AB16-03CB4FB28582}"/>
    <cellStyle name="Normal 14 5 2" xfId="9601" xr:uid="{FFB9AB61-74A7-4B3F-8708-A9A44EC4718F}"/>
    <cellStyle name="Normal 14 5 3" xfId="32617" xr:uid="{EE007C37-8468-4B9A-8892-02572F8B10E9}"/>
    <cellStyle name="Normal 14 6" xfId="2205" xr:uid="{AA372768-CBDA-4B16-99C5-CFFD3C410761}"/>
    <cellStyle name="Normal 14 6 2" xfId="9602" xr:uid="{6F114B4B-1D5C-4A71-B076-702EAFC862DA}"/>
    <cellStyle name="Normal 14 6 2 2" xfId="9603" xr:uid="{6B3096EA-EEC5-402D-844A-AE975F7A49F7}"/>
    <cellStyle name="Normal 14 6 3" xfId="9604" xr:uid="{914C1F6A-49F5-48B3-A78B-E36EAA5D97BC}"/>
    <cellStyle name="Normal 14 6 4" xfId="32618" xr:uid="{39A2C709-50F5-4F76-B96E-CC1B872DCEF5}"/>
    <cellStyle name="Normal 14 7" xfId="2206" xr:uid="{57375AC7-DF00-4EE0-A2D9-42E86F11BB9E}"/>
    <cellStyle name="Normal 14 7 2" xfId="9605" xr:uid="{0341EF56-DBAC-4ADE-BDB8-305AEE332363}"/>
    <cellStyle name="Normal 14 7 3" xfId="32619" xr:uid="{313B3DCB-B04A-4D7E-9476-7393F76466AC}"/>
    <cellStyle name="Normal 14 8" xfId="2207" xr:uid="{21B7A6BD-11C5-45BB-9A7D-C2AE5541DD68}"/>
    <cellStyle name="Normal 14 8 2" xfId="32620" xr:uid="{B546F8F6-8912-4A16-A6F2-6B4BA33E8F17}"/>
    <cellStyle name="Normal 14 9" xfId="2208" xr:uid="{3784D252-32D1-4A1B-8162-13521C01A071}"/>
    <cellStyle name="Normal 14 9 2" xfId="32621" xr:uid="{AE3A6C13-8970-4F4B-8CE9-D89A58E644F9}"/>
    <cellStyle name="Normal 146" xfId="627" xr:uid="{43958A4B-0E40-4024-8AC0-436DA3470BC5}"/>
    <cellStyle name="Normal 146 2" xfId="649" xr:uid="{1D0AE4DE-BBF2-459C-B3E9-626AADD4AE8C}"/>
    <cellStyle name="Normal 146 2 2" xfId="3052" xr:uid="{F9D355CF-0D72-4E20-9CF8-12A32A7217B8}"/>
    <cellStyle name="Normal 146 2 2 2" xfId="6302" xr:uid="{6C02C789-3598-4340-A6CB-2BE9E3E2613A}"/>
    <cellStyle name="Normal 146 2 3" xfId="4009" xr:uid="{38DAE531-A0E2-4662-9637-485A7D29DA5B}"/>
    <cellStyle name="Normal 146 3" xfId="3038" xr:uid="{B8B8F21A-5363-423C-A201-BDF7123CA63A}"/>
    <cellStyle name="Normal 146 3 16" xfId="628" xr:uid="{2ED5F48E-C513-4DE3-AAA3-18AC885A5479}"/>
    <cellStyle name="Normal 146 3 16 2" xfId="650" xr:uid="{91B77476-0237-4056-81C4-4DE84260E657}"/>
    <cellStyle name="Normal 146 3 16 2 2" xfId="3053" xr:uid="{0E543699-BADF-4A43-B8C9-536DC9262F72}"/>
    <cellStyle name="Normal 146 3 16 2 2 2" xfId="6303" xr:uid="{123EE061-4794-4A1E-9D44-D5F986EDA905}"/>
    <cellStyle name="Normal 146 3 16 2 3" xfId="4010" xr:uid="{B2E5D0B5-1570-4EB9-AA24-7769CB2C6783}"/>
    <cellStyle name="Normal 146 3 16 3" xfId="3039" xr:uid="{A3CAA939-B2D6-4F03-BC6E-DB2245F00EB7}"/>
    <cellStyle name="Normal 146 3 16 3 2" xfId="6289" xr:uid="{8B10EDD0-8541-41DE-8764-E85BF5A350A5}"/>
    <cellStyle name="Normal 146 3 16 4" xfId="3988" xr:uid="{434F221A-81D1-4475-8BF7-692B215BD436}"/>
    <cellStyle name="Normal 146 3 2" xfId="6288" xr:uid="{FB18B396-4533-4CFB-A606-6D00BC2BDDFD}"/>
    <cellStyle name="Normal 146 4" xfId="3987" xr:uid="{2D9F0D12-E873-469A-ACCB-A1F9F11FDB87}"/>
    <cellStyle name="Normal 15" xfId="142" xr:uid="{FFA34E1C-B450-41C6-9151-3C78A3B74199}"/>
    <cellStyle name="Normal 15 2" xfId="304" xr:uid="{69A4CCD1-E455-48D5-A098-43B55108E0C4}"/>
    <cellStyle name="Normal 15 2 2" xfId="96" xr:uid="{C2856195-44E2-49D8-904D-14C861BE0B45}"/>
    <cellStyle name="Normal 15 2 2 2" xfId="3346" xr:uid="{B5A81752-4B78-4FE7-B5ED-7683E5CA4431}"/>
    <cellStyle name="Normal 15 2 2 2 2" xfId="6596" xr:uid="{EB588BDD-B654-4947-AA99-A2FCAC241EE1}"/>
    <cellStyle name="Normal 15 2 2 2 3" xfId="9608" xr:uid="{AB1EAC33-E54E-4F7F-91C1-32F1CDE09A40}"/>
    <cellStyle name="Normal 15 2 2 3" xfId="5461" xr:uid="{0EDF8F88-D676-4A56-9C6F-084DAA20B026}"/>
    <cellStyle name="Normal 15 2 2 4" xfId="9607" xr:uid="{B81E9190-1373-40E3-9BF4-DE49D13B9A03}"/>
    <cellStyle name="Normal 15 2 3" xfId="2209" xr:uid="{653B732E-77FB-4E3D-BE02-87E1EB64B317}"/>
    <cellStyle name="Normal 15 2 3 2" xfId="3345" xr:uid="{E23ED66F-6CA5-4251-9A33-AD62D00972A4}"/>
    <cellStyle name="Normal 15 2 3 2 2" xfId="6595" xr:uid="{34FE770F-DF2E-41EC-BB7D-126C08D13A63}"/>
    <cellStyle name="Normal 15 2 3 3" xfId="5460" xr:uid="{B5AC28E8-1E75-45DD-8015-485EDF44634B}"/>
    <cellStyle name="Normal 15 2 3 4" xfId="9609" xr:uid="{F5BD4CF8-280E-48E6-8737-533DB46EC249}"/>
    <cellStyle name="Normal 15 2 4" xfId="9610" xr:uid="{B8CB88C0-98C7-478A-AB2E-25BAE5F13C0F}"/>
    <cellStyle name="Normal 15 2 5" xfId="9606" xr:uid="{113129CB-994C-4578-9379-FE9D4B4FB84D}"/>
    <cellStyle name="Normal 15 3" xfId="618" xr:uid="{BEF4CBA0-766B-471A-8FC1-BDB3BF15809C}"/>
    <cellStyle name="Normal 15 3 2" xfId="2210" xr:uid="{4C8C80B9-8B13-4F20-A932-D144D15DD4EC}"/>
    <cellStyle name="Normal 15 3 2 2" xfId="3347" xr:uid="{6809125D-F964-43EC-9C31-DB2C7C607AFC}"/>
    <cellStyle name="Normal 15 3 2 2 2" xfId="6597" xr:uid="{25308851-5B8C-4BE4-8D83-9699BC4DD25C}"/>
    <cellStyle name="Normal 15 3 2 3" xfId="5462" xr:uid="{A6D8ACE0-A1B6-411E-AD36-4055B1CE56FC}"/>
    <cellStyle name="Normal 15 3 2 4" xfId="9611" xr:uid="{DBEA5D59-8810-4DEA-9747-487F83C93C77}"/>
    <cellStyle name="Normal 15 3 3" xfId="118" xr:uid="{0C0C0EB2-E321-4F2F-A358-BB26D0726194}"/>
    <cellStyle name="Normal 15 3 3 2" xfId="2764" xr:uid="{77095313-BC45-47BB-96D3-ABEF2F107686}"/>
    <cellStyle name="Normal 15 3 3 2 2" xfId="3476" xr:uid="{635EE15B-950C-4781-A384-DF2E310D04F4}"/>
    <cellStyle name="Normal 15 3 3 2 2 2" xfId="6726" xr:uid="{64F022F9-98E1-43AB-82B9-A1BBE84A20FF}"/>
    <cellStyle name="Normal 15 3 3 2 3" xfId="6013" xr:uid="{450A64AB-408B-4BE4-975E-7DCB641B57A5}"/>
    <cellStyle name="Normal 15 3 3 3" xfId="3436" xr:uid="{D0882A7E-D4FC-4D25-8CCB-EAEBEA128C2D}"/>
    <cellStyle name="Normal 15 3 3 3 2" xfId="6686" xr:uid="{A2C2C819-1586-4A0B-8E40-4B097791237C}"/>
    <cellStyle name="Normal 15 3 3 4" xfId="6005" xr:uid="{CE9F06D8-9000-44B5-BDBD-E28DF421C1E7}"/>
    <cellStyle name="Normal 15 3 4" xfId="32260" xr:uid="{0936C1BB-77F9-40F4-8E55-2E3ABA7B577D}"/>
    <cellStyle name="Normal 15 4" xfId="122" xr:uid="{67E1904A-A0AF-45F7-AC1A-09DD71C1F69E}"/>
    <cellStyle name="Normal 15 4 2" xfId="622" xr:uid="{49878789-379B-4429-B9AC-7EFC935481B8}"/>
    <cellStyle name="Normal 15 4 2 2" xfId="32263" xr:uid="{88A7DDCB-D67F-46F2-8586-59C891C52620}"/>
    <cellStyle name="Normal 15 4 3" xfId="619" xr:uid="{3E88EBF3-A0F6-4B76-97AF-0ED45183D85F}"/>
    <cellStyle name="Normal 15 4 4" xfId="3484" xr:uid="{50432E15-33F3-4F19-8541-D9B8433FDD4B}"/>
    <cellStyle name="Normal 15 4 5" xfId="32262" xr:uid="{BCCEC229-539C-47B6-9325-3B664344A501}"/>
    <cellStyle name="Normal 15 5" xfId="30572" xr:uid="{813BF92C-A9D6-43CF-A415-69288E7244A2}"/>
    <cellStyle name="Normal 15 6" xfId="32169" xr:uid="{81848D5A-56C6-41A2-8172-EE156F3B3802}"/>
    <cellStyle name="Normal 16" xfId="305" xr:uid="{729BDF9E-EA77-4249-97BB-B3D35A7FB46E}"/>
    <cellStyle name="Normal 16 2" xfId="306" xr:uid="{A73720BF-6BCA-411F-85B2-0C8877A626EB}"/>
    <cellStyle name="Normal 16 2 2" xfId="651" xr:uid="{FDB77CC2-C3A8-4891-88AA-2A2AFC5BCD93}"/>
    <cellStyle name="Normal 16 2 2 2" xfId="3054" xr:uid="{9E564981-A7F8-4236-971A-8A6FC014EF7A}"/>
    <cellStyle name="Normal 16 2 2 2 2" xfId="6304" xr:uid="{0ED43C2B-EDD3-4E83-A4C9-1F8121498FAD}"/>
    <cellStyle name="Normal 16 2 2 2 3" xfId="9613" xr:uid="{DED0083A-CF84-428C-9935-6E7760EC505A}"/>
    <cellStyle name="Normal 16 2 2 3" xfId="4011" xr:uid="{0899FD1F-E733-4D5C-BB66-202B971ED706}"/>
    <cellStyle name="Normal 16 2 2 4" xfId="9612" xr:uid="{FE275BED-9B54-45A2-9530-BAF24FE49F0E}"/>
    <cellStyle name="Normal 16 2 3" xfId="2211" xr:uid="{3B0146B6-EB6E-4DB7-96AD-FB2B757BBE36}"/>
    <cellStyle name="Normal 16 2 3 2" xfId="32622" xr:uid="{161E555D-8DF3-45A8-B13B-313D021E2EF9}"/>
    <cellStyle name="Normal 16 2 4" xfId="2784" xr:uid="{39DBDF75-6FF8-44BC-9847-212E39B2DDDF}"/>
    <cellStyle name="Normal 16 2 4 2" xfId="6034" xr:uid="{88CBD5A9-36B3-48DD-8E52-FB9843B62025}"/>
    <cellStyle name="Normal 16 2 4 3" xfId="9614" xr:uid="{279A637A-3EBC-4D8C-A0F1-A954C23F2CFE}"/>
    <cellStyle name="Normal 16 2 5" xfId="3665" xr:uid="{2225DF62-4068-472B-A12A-340F30DF2D9C}"/>
    <cellStyle name="Normal 16 3" xfId="652" xr:uid="{8E713E3D-6F15-41E5-9980-399611815E63}"/>
    <cellStyle name="Normal 16 3 2" xfId="2212" xr:uid="{1C5275FB-801E-494F-8585-233E165C51B4}"/>
    <cellStyle name="Normal 16 3 2 2" xfId="32623" xr:uid="{35E0E19C-703B-4B45-8C70-4A887DE9B92B}"/>
    <cellStyle name="Normal 16 3 3" xfId="3055" xr:uid="{AF7A38E8-CEF1-495E-92E8-4CC9894A594A}"/>
    <cellStyle name="Normal 16 3 3 2" xfId="6305" xr:uid="{2A9818B4-6EB7-443B-A18F-A61B679A710D}"/>
    <cellStyle name="Normal 16 3 4" xfId="4012" xr:uid="{8CF2B842-5D5D-40B5-801E-A742CD63D7C6}"/>
    <cellStyle name="Normal 16 4" xfId="1353" xr:uid="{BDFE5EDF-1013-4106-9BD3-0A2354B6E588}"/>
    <cellStyle name="Normal 16 4 2" xfId="9615" xr:uid="{1C61870E-27D2-4B77-842B-649989AA0669}"/>
    <cellStyle name="Normal 16 5" xfId="2783" xr:uid="{1EFA8C3B-BC62-4BC8-ABD9-543FAB81DEA0}"/>
    <cellStyle name="Normal 16 5 2" xfId="6033" xr:uid="{6397DA16-361F-4733-9CD6-A400D32749DE}"/>
    <cellStyle name="Normal 16 5 3" xfId="30573" xr:uid="{CE13B54A-B741-4713-9CC2-1CAAF1BE98CE}"/>
    <cellStyle name="Normal 16 6" xfId="3664" xr:uid="{24D010AE-5F97-4DB4-BA44-8E88D3A6DE61}"/>
    <cellStyle name="Normal 16_BC Tender Return Analysis (MEP)-EE" xfId="9616" xr:uid="{B1FEAEB4-E6AB-437B-88F3-BA9906C7F3CD}"/>
    <cellStyle name="Normal 17" xfId="620" xr:uid="{0EAB85C1-2DDF-45A2-8A62-C6E3F17CA575}"/>
    <cellStyle name="Normal 17 2" xfId="307" xr:uid="{616E5F07-F362-48AA-9E69-AEFA164BE21F}"/>
    <cellStyle name="Normal 17 2 2" xfId="653" xr:uid="{232ABFFD-71DE-4DF6-968D-9BF656F035DE}"/>
    <cellStyle name="Normal 17 2 2 2" xfId="2214" xr:uid="{A3291742-B189-4745-8079-32F72FAEF43F}"/>
    <cellStyle name="Normal 17 2 2 2 2" xfId="32625" xr:uid="{57345829-A365-446B-B511-7F726EACB55F}"/>
    <cellStyle name="Normal 17 2 2 3" xfId="3056" xr:uid="{B9E00274-84C4-459A-8C02-9B2A0D471B57}"/>
    <cellStyle name="Normal 17 2 2 3 2" xfId="6306" xr:uid="{DB3264F1-3C73-421B-888A-20D485DF7338}"/>
    <cellStyle name="Normal 17 2 2 4" xfId="4013" xr:uid="{99E8A2FD-075A-4FA6-934F-948787DD7753}"/>
    <cellStyle name="Normal 17 2 3" xfId="2213" xr:uid="{7F4F35CE-DB38-44A9-B89A-E104CF37AE7B}"/>
    <cellStyle name="Normal 17 2 3 2" xfId="32624" xr:uid="{28829A07-248D-44C7-B7E2-3B352033CFA0}"/>
    <cellStyle name="Normal 17 2 4" xfId="2785" xr:uid="{E5D2673B-E4BA-4AD7-AB94-543D6556EC90}"/>
    <cellStyle name="Normal 17 2 4 2" xfId="6035" xr:uid="{76ECD84D-4BC5-4383-877C-696EEECD8240}"/>
    <cellStyle name="Normal 17 2 4 3" xfId="9617" xr:uid="{3DDFCDF8-30F1-4C2A-B3EA-D5D6C15FAA60}"/>
    <cellStyle name="Normal 17 2 5" xfId="3666" xr:uid="{0D64817B-B3B5-46D5-9F78-1AF7D188ADD7}"/>
    <cellStyle name="Normal 17 3" xfId="654" xr:uid="{83584B7C-078B-4F74-803B-B70BEA50A586}"/>
    <cellStyle name="Normal 17 3 2" xfId="3057" xr:uid="{53927187-55C2-4BBB-BF41-5B5339D2C532}"/>
    <cellStyle name="Normal 17 3 2 2" xfId="6307" xr:uid="{51ACC40E-2758-44DB-979D-11260FBD83B1}"/>
    <cellStyle name="Normal 17 3 2 3" xfId="9619" xr:uid="{4B16923E-3F98-4BCD-A466-301C86958C93}"/>
    <cellStyle name="Normal 17 3 3" xfId="4014" xr:uid="{91D49065-AEC2-439A-9913-9222307D76B3}"/>
    <cellStyle name="Normal 17 3 4" xfId="9618" xr:uid="{43562ED8-3DA3-48DC-AF94-512520B16DB7}"/>
    <cellStyle name="Normal 17 4" xfId="1354" xr:uid="{8F3AA529-C0B3-4D98-868B-5D28372E174F}"/>
    <cellStyle name="Normal 17 4 2" xfId="9620" xr:uid="{A11114CC-D60C-4361-858E-DD5277B04198}"/>
    <cellStyle name="Normal 17 5" xfId="3033" xr:uid="{E123CF6F-DAB5-44D1-AC13-179331A5F77E}"/>
    <cellStyle name="Normal 17 5 2" xfId="6283" xr:uid="{E4806810-94F5-4C46-A97C-F323F2E391D7}"/>
    <cellStyle name="Normal 17 5 3" xfId="30574" xr:uid="{16C9181F-776F-45A4-A71E-28CCD7E62F93}"/>
    <cellStyle name="Normal 17 6" xfId="3980" xr:uid="{CF1981D8-6A13-4AC8-BC3A-E2FCE13DE615}"/>
    <cellStyle name="Normal 18" xfId="626" xr:uid="{5112BC43-9631-4D9C-8F5B-83BD6B266AB5}"/>
    <cellStyle name="Normal 18 2" xfId="308" xr:uid="{279761DC-15D1-4915-B5EA-BD30090C7FA2}"/>
    <cellStyle name="Normal 18 2 2" xfId="655" xr:uid="{DC488AE5-F463-4492-9439-C87F223C78CA}"/>
    <cellStyle name="Normal 18 2 2 2" xfId="3058" xr:uid="{17ADE411-789C-4B9D-B7E0-4D2AC1F5E371}"/>
    <cellStyle name="Normal 18 2 2 2 2" xfId="6308" xr:uid="{1C68BE03-2B58-453B-B585-54B554764F01}"/>
    <cellStyle name="Normal 18 2 2 2 3" xfId="9623" xr:uid="{6775DCD3-B303-4002-A0E7-7CC92E7748F4}"/>
    <cellStyle name="Normal 18 2 2 3" xfId="4015" xr:uid="{611F29B2-024E-4D37-B66A-78BD9833D26C}"/>
    <cellStyle name="Normal 18 2 2 4" xfId="9622" xr:uid="{A48B2D8D-3C22-4F4B-AAE4-737F1A702DB1}"/>
    <cellStyle name="Normal 18 2 3" xfId="2215" xr:uid="{E012AAD6-369A-42F7-88F8-15653429432E}"/>
    <cellStyle name="Normal 18 2 3 2" xfId="9624" xr:uid="{A9FA4EF3-E24E-4EDE-A16E-45D732F15720}"/>
    <cellStyle name="Normal 18 2 3 3" xfId="32626" xr:uid="{5360AA93-E896-4A98-AD87-758B4E4D9AB3}"/>
    <cellStyle name="Normal 18 2 4" xfId="2786" xr:uid="{04D4BD49-1E3E-4E57-9E51-F8E572250448}"/>
    <cellStyle name="Normal 18 2 4 2" xfId="6036" xr:uid="{009B5597-4705-4AEE-A1AD-CD619530B4E5}"/>
    <cellStyle name="Normal 18 2 4 3" xfId="9625" xr:uid="{883EF951-CA62-46B5-B530-5F176905FB7B}"/>
    <cellStyle name="Normal 18 2 5" xfId="3667" xr:uid="{B5DB778B-1E5E-47D4-BE0E-84B4C0CFF40B}"/>
    <cellStyle name="Normal 18 2 6" xfId="9621" xr:uid="{60A08FA1-EA72-4A6F-A9F2-C3F3433FF3BD}"/>
    <cellStyle name="Normal 18 3" xfId="656" xr:uid="{BA51DB44-C1F3-4141-8AEB-010BAB98854A}"/>
    <cellStyle name="Normal 18 3 2" xfId="9626" xr:uid="{6AEB7CE5-6746-4A21-816E-FCD116E3FA07}"/>
    <cellStyle name="Normal 18 3 3" xfId="32273" xr:uid="{38F69557-A0F8-4ADB-A7D2-5E597C85D4C9}"/>
    <cellStyle name="Normal 18 4" xfId="1355" xr:uid="{D58E7267-ADC7-4940-B937-7373A18FF15E}"/>
    <cellStyle name="Normal 18 4 2" xfId="9627" xr:uid="{2B0E2147-5922-40DB-AB35-3F378B06CB64}"/>
    <cellStyle name="Normal 18 5" xfId="30575" xr:uid="{07038F29-23F2-4F38-9E6E-A9D2E6F56CC1}"/>
    <cellStyle name="Normal 18 6" xfId="32264" xr:uid="{756CB4DA-81A5-45AE-8764-CF018AF0518F}"/>
    <cellStyle name="Normal 19" xfId="630" xr:uid="{81DCE24E-E5F2-43C5-8AD2-B1CC76C04FC8}"/>
    <cellStyle name="Normal 19 2" xfId="309" xr:uid="{33FD8204-2BA7-4237-B9E7-04D2C0DA6313}"/>
    <cellStyle name="Normal 19 2 2" xfId="657" xr:uid="{C1543ADC-DCB9-48AA-9035-C6A236BCC8F3}"/>
    <cellStyle name="Normal 19 2 2 2" xfId="3059" xr:uid="{2948216D-1FC9-4A91-BA0D-A26E5F54B433}"/>
    <cellStyle name="Normal 19 2 2 2 2" xfId="6309" xr:uid="{786CB61D-A1C1-4233-8745-A7A04DC89389}"/>
    <cellStyle name="Normal 19 2 2 2 3" xfId="9630" xr:uid="{43CA2040-08F4-47BD-A564-7F00CEA25785}"/>
    <cellStyle name="Normal 19 2 2 3" xfId="4017" xr:uid="{B5E6D5C9-9EC9-4432-9753-B1F0DC01E22B}"/>
    <cellStyle name="Normal 19 2 2 4" xfId="9629" xr:uid="{F98F8264-4470-4150-AB1A-1E85036A1D29}"/>
    <cellStyle name="Normal 19 2 3" xfId="2216" xr:uid="{E203184E-FD28-43F1-9AD5-8CB098CED2B5}"/>
    <cellStyle name="Normal 19 2 3 2" xfId="9631" xr:uid="{7BBEB858-E474-4DEC-8497-A9A68674C9E1}"/>
    <cellStyle name="Normal 19 2 4" xfId="2787" xr:uid="{47D687FC-F544-43C8-811B-C46BFF92DAAC}"/>
    <cellStyle name="Normal 19 2 4 2" xfId="6037" xr:uid="{79AE87C3-0688-4378-91FE-B70A7A638007}"/>
    <cellStyle name="Normal 19 2 4 3" xfId="9632" xr:uid="{50A74902-E611-4EAE-A5EC-55124AEF097D}"/>
    <cellStyle name="Normal 19 2 5" xfId="3668" xr:uid="{53D73CB1-D4F9-48D3-B36D-90042BAFF225}"/>
    <cellStyle name="Normal 19 2 6" xfId="9628" xr:uid="{417DE803-79D8-41AF-AA84-5E4FE3205C65}"/>
    <cellStyle name="Normal 19 3" xfId="658" xr:uid="{D930992F-9766-4DF8-96B9-4F4BF89BC6BB}"/>
    <cellStyle name="Normal 19 3 2" xfId="9633" xr:uid="{E1DA9FBE-0A29-4D96-ADC6-76DDD124E0C1}"/>
    <cellStyle name="Normal 19 3 3" xfId="32274" xr:uid="{8F3C7455-E7EB-4A8D-B5DF-CC3D1E716296}"/>
    <cellStyle name="Normal 19 4" xfId="9634" xr:uid="{E02327CB-C9FD-4BB4-B8F8-CC0838C40766}"/>
    <cellStyle name="Normal 19 5" xfId="30576" xr:uid="{F6289865-A045-4C79-A78B-D2FF94017FF2}"/>
    <cellStyle name="Normal 19 6" xfId="32266" xr:uid="{8077EBEF-8B65-4C54-B154-99B144C85786}"/>
    <cellStyle name="Normal 19 7" xfId="32221" xr:uid="{946A469B-107E-4252-8ACE-DF2346A258D9}"/>
    <cellStyle name="Normal 2" xfId="56" xr:uid="{BA744D65-16CC-41EB-A63A-692FDBE5AC01}"/>
    <cellStyle name="Normal 2 10" xfId="310" xr:uid="{50E5FAE9-22D1-42C6-B265-D105F4385FAC}"/>
    <cellStyle name="Normal 2 10 2" xfId="629" xr:uid="{127CB3AA-A60E-4326-BB06-6BDB67A09E51}"/>
    <cellStyle name="Normal 2 10 2 2" xfId="2218" xr:uid="{45CFEBF6-3ADC-49A2-9329-001690F7E9EF}"/>
    <cellStyle name="Normal 2 10 2 2 2" xfId="3348" xr:uid="{BD61B677-AB09-4D07-AB4B-9ECBB914E4F0}"/>
    <cellStyle name="Normal 2 10 2 2 2 2" xfId="6598" xr:uid="{5D8570AC-8EC1-4C1C-A414-1E61AB073D1D}"/>
    <cellStyle name="Normal 2 10 2 2 3" xfId="5470" xr:uid="{C6A0F764-A054-4D2C-8785-88C83D38A7CA}"/>
    <cellStyle name="Normal 2 10 2 3" xfId="32265" xr:uid="{4CB1DB11-593B-4009-BA7C-3460491BB16D}"/>
    <cellStyle name="Normal 2 10 3" xfId="2219" xr:uid="{C2984CFD-4619-4485-94CB-0DC2A9CC5D04}"/>
    <cellStyle name="Normal 2 10 3 2" xfId="32629" xr:uid="{21933D59-774A-48F7-9DB9-EB34CA655CF3}"/>
    <cellStyle name="Normal 2 10 4" xfId="2217" xr:uid="{1C95FBA8-C750-4AFB-81BB-49446A65A42C}"/>
    <cellStyle name="Normal 2 10 4 2" xfId="32627" xr:uid="{A1499216-426A-4572-ABA0-1EAEF2A7574B}"/>
    <cellStyle name="Normal 2 10 5" xfId="9635" xr:uid="{8FD32E04-F0DF-40B0-B9FE-9024ACEC7480}"/>
    <cellStyle name="Normal 2 11" xfId="311" xr:uid="{9314ABD8-C7D5-4F9B-AD2F-4A69AA692DFA}"/>
    <cellStyle name="Normal 2 11 2" xfId="659" xr:uid="{B4D4FAE4-8D64-4659-9C0E-443F4D97B269}"/>
    <cellStyle name="Normal 2 11 2 2" xfId="2221" xr:uid="{BF1D6F00-0D6A-48A8-9A72-84AAAE573785}"/>
    <cellStyle name="Normal 2 11 2 2 2" xfId="32630" xr:uid="{EADBCB83-513E-4804-A641-305003E21E80}"/>
    <cellStyle name="Normal 2 11 2 3" xfId="3060" xr:uid="{5C1AEFB4-345D-4390-991E-8BFECCE6DEE0}"/>
    <cellStyle name="Normal 2 11 2 3 2" xfId="6310" xr:uid="{6F2C793A-C79F-4C5D-9045-E69CFC481035}"/>
    <cellStyle name="Normal 2 11 2 4" xfId="4019" xr:uid="{3FF40DC4-026A-4AA5-A4D2-51019826D49B}"/>
    <cellStyle name="Normal 2 11 3" xfId="2220" xr:uid="{52632C32-57D4-40BA-9E6F-C4E9FD5358FF}"/>
    <cellStyle name="Normal 2 11 3 2" xfId="3349" xr:uid="{764BA8E2-76B7-477E-9098-81EE3506F6C7}"/>
    <cellStyle name="Normal 2 11 3 2 2" xfId="6599" xr:uid="{D3C16D17-192F-4C24-BBE3-A08911DEE64C}"/>
    <cellStyle name="Normal 2 11 3 3" xfId="5472" xr:uid="{592E1FB9-F2AD-4651-939D-F03A118214AD}"/>
    <cellStyle name="Normal 2 11 4" xfId="2788" xr:uid="{10DD7569-AEE8-472D-AAAB-C021E96EEDD0}"/>
    <cellStyle name="Normal 2 11 4 2" xfId="6038" xr:uid="{5662D1EF-A631-4182-8C95-C3FF8B5B1D55}"/>
    <cellStyle name="Normal 2 11 5" xfId="3670" xr:uid="{2B46352D-3DE8-4207-8310-F66D892E0057}"/>
    <cellStyle name="Normal 2 11 6" xfId="9636" xr:uid="{8D4FEC5B-A5E7-4055-A7E0-12B38620C4B0}"/>
    <cellStyle name="Normal 2 12" xfId="312" xr:uid="{A58B0108-07E9-486A-BADB-EB1597AC88AB}"/>
    <cellStyle name="Normal 2 12 2" xfId="660" xr:uid="{438C63C4-CFC3-49B7-9947-7AC8CAD973A1}"/>
    <cellStyle name="Normal 2 12 2 2" xfId="2223" xr:uid="{36EA7FFF-BFCA-4417-B687-E17B9414651C}"/>
    <cellStyle name="Normal 2 12 2 2 2" xfId="32631" xr:uid="{25A1304E-4F90-4B2A-ACF1-3BEF7734781D}"/>
    <cellStyle name="Normal 2 12 2 3" xfId="3061" xr:uid="{5F426DAA-BC78-4456-95E5-5FBA2780D35E}"/>
    <cellStyle name="Normal 2 12 2 3 2" xfId="6311" xr:uid="{FB98891D-364D-429E-AD41-7BF277FF1A66}"/>
    <cellStyle name="Normal 2 12 2 4" xfId="4020" xr:uid="{735E481B-1764-49BA-B1EB-5B61256A8022}"/>
    <cellStyle name="Normal 2 12 3" xfId="2222" xr:uid="{4D24782C-B838-480D-A34D-CA50656CE185}"/>
    <cellStyle name="Normal 2 12 4" xfId="2789" xr:uid="{4D0795AB-0329-44AB-9A8F-097B347B7543}"/>
    <cellStyle name="Normal 2 12 4 2" xfId="6039" xr:uid="{CAA4B173-29DD-4441-9DD3-848C366AD7B7}"/>
    <cellStyle name="Normal 2 12 5" xfId="3671" xr:uid="{2D87BF3F-6AB8-43ED-99E6-D88190C423F4}"/>
    <cellStyle name="Normal 2 12 6" xfId="9637" xr:uid="{0BF80604-E509-40CA-855C-18BBADAFA00C}"/>
    <cellStyle name="Normal 2 13" xfId="133" xr:uid="{5B780D68-3B02-46F7-8F9B-7A717F2562B4}"/>
    <cellStyle name="Normal 2 13 2" xfId="661" xr:uid="{31CE70DC-A0DD-4D4B-B8A5-DAA512E527C2}"/>
    <cellStyle name="Normal 2 13 2 2" xfId="2224" xr:uid="{876B46B2-2230-4EAE-8200-0D6DC7DA6AE2}"/>
    <cellStyle name="Normal 2 13 2 2 2" xfId="9639" xr:uid="{7C7B543D-8DD0-420C-BF7D-59CB97067E2E}"/>
    <cellStyle name="Normal 2 13 2 2 3" xfId="4866" xr:uid="{C7681B9A-C442-48D4-8502-627F3C5E4751}"/>
    <cellStyle name="Normal 2 13 2 2 4" xfId="32632" xr:uid="{B5BCE9B9-2DFF-46D3-A6F6-A6B10EAA44EB}"/>
    <cellStyle name="Normal 2 13 2 3" xfId="3062" xr:uid="{4E45D9FA-2B36-413F-9E76-A97DF7A4DDAA}"/>
    <cellStyle name="Normal 2 13 2 3 2" xfId="6312" xr:uid="{2F3C20CD-7CDF-4BFF-A57A-E8A9F7461967}"/>
    <cellStyle name="Normal 2 13 2 4" xfId="4021" xr:uid="{788513A1-109B-4881-9303-CCB3C4982F1C}"/>
    <cellStyle name="Normal 2 13 2 5" xfId="9638" xr:uid="{1F964647-E488-47B5-9C86-453E1B992BB7}"/>
    <cellStyle name="Normal 2 13 3" xfId="1356" xr:uid="{CF154B0C-8764-4BAC-8814-0B8404B2DCD8}"/>
    <cellStyle name="Normal 2 13 3 2" xfId="32315" xr:uid="{626D9D80-BB25-4A97-AB91-2EAC47F08452}"/>
    <cellStyle name="Normal 2 13 4" xfId="313" xr:uid="{8ACA98D2-146E-48A9-B09F-04716EFB4107}"/>
    <cellStyle name="Normal 2 13 4 2" xfId="3460" xr:uid="{6E7C38DA-A3E9-4E16-8577-856964596373}"/>
    <cellStyle name="Normal 2 13 4 2 2" xfId="6710" xr:uid="{40E16EAD-6C36-4D88-B195-8121FAA5751F}"/>
    <cellStyle name="Normal 2 13 4 3" xfId="3672" xr:uid="{9CABE797-7270-4254-81EC-76FA2D605753}"/>
    <cellStyle name="Normal 2 13 4 4" xfId="9640" xr:uid="{21C16BEE-0450-44E2-A0DC-10F2055848E5}"/>
    <cellStyle name="Normal 2 13 5" xfId="2790" xr:uid="{0E0A3811-166B-4E9C-80B1-3965CD78B1C8}"/>
    <cellStyle name="Normal 2 13 5 2" xfId="6040" xr:uid="{242EB8E9-D863-4957-B3B5-CD5BD7298E84}"/>
    <cellStyle name="Normal 2 14" xfId="51" xr:uid="{10084636-ED91-479A-8392-277BA55F6A3E}"/>
    <cellStyle name="Normal 2 14 2" xfId="314" xr:uid="{F8028D14-2D5C-4C47-8AC2-2754A398318B}"/>
    <cellStyle name="Normal 2 14 2 2" xfId="662" xr:uid="{062BD2E7-597A-4DA0-A84E-F6A696147C98}"/>
    <cellStyle name="Normal 2 14 2 2 2" xfId="3063" xr:uid="{07E33430-A653-4FB3-B43B-2ED473CEEBAE}"/>
    <cellStyle name="Normal 2 14 2 2 2 2" xfId="6313" xr:uid="{AD1F72C0-F73E-4CAA-BB08-C7DBDA147FAE}"/>
    <cellStyle name="Normal 2 14 2 2 3" xfId="4022" xr:uid="{45D2A900-8AAB-4425-AA52-A9DB5DEC7F9D}"/>
    <cellStyle name="Normal 2 14 2 2 4" xfId="9642" xr:uid="{7A77C158-2DDB-451F-B17B-9F0E2386939D}"/>
    <cellStyle name="Normal 2 14 2 3" xfId="2225" xr:uid="{0839CECA-5050-40E4-9257-A19C484F49E2}"/>
    <cellStyle name="Normal 2 14 2 3 2" xfId="9643" xr:uid="{E3758F67-6C2C-45C9-9503-599CFEC1FD07}"/>
    <cellStyle name="Normal 2 14 2 3 3" xfId="32633" xr:uid="{6DD83B8C-66D1-4D79-A2E9-CAF8A37B99A9}"/>
    <cellStyle name="Normal 2 14 2 4" xfId="2791" xr:uid="{8059AF4B-8E34-4957-803F-031C4CA518C8}"/>
    <cellStyle name="Normal 2 14 2 4 2" xfId="6041" xr:uid="{C00D1FB1-C22F-4877-90B8-061A1F38B5AF}"/>
    <cellStyle name="Normal 2 14 2 5" xfId="3674" xr:uid="{052C48AE-B0B5-4BC4-AFB2-7D08CE2E77D2}"/>
    <cellStyle name="Normal 2 14 2 6" xfId="9641" xr:uid="{3D9C5AAD-62DF-4132-952C-4B25D8DE0245}"/>
    <cellStyle name="Normal 2 14 3" xfId="9644" xr:uid="{4A4AEACC-6134-4DC2-9AD7-A05E0E5EA163}"/>
    <cellStyle name="Normal 2 14 3 2" xfId="9645" xr:uid="{5827CCF0-2547-4B40-BD66-D309427469FA}"/>
    <cellStyle name="Normal 2 14 4" xfId="9646" xr:uid="{D150EA85-8BD4-4F63-A847-2A06616CC2C3}"/>
    <cellStyle name="Normal 2 14 5" xfId="32219" xr:uid="{24BC6C1F-3CE4-4FCD-9E00-6DE813845F5B}"/>
    <cellStyle name="Normal 2 15" xfId="315" xr:uid="{D8F05F0A-A383-417E-B130-1840235390D2}"/>
    <cellStyle name="Normal 2 15 2" xfId="663" xr:uid="{2BC69661-D97E-4FEB-BE6B-F02003617474}"/>
    <cellStyle name="Normal 2 15 2 2" xfId="3064" xr:uid="{FD92D840-8FF0-4C70-98F8-D101EE506C3D}"/>
    <cellStyle name="Normal 2 15 2 2 2" xfId="6314" xr:uid="{CCAF56DB-757E-48FA-A2AE-6EA0592A87E3}"/>
    <cellStyle name="Normal 2 15 2 3" xfId="4023" xr:uid="{A1ED326E-EAA9-494A-9395-A9A3F39C1D24}"/>
    <cellStyle name="Normal 2 15 2 4" xfId="9647" xr:uid="{B99A0DDC-FB1A-46F1-87A7-AE87B794BBE9}"/>
    <cellStyle name="Normal 2 15 3" xfId="2226" xr:uid="{57DE2D16-F0A1-451D-AC9C-E94BDE14EA9F}"/>
    <cellStyle name="Normal 2 15 3 2" xfId="32634" xr:uid="{4E4DBCA2-9BF5-42E7-A344-8DF4DB0521CE}"/>
    <cellStyle name="Normal 2 15 4" xfId="2792" xr:uid="{B491FBCC-46DE-4AFD-BCFE-8B5988F4CC3E}"/>
    <cellStyle name="Normal 2 15 4 2" xfId="6042" xr:uid="{DF32FA9A-D53C-4AE4-BCA9-BDD0EFD2B137}"/>
    <cellStyle name="Normal 2 15 5" xfId="3675" xr:uid="{9D982332-DAD3-47AC-9436-D87DEBA97E2B}"/>
    <cellStyle name="Normal 2 16" xfId="316" xr:uid="{C745B287-B7B8-4A99-BACE-59FCA6315109}"/>
    <cellStyle name="Normal 2 16 2" xfId="664" xr:uid="{EC154CE6-4220-4711-A112-6FCF3CBF4D25}"/>
    <cellStyle name="Normal 2 16 2 2" xfId="3065" xr:uid="{3BD1DCD5-25A4-4841-B058-3DBA1170E4F6}"/>
    <cellStyle name="Normal 2 16 2 2 2" xfId="6315" xr:uid="{7A273657-F602-44B7-8E98-EECB7559156A}"/>
    <cellStyle name="Normal 2 16 2 3" xfId="4024" xr:uid="{818C4DD8-DADF-4504-8582-51835DAAD869}"/>
    <cellStyle name="Normal 2 16 3" xfId="2227" xr:uid="{CE2B8D8F-573C-48D9-8E50-858BDBBF1139}"/>
    <cellStyle name="Normal 2 16 3 2" xfId="32635" xr:uid="{55C64E9F-0780-4AEA-9999-0DCF70105BB4}"/>
    <cellStyle name="Normal 2 16 4" xfId="2793" xr:uid="{104EC708-33CA-410A-B76A-569E8F7C81DF}"/>
    <cellStyle name="Normal 2 16 4 2" xfId="6043" xr:uid="{693D4EBD-BE88-4864-A505-570C3D36DF00}"/>
    <cellStyle name="Normal 2 16 5" xfId="3676" xr:uid="{252ABF26-1A54-484B-B2E4-59A47208A55E}"/>
    <cellStyle name="Normal 2 16 6" xfId="9648" xr:uid="{0EF9A474-20C4-47E7-885A-B54FA2182CBB}"/>
    <cellStyle name="Normal 2 17" xfId="317" xr:uid="{4B8B9D84-9952-427D-B35D-DACA836C3EC9}"/>
    <cellStyle name="Normal 2 17 2" xfId="665" xr:uid="{859F3E9B-816B-4E7C-8D4C-DB81B67ECCCC}"/>
    <cellStyle name="Normal 2 17 2 2" xfId="3066" xr:uid="{E533C8E0-5F9D-442A-A2D8-E78BECB7F437}"/>
    <cellStyle name="Normal 2 17 2 2 2" xfId="6316" xr:uid="{C6608A68-C5CD-4737-BAAD-186DEADB0A93}"/>
    <cellStyle name="Normal 2 17 2 3" xfId="4025" xr:uid="{9F2BC3BD-C1FE-4EDC-9532-219716DF8724}"/>
    <cellStyle name="Normal 2 17 3" xfId="2228" xr:uid="{AD362EF0-46E8-4C6C-BD55-E64ED411E8DF}"/>
    <cellStyle name="Normal 2 17 3 2" xfId="32636" xr:uid="{2DDA5B35-FF7A-4FB2-BEA9-7DEFE4DB0211}"/>
    <cellStyle name="Normal 2 17 4" xfId="2794" xr:uid="{6B6906F2-516B-4DDD-B269-4AFCFD60BE74}"/>
    <cellStyle name="Normal 2 17 4 2" xfId="6044" xr:uid="{59026BE9-580C-4108-96EC-BCA18C71B2CE}"/>
    <cellStyle name="Normal 2 17 5" xfId="3677" xr:uid="{BA8B6D2A-F875-48E5-9C70-1737141D2BF4}"/>
    <cellStyle name="Normal 2 17 6" xfId="9649" xr:uid="{3BA6720A-4C5E-4726-8A4E-46640818D722}"/>
    <cellStyle name="Normal 2 18" xfId="318" xr:uid="{8E407DDE-EC9E-423C-9405-069084E34F0A}"/>
    <cellStyle name="Normal 2 18 2" xfId="666" xr:uid="{69D10C00-EFDA-43CC-A2EA-0CFFFF84F20B}"/>
    <cellStyle name="Normal 2 18 2 2" xfId="3067" xr:uid="{10A21077-33DB-48EA-BBE3-5ADD2DE02DAD}"/>
    <cellStyle name="Normal 2 18 2 2 2" xfId="6317" xr:uid="{5FF222FC-DC6E-42F9-BD52-1B1DC918E2AF}"/>
    <cellStyle name="Normal 2 18 2 3" xfId="4026" xr:uid="{5D0330A7-0F79-4171-A28F-BEACB61436B5}"/>
    <cellStyle name="Normal 2 18 3" xfId="2229" xr:uid="{5EC2F77E-5622-4F3B-B05F-BE98BA9813CE}"/>
    <cellStyle name="Normal 2 18 3 2" xfId="32637" xr:uid="{925E9ACC-7F71-4CD3-9FBA-19E93FBC950D}"/>
    <cellStyle name="Normal 2 18 4" xfId="2795" xr:uid="{852FD4F6-420E-4A16-B494-C414947D6DC2}"/>
    <cellStyle name="Normal 2 18 4 2" xfId="6045" xr:uid="{431D293C-2332-4C0C-A7D7-9FCC83E284AD}"/>
    <cellStyle name="Normal 2 18 5" xfId="3678" xr:uid="{570C16CF-51B2-4E1A-A006-EECBA40999C0}"/>
    <cellStyle name="Normal 2 18 6" xfId="9650" xr:uid="{6505BD41-9CE4-48F9-AF95-50391EFBA5BC}"/>
    <cellStyle name="Normal 2 19" xfId="319" xr:uid="{27428C52-63D6-4DC4-AA33-D000AA45DCED}"/>
    <cellStyle name="Normal 2 19 2" xfId="667" xr:uid="{139110C8-1EB5-49B9-BB0D-B3C9059671D6}"/>
    <cellStyle name="Normal 2 19 2 2" xfId="3068" xr:uid="{C85773B8-8E54-4B99-9062-1A7629FFA2FE}"/>
    <cellStyle name="Normal 2 19 2 2 2" xfId="6318" xr:uid="{9EC5D709-488F-4601-B0EB-0A84156629F2}"/>
    <cellStyle name="Normal 2 19 2 3" xfId="4027" xr:uid="{171CD0AD-A5C8-43F7-9491-D856C6AFE6FE}"/>
    <cellStyle name="Normal 2 19 3" xfId="2230" xr:uid="{7F8D62D1-C301-4AD6-8330-17035B399606}"/>
    <cellStyle name="Normal 2 19 3 2" xfId="32638" xr:uid="{8596EDF3-DAE4-4946-B353-203AD9603FB2}"/>
    <cellStyle name="Normal 2 19 4" xfId="2796" xr:uid="{E646FB78-9F24-49AF-A039-212C9205A527}"/>
    <cellStyle name="Normal 2 19 4 2" xfId="6046" xr:uid="{79D1EA0F-A462-4AD9-A651-D1A3FC282F64}"/>
    <cellStyle name="Normal 2 19 5" xfId="3679" xr:uid="{48377292-32E4-477C-A0B8-CA180F40CF7B}"/>
    <cellStyle name="Normal 2 19 6" xfId="9651" xr:uid="{0D1B363A-DD9C-444C-9E49-7263C316B2D4}"/>
    <cellStyle name="Normal 2 2" xfId="66" xr:uid="{0C1DA31A-9E9E-4B7D-897F-4A2B7DA3AD75}"/>
    <cellStyle name="Normal 2 2 10" xfId="320" xr:uid="{614E2FF7-3D42-48D3-BE5C-A9F5B4A10644}"/>
    <cellStyle name="Normal 2 2 10 2" xfId="321" xr:uid="{6D8AF443-3403-41C0-8FA7-B825CA28A9B5}"/>
    <cellStyle name="Normal 2 2 10 2 2" xfId="32222" xr:uid="{9A3C1E75-7666-4584-B4B0-D9DFDFA76E6D}"/>
    <cellStyle name="Normal 2 2 10 3" xfId="668" xr:uid="{10518C34-62C8-44FD-8437-2E6F8D49CF56}"/>
    <cellStyle name="Normal 2 2 10 3 2" xfId="3069" xr:uid="{4F854430-25A4-49D7-929C-8CC02684D5F2}"/>
    <cellStyle name="Normal 2 2 10 3 2 2" xfId="6319" xr:uid="{ED32069C-7782-4A83-9980-9EBFAC55DC77}"/>
    <cellStyle name="Normal 2 2 10 3 3" xfId="4028" xr:uid="{37ABC871-E82E-4C41-9A9B-398ED978A86A}"/>
    <cellStyle name="Normal 2 2 10 4" xfId="2231" xr:uid="{43CACCEA-7B32-4DFE-9554-34D231A6EA2D}"/>
    <cellStyle name="Normal 2 2 10 5" xfId="2797" xr:uid="{3AE312B2-03D0-4EB5-B593-DE8D30249E96}"/>
    <cellStyle name="Normal 2 2 10 5 2" xfId="6047" xr:uid="{7F713A5C-C9CE-48C6-AFD3-BA84438B1AFF}"/>
    <cellStyle name="Normal 2 2 10 6" xfId="3680" xr:uid="{D6CA9936-7093-4665-8CF5-522691C0A60B}"/>
    <cellStyle name="Normal 2 2 10 7" xfId="9652" xr:uid="{29101011-9F5C-4870-8E9E-5026C643A2ED}"/>
    <cellStyle name="Normal 2 2 10_BC Tender Return Analysis (MEP)-EE" xfId="9653" xr:uid="{BEFB9F28-F296-4BF4-A3E9-ABD3BE6DF6CD}"/>
    <cellStyle name="Normal 2 2 11" xfId="322" xr:uid="{507DD7AC-1A6E-4A1B-886C-D78CA1C595F8}"/>
    <cellStyle name="Normal 2 2 11 2" xfId="2232" xr:uid="{239791F4-8544-4C79-AD75-A2602438B177}"/>
    <cellStyle name="Normal 2 2 11 3" xfId="32223" xr:uid="{D6266A62-ED1E-4E90-9EF8-D64D723A064D}"/>
    <cellStyle name="Normal 2 2 12" xfId="323" xr:uid="{E05A290D-808B-4565-901B-4DEB2B4D52D0}"/>
    <cellStyle name="Normal 2 2 12 2" xfId="2233" xr:uid="{24D02740-9160-4C83-82E2-DC4F46046DA8}"/>
    <cellStyle name="Normal 2 2 12 3" xfId="32224" xr:uid="{ACE2F9CA-7F67-4852-86C5-202370587581}"/>
    <cellStyle name="Normal 2 2 13" xfId="324" xr:uid="{7C4702D7-C671-4D87-9417-3C9D5D54D99A}"/>
    <cellStyle name="Normal 2 2 13 2" xfId="2234" xr:uid="{70D90C71-7FA8-46FC-8B43-F51818195576}"/>
    <cellStyle name="Normal 2 2 13 3" xfId="32225" xr:uid="{D50BE103-C182-4D6A-8859-38D85A493B8E}"/>
    <cellStyle name="Normal 2 2 14" xfId="325" xr:uid="{22DBCC70-55CC-464C-A1D1-F23752ED031A}"/>
    <cellStyle name="Normal 2 2 14 2" xfId="2235" xr:uid="{A0D32A3F-796E-476B-85F1-E9FE1A485D58}"/>
    <cellStyle name="Normal 2 2 14 3" xfId="32226" xr:uid="{E9B149AC-D66A-436B-BB9E-8061ED455399}"/>
    <cellStyle name="Normal 2 2 15" xfId="326" xr:uid="{95664C4D-090E-4E28-B14E-5B9F94C20FCA}"/>
    <cellStyle name="Normal 2 2 15 2" xfId="2236" xr:uid="{12956E5C-DE0C-448D-A64D-CE7655B8DDD0}"/>
    <cellStyle name="Normal 2 2 15 3" xfId="32227" xr:uid="{EB8AC1B5-36F5-4B3B-8850-5CD7B1CFCA5F}"/>
    <cellStyle name="Normal 2 2 16" xfId="327" xr:uid="{C44BABB4-AF43-4A4F-8931-71B11A58AC91}"/>
    <cellStyle name="Normal 2 2 16 2" xfId="2237" xr:uid="{B16F89FE-9F2D-45F2-A806-B5F268E30169}"/>
    <cellStyle name="Normal 2 2 16 3" xfId="32228" xr:uid="{668804B3-231B-4FB6-8007-12CF881B43F2}"/>
    <cellStyle name="Normal 2 2 17" xfId="9654" xr:uid="{3C15EEE9-1FD0-4EE2-850D-0EAAC9531BC5}"/>
    <cellStyle name="Normal 2 2 18" xfId="9655" xr:uid="{300DF558-4C72-423F-9EB3-899C7EC3FE35}"/>
    <cellStyle name="Normal 2 2 19" xfId="30577" xr:uid="{799CD0E1-8807-4BF0-9C87-FC81AB003687}"/>
    <cellStyle name="Normal 2 2 2" xfId="328" xr:uid="{A09F06AB-017E-46F3-A08B-9864669404DE}"/>
    <cellStyle name="Normal 2 2 2 10" xfId="329" xr:uid="{323F217A-89B1-4295-8686-1C974BDDAA96}"/>
    <cellStyle name="Normal 2 2 2 10 2" xfId="669" xr:uid="{8E54FF81-CEF4-4F64-ADB8-ACF83A2837F0}"/>
    <cellStyle name="Normal 2 2 2 10 2 2" xfId="3070" xr:uid="{C2D8EAFD-553B-48B7-8120-F9C48C70B2AA}"/>
    <cellStyle name="Normal 2 2 2 10 2 2 2" xfId="6320" xr:uid="{3B6F85B2-B4FE-43FD-96B7-68031113E084}"/>
    <cellStyle name="Normal 2 2 2 10 2 3" xfId="4029" xr:uid="{281A74D0-A800-42E6-ABA1-1BE276B840E1}"/>
    <cellStyle name="Normal 2 2 2 10 3" xfId="95" xr:uid="{9BD67CE2-9AB2-4DE8-9ABB-674DC0DF062A}"/>
    <cellStyle name="Normal 2 2 2 10 3 2" xfId="32639" xr:uid="{74AD7102-FA4C-4352-85F5-412F60BDA2E6}"/>
    <cellStyle name="Normal 2 2 2 10 4" xfId="2799" xr:uid="{147E81F6-BAE1-4AB9-94D9-5AF07B4D59F9}"/>
    <cellStyle name="Normal 2 2 2 10 4 2" xfId="6049" xr:uid="{DF80185D-EB0C-46FA-A262-09F5597FC44C}"/>
    <cellStyle name="Normal 2 2 2 10 5" xfId="3689" xr:uid="{570D4F73-CD49-4037-968D-D171A48CC8EE}"/>
    <cellStyle name="Normal 2 2 2 10 6" xfId="9656" xr:uid="{17556EEA-5A01-400E-93E2-AABCF174DBDB}"/>
    <cellStyle name="Normal 2 2 2 11" xfId="330" xr:uid="{08F11232-39E8-40BB-AE7D-5B53AC6A17E3}"/>
    <cellStyle name="Normal 2 2 2 11 2" xfId="670" xr:uid="{130005DF-095D-41B2-A96C-1229AB3E5952}"/>
    <cellStyle name="Normal 2 2 2 11 2 2" xfId="3071" xr:uid="{B1B6B782-FD14-4F81-AC8A-BD87C22001DE}"/>
    <cellStyle name="Normal 2 2 2 11 2 2 2" xfId="6321" xr:uid="{2A14B8D6-25BB-4484-9005-D664928D0331}"/>
    <cellStyle name="Normal 2 2 2 11 2 3" xfId="4030" xr:uid="{7622D3CD-A382-4E8B-B655-DC4A6E44898A}"/>
    <cellStyle name="Normal 2 2 2 11 3" xfId="2238" xr:uid="{81077ABD-44B9-42C3-BB06-004750B8CF70}"/>
    <cellStyle name="Normal 2 2 2 11 3 2" xfId="32640" xr:uid="{F793D22B-BB18-4745-B87C-B9F77449888B}"/>
    <cellStyle name="Normal 2 2 2 11 4" xfId="2800" xr:uid="{A94420DD-F7A3-4BB1-98B9-EBB9F725EAB6}"/>
    <cellStyle name="Normal 2 2 2 11 4 2" xfId="6050" xr:uid="{C4E48B4D-4295-4FC8-A518-A76872EF0271}"/>
    <cellStyle name="Normal 2 2 2 11 5" xfId="3690" xr:uid="{B26DBFA7-CE22-43F5-86A6-7C43941603CC}"/>
    <cellStyle name="Normal 2 2 2 11 6" xfId="9657" xr:uid="{D18DC797-4DAF-49A2-9089-A1187CC4CB0E}"/>
    <cellStyle name="Normal 2 2 2 12" xfId="331" xr:uid="{BE29FF58-9DB9-4F14-8E7C-7BC619CB863C}"/>
    <cellStyle name="Normal 2 2 2 12 2" xfId="332" xr:uid="{E778438F-ED81-46E8-8DF4-10AA99E48427}"/>
    <cellStyle name="Normal 2 2 2 12 2 2" xfId="671" xr:uid="{5C47F40E-935E-4FBF-B5AE-2C45A1CE52E7}"/>
    <cellStyle name="Normal 2 2 2 12 2 2 2" xfId="3072" xr:uid="{53A13B04-4430-4D18-BE34-89FCF1B36D02}"/>
    <cellStyle name="Normal 2 2 2 12 2 2 2 2" xfId="6322" xr:uid="{01BC2022-3EC3-4940-8A3B-C2DF9B10AA0B}"/>
    <cellStyle name="Normal 2 2 2 12 2 2 3" xfId="4031" xr:uid="{EB781F15-3EE9-4A42-B275-EA65B1F4BCE6}"/>
    <cellStyle name="Normal 2 2 2 12 2 3" xfId="2801" xr:uid="{E1DD8CF6-AE45-4017-AADC-E8B9DA7591F8}"/>
    <cellStyle name="Normal 2 2 2 12 2 3 2" xfId="6051" xr:uid="{C259B568-B4BE-4040-B6B2-A070F03F4424}"/>
    <cellStyle name="Normal 2 2 2 12 2 4" xfId="3692" xr:uid="{FC346B9A-C64F-4A33-B522-41E7D257B03D}"/>
    <cellStyle name="Normal 2 2 2 12 2 5" xfId="9658" xr:uid="{F4DDE4F7-CBDA-41A7-B78E-3AEFCADC34B0}"/>
    <cellStyle name="Normal 2 2 2 12 3" xfId="2239" xr:uid="{1C75933F-8A1A-4ED9-9751-1BB6260EFCB5}"/>
    <cellStyle name="Normal 2 2 2 12 4" xfId="32229" xr:uid="{00D92A1F-20CE-497A-B139-35876481C501}"/>
    <cellStyle name="Normal 2 2 2 13" xfId="333" xr:uid="{A210CBC9-D696-4B5B-BFA6-E592CC94DACB}"/>
    <cellStyle name="Normal 2 2 2 13 2" xfId="672" xr:uid="{D4BA4E0A-92B6-4519-94AA-60EAB058EE0B}"/>
    <cellStyle name="Normal 2 2 2 13 2 2" xfId="3073" xr:uid="{676382E7-F0E2-4E04-ABA3-1C189502258F}"/>
    <cellStyle name="Normal 2 2 2 13 2 2 2" xfId="6323" xr:uid="{06E8DED9-7905-4CCD-8D4A-3EF8C5862D49}"/>
    <cellStyle name="Normal 2 2 2 13 2 3" xfId="4032" xr:uid="{2C275458-DF29-49BA-BEDB-7D7E5494995B}"/>
    <cellStyle name="Normal 2 2 2 13 3" xfId="2240" xr:uid="{407C203B-A2EB-4154-A976-26BB4B5540CC}"/>
    <cellStyle name="Normal 2 2 2 13 4" xfId="2802" xr:uid="{7CFB921D-FCAC-4883-98FB-FBE26FE0F5E4}"/>
    <cellStyle name="Normal 2 2 2 13 4 2" xfId="6052" xr:uid="{BAA2B84B-6BDC-4B48-958B-553A7829EF39}"/>
    <cellStyle name="Normal 2 2 2 13 5" xfId="3693" xr:uid="{75CDC7BE-D222-4C12-891E-F3540CD297C1}"/>
    <cellStyle name="Normal 2 2 2 13 6" xfId="9659" xr:uid="{42E8B561-C014-4DF5-BC6A-9D81D5B884CD}"/>
    <cellStyle name="Normal 2 2 2 14" xfId="334" xr:uid="{FEEDD2D1-9F52-44EF-A51E-099325A2B5A3}"/>
    <cellStyle name="Normal 2 2 2 14 2" xfId="673" xr:uid="{909035E9-7AE9-4200-8B3C-3D13E63127C9}"/>
    <cellStyle name="Normal 2 2 2 14 2 2" xfId="3074" xr:uid="{6F4DEEE8-5372-4CD2-B774-A244046C710B}"/>
    <cellStyle name="Normal 2 2 2 14 2 2 2" xfId="6324" xr:uid="{37F77273-2ABC-4644-B943-D89D4BE578E2}"/>
    <cellStyle name="Normal 2 2 2 14 2 3" xfId="4033" xr:uid="{147F0C79-6493-451C-BE36-8E4F744B1450}"/>
    <cellStyle name="Normal 2 2 2 14 3" xfId="2241" xr:uid="{49BD168F-6531-4666-828B-894B8CE6A11A}"/>
    <cellStyle name="Normal 2 2 2 14 4" xfId="2803" xr:uid="{170F92E4-BBC8-409E-A0F7-1D6ED05E4128}"/>
    <cellStyle name="Normal 2 2 2 14 4 2" xfId="6053" xr:uid="{47C88BD2-CE0E-4444-B011-E3DE2D0A0138}"/>
    <cellStyle name="Normal 2 2 2 14 5" xfId="3694" xr:uid="{0BD7B072-6899-4C98-80E1-A2082DF6ED3E}"/>
    <cellStyle name="Normal 2 2 2 14 6" xfId="9660" xr:uid="{8D83061A-CEBB-40BD-9E16-10583BA5C0F0}"/>
    <cellStyle name="Normal 2 2 2 15" xfId="335" xr:uid="{F83921F7-EC5D-4A15-847F-D1FAC578028C}"/>
    <cellStyle name="Normal 2 2 2 15 2" xfId="674" xr:uid="{77CCCE26-A940-4420-8765-B8CC9B50FB21}"/>
    <cellStyle name="Normal 2 2 2 15 2 2" xfId="3075" xr:uid="{C054942D-C34F-4528-AC74-5686186D40E1}"/>
    <cellStyle name="Normal 2 2 2 15 2 2 2" xfId="6325" xr:uid="{B2553FD5-7CF0-46C4-8DD2-9EA7118D6321}"/>
    <cellStyle name="Normal 2 2 2 15 2 3" xfId="4034" xr:uid="{AB8EB4A1-10AC-4EA0-8CBD-8DF1F27F20EE}"/>
    <cellStyle name="Normal 2 2 2 15 3" xfId="2804" xr:uid="{ECDC3F76-1F8E-40E3-8085-364980A7117C}"/>
    <cellStyle name="Normal 2 2 2 15 3 2" xfId="6054" xr:uid="{BC8C3C88-8997-4894-85A0-F7757886D529}"/>
    <cellStyle name="Normal 2 2 2 15 4" xfId="3695" xr:uid="{DF5E50DB-F598-492A-B7A3-8901ED3B0A07}"/>
    <cellStyle name="Normal 2 2 2 15 5" xfId="9661" xr:uid="{B0F64892-67DB-4E4E-81FD-B705F4FD811E}"/>
    <cellStyle name="Normal 2 2 2 16" xfId="336" xr:uid="{4060B696-55AF-4995-AD65-24B1B8D68D67}"/>
    <cellStyle name="Normal 2 2 2 16 2" xfId="675" xr:uid="{3A7E87DD-46F7-4455-8E08-B45635B52494}"/>
    <cellStyle name="Normal 2 2 2 16 2 2" xfId="3076" xr:uid="{A9484011-871D-4929-9B5B-4A41E9E634C6}"/>
    <cellStyle name="Normal 2 2 2 16 2 2 2" xfId="6326" xr:uid="{BC9086F4-A01F-4A60-BAF2-BCB26BFB28FD}"/>
    <cellStyle name="Normal 2 2 2 16 2 3" xfId="4035" xr:uid="{ACE79A97-EB40-464F-BD67-CF4697796435}"/>
    <cellStyle name="Normal 2 2 2 16 3" xfId="2805" xr:uid="{295D571B-3737-40ED-9B85-C3DD560E63C1}"/>
    <cellStyle name="Normal 2 2 2 16 3 2" xfId="6055" xr:uid="{FD97EB58-F18B-49BA-A473-E1340C9F3EF8}"/>
    <cellStyle name="Normal 2 2 2 16 4" xfId="3696" xr:uid="{91203BE2-05C0-4374-BA33-6255E0473B03}"/>
    <cellStyle name="Normal 2 2 2 16 5" xfId="9662" xr:uid="{D68880B4-4632-47B3-A457-09E27BA5DAAA}"/>
    <cellStyle name="Normal 2 2 2 17" xfId="337" xr:uid="{C1866906-3D61-455C-A6EC-8685FEC0A550}"/>
    <cellStyle name="Normal 2 2 2 17 2" xfId="676" xr:uid="{F020EDEC-D655-4220-AA6F-D117319A34FA}"/>
    <cellStyle name="Normal 2 2 2 17 2 2" xfId="3077" xr:uid="{A044866C-7F77-4BF7-98E0-603CC6BA83F9}"/>
    <cellStyle name="Normal 2 2 2 17 2 2 2" xfId="6327" xr:uid="{D28D685B-9B8D-4266-B713-E3EC051B899E}"/>
    <cellStyle name="Normal 2 2 2 17 2 3" xfId="4036" xr:uid="{16680411-9DBB-48E1-BDD4-9817781FC0A9}"/>
    <cellStyle name="Normal 2 2 2 17 3" xfId="2806" xr:uid="{BB3EC02A-58F0-4E36-8A3D-C8B7CE5EDB22}"/>
    <cellStyle name="Normal 2 2 2 17 3 2" xfId="6056" xr:uid="{D9CD4169-077A-4289-9186-617947EB5C04}"/>
    <cellStyle name="Normal 2 2 2 17 4" xfId="3697" xr:uid="{946DEF57-45CD-489F-8918-772D0B0D6DB8}"/>
    <cellStyle name="Normal 2 2 2 17 5" xfId="9663" xr:uid="{F11E051E-47EB-4FFA-8D02-7EE4AF814199}"/>
    <cellStyle name="Normal 2 2 2 18" xfId="338" xr:uid="{B6E48700-D4CB-465F-93B8-D80FA54EFA72}"/>
    <cellStyle name="Normal 2 2 2 18 2" xfId="677" xr:uid="{F6AD2644-4EF4-4CCA-8E92-D6C119437D74}"/>
    <cellStyle name="Normal 2 2 2 18 2 2" xfId="3078" xr:uid="{28D839BA-666D-42A7-8B45-C510EE36120C}"/>
    <cellStyle name="Normal 2 2 2 18 2 2 2" xfId="6328" xr:uid="{47291862-2B59-48AB-8EA0-6D9B69A5B4FC}"/>
    <cellStyle name="Normal 2 2 2 18 2 3" xfId="4037" xr:uid="{9FB6AF4B-08E0-414E-BAAA-264663ACF44C}"/>
    <cellStyle name="Normal 2 2 2 18 3" xfId="2807" xr:uid="{FACB30D4-E913-42E6-91E6-DE9DA90F7FE0}"/>
    <cellStyle name="Normal 2 2 2 18 3 2" xfId="6057" xr:uid="{A2AD3043-C69C-47D6-8915-8AF389BFB1DF}"/>
    <cellStyle name="Normal 2 2 2 18 4" xfId="3698" xr:uid="{330AF161-B117-4F20-AAAE-FD15DA52D44D}"/>
    <cellStyle name="Normal 2 2 2 18 5" xfId="9664" xr:uid="{DEA1949C-081E-480F-93C3-E058D0E3859B}"/>
    <cellStyle name="Normal 2 2 2 19" xfId="339" xr:uid="{7153934E-BF61-466F-BFFD-738F16AC1DF9}"/>
    <cellStyle name="Normal 2 2 2 19 2" xfId="678" xr:uid="{E96071B8-BB68-4046-B887-136B48420B77}"/>
    <cellStyle name="Normal 2 2 2 19 2 2" xfId="3079" xr:uid="{2BB039EA-27FB-4846-9B60-8FEA11CB0E98}"/>
    <cellStyle name="Normal 2 2 2 19 2 2 2" xfId="6329" xr:uid="{3CF0169B-5526-4E60-8339-AF21742CB79E}"/>
    <cellStyle name="Normal 2 2 2 19 2 3" xfId="4038" xr:uid="{AE64BC77-30CE-4502-B596-EDEF07113A77}"/>
    <cellStyle name="Normal 2 2 2 19 3" xfId="2808" xr:uid="{7A6009AD-9240-48EB-944C-58E6BFF13186}"/>
    <cellStyle name="Normal 2 2 2 19 3 2" xfId="6058" xr:uid="{3DDCBCE9-DCFB-4CA0-A259-A2F395A7F1CD}"/>
    <cellStyle name="Normal 2 2 2 19 4" xfId="3699" xr:uid="{9AC13F4F-5CF4-42A5-8926-1B3321889568}"/>
    <cellStyle name="Normal 2 2 2 19 5" xfId="9665" xr:uid="{CA79FA48-4B0D-4C55-A6F3-5AB446A0F228}"/>
    <cellStyle name="Normal 2 2 2 2" xfId="340" xr:uid="{A9B1FC62-2BA0-49BA-A1DC-FB48F0038E5E}"/>
    <cellStyle name="Normal 2 2 2 2 10" xfId="2242" xr:uid="{95F771CB-CD24-4149-B02E-91A1E365223F}"/>
    <cellStyle name="Normal 2 2 2 2 10 2" xfId="9666" xr:uid="{4A792239-C4C0-4D97-A415-86190C0DE8E6}"/>
    <cellStyle name="Normal 2 2 2 2 10 3" xfId="32641" xr:uid="{526B7EFD-87AA-487E-B27D-95B369C54E28}"/>
    <cellStyle name="Normal 2 2 2 2 11" xfId="1357" xr:uid="{35445927-AD31-42A3-A42D-D5FA47709FAC}"/>
    <cellStyle name="Normal 2 2 2 2 12" xfId="32232" xr:uid="{E8FD7F95-AA89-404E-B192-E621D414780B}"/>
    <cellStyle name="Normal 2 2 2 2 2" xfId="62" xr:uid="{871E7BAC-547C-48CD-9E23-BEA968F8257C}"/>
    <cellStyle name="Normal 2 2 2 2 2 10" xfId="2243" xr:uid="{EA2CCA0E-62D2-4802-B2EE-E8DB6655825F}"/>
    <cellStyle name="Normal 2 2 2 2 2 11" xfId="2809" xr:uid="{148754A1-DFA3-42D5-B510-D000E02F4B1D}"/>
    <cellStyle name="Normal 2 2 2 2 2 11 2" xfId="6059" xr:uid="{0D20D272-0A65-4AF6-B45C-459FC7CCA89A}"/>
    <cellStyle name="Normal 2 2 2 2 2 12" xfId="3701" xr:uid="{F0BD42C9-1A58-48AC-8EAB-403BEBBED4E4}"/>
    <cellStyle name="Normal 2 2 2 2 2 13" xfId="341" xr:uid="{9D62F446-970E-4774-AFE9-FE4EB1019584}"/>
    <cellStyle name="Normal 2 2 2 2 2 2" xfId="342" xr:uid="{8B187DB7-B1D2-48C4-A22C-2A907C0D29CD}"/>
    <cellStyle name="Normal 2 2 2 2 2 2 2" xfId="2245" xr:uid="{16CBCBF0-5835-46FF-B2D1-BF998616B0CD}"/>
    <cellStyle name="Normal 2 2 2 2 2 2 2 2" xfId="32642" xr:uid="{6C208115-A7EA-433C-A1D6-18096C15D973}"/>
    <cellStyle name="Normal 2 2 2 2 2 2 3" xfId="2246" xr:uid="{8ACA1836-21CA-48D3-9D03-204A40CCC235}"/>
    <cellStyle name="Normal 2 2 2 2 2 2 3 2" xfId="32643" xr:uid="{8B8C0DF1-6726-4532-A574-8BE825ECBEF5}"/>
    <cellStyle name="Normal 2 2 2 2 2 2 4" xfId="2247" xr:uid="{E054B404-BA6B-4D7F-A419-2FCB7F4A7F72}"/>
    <cellStyle name="Normal 2 2 2 2 2 2 4 2" xfId="32644" xr:uid="{99E72300-0E03-40DD-B596-C31D86587CDB}"/>
    <cellStyle name="Normal 2 2 2 2 2 2 5" xfId="2248" xr:uid="{3841AE1D-8F65-4FE8-8616-3022809AD748}"/>
    <cellStyle name="Normal 2 2 2 2 2 2 5 2" xfId="32645" xr:uid="{4C233505-ADE0-4FCC-AE56-9CB469BD75DC}"/>
    <cellStyle name="Normal 2 2 2 2 2 2 6" xfId="2244" xr:uid="{D5E40205-61D1-4741-A656-DDF3FB704AE1}"/>
    <cellStyle name="Normal 2 2 2 2 2 2 7" xfId="32233" xr:uid="{D5C636EC-6953-4D25-AD0E-60D45439CCE5}"/>
    <cellStyle name="Normal 2 2 2 2 2 3" xfId="679" xr:uid="{9FCD90DE-5CAD-4725-BF27-E953D66D2D9B}"/>
    <cellStyle name="Normal 2 2 2 2 2 3 2" xfId="2249" xr:uid="{04AC05D4-8384-4548-AA9C-537AB0363CA7}"/>
    <cellStyle name="Normal 2 2 2 2 2 3 2 2" xfId="32646" xr:uid="{7AE3A455-878B-4FD3-8079-1E82E1FF46B8}"/>
    <cellStyle name="Normal 2 2 2 2 2 3 3" xfId="3080" xr:uid="{ED536117-01AD-4CDE-A67E-8F816C5E840D}"/>
    <cellStyle name="Normal 2 2 2 2 2 3 3 2" xfId="6330" xr:uid="{BCD9E316-AE1E-4181-94C0-D637163A9419}"/>
    <cellStyle name="Normal 2 2 2 2 2 3 4" xfId="4039" xr:uid="{EB384C97-7678-4ECD-B8AE-9952F9A7A578}"/>
    <cellStyle name="Normal 2 2 2 2 2 4" xfId="2250" xr:uid="{4CC54465-77BD-4A3F-931B-3BB82ACFE115}"/>
    <cellStyle name="Normal 2 2 2 2 2 4 2" xfId="9667" xr:uid="{DD925390-87B0-49B3-9657-9B5F448308AC}"/>
    <cellStyle name="Normal 2 2 2 2 2 4 3" xfId="32647" xr:uid="{D81717B0-9786-47F0-9D7B-4CE077ABF161}"/>
    <cellStyle name="Normal 2 2 2 2 2 5" xfId="2251" xr:uid="{0D8E8990-C931-4F04-B20B-B8E7FF8EC684}"/>
    <cellStyle name="Normal 2 2 2 2 2 5 2" xfId="32648" xr:uid="{97914D7E-B5A7-4A3C-9DB3-A33D2A8E3623}"/>
    <cellStyle name="Normal 2 2 2 2 2 6" xfId="2252" xr:uid="{053D35FC-F3C4-410F-885E-B53F37C15D77}"/>
    <cellStyle name="Normal 2 2 2 2 2 6 2" xfId="32649" xr:uid="{FF03C604-4DF6-48A5-BB5B-96EFB4443997}"/>
    <cellStyle name="Normal 2 2 2 2 2 7" xfId="2253" xr:uid="{E02A6CBA-1173-4792-BC57-3A45687EB38B}"/>
    <cellStyle name="Normal 2 2 2 2 2 7 2" xfId="32650" xr:uid="{A9353CE1-7D70-4A03-B07A-09517A98C6B9}"/>
    <cellStyle name="Normal 2 2 2 2 2 8" xfId="2254" xr:uid="{A9BEDACE-CAA0-4DA3-8908-AA5AC5E2E5C3}"/>
    <cellStyle name="Normal 2 2 2 2 2 9" xfId="2255" xr:uid="{F74ADEC3-5B5C-4809-8C12-33FC7C0A9C31}"/>
    <cellStyle name="Normal 2 2 2 2 2_BC Tender Return Analysis (MEP)-EE" xfId="9668" xr:uid="{C072E7E3-B7CB-4126-8FEA-CE19A8BD1518}"/>
    <cellStyle name="Normal 2 2 2 2 3" xfId="343" xr:uid="{4566A3C6-6918-4836-BFF1-FCFE0107DD2B}"/>
    <cellStyle name="Normal 2 2 2 2 3 2" xfId="2256" xr:uid="{2BE69406-1E6E-4471-8DB9-C8A4948B7B35}"/>
    <cellStyle name="Normal 2 2 2 2 3 2 2" xfId="5916" xr:uid="{2B4134F4-B746-4384-847D-7C2CAE67959A}"/>
    <cellStyle name="Normal 2 2 2 2 3 3" xfId="9669" xr:uid="{63B8C548-A69F-4E1E-884B-E1E3F27D784F}"/>
    <cellStyle name="Normal 2 2 2 2 3 4" xfId="32234" xr:uid="{B27836E5-113C-44BB-88B9-E3B9F337585B}"/>
    <cellStyle name="Normal 2 2 2 2 4" xfId="344" xr:uid="{EAAB4CCE-2DDF-4FF7-B57D-F24CEC7D6CBE}"/>
    <cellStyle name="Normal 2 2 2 2 4 2" xfId="2257" xr:uid="{79191431-0D6A-4549-8B74-250265A2EDAD}"/>
    <cellStyle name="Normal 2 2 2 2 4 3" xfId="32235" xr:uid="{9DA15362-D789-47DB-B39E-3891514E2685}"/>
    <cellStyle name="Normal 2 2 2 2 5" xfId="345" xr:uid="{3E0858E2-6057-473E-B0DE-3653DB2C496E}"/>
    <cellStyle name="Normal 2 2 2 2 5 2" xfId="2258" xr:uid="{D961DEB5-3962-46E3-AA86-F52E7A272342}"/>
    <cellStyle name="Normal 2 2 2 2 5 3" xfId="32236" xr:uid="{C6BBFA63-D957-4859-AFA8-3AC8803E0D2A}"/>
    <cellStyle name="Normal 2 2 2 2 6" xfId="346" xr:uid="{BA007617-C6E3-466E-B200-1B6E7F70FE1D}"/>
    <cellStyle name="Normal 2 2 2 2 6 2" xfId="2259" xr:uid="{CB59B746-FC16-46F1-8813-14246BA51A3B}"/>
    <cellStyle name="Normal 2 2 2 2 6 3" xfId="32237" xr:uid="{0673A262-1887-4E70-8B5C-5DEED7F52EE9}"/>
    <cellStyle name="Normal 2 2 2 2 7" xfId="347" xr:uid="{0B0F0B32-A444-4AAD-A4B0-4222026F0864}"/>
    <cellStyle name="Normal 2 2 2 2 7 2" xfId="2260" xr:uid="{1467DFF1-4DDE-4148-8500-9FEAF32988B0}"/>
    <cellStyle name="Normal 2 2 2 2 7 3" xfId="32238" xr:uid="{4135DBAA-FFFD-47D3-B1CC-9AD613380B9A}"/>
    <cellStyle name="Normal 2 2 2 2 8" xfId="348" xr:uid="{15ADD699-54BE-4133-B5E0-69853E35953E}"/>
    <cellStyle name="Normal 2 2 2 2 8 2" xfId="32239" xr:uid="{70136DF9-6F09-4DB8-B226-19EAE529B0C5}"/>
    <cellStyle name="Normal 2 2 2 2 9" xfId="349" xr:uid="{10A8E3C5-8E62-4FE3-91EC-97B108D9C901}"/>
    <cellStyle name="Normal 2 2 2 2 9 2" xfId="32240" xr:uid="{58BB9DC7-B94A-4EA3-8569-0AA8B95B5DAB}"/>
    <cellStyle name="Normal 2 2 2 20" xfId="680" xr:uid="{C616EA1F-1BE0-44BC-97C6-B08B7135E811}"/>
    <cellStyle name="Normal 2 2 2 20 2" xfId="3081" xr:uid="{81C48DF8-BF05-40C7-8558-ACDD8E6A8C34}"/>
    <cellStyle name="Normal 2 2 2 20 2 2" xfId="6331" xr:uid="{C586666C-24C1-466F-A832-4F0890E49B3D}"/>
    <cellStyle name="Normal 2 2 2 20 3" xfId="4040" xr:uid="{F9A4DE3E-55B7-41D6-B0D1-E82CDDDDEFB3}"/>
    <cellStyle name="Normal 2 2 2 21" xfId="925" xr:uid="{D990D3F3-07FD-4C12-8838-3730BF7740CB}"/>
    <cellStyle name="Normal 2 2 2 22" xfId="2798" xr:uid="{DBAC2655-03B0-493D-8FCC-8249B72C5789}"/>
    <cellStyle name="Normal 2 2 2 22 2" xfId="6048" xr:uid="{D48E86D7-36EB-4C47-9256-11FE107791F9}"/>
    <cellStyle name="Normal 2 2 2 23" xfId="3688" xr:uid="{BC605C78-05D3-4B4B-B77E-1B3B1A91B1B4}"/>
    <cellStyle name="Normal 2 2 2 3" xfId="350" xr:uid="{B431396A-7B51-4541-9F36-5318BCB13C38}"/>
    <cellStyle name="Normal 2 2 2 3 2" xfId="9670" xr:uid="{E2F64742-2565-426D-ADED-C1BFF8D85F86}"/>
    <cellStyle name="Normal 2 2 2 3 3" xfId="32241" xr:uid="{DDC8206F-86B1-40BA-AC00-9BEABBD79168}"/>
    <cellStyle name="Normal 2 2 2 4" xfId="351" xr:uid="{44103C8B-1962-4941-922A-ED094427A922}"/>
    <cellStyle name="Normal 2 2 2 4 2" xfId="32242" xr:uid="{3DF57A17-AA49-4C5D-A6E3-96779829A341}"/>
    <cellStyle name="Normal 2 2 2 5" xfId="352" xr:uid="{C3E59545-E7C2-4B24-B1D7-29CF54E3CEC5}"/>
    <cellStyle name="Normal 2 2 2 5 2" xfId="32243" xr:uid="{1DC2D8B0-E0EB-4164-9866-846A06072FE2}"/>
    <cellStyle name="Normal 2 2 2 6" xfId="353" xr:uid="{64827910-E5CD-411F-A345-0167283F43C9}"/>
    <cellStyle name="Normal 2 2 2 6 2" xfId="32244" xr:uid="{6E7F0D57-2DC2-4719-89CE-9DD117DB2FAF}"/>
    <cellStyle name="Normal 2 2 2 7" xfId="354" xr:uid="{0E21DB8B-1614-431A-B491-7CFE23E3F354}"/>
    <cellStyle name="Normal 2 2 2 7 2" xfId="32245" xr:uid="{5895613F-7B1E-4A50-A83B-D1D934BE3D4C}"/>
    <cellStyle name="Normal 2 2 2 8" xfId="355" xr:uid="{4C696B24-9BCD-49DF-B9E9-C9F7480936B9}"/>
    <cellStyle name="Normal 2 2 2 8 2" xfId="32246" xr:uid="{E198F95F-1101-4140-A39A-12C54C953C46}"/>
    <cellStyle name="Normal 2 2 2 9" xfId="356" xr:uid="{4211E508-BE8A-4F63-B68B-2163F00EEEBE}"/>
    <cellStyle name="Normal 2 2 2 9 2" xfId="681" xr:uid="{53A2F19A-FEBB-4232-A0E1-A870E833A463}"/>
    <cellStyle name="Normal 2 2 2 9 2 2" xfId="3082" xr:uid="{291036DE-C8C8-4B62-8818-9503B9B469EF}"/>
    <cellStyle name="Normal 2 2 2 9 2 2 2" xfId="6332" xr:uid="{354FBB6E-76C9-42F6-8915-B84BEB378DAE}"/>
    <cellStyle name="Normal 2 2 2 9 2 3" xfId="4041" xr:uid="{A2FD7993-9496-410F-9F92-2644DF610CBA}"/>
    <cellStyle name="Normal 2 2 2 9 3" xfId="2261" xr:uid="{F4CFADC3-7301-43BC-B5BA-E4C661076C1F}"/>
    <cellStyle name="Normal 2 2 2 9 3 2" xfId="32652" xr:uid="{AD3BAFA9-8335-4D5D-AD63-CDDF6D822088}"/>
    <cellStyle name="Normal 2 2 2 9 4" xfId="2810" xr:uid="{8CFEA105-E683-4149-B2B5-EA0AC61188BB}"/>
    <cellStyle name="Normal 2 2 2 9 4 2" xfId="6060" xr:uid="{28BE6120-11CF-4886-A64E-CFC4E8C43604}"/>
    <cellStyle name="Normal 2 2 2 9 5" xfId="3716" xr:uid="{03FB0958-99B8-472E-B4D3-51585A8A06BE}"/>
    <cellStyle name="Normal 2 2 2 9 6" xfId="9671" xr:uid="{2FBBAE7D-2C04-4A6B-A3BB-F0D27E534166}"/>
    <cellStyle name="Normal 2 2 2_BC Tender Return Analysis (MEP)-EE" xfId="9672" xr:uid="{72174609-64C7-46C8-97EA-869938B5A70F}"/>
    <cellStyle name="Normal 2 2 20" xfId="30578" xr:uid="{787D41F6-F622-4503-A7EA-2CA7241C918F}"/>
    <cellStyle name="Normal 2 2 21" xfId="30579" xr:uid="{AE7F8C6B-55DD-457E-BBBD-49CEAC2F8001}"/>
    <cellStyle name="Normal 2 2 22" xfId="30580" xr:uid="{D96483C4-187F-44E8-A5E9-F6AC2AB490F1}"/>
    <cellStyle name="Normal 2 2 23" xfId="30581" xr:uid="{0F0BE419-6984-40CB-BE43-AC9591181675}"/>
    <cellStyle name="Normal 2 2 24" xfId="30582" xr:uid="{D290B01F-3888-46B2-9FD2-9EF710E3DCEC}"/>
    <cellStyle name="Normal 2 2 25" xfId="32166" xr:uid="{153D237C-F449-4CDB-BBB5-D5560A5D014A}"/>
    <cellStyle name="Normal 2 2 26" xfId="32258" xr:uid="{93D98156-306C-4DB8-8ACB-B002AFBB5191}"/>
    <cellStyle name="Normal 2 2 3" xfId="357" xr:uid="{4AC5465C-D810-49C4-89D0-EA02A68CF585}"/>
    <cellStyle name="Normal 2 2 3 2" xfId="9674" xr:uid="{9DF763A2-B7D6-49A1-A6ED-4E587B82FF12}"/>
    <cellStyle name="Normal 2 2 3 2 2" xfId="9675" xr:uid="{573C71E2-E368-4ED0-AFBA-568689F17DBB}"/>
    <cellStyle name="Normal 2 2 3 3" xfId="9676" xr:uid="{7DA836F0-7638-4538-A8B2-F0C3DF7464B8}"/>
    <cellStyle name="Normal 2 2 3 4" xfId="30583" xr:uid="{15FF196A-0E23-4A6F-B606-17B3C7E8C3E6}"/>
    <cellStyle name="Normal 2 2 3 5" xfId="9673" xr:uid="{D971394E-37FF-4CE4-8FAC-64450246FDCE}"/>
    <cellStyle name="Normal 2 2 3 6" xfId="32247" xr:uid="{1244804F-C647-4CD0-A309-F752B0780D07}"/>
    <cellStyle name="Normal 2 2 4" xfId="358" xr:uid="{C6D09939-8FBA-4EF6-83CE-81F405324735}"/>
    <cellStyle name="Normal 2 2 4 10" xfId="9677" xr:uid="{FFB6CC1D-AA94-416D-B532-669E43746286}"/>
    <cellStyle name="Normal 2 2 4 2" xfId="359" xr:uid="{14AB351D-D675-4665-85B9-AC844996057B}"/>
    <cellStyle name="Normal 2 2 4 2 2" xfId="682" xr:uid="{61050414-5767-479E-9DE8-2424F8015375}"/>
    <cellStyle name="Normal 2 2 4 2 2 2" xfId="3083" xr:uid="{FFD9896A-D821-4CF7-AFB3-6B90AED20C12}"/>
    <cellStyle name="Normal 2 2 4 2 2 2 2" xfId="6333" xr:uid="{1B24A246-6F9F-4EF5-BBD7-1E38847F0210}"/>
    <cellStyle name="Normal 2 2 4 2 2 3" xfId="4042" xr:uid="{49D2F33B-9D58-4B3E-B846-D527AC566B0E}"/>
    <cellStyle name="Normal 2 2 4 2 3" xfId="2812" xr:uid="{8C3D6223-8FCE-4E4A-A1CD-B8F427BFE2B6}"/>
    <cellStyle name="Normal 2 2 4 2 3 2" xfId="6062" xr:uid="{85C79FF5-211B-4F53-AF12-79394B45E5C5}"/>
    <cellStyle name="Normal 2 2 4 2 4" xfId="3719" xr:uid="{E4919C94-A8BA-499D-A713-3D64DE0D1F7C}"/>
    <cellStyle name="Normal 2 2 4 2 5" xfId="9678" xr:uid="{560D23D0-FF2D-4A80-8CA7-7A3739F957AC}"/>
    <cellStyle name="Normal 2 2 4 3" xfId="360" xr:uid="{1EA2D438-89E8-4B96-B2C4-2BDD969E2070}"/>
    <cellStyle name="Normal 2 2 4 3 2" xfId="683" xr:uid="{A8333577-3DE8-4232-8615-7B779AA7C9C1}"/>
    <cellStyle name="Normal 2 2 4 3 2 2" xfId="3084" xr:uid="{EFD964EC-B810-48D0-B407-6BDFAA444443}"/>
    <cellStyle name="Normal 2 2 4 3 2 2 2" xfId="6334" xr:uid="{7FA073CA-A048-4695-A6AE-98BE9B9EF767}"/>
    <cellStyle name="Normal 2 2 4 3 2 3" xfId="4043" xr:uid="{3D691F11-4DFE-4C57-9CF5-70A1445CDB33}"/>
    <cellStyle name="Normal 2 2 4 3 3" xfId="2813" xr:uid="{DDD7481B-5D3C-4C12-BC1D-DC4782083939}"/>
    <cellStyle name="Normal 2 2 4 3 3 2" xfId="6063" xr:uid="{4AD12CDB-0005-4FA2-9564-83A1A1E0554E}"/>
    <cellStyle name="Normal 2 2 4 3 4" xfId="3720" xr:uid="{D054B680-0E9A-448F-B592-959EC0932090}"/>
    <cellStyle name="Normal 2 2 4 3 5" xfId="9679" xr:uid="{DE475F75-6D07-4B60-BF9C-06B6B05F01B1}"/>
    <cellStyle name="Normal 2 2 4 4" xfId="361" xr:uid="{4F9D407A-28A9-4978-9E1D-C08B5D1DD09A}"/>
    <cellStyle name="Normal 2 2 4 4 2" xfId="684" xr:uid="{9F72102F-CE8A-4EF0-ADCE-F46FAF2F5302}"/>
    <cellStyle name="Normal 2 2 4 4 2 2" xfId="3085" xr:uid="{7594A7A4-BDCC-4F11-A58B-B18EB8A0DCF0}"/>
    <cellStyle name="Normal 2 2 4 4 2 2 2" xfId="6335" xr:uid="{E749D2D6-D4A4-4F17-9537-68A0004FDFC6}"/>
    <cellStyle name="Normal 2 2 4 4 2 3" xfId="4044" xr:uid="{0A802CE2-F3CE-495B-B8A4-F3DB026777C0}"/>
    <cellStyle name="Normal 2 2 4 4 3" xfId="2814" xr:uid="{0B6225DD-D057-4C34-A033-1C2F6006417B}"/>
    <cellStyle name="Normal 2 2 4 4 3 2" xfId="6064" xr:uid="{BBEE3C42-FB00-4A0B-86ED-9A1673597AEA}"/>
    <cellStyle name="Normal 2 2 4 4 4" xfId="3721" xr:uid="{EC390DDE-BA26-4E0C-97AC-DA1296DE70C7}"/>
    <cellStyle name="Normal 2 2 4 4 5" xfId="9680" xr:uid="{048FC6ED-B918-42FA-84EA-69098D99AF74}"/>
    <cellStyle name="Normal 2 2 4 5" xfId="362" xr:uid="{1CF086C2-C986-4502-8A6E-4ADB1E9701E2}"/>
    <cellStyle name="Normal 2 2 4 5 2" xfId="685" xr:uid="{9353064D-0173-4790-85B8-BB6DA105B71E}"/>
    <cellStyle name="Normal 2 2 4 5 2 2" xfId="3086" xr:uid="{C2BCE216-CF80-4918-987A-F16CAC2C2F2A}"/>
    <cellStyle name="Normal 2 2 4 5 2 2 2" xfId="6336" xr:uid="{A34FD856-9E64-42C7-BAE0-179A572EEBD2}"/>
    <cellStyle name="Normal 2 2 4 5 2 3" xfId="4045" xr:uid="{3D5FAF8E-2E4F-480D-919C-51B59895D619}"/>
    <cellStyle name="Normal 2 2 4 5 3" xfId="2815" xr:uid="{A75C6FCF-6626-491D-8D83-E8E326183DBF}"/>
    <cellStyle name="Normal 2 2 4 5 3 2" xfId="6065" xr:uid="{B175DFA8-4C40-4D62-B1F9-DC50530F6F4F}"/>
    <cellStyle name="Normal 2 2 4 5 4" xfId="3722" xr:uid="{32F3D184-02AD-46E2-99FE-02722AEFD89D}"/>
    <cellStyle name="Normal 2 2 4 5 5" xfId="9681" xr:uid="{DC922199-3117-4519-9C67-57877AAD8F7C}"/>
    <cellStyle name="Normal 2 2 4 6" xfId="686" xr:uid="{553E7605-0EDF-454D-A3C0-ADB5ECB52842}"/>
    <cellStyle name="Normal 2 2 4 6 2" xfId="3087" xr:uid="{3F39ED30-4197-4B86-A354-6BB1083F243C}"/>
    <cellStyle name="Normal 2 2 4 6 2 2" xfId="6337" xr:uid="{080C2506-F855-41E4-B1F3-E59EC92AE30B}"/>
    <cellStyle name="Normal 2 2 4 6 3" xfId="4046" xr:uid="{CAC55BA8-25BE-4E75-8BE5-74A7117198A2}"/>
    <cellStyle name="Normal 2 2 4 6 4" xfId="9682" xr:uid="{3AC673F8-D129-49CB-9EE6-2EE33AA5DCA7}"/>
    <cellStyle name="Normal 2 2 4 7" xfId="2262" xr:uid="{DC808C85-3D12-4B1A-8253-5D07FF336293}"/>
    <cellStyle name="Normal 2 2 4 8" xfId="2811" xr:uid="{E47B9EB7-69DB-435B-A4A2-4C6DC1709EFF}"/>
    <cellStyle name="Normal 2 2 4 8 2" xfId="6061" xr:uid="{DDCD7172-04F1-4A88-BDBF-52BEA06D0DC5}"/>
    <cellStyle name="Normal 2 2 4 9" xfId="3718" xr:uid="{4647A8B6-BB65-4B2D-BBF5-F5FDB5F7BCE9}"/>
    <cellStyle name="Normal 2 2 4_BC Tender Return Analysis (MEP)-EE" xfId="9683" xr:uid="{1C9AAA48-CB9B-4FCD-93C6-5F12C8745F61}"/>
    <cellStyle name="Normal 2 2 5" xfId="363" xr:uid="{033150EC-1A37-49BC-A31B-E2F3C4325008}"/>
    <cellStyle name="Normal 2 2 5 10" xfId="3723" xr:uid="{DDD7E09C-C907-47C7-90EE-F3081A7BB40C}"/>
    <cellStyle name="Normal 2 2 5 11" xfId="9684" xr:uid="{DEFDCC8A-C7B8-46FC-A30D-0CD96CB4A82E}"/>
    <cellStyle name="Normal 2 2 5 2" xfId="364" xr:uid="{A26ADE4E-01F5-49B7-BA1E-3FD2784BBA2A}"/>
    <cellStyle name="Normal 2 2 5 2 10" xfId="3724" xr:uid="{973C963B-F0D9-4271-A42E-1255B2E3A745}"/>
    <cellStyle name="Normal 2 2 5 2 11" xfId="9685" xr:uid="{EC619473-FA99-452D-868B-F17B7E9120AA}"/>
    <cellStyle name="Normal 2 2 5 2 2" xfId="687" xr:uid="{437E29D8-AD1B-47DA-B38B-477CEBA86149}"/>
    <cellStyle name="Normal 2 2 5 2 2 2" xfId="2265" xr:uid="{1D896323-078B-4684-96B4-3F4EE954A397}"/>
    <cellStyle name="Normal 2 2 5 2 2 3" xfId="3088" xr:uid="{FA192BBB-E48F-4EB8-9A65-AFC75D95EC9D}"/>
    <cellStyle name="Normal 2 2 5 2 2 3 2" xfId="6338" xr:uid="{E6CBA7B2-AEE0-499C-B079-5563D9C99284}"/>
    <cellStyle name="Normal 2 2 5 2 2 4" xfId="4047" xr:uid="{8308FFDA-B7E0-4564-AD1B-0D6DFFB9A261}"/>
    <cellStyle name="Normal 2 2 5 2 3" xfId="2266" xr:uid="{ABF78132-D6E3-497E-BBF5-6F4BCD4E019E}"/>
    <cellStyle name="Normal 2 2 5 2 4" xfId="2267" xr:uid="{E7782AD7-63A3-4E15-B2A1-F6B84F01594E}"/>
    <cellStyle name="Normal 2 2 5 2 5" xfId="2268" xr:uid="{73062C63-3A65-4F44-8DED-13BF21AE62C1}"/>
    <cellStyle name="Normal 2 2 5 2 6" xfId="2269" xr:uid="{2F0BFB75-7B1E-466E-87C9-2D13115C03FD}"/>
    <cellStyle name="Normal 2 2 5 2 7" xfId="2270" xr:uid="{82B6B146-4087-4F6C-B653-0FBDDF4DC83E}"/>
    <cellStyle name="Normal 2 2 5 2 8" xfId="2264" xr:uid="{62E3B9C9-DCCD-4922-AF2C-0C2AB8302EE0}"/>
    <cellStyle name="Normal 2 2 5 2 8 2" xfId="32654" xr:uid="{2A5F954C-F85F-47BF-98CF-79CC20B27668}"/>
    <cellStyle name="Normal 2 2 5 2 9" xfId="2817" xr:uid="{3505BB07-38E5-4D5D-9639-DD755467011F}"/>
    <cellStyle name="Normal 2 2 5 2 9 2" xfId="6067" xr:uid="{C1ECA510-4525-4005-A2A2-E9121D64EA4D}"/>
    <cellStyle name="Normal 2 2 5 3" xfId="365" xr:uid="{290F2658-27A0-47E0-A38A-A42A173AC90E}"/>
    <cellStyle name="Normal 2 2 5 3 2" xfId="688" xr:uid="{0ACBED19-40B6-4078-9C8D-B6AD4C6010BD}"/>
    <cellStyle name="Normal 2 2 5 3 2 2" xfId="3089" xr:uid="{6033E348-7B3B-4112-B964-04D34657DA2D}"/>
    <cellStyle name="Normal 2 2 5 3 2 2 2" xfId="6339" xr:uid="{92C69F83-24C0-4B90-9E5E-3A7CAA9093C1}"/>
    <cellStyle name="Normal 2 2 5 3 2 3" xfId="4048" xr:uid="{5F449941-53D6-41E7-9F91-415107B79384}"/>
    <cellStyle name="Normal 2 2 5 3 3" xfId="2271" xr:uid="{D2C654A9-B7DA-4F45-8658-1DF75F401F3F}"/>
    <cellStyle name="Normal 2 2 5 3 3 2" xfId="32656" xr:uid="{0DFDBAB3-665A-41DD-ACBD-B723FC48509E}"/>
    <cellStyle name="Normal 2 2 5 3 4" xfId="2818" xr:uid="{BE1BC93B-DD48-4977-BCB8-AAF9AF24E4DF}"/>
    <cellStyle name="Normal 2 2 5 3 4 2" xfId="6068" xr:uid="{80937DE8-5278-4E94-922E-CF840DB2A2EB}"/>
    <cellStyle name="Normal 2 2 5 3 5" xfId="3725" xr:uid="{303907D0-0FA5-4E6A-BE29-4894D5F296A4}"/>
    <cellStyle name="Normal 2 2 5 3 6" xfId="9686" xr:uid="{BB565B0F-0E1F-491E-B835-EE98FFC83582}"/>
    <cellStyle name="Normal 2 2 5 4" xfId="366" xr:uid="{011EBC94-9CF0-42C1-807A-2882BC7B0490}"/>
    <cellStyle name="Normal 2 2 5 4 2" xfId="689" xr:uid="{CC0A21FA-FFE9-437A-9B83-5D36911AEDC1}"/>
    <cellStyle name="Normal 2 2 5 4 2 2" xfId="3090" xr:uid="{90840E49-07D5-4A9A-AF80-75ED602EFE0C}"/>
    <cellStyle name="Normal 2 2 5 4 2 2 2" xfId="6340" xr:uid="{AA9A33DC-CA8F-4F9F-8F5E-D70ECD34C732}"/>
    <cellStyle name="Normal 2 2 5 4 2 3" xfId="4049" xr:uid="{342B26D9-4E3C-4EB1-AB3D-B7547CE6C352}"/>
    <cellStyle name="Normal 2 2 5 4 3" xfId="2272" xr:uid="{52C76565-690E-43B8-8283-661CCF140DCB}"/>
    <cellStyle name="Normal 2 2 5 4 3 2" xfId="32657" xr:uid="{549F5DD9-2B89-449A-B446-E18A8742CF92}"/>
    <cellStyle name="Normal 2 2 5 4 4" xfId="2819" xr:uid="{4C1E5852-D0FB-4C49-9E73-BEB88928C1B4}"/>
    <cellStyle name="Normal 2 2 5 4 4 2" xfId="6069" xr:uid="{E642EF97-141A-40C1-9CE9-C65AC00334B3}"/>
    <cellStyle name="Normal 2 2 5 4 5" xfId="3726" xr:uid="{FFB4BC67-605C-4BA5-BC2B-5F715A80FFB6}"/>
    <cellStyle name="Normal 2 2 5 4 6" xfId="9687" xr:uid="{15730F38-D4C3-4D1B-BDD9-D2B42B662C0C}"/>
    <cellStyle name="Normal 2 2 5 5" xfId="367" xr:uid="{D4377753-FEB1-4F29-B5EC-AC25EDFE4723}"/>
    <cellStyle name="Normal 2 2 5 5 2" xfId="690" xr:uid="{64B75FD5-C33A-4289-8891-775E26813241}"/>
    <cellStyle name="Normal 2 2 5 5 2 2" xfId="3091" xr:uid="{E006B5C5-C082-497F-ABB4-F101B4E2A1ED}"/>
    <cellStyle name="Normal 2 2 5 5 2 2 2" xfId="6341" xr:uid="{E9C0469E-9C1C-47DC-AB85-E4D76BEB634E}"/>
    <cellStyle name="Normal 2 2 5 5 2 3" xfId="4050" xr:uid="{95894ECE-C270-4671-8792-BA2D51E90F9A}"/>
    <cellStyle name="Normal 2 2 5 5 3" xfId="2273" xr:uid="{AEB4D8B4-86B8-4DF3-8355-8B5B630E5861}"/>
    <cellStyle name="Normal 2 2 5 5 3 2" xfId="32658" xr:uid="{FE0100F6-0BDE-46C9-B953-0F0F86CAB8C5}"/>
    <cellStyle name="Normal 2 2 5 5 4" xfId="2820" xr:uid="{C740A46C-96E5-46FB-A6E4-08A8E27191B5}"/>
    <cellStyle name="Normal 2 2 5 5 4 2" xfId="6070" xr:uid="{DC78C067-62C8-4E02-86D4-E694D50E1D91}"/>
    <cellStyle name="Normal 2 2 5 5 5" xfId="3727" xr:uid="{CF859507-E6EC-47E5-A6C2-91C2B88DB45A}"/>
    <cellStyle name="Normal 2 2 5 5 6" xfId="9688" xr:uid="{26D086E6-CAA7-4B16-AF8F-D372E8A5DA99}"/>
    <cellStyle name="Normal 2 2 5 6" xfId="691" xr:uid="{4B0CD682-38A5-44F0-BCE2-12661EA72C3A}"/>
    <cellStyle name="Normal 2 2 5 6 2" xfId="2274" xr:uid="{D5C10BE8-CB20-498D-B5BB-4821D85EDB36}"/>
    <cellStyle name="Normal 2 2 5 6 2 2" xfId="32659" xr:uid="{D6FEC599-3551-4620-8EA7-37DA1890ECDC}"/>
    <cellStyle name="Normal 2 2 5 6 3" xfId="3092" xr:uid="{A378E0B7-E05F-472D-813B-64BEB02B911E}"/>
    <cellStyle name="Normal 2 2 5 6 3 2" xfId="6342" xr:uid="{71C05910-5995-41E8-A3B5-F0919C54A664}"/>
    <cellStyle name="Normal 2 2 5 6 4" xfId="4051" xr:uid="{62C6E4DF-95FE-4167-838F-CA76E3EA4F96}"/>
    <cellStyle name="Normal 2 2 5 7" xfId="2275" xr:uid="{DFCF6944-E7C5-4975-9E06-2867DE3336CA}"/>
    <cellStyle name="Normal 2 2 5 7 2" xfId="32660" xr:uid="{462EB9D9-E744-410E-9002-4A7E43648AB0}"/>
    <cellStyle name="Normal 2 2 5 8" xfId="2263" xr:uid="{9DA8B36B-2EE4-45B6-89C8-DDC119DC6397}"/>
    <cellStyle name="Normal 2 2 5 8 2" xfId="32653" xr:uid="{583E3B8F-AE44-42B2-8550-91CFF92DC8BD}"/>
    <cellStyle name="Normal 2 2 5 9" xfId="2816" xr:uid="{60A99357-0794-41FC-80ED-2E57F3F185DE}"/>
    <cellStyle name="Normal 2 2 5 9 2" xfId="6066" xr:uid="{BE4E5CD5-D14B-4745-A53D-D62C0D5D233A}"/>
    <cellStyle name="Normal 2 2 5_BC Tender Return Analysis (MEP)-EE" xfId="9689" xr:uid="{F2B39601-6109-4BD8-8FFF-A19C9D8A5528}"/>
    <cellStyle name="Normal 2 2 6" xfId="368" xr:uid="{0D5ADF50-F46A-4235-AE8F-ECFAF1901516}"/>
    <cellStyle name="Normal 2 2 6 10" xfId="9690" xr:uid="{27D8EE9F-E54F-4F8F-96C2-74D5A23C4D07}"/>
    <cellStyle name="Normal 2 2 6 11" xfId="32883" xr:uid="{6CB91B0E-D4BD-432A-A8D4-67E3A809DFA1}"/>
    <cellStyle name="Normal 2 2 6 2" xfId="369" xr:uid="{C5517875-0959-4CA6-89DC-13407E442290}"/>
    <cellStyle name="Normal 2 2 6 2 2" xfId="692" xr:uid="{49AF01A5-862B-4EBA-9C80-90A3F2F477E2}"/>
    <cellStyle name="Normal 2 2 6 2 2 2" xfId="3093" xr:uid="{58514494-0531-4F72-B7B4-ABC55720B31A}"/>
    <cellStyle name="Normal 2 2 6 2 2 2 2" xfId="6343" xr:uid="{6E8FA95F-3617-478A-B388-A2C0F74D351C}"/>
    <cellStyle name="Normal 2 2 6 2 2 3" xfId="4052" xr:uid="{42E84768-23B1-4F6B-AF8F-3E479514EC6C}"/>
    <cellStyle name="Normal 2 2 6 2 3" xfId="2822" xr:uid="{1A32038F-A643-4C0B-9C54-4FE838D70F25}"/>
    <cellStyle name="Normal 2 2 6 2 3 2" xfId="6072" xr:uid="{E3B61C78-CBDE-4036-AA85-7D2FC8E566C2}"/>
    <cellStyle name="Normal 2 2 6 2 4" xfId="3729" xr:uid="{3DE388AB-8322-45A1-B502-431E141B22C5}"/>
    <cellStyle name="Normal 2 2 6 2 5" xfId="9691" xr:uid="{40F34064-5307-4693-99F8-882AF267B775}"/>
    <cellStyle name="Normal 2 2 6 3" xfId="370" xr:uid="{C47AB305-F4DF-40F2-ADFC-E098DC20851F}"/>
    <cellStyle name="Normal 2 2 6 3 2" xfId="693" xr:uid="{08D546FD-1560-499A-B411-CD1DB3E79706}"/>
    <cellStyle name="Normal 2 2 6 3 2 2" xfId="3094" xr:uid="{F1BE890B-871D-414F-99C1-737E20F75281}"/>
    <cellStyle name="Normal 2 2 6 3 2 2 2" xfId="6344" xr:uid="{FAFBE9B0-E4DA-4FE9-8EE9-350CD2564D24}"/>
    <cellStyle name="Normal 2 2 6 3 2 3" xfId="4053" xr:uid="{BC5FC5C5-AED4-4DC8-9AE5-93A5D529D81D}"/>
    <cellStyle name="Normal 2 2 6 3 3" xfId="2823" xr:uid="{1C326F64-5CE2-4766-898C-51DA4DCCD6B1}"/>
    <cellStyle name="Normal 2 2 6 3 3 2" xfId="6073" xr:uid="{DAEF27BE-7262-40BD-9EBE-604147ACD671}"/>
    <cellStyle name="Normal 2 2 6 3 4" xfId="3730" xr:uid="{6F03F829-4EF3-4557-BDDF-ED00BFD63C88}"/>
    <cellStyle name="Normal 2 2 6 3 5" xfId="9692" xr:uid="{D212DC6A-7D3F-49DE-932A-3C8580A26300}"/>
    <cellStyle name="Normal 2 2 6 4" xfId="371" xr:uid="{F1387733-C1AC-40A0-84FB-AD65677AE821}"/>
    <cellStyle name="Normal 2 2 6 4 2" xfId="694" xr:uid="{CB536201-AAE0-43F4-9A66-0FE1FD51E4DD}"/>
    <cellStyle name="Normal 2 2 6 4 2 2" xfId="3095" xr:uid="{7C42B478-D2C3-4EA4-BA2F-739016378AC3}"/>
    <cellStyle name="Normal 2 2 6 4 2 2 2" xfId="6345" xr:uid="{1640D2E0-7BD1-4F79-AFE9-B989488A6521}"/>
    <cellStyle name="Normal 2 2 6 4 2 3" xfId="4054" xr:uid="{FAB99D0F-7E09-41D7-A5D2-6EE21B4B3D70}"/>
    <cellStyle name="Normal 2 2 6 4 3" xfId="2824" xr:uid="{AE31D1A0-2F66-4F6F-9D46-358AE3BA5365}"/>
    <cellStyle name="Normal 2 2 6 4 3 2" xfId="6074" xr:uid="{E35E2E7A-DADA-472E-AB34-ECCF012A516B}"/>
    <cellStyle name="Normal 2 2 6 4 4" xfId="3731" xr:uid="{D3AC6DD8-73B8-42EA-B6FD-C2C15F0080F1}"/>
    <cellStyle name="Normal 2 2 6 4 5" xfId="9693" xr:uid="{90AFFAD0-F793-4A45-B301-C840B54F04DA}"/>
    <cellStyle name="Normal 2 2 6 5" xfId="372" xr:uid="{EF363332-DDA8-44B4-8409-C41139C34ADA}"/>
    <cellStyle name="Normal 2 2 6 5 2" xfId="695" xr:uid="{D09334CF-F415-4359-95A6-1E5315DD5CC6}"/>
    <cellStyle name="Normal 2 2 6 5 2 2" xfId="3096" xr:uid="{79901B2F-84E9-4CB0-9785-BD2201142A6B}"/>
    <cellStyle name="Normal 2 2 6 5 2 2 2" xfId="6346" xr:uid="{2758D1BF-2D9D-4E06-AEE7-8ACFCCC8D76D}"/>
    <cellStyle name="Normal 2 2 6 5 2 3" xfId="4055" xr:uid="{3A7BDE34-36C2-49CB-A538-D644723FA7C6}"/>
    <cellStyle name="Normal 2 2 6 5 3" xfId="2825" xr:uid="{2BCDF462-B244-4A27-A650-0DA13AA005EE}"/>
    <cellStyle name="Normal 2 2 6 5 3 2" xfId="6075" xr:uid="{2F23B96A-AB3A-4123-9A95-BE3252DD4A00}"/>
    <cellStyle name="Normal 2 2 6 5 4" xfId="3732" xr:uid="{5265DB9C-81A1-40C5-8EF0-30A8F6F602FB}"/>
    <cellStyle name="Normal 2 2 6 5 5" xfId="9694" xr:uid="{04D3DAE5-74A8-4CAC-8105-FCC543C2B1D6}"/>
    <cellStyle name="Normal 2 2 6 6" xfId="696" xr:uid="{9DB59618-9451-4E07-A599-63602A70BF9C}"/>
    <cellStyle name="Normal 2 2 6 6 2" xfId="3097" xr:uid="{0B7C75D9-A0E8-4BDA-AB9B-CBC413341183}"/>
    <cellStyle name="Normal 2 2 6 6 2 2" xfId="6347" xr:uid="{D4BC4E33-9387-4E59-8F21-DBA8FD2B8EBF}"/>
    <cellStyle name="Normal 2 2 6 6 3" xfId="4056" xr:uid="{23DF859E-8EBB-4F32-8582-801AB4B7B95C}"/>
    <cellStyle name="Normal 2 2 6 7" xfId="2276" xr:uid="{80CB31DA-70A2-478D-96BD-0A080098351A}"/>
    <cellStyle name="Normal 2 2 6 7 2" xfId="3350" xr:uid="{231D8CAB-6538-42A1-8A07-15C7FE7BC623}"/>
    <cellStyle name="Normal 2 2 6 7 2 2" xfId="6600" xr:uid="{BE63AF16-8992-47C3-9A11-42678C7755F4}"/>
    <cellStyle name="Normal 2 2 6 7 3" xfId="5529" xr:uid="{803CDF73-A75C-4B2E-BDE3-F1E6FD937A5C}"/>
    <cellStyle name="Normal 2 2 6 8" xfId="2821" xr:uid="{3C793374-D943-4A95-A101-3DECB97846D3}"/>
    <cellStyle name="Normal 2 2 6 8 2" xfId="6071" xr:uid="{C8961A66-7989-4392-A95B-374D2AF28F30}"/>
    <cellStyle name="Normal 2 2 6 9" xfId="3728" xr:uid="{C4C14FAD-80EE-47F3-A077-5F4C7369C0C8}"/>
    <cellStyle name="Normal 2 2 6_BC Tender Return Analysis (MEP)-EE" xfId="9695" xr:uid="{69750299-FD97-41DE-9DD5-F8AB2350CB35}"/>
    <cellStyle name="Normal 2 2 7" xfId="373" xr:uid="{5053188E-0284-46A2-99D3-C84A528DCD9D}"/>
    <cellStyle name="Normal 2 2 7 10" xfId="9696" xr:uid="{331708BE-0D56-4E52-8451-310785701C5E}"/>
    <cellStyle name="Normal 2 2 7 2" xfId="374" xr:uid="{2990AAAB-178F-4B1F-A88B-6F1FA9E0E417}"/>
    <cellStyle name="Normal 2 2 7 2 2" xfId="697" xr:uid="{D6BE6B6D-A344-4B6A-A97B-5646DDADEFB5}"/>
    <cellStyle name="Normal 2 2 7 2 2 2" xfId="3098" xr:uid="{59B70384-9FFF-4E40-84FD-9AC0C211443F}"/>
    <cellStyle name="Normal 2 2 7 2 2 2 2" xfId="6348" xr:uid="{3E4E6341-D692-42E8-8913-C0CC9D489084}"/>
    <cellStyle name="Normal 2 2 7 2 2 3" xfId="4057" xr:uid="{8ECC4624-5EB0-4BD1-9A6E-E81B1F9C7A8E}"/>
    <cellStyle name="Normal 2 2 7 2 3" xfId="2827" xr:uid="{E33D9849-C862-4664-BC74-03E8ABDECC7E}"/>
    <cellStyle name="Normal 2 2 7 2 3 2" xfId="6077" xr:uid="{744A54E1-B180-4BDC-87CF-FD8C5BCC94A2}"/>
    <cellStyle name="Normal 2 2 7 2 4" xfId="3734" xr:uid="{385FD417-67D6-499E-AEA9-DBAD55B1783E}"/>
    <cellStyle name="Normal 2 2 7 2 5" xfId="9697" xr:uid="{D7C5896C-0E23-45BF-ADC4-9930DBA6E69B}"/>
    <cellStyle name="Normal 2 2 7 3" xfId="375" xr:uid="{5C26189F-EF83-4316-B395-A9F0283AA582}"/>
    <cellStyle name="Normal 2 2 7 3 2" xfId="698" xr:uid="{25ECD3B1-8D2C-4FA8-9D91-7D7AF26A4E5A}"/>
    <cellStyle name="Normal 2 2 7 3 2 2" xfId="3099" xr:uid="{12476CD0-56E9-4534-878A-6C4E90748759}"/>
    <cellStyle name="Normal 2 2 7 3 2 2 2" xfId="6349" xr:uid="{5B8A4563-A074-4AB5-BC21-B23730B02E68}"/>
    <cellStyle name="Normal 2 2 7 3 2 3" xfId="4058" xr:uid="{88DBD312-8585-471A-8078-6EB6F525436F}"/>
    <cellStyle name="Normal 2 2 7 3 3" xfId="2828" xr:uid="{6AEA3E76-1B14-4B10-91B4-BA8023FE0B94}"/>
    <cellStyle name="Normal 2 2 7 3 3 2" xfId="6078" xr:uid="{8C98373F-72A2-4B7D-ABA3-C3464CBF014D}"/>
    <cellStyle name="Normal 2 2 7 3 4" xfId="3735" xr:uid="{CC682484-6D96-430F-B7E0-E0146774773C}"/>
    <cellStyle name="Normal 2 2 7 3 5" xfId="9698" xr:uid="{C1487C9F-1BE2-4C40-B60F-945CE415ED2E}"/>
    <cellStyle name="Normal 2 2 7 4" xfId="376" xr:uid="{9874B0DB-3C56-44C6-8DAC-99E73EB71483}"/>
    <cellStyle name="Normal 2 2 7 4 2" xfId="699" xr:uid="{2BE1B4F2-A476-44D7-B62C-9E29FDA06248}"/>
    <cellStyle name="Normal 2 2 7 4 2 2" xfId="3100" xr:uid="{822172CA-264B-46FF-A323-D8F0C03F3C06}"/>
    <cellStyle name="Normal 2 2 7 4 2 2 2" xfId="6350" xr:uid="{871A329A-F959-4E5E-A1F0-E55B3B2F69D2}"/>
    <cellStyle name="Normal 2 2 7 4 2 3" xfId="4059" xr:uid="{CEFAE4EF-0CE2-4F72-B2A8-E1D286355C0D}"/>
    <cellStyle name="Normal 2 2 7 4 3" xfId="2829" xr:uid="{BC1D2732-7759-4317-9285-E2623FC5C8E8}"/>
    <cellStyle name="Normal 2 2 7 4 3 2" xfId="6079" xr:uid="{E5287AF3-92EF-4B54-BEE9-BEC818058B36}"/>
    <cellStyle name="Normal 2 2 7 4 4" xfId="3736" xr:uid="{ADA75F0B-3215-4E19-8757-0F24F4F6B6A3}"/>
    <cellStyle name="Normal 2 2 7 4 5" xfId="9699" xr:uid="{0D91FA24-6106-4B59-A9FA-C10936AC19A2}"/>
    <cellStyle name="Normal 2 2 7 5" xfId="377" xr:uid="{68A77D5C-8A75-44DF-83AF-6C1CD9E59508}"/>
    <cellStyle name="Normal 2 2 7 5 2" xfId="700" xr:uid="{0C5D321F-BF11-4F26-ABE6-2509DB908BC8}"/>
    <cellStyle name="Normal 2 2 7 5 2 2" xfId="3101" xr:uid="{12681D2E-E1FF-47CF-B3F9-CAE71EFC9873}"/>
    <cellStyle name="Normal 2 2 7 5 2 2 2" xfId="6351" xr:uid="{3F7DF6EC-8384-488A-9E30-29BFBD3B4BC9}"/>
    <cellStyle name="Normal 2 2 7 5 2 3" xfId="4060" xr:uid="{83EEB34C-3195-4312-A825-C18BF304F8DC}"/>
    <cellStyle name="Normal 2 2 7 5 3" xfId="2830" xr:uid="{3D1ADECC-D1F4-403F-832D-357B258ABA0B}"/>
    <cellStyle name="Normal 2 2 7 5 3 2" xfId="6080" xr:uid="{B2822FED-C932-407B-9BB7-0552BB97ECF0}"/>
    <cellStyle name="Normal 2 2 7 5 4" xfId="3737" xr:uid="{80EAF3B9-15E9-41CF-A547-AEE733622153}"/>
    <cellStyle name="Normal 2 2 7 5 5" xfId="9700" xr:uid="{8C266410-C277-422B-BD35-D0E328F7A592}"/>
    <cellStyle name="Normal 2 2 7 6" xfId="701" xr:uid="{83EACC67-61ED-4A2C-8E98-7FD793566D90}"/>
    <cellStyle name="Normal 2 2 7 6 2" xfId="3102" xr:uid="{83DBDD32-29AE-4384-AD1B-1C3F818457D9}"/>
    <cellStyle name="Normal 2 2 7 6 2 2" xfId="6352" xr:uid="{83D87562-63A7-43D8-BD51-3A81E5580D9B}"/>
    <cellStyle name="Normal 2 2 7 6 3" xfId="4061" xr:uid="{387A4238-79D4-4403-809E-AD4A4736F814}"/>
    <cellStyle name="Normal 2 2 7 7" xfId="2277" xr:uid="{7331E05E-D0EB-40D2-B1F1-C5034D475E87}"/>
    <cellStyle name="Normal 2 2 7 8" xfId="2826" xr:uid="{FE9E4E28-B949-455F-A897-5F70CF9462F7}"/>
    <cellStyle name="Normal 2 2 7 8 2" xfId="6076" xr:uid="{6A6DB567-A8AB-4B09-81C3-8E77B9B529C2}"/>
    <cellStyle name="Normal 2 2 7 9" xfId="3733" xr:uid="{6F504608-57E8-40D5-B23F-E65CB05DFBB7}"/>
    <cellStyle name="Normal 2 2 7_BC Tender Return Analysis (MEP)-EE" xfId="9701" xr:uid="{3949B5EC-6AA6-4DF3-978E-96329374B82A}"/>
    <cellStyle name="Normal 2 2 8" xfId="378" xr:uid="{556BBA88-8D32-4B9B-955C-1DA37C670BA8}"/>
    <cellStyle name="Normal 2 2 8 10" xfId="9702" xr:uid="{E65FAA74-DA4E-4C3B-ACE0-7B1A1E556EBD}"/>
    <cellStyle name="Normal 2 2 8 2" xfId="379" xr:uid="{587EC0AC-2CB6-467B-A32A-B3F77525F3B0}"/>
    <cellStyle name="Normal 2 2 8 2 2" xfId="702" xr:uid="{B4A1AB14-04EF-4EA7-B782-A4A02FB4A974}"/>
    <cellStyle name="Normal 2 2 8 2 2 2" xfId="3103" xr:uid="{CEE3C56C-007D-4DB3-8412-BA56B86F988F}"/>
    <cellStyle name="Normal 2 2 8 2 2 2 2" xfId="6353" xr:uid="{B7916891-C98E-415E-9296-7179F0390E00}"/>
    <cellStyle name="Normal 2 2 8 2 2 3" xfId="4062" xr:uid="{E310288E-57E5-4D9C-BF15-9BD1C1D55B49}"/>
    <cellStyle name="Normal 2 2 8 2 3" xfId="2832" xr:uid="{0A7F5B68-BD56-45EF-BCE0-F00B1D79F451}"/>
    <cellStyle name="Normal 2 2 8 2 3 2" xfId="6082" xr:uid="{38A71234-D632-4208-8006-D4252BA66679}"/>
    <cellStyle name="Normal 2 2 8 2 4" xfId="3739" xr:uid="{5647F3BE-F9E7-4B4A-A5D9-BB61B56B8544}"/>
    <cellStyle name="Normal 2 2 8 2 5" xfId="9703" xr:uid="{FA201307-8CC0-4179-BE8A-1F688F9E7994}"/>
    <cellStyle name="Normal 2 2 8 3" xfId="380" xr:uid="{1CFEF06D-FD44-413B-BE11-415C44B4C01C}"/>
    <cellStyle name="Normal 2 2 8 3 2" xfId="703" xr:uid="{2152C6B1-BCC4-4F8B-B5C7-E612E2FE9E3B}"/>
    <cellStyle name="Normal 2 2 8 3 2 2" xfId="3104" xr:uid="{1CE4EDBC-D88E-4028-8D69-54CE09C4CBF7}"/>
    <cellStyle name="Normal 2 2 8 3 2 2 2" xfId="6354" xr:uid="{36BE5EAB-86F5-4E97-B712-1A0D12A15C15}"/>
    <cellStyle name="Normal 2 2 8 3 2 3" xfId="4063" xr:uid="{34C5E516-5FBE-4DB9-90AB-AF84E26E7D43}"/>
    <cellStyle name="Normal 2 2 8 3 3" xfId="2833" xr:uid="{588A0066-2688-4430-83E4-3D7AA729A10F}"/>
    <cellStyle name="Normal 2 2 8 3 3 2" xfId="6083" xr:uid="{F68289A1-0E7C-493B-9B56-8667089A4DF1}"/>
    <cellStyle name="Normal 2 2 8 3 4" xfId="3740" xr:uid="{C2019CBF-FFED-4688-A947-4BD23FA69CA9}"/>
    <cellStyle name="Normal 2 2 8 3 5" xfId="9704" xr:uid="{E1A2E3E8-7567-4764-B8EB-1D7A75F98CCF}"/>
    <cellStyle name="Normal 2 2 8 4" xfId="381" xr:uid="{27827512-F21C-411D-B106-4F187C8ED594}"/>
    <cellStyle name="Normal 2 2 8 4 2" xfId="704" xr:uid="{CEDD7E4D-C6FF-47CE-8F10-E0EAC448D46A}"/>
    <cellStyle name="Normal 2 2 8 4 2 2" xfId="3105" xr:uid="{16CC6708-DEBE-4995-9160-40DBCD331786}"/>
    <cellStyle name="Normal 2 2 8 4 2 2 2" xfId="6355" xr:uid="{9CFD87CC-B0FD-46F2-9D9F-355D3CC01F51}"/>
    <cellStyle name="Normal 2 2 8 4 2 3" xfId="4064" xr:uid="{65CB4AA1-D537-453E-8796-0127D212703C}"/>
    <cellStyle name="Normal 2 2 8 4 3" xfId="2834" xr:uid="{AA8E8FD0-98FA-4691-8FEB-3CC9470282D6}"/>
    <cellStyle name="Normal 2 2 8 4 3 2" xfId="6084" xr:uid="{9E21C12E-7E5F-4517-B33E-149E08DF4ACC}"/>
    <cellStyle name="Normal 2 2 8 4 4" xfId="3741" xr:uid="{CFDD6840-65A2-478E-91F4-B6442F831151}"/>
    <cellStyle name="Normal 2 2 8 4 5" xfId="9705" xr:uid="{FE9914BE-88CD-4595-BF1D-F5D9BA9CD482}"/>
    <cellStyle name="Normal 2 2 8 5" xfId="382" xr:uid="{3D9D73AD-1ABB-4F5E-A5E4-BF9D019F30D9}"/>
    <cellStyle name="Normal 2 2 8 5 2" xfId="705" xr:uid="{5ABB9907-D199-4F53-A332-E2418728C787}"/>
    <cellStyle name="Normal 2 2 8 5 2 2" xfId="3106" xr:uid="{8FC43177-8EED-4D9A-B300-6E42AC3CE99C}"/>
    <cellStyle name="Normal 2 2 8 5 2 2 2" xfId="6356" xr:uid="{70A015AB-2AF2-4FDD-810E-D0B773B55456}"/>
    <cellStyle name="Normal 2 2 8 5 2 3" xfId="4065" xr:uid="{154D3B79-99E8-4B36-88C4-F0F9BD25E118}"/>
    <cellStyle name="Normal 2 2 8 5 3" xfId="2835" xr:uid="{22A32121-6AB4-4369-8666-ECDA06D414AF}"/>
    <cellStyle name="Normal 2 2 8 5 3 2" xfId="6085" xr:uid="{9DE4CDF7-311A-497A-909F-D8CD67EDDF18}"/>
    <cellStyle name="Normal 2 2 8 5 4" xfId="3742" xr:uid="{E660A656-FC3B-4B18-9460-21823C17A0DD}"/>
    <cellStyle name="Normal 2 2 8 5 5" xfId="9706" xr:uid="{A81F9CDD-E762-44F0-B647-3E4337A26F26}"/>
    <cellStyle name="Normal 2 2 8 6" xfId="706" xr:uid="{D666F531-9ABB-49FD-9F42-5494DED3D1D0}"/>
    <cellStyle name="Normal 2 2 8 6 2" xfId="3107" xr:uid="{53A73270-1156-44D8-AA92-DC4542FA52FE}"/>
    <cellStyle name="Normal 2 2 8 6 2 2" xfId="6357" xr:uid="{B6184C33-35BE-4C41-A369-854614EB0F8A}"/>
    <cellStyle name="Normal 2 2 8 6 3" xfId="4066" xr:uid="{52CDA133-0CB2-4E6B-92DC-2CC6241A6515}"/>
    <cellStyle name="Normal 2 2 8 7" xfId="2278" xr:uid="{66A90EAB-C8CC-43BC-A5A2-3B169CC3FE23}"/>
    <cellStyle name="Normal 2 2 8 8" xfId="2831" xr:uid="{A73C23BB-F3A5-43C1-BE80-2E9687117190}"/>
    <cellStyle name="Normal 2 2 8 8 2" xfId="6081" xr:uid="{DBCE7165-7A01-4954-9F20-8233DBAFE9B0}"/>
    <cellStyle name="Normal 2 2 8 9" xfId="3738" xr:uid="{3FE49829-C712-4305-B5AA-38661DFEF30B}"/>
    <cellStyle name="Normal 2 2 8_BC Tender Return Analysis (MEP)-EE" xfId="9707" xr:uid="{16F1C5D0-56CA-456D-9874-0E35AFC41BC5}"/>
    <cellStyle name="Normal 2 2 9" xfId="383" xr:uid="{735E3886-E7C6-4C97-B2A6-C18C09D375A4}"/>
    <cellStyle name="Normal 2 2 9 10" xfId="9708" xr:uid="{8842B21E-EA26-412A-ADB1-73459B754F60}"/>
    <cellStyle name="Normal 2 2 9 2" xfId="384" xr:uid="{0FEB5F0E-29CA-469E-9C9F-8E6E61B325B8}"/>
    <cellStyle name="Normal 2 2 9 2 2" xfId="707" xr:uid="{FB95162D-0F83-4F14-BF22-06B8B6152009}"/>
    <cellStyle name="Normal 2 2 9 2 2 2" xfId="3108" xr:uid="{ED9B3510-515E-400E-911F-B4FE8E4F624C}"/>
    <cellStyle name="Normal 2 2 9 2 2 2 2" xfId="6358" xr:uid="{25BA463D-E7AA-439A-A578-4547F8B2D166}"/>
    <cellStyle name="Normal 2 2 9 2 2 3" xfId="4067" xr:uid="{3DF20E62-E58A-49F1-B86A-7452FB20CF2B}"/>
    <cellStyle name="Normal 2 2 9 2 3" xfId="2837" xr:uid="{DD780F1D-2556-411C-96EE-607F88A32310}"/>
    <cellStyle name="Normal 2 2 9 2 3 2" xfId="6087" xr:uid="{45AF0E53-A2CD-4224-96EE-BEB0AAAED0CF}"/>
    <cellStyle name="Normal 2 2 9 2 4" xfId="3744" xr:uid="{9C4DB532-EC4E-4859-87B5-041FAFBBBF54}"/>
    <cellStyle name="Normal 2 2 9 2 5" xfId="9709" xr:uid="{D2348947-8A1C-4AB7-A000-33E39D99A682}"/>
    <cellStyle name="Normal 2 2 9 3" xfId="385" xr:uid="{BBAA469B-DE59-4DCA-9CC6-31E7D660D3B8}"/>
    <cellStyle name="Normal 2 2 9 3 2" xfId="708" xr:uid="{06698775-918D-4195-A138-3532AFFF59E7}"/>
    <cellStyle name="Normal 2 2 9 3 2 2" xfId="3109" xr:uid="{78D47B1C-8958-4C35-8D47-837B0AFFFBEC}"/>
    <cellStyle name="Normal 2 2 9 3 2 2 2" xfId="6359" xr:uid="{6B192E91-0CCE-4A3A-A711-B9BFFCBF072D}"/>
    <cellStyle name="Normal 2 2 9 3 2 3" xfId="4068" xr:uid="{5F94D032-D0BE-4CBC-81EF-09FAFFA09315}"/>
    <cellStyle name="Normal 2 2 9 3 3" xfId="2838" xr:uid="{41915D91-AF0D-48F2-9155-9830926A2E47}"/>
    <cellStyle name="Normal 2 2 9 3 3 2" xfId="6088" xr:uid="{50F0BC1F-7CFD-456E-8A79-F59EA5E1FEF2}"/>
    <cellStyle name="Normal 2 2 9 3 4" xfId="3745" xr:uid="{DE8C6570-F335-4E33-A49C-302CEBCBB4A3}"/>
    <cellStyle name="Normal 2 2 9 3 5" xfId="9710" xr:uid="{2A91625D-6073-4D91-8C28-9E9606191BD6}"/>
    <cellStyle name="Normal 2 2 9 4" xfId="386" xr:uid="{8B0F9741-5CB5-4795-B6CD-194F21719F39}"/>
    <cellStyle name="Normal 2 2 9 4 2" xfId="709" xr:uid="{C738D15C-3ECF-48FC-9764-B376ABDE16CC}"/>
    <cellStyle name="Normal 2 2 9 4 2 2" xfId="3110" xr:uid="{B7C2CEB0-62BC-4FBA-9FEB-1747EDBDC1AF}"/>
    <cellStyle name="Normal 2 2 9 4 2 2 2" xfId="6360" xr:uid="{13FEAF9D-1F6D-4168-B79C-9AF4EE129753}"/>
    <cellStyle name="Normal 2 2 9 4 2 3" xfId="4069" xr:uid="{510CF7E5-E07A-4F85-9755-308852FE3159}"/>
    <cellStyle name="Normal 2 2 9 4 3" xfId="2839" xr:uid="{ED99D73C-F653-4A57-84A5-1D0F04BD3353}"/>
    <cellStyle name="Normal 2 2 9 4 3 2" xfId="6089" xr:uid="{DF6D6D08-9071-44F0-BFE0-C8ACF6ADEBAF}"/>
    <cellStyle name="Normal 2 2 9 4 4" xfId="3746" xr:uid="{55158C98-F942-4338-86F3-5EC8891E2EB9}"/>
    <cellStyle name="Normal 2 2 9 4 5" xfId="9711" xr:uid="{16C030CC-4AE9-4F6B-A0B6-B4B1818BD9F0}"/>
    <cellStyle name="Normal 2 2 9 5" xfId="387" xr:uid="{DB7E6B19-0D36-4068-8757-0FF878A85413}"/>
    <cellStyle name="Normal 2 2 9 5 2" xfId="710" xr:uid="{6E4C4450-E05F-46C9-9F21-6161BB7D6E34}"/>
    <cellStyle name="Normal 2 2 9 5 2 2" xfId="3111" xr:uid="{C47F2A24-2EFC-493F-9430-72A3DFA7FC01}"/>
    <cellStyle name="Normal 2 2 9 5 2 2 2" xfId="6361" xr:uid="{117AA1D1-1B4F-41F8-B024-BAE193100511}"/>
    <cellStyle name="Normal 2 2 9 5 2 3" xfId="4070" xr:uid="{2C0728FF-4950-4032-8C00-5181E803C9B1}"/>
    <cellStyle name="Normal 2 2 9 5 3" xfId="2840" xr:uid="{77293FA1-D162-45EE-A85A-C39BDE12F03D}"/>
    <cellStyle name="Normal 2 2 9 5 3 2" xfId="6090" xr:uid="{3FAE389C-279D-4A7D-9885-A04F9FC7760F}"/>
    <cellStyle name="Normal 2 2 9 5 4" xfId="3747" xr:uid="{024D35A6-D9AD-490F-948C-888EF8487400}"/>
    <cellStyle name="Normal 2 2 9 5 5" xfId="9712" xr:uid="{2C156BE5-7867-436E-80DE-9351319AA1FE}"/>
    <cellStyle name="Normal 2 2 9 6" xfId="711" xr:uid="{8F6D6965-AEBD-4291-A6E1-E00D0774394E}"/>
    <cellStyle name="Normal 2 2 9 6 2" xfId="3112" xr:uid="{F9D223F7-0DDE-47C4-B462-439FBA699AF9}"/>
    <cellStyle name="Normal 2 2 9 6 2 2" xfId="6362" xr:uid="{682586BA-9AAD-4856-B9A1-0F8BFE55C6DF}"/>
    <cellStyle name="Normal 2 2 9 6 3" xfId="4071" xr:uid="{983C3153-7274-4BB0-8FEC-531BFF0ADEFD}"/>
    <cellStyle name="Normal 2 2 9 7" xfId="2279" xr:uid="{46326F2F-630B-4E54-99CE-67623C2EAE65}"/>
    <cellStyle name="Normal 2 2 9 8" xfId="2836" xr:uid="{1B3BA4E6-59FE-416E-B101-5875E010C78E}"/>
    <cellStyle name="Normal 2 2 9 8 2" xfId="6086" xr:uid="{03D13638-8F46-4767-B52D-B176E42C3389}"/>
    <cellStyle name="Normal 2 2 9 9" xfId="3743" xr:uid="{1205D82B-9983-4BEB-B2AF-E1AEC525CB0F}"/>
    <cellStyle name="Normal 2 2 9_BC Tender Return Analysis (MEP)-EE" xfId="9713" xr:uid="{DC05E89B-07C6-4A75-95BF-450B05309623}"/>
    <cellStyle name="Normal 2 2_ARF 24 -NEA EVALUATION" xfId="2280" xr:uid="{9E3FBFA5-40B8-451D-A98D-39BA669BB4A1}"/>
    <cellStyle name="Normal 2 20" xfId="388" xr:uid="{D192877D-4E16-49BF-A715-C3BD7C13C3AB}"/>
    <cellStyle name="Normal 2 20 2" xfId="712" xr:uid="{5AD8A643-5ED4-46AB-987E-3F5D7F44420B}"/>
    <cellStyle name="Normal 2 20 2 2" xfId="3113" xr:uid="{A9F842C4-7312-47F9-BBE2-D6B6FDA1C47D}"/>
    <cellStyle name="Normal 2 20 2 2 2" xfId="6363" xr:uid="{A7358037-4CC4-4023-B5BE-7DD66DA0D29E}"/>
    <cellStyle name="Normal 2 20 2 3" xfId="4072" xr:uid="{789AA771-C71F-4B90-8CA2-B7C1EAA1E9D7}"/>
    <cellStyle name="Normal 2 20 3" xfId="2281" xr:uid="{52EF8EE3-60E9-49D5-B173-F907512A0129}"/>
    <cellStyle name="Normal 2 20 3 2" xfId="32661" xr:uid="{59773E4B-4AB4-4215-818B-F3E103297E52}"/>
    <cellStyle name="Normal 2 20 4" xfId="2841" xr:uid="{D8E0122E-AC84-48E8-AF5C-B2BF6C2B9FCB}"/>
    <cellStyle name="Normal 2 20 4 2" xfId="6091" xr:uid="{19618583-C54E-41C7-AD1C-96D2D4DDE146}"/>
    <cellStyle name="Normal 2 20 5" xfId="3748" xr:uid="{2151527E-E252-45D9-8298-A86746B91DD1}"/>
    <cellStyle name="Normal 2 20 6" xfId="9714" xr:uid="{1C620A9D-C057-4DAA-B605-DDD69EBDCF4F}"/>
    <cellStyle name="Normal 2 21" xfId="389" xr:uid="{09BA42EF-DAAA-4847-A789-4E4CD950A680}"/>
    <cellStyle name="Normal 2 21 2" xfId="713" xr:uid="{DE576D19-2D1A-463D-8DCC-F301FB14E91A}"/>
    <cellStyle name="Normal 2 21 2 2" xfId="3114" xr:uid="{8E43E46E-200E-43B2-AE6E-7EFDC715EDA8}"/>
    <cellStyle name="Normal 2 21 2 2 2" xfId="6364" xr:uid="{9D161342-F4BF-4EBF-83A3-40D2B344CDC2}"/>
    <cellStyle name="Normal 2 21 2 3" xfId="4073" xr:uid="{E5DE5251-73E0-4336-ABCE-142CED6A3F13}"/>
    <cellStyle name="Normal 2 21 3" xfId="2282" xr:uid="{D32A2704-1D5A-4094-B86D-DC7D75810B8F}"/>
    <cellStyle name="Normal 2 21 3 2" xfId="32662" xr:uid="{5419DFCF-F211-46E1-A390-A5064C25C420}"/>
    <cellStyle name="Normal 2 21 4" xfId="2842" xr:uid="{BCAF6698-7BFE-45FB-8532-0A2EE50CCC2F}"/>
    <cellStyle name="Normal 2 21 4 2" xfId="6092" xr:uid="{7972A4AC-000E-466B-95C5-7D68F02BF7AC}"/>
    <cellStyle name="Normal 2 21 5" xfId="3749" xr:uid="{ED3A5040-F62F-4963-8FBD-4461B4CDF5D5}"/>
    <cellStyle name="Normal 2 21 6" xfId="9715" xr:uid="{0ADC18DD-3353-4640-864D-013704BC1C03}"/>
    <cellStyle name="Normal 2 22" xfId="390" xr:uid="{91130BFE-13C0-41C2-9B84-5BFCF4855029}"/>
    <cellStyle name="Normal 2 22 2" xfId="391" xr:uid="{B7B7FBE9-F9A2-41D0-A8A5-5355C926C3CC}"/>
    <cellStyle name="Normal 2 22 2 2" xfId="392" xr:uid="{27D93E48-BAB3-4A0F-AFAA-855F10D5268E}"/>
    <cellStyle name="Normal 2 22 2 2 2" xfId="714" xr:uid="{EB3CE741-6876-4539-9478-220F74FFA8F6}"/>
    <cellStyle name="Normal 2 22 2 2 2 2" xfId="3115" xr:uid="{5C910206-F18B-45C5-A5CB-C1CD55E7A093}"/>
    <cellStyle name="Normal 2 22 2 2 2 2 2" xfId="6365" xr:uid="{21B4203E-29EC-4C65-9121-A5D81B94CB86}"/>
    <cellStyle name="Normal 2 22 2 2 2 3" xfId="4074" xr:uid="{04247719-72D0-44FD-A71A-9D3923DA62D8}"/>
    <cellStyle name="Normal 2 22 2 2 3" xfId="2845" xr:uid="{B7FF72E9-A41D-4A2E-B6D3-F306E2F1549B}"/>
    <cellStyle name="Normal 2 22 2 2 3 2" xfId="6095" xr:uid="{ADFD0B3F-2FEB-4F19-8066-4112339252BC}"/>
    <cellStyle name="Normal 2 22 2 2 4" xfId="3752" xr:uid="{9F086788-3206-40D0-A213-9B1DCD77983B}"/>
    <cellStyle name="Normal 2 22 2 2 5" xfId="9718" xr:uid="{D99A83A1-7258-4A18-890A-7AF45FBD84EF}"/>
    <cellStyle name="Normal 2 22 2 3" xfId="715" xr:uid="{A4ADB6A5-F180-4D44-A42D-889A19927150}"/>
    <cellStyle name="Normal 2 22 2 3 2" xfId="3116" xr:uid="{2CCD21B7-9A94-4A3E-B0E9-81E9DD817CAB}"/>
    <cellStyle name="Normal 2 22 2 3 2 2" xfId="6366" xr:uid="{70AC2E1D-60A1-4DB3-A0F1-466270D9D134}"/>
    <cellStyle name="Normal 2 22 2 3 3" xfId="4075" xr:uid="{372E32F1-EDB5-424E-9B39-1DE5EB0A8126}"/>
    <cellStyle name="Normal 2 22 2 3 4" xfId="9719" xr:uid="{1880EB04-A82C-4980-BB7E-C83085291E9E}"/>
    <cellStyle name="Normal 2 22 2 4" xfId="2844" xr:uid="{6A62565F-6DC6-462C-966F-BC9D6992473F}"/>
    <cellStyle name="Normal 2 22 2 4 2" xfId="6094" xr:uid="{CB957C1A-2241-45C0-B98F-1FD91CB96EB7}"/>
    <cellStyle name="Normal 2 22 2 4 3" xfId="9720" xr:uid="{06836E00-3AFE-4AA5-8192-4B7F680F7AE8}"/>
    <cellStyle name="Normal 2 22 2 5" xfId="3751" xr:uid="{0F2A55D1-FB5C-4454-B6A2-95540BC27C86}"/>
    <cellStyle name="Normal 2 22 2 6" xfId="9717" xr:uid="{01FC5E2B-DB7B-405E-8339-7603D7AC75D1}"/>
    <cellStyle name="Normal 2 22 2_BC Tender Return Analysis (MEP)-EE" xfId="9721" xr:uid="{146D05B4-7AA5-49CC-848E-E8ADB36AE9B1}"/>
    <cellStyle name="Normal 2 22 3" xfId="716" xr:uid="{F8070DE8-C3C8-408E-BB03-E810ACE53727}"/>
    <cellStyle name="Normal 2 22 3 2" xfId="3117" xr:uid="{2488F086-BA9C-402F-B2A8-8B33422881A0}"/>
    <cellStyle name="Normal 2 22 3 2 2" xfId="6367" xr:uid="{7820DBD9-5034-4024-A225-D760059EB791}"/>
    <cellStyle name="Normal 2 22 3 3" xfId="4076" xr:uid="{0E1B69C3-4361-4404-B3AC-EACE71B04C16}"/>
    <cellStyle name="Normal 2 22 4" xfId="2283" xr:uid="{58D85C28-6D73-4ADD-92F0-6FF64FE4B469}"/>
    <cellStyle name="Normal 2 22 4 2" xfId="32663" xr:uid="{B12CF05E-71A8-440B-9864-41BC0CB77A7B}"/>
    <cellStyle name="Normal 2 22 5" xfId="2843" xr:uid="{861419D3-7C51-414C-9D89-BF481CDD102F}"/>
    <cellStyle name="Normal 2 22 5 2" xfId="6093" xr:uid="{3EDE5B89-EB69-4609-9D1E-E0965B2C9645}"/>
    <cellStyle name="Normal 2 22 6" xfId="3750" xr:uid="{8658A8D4-AE1B-4623-9882-830112CA9645}"/>
    <cellStyle name="Normal 2 22 7" xfId="9716" xr:uid="{F6FE7ED8-27A6-487E-90A4-DB80F7B1BE9F}"/>
    <cellStyle name="Normal 2 22_BC Tender Return Analysis (MEP)-EE" xfId="9722" xr:uid="{FB4DD6BD-814C-4F5A-8CF0-5377ECDACD2F}"/>
    <cellStyle name="Normal 2 23" xfId="393" xr:uid="{43CAA96C-4C0C-41E3-A27A-3CD7CB8DC972}"/>
    <cellStyle name="Normal 2 23 2" xfId="717" xr:uid="{71C26BFC-B646-4D08-8A0C-D0A785A0C75D}"/>
    <cellStyle name="Normal 2 23 2 2" xfId="3118" xr:uid="{72F0A8FD-B61C-48E8-BB33-385939172F36}"/>
    <cellStyle name="Normal 2 23 2 2 2" xfId="6368" xr:uid="{3ECB30D8-AF03-4582-86B5-33537267EE62}"/>
    <cellStyle name="Normal 2 23 2 3" xfId="4077" xr:uid="{4CF7BE16-CB01-4EBD-A7D6-C6890AD410D7}"/>
    <cellStyle name="Normal 2 23 3" xfId="2284" xr:uid="{6C5C90A0-D901-4912-9188-8724B7CB4BFD}"/>
    <cellStyle name="Normal 2 23 3 2" xfId="32664" xr:uid="{D59DA118-991E-408F-93E7-2803761F4904}"/>
    <cellStyle name="Normal 2 23 4" xfId="2846" xr:uid="{A1BE96F7-B2D0-4FC5-A8AD-2CE5F44A4628}"/>
    <cellStyle name="Normal 2 23 4 2" xfId="6096" xr:uid="{547F7A6F-8DB3-4C18-902A-556A1FE1B3A9}"/>
    <cellStyle name="Normal 2 23 5" xfId="3753" xr:uid="{5810E01A-BC84-4F4D-B978-A39E5D4D4FFF}"/>
    <cellStyle name="Normal 2 23 6" xfId="9723" xr:uid="{3A0C49AF-0B3D-4330-AD1C-D859901AB0B2}"/>
    <cellStyle name="Normal 2 24" xfId="2285" xr:uid="{6E289CC8-1088-4024-8FD9-041C6803F481}"/>
    <cellStyle name="Normal 2 24 2" xfId="32665" xr:uid="{0514729A-77E9-4C40-BE07-F83AAC38082E}"/>
    <cellStyle name="Normal 2 25" xfId="2286" xr:uid="{4E3D7B57-4E9C-4836-AE50-5BA8849230A5}"/>
    <cellStyle name="Normal 2 25 2" xfId="32666" xr:uid="{7F98BD1E-DAE3-404A-BA0C-F101606A9954}"/>
    <cellStyle name="Normal 2 26" xfId="2287" xr:uid="{39BA564B-03E2-4E8D-8608-F00A03966B68}"/>
    <cellStyle name="Normal 2 26 2" xfId="32667" xr:uid="{BC176C57-7756-4667-8343-7BE2465A5FD9}"/>
    <cellStyle name="Normal 2 27" xfId="2288" xr:uid="{3A7A4987-778F-46C5-8E58-985888A84E12}"/>
    <cellStyle name="Normal 2 27 2" xfId="32668" xr:uid="{F6F84148-DA69-4E7D-9430-544978E3ADB3}"/>
    <cellStyle name="Normal 2 28" xfId="2289" xr:uid="{4AA2B1D7-D05F-4A8B-A6C6-C2998529DDD9}"/>
    <cellStyle name="Normal 2 28 2" xfId="32669" xr:uid="{E31CD79B-ADE9-45DB-BBD9-46A2A3E76E0D}"/>
    <cellStyle name="Normal 2 29" xfId="2290" xr:uid="{A3C558DD-BC39-4AF3-93C4-03A0F47ADF7B}"/>
    <cellStyle name="Normal 2 29 2" xfId="32670" xr:uid="{06E5051C-1859-493B-A454-F90AB545CE28}"/>
    <cellStyle name="Normal 2 3" xfId="69" xr:uid="{DDC41496-0A3B-4DD3-888A-BC65C1979AE7}"/>
    <cellStyle name="Normal 2 3 2" xfId="50" xr:uid="{30DE4202-512B-4AA3-BE52-C2F9F292FA01}"/>
    <cellStyle name="Normal 2 3 2 2" xfId="395" xr:uid="{671DF9A3-9491-439A-87F6-30E739012806}"/>
    <cellStyle name="Normal 2 3 2 2 2" xfId="2292" xr:uid="{A54DB63D-3341-4666-9B27-FAAC1E1FD7AC}"/>
    <cellStyle name="Normal 2 3 2 2 2 2" xfId="3352" xr:uid="{089BBCCE-4267-4C97-999D-862CCD4D018E}"/>
    <cellStyle name="Normal 2 3 2 2 2 2 2" xfId="6602" xr:uid="{08F77D30-7E53-4C20-B39F-EE22FC35C39B}"/>
    <cellStyle name="Normal 2 3 2 2 2 3" xfId="5545" xr:uid="{84204F6C-CA01-4336-8B84-FF1F54410F16}"/>
    <cellStyle name="Normal 2 3 2 2 3" xfId="2291" xr:uid="{A3A69F80-4DA3-4237-B1E2-C46A86B4893D}"/>
    <cellStyle name="Normal 2 3 2 2 3 2" xfId="3351" xr:uid="{2122E78B-2BC8-4C47-B9EF-3E43DC203063}"/>
    <cellStyle name="Normal 2 3 2 2 3 2 2" xfId="6601" xr:uid="{6C41BE73-0957-4D05-8012-CA21506636B4}"/>
    <cellStyle name="Normal 2 3 2 2 3 3" xfId="5544" xr:uid="{0867678D-AD1F-4D9C-A9BE-2E22CC2CD12A}"/>
    <cellStyle name="Normal 2 3 2 3" xfId="718" xr:uid="{C6F2D63E-188A-4F9D-B9BC-3BC0162E2FD3}"/>
    <cellStyle name="Normal 2 3 2 3 2" xfId="3119" xr:uid="{2C0375EA-246B-4E04-A0C5-1F2EE14FCD4B}"/>
    <cellStyle name="Normal 2 3 2 3 2 2" xfId="6369" xr:uid="{53ED7737-EDA6-4538-9528-3154B517F038}"/>
    <cellStyle name="Normal 2 3 2 3 3" xfId="4078" xr:uid="{75594F90-4801-42B7-B19F-FD0554F2CBEE}"/>
    <cellStyle name="Normal 2 3 2 4" xfId="1359" xr:uid="{742B22F9-0EDD-4D16-976A-9ACB8299325E}"/>
    <cellStyle name="Normal 2 3 2 4 2" xfId="30584" xr:uid="{23BC3D49-7AF3-4EC9-A8E3-ECA5D1C6E4C3}"/>
    <cellStyle name="Normal 2 3 2 5" xfId="2847" xr:uid="{2BEDE39D-3B8E-4BB8-A936-5379CD41BBE2}"/>
    <cellStyle name="Normal 2 3 2 5 2" xfId="6097" xr:uid="{B630F1B1-430A-4FAA-8619-ED8531116AB1}"/>
    <cellStyle name="Normal 2 3 2 6" xfId="3754" xr:uid="{0B064404-D65C-4339-B975-B29997DD9C44}"/>
    <cellStyle name="Normal 2 3 2 7" xfId="394" xr:uid="{AA32F0A5-9278-4C8F-AE64-0EC00B67B091}"/>
    <cellStyle name="Normal 2 3 2_BC Tender Return Analysis (MEP)-EE" xfId="9725" xr:uid="{28DDFD9A-B6D7-477F-B3B8-DD63206E3A03}"/>
    <cellStyle name="Normal 2 3 3" xfId="72" xr:uid="{7C2E0196-66BC-42CA-8898-326850F78D08}"/>
    <cellStyle name="Normal 2 3 3 2" xfId="90" xr:uid="{BAB3FD6F-F09C-4D38-BBB8-580DD1AD7658}"/>
    <cellStyle name="Normal 2 3 3 2 2" xfId="9728" xr:uid="{94DD4FE4-F1F1-4877-BB5A-E0A57806687A}"/>
    <cellStyle name="Normal 2 3 3 2 2 2" xfId="30585" xr:uid="{725AB391-8173-445A-8CAE-B4AD8338E892}"/>
    <cellStyle name="Normal 2 3 3 2 3" xfId="30586" xr:uid="{A1F25690-F873-4FA8-AC5F-7E0508CE99E6}"/>
    <cellStyle name="Normal 2 3 3 2 4" xfId="9727" xr:uid="{D1AFEF7C-DCD7-4A60-BA42-4F2F0211099F}"/>
    <cellStyle name="Normal 2 3 3 3" xfId="9729" xr:uid="{11C2CE39-482E-490F-9559-9C0CB0873690}"/>
    <cellStyle name="Normal 2 3 3 3 2" xfId="30587" xr:uid="{449FE178-0EA0-453B-8F96-11D4A47EBD24}"/>
    <cellStyle name="Normal 2 3 3 4" xfId="30588" xr:uid="{90260860-6D35-4E17-BAA0-D3733E539817}"/>
    <cellStyle name="Normal 2 3 3 5" xfId="9726" xr:uid="{3D72F64D-E072-45BB-A2F5-D260B622EE16}"/>
    <cellStyle name="Normal 2 3 3 6" xfId="32673" xr:uid="{3299C04E-3CEB-4793-8CBC-429B9AFEB13D}"/>
    <cellStyle name="Normal 2 3 4" xfId="75" xr:uid="{02A849AD-F5B7-40BD-A8AD-FB49DD22BABE}"/>
    <cellStyle name="Normal 2 3 4 2" xfId="9731" xr:uid="{4851AE04-C9E0-43EB-A7BB-514E819E08FF}"/>
    <cellStyle name="Normal 2 3 4 2 2" xfId="30589" xr:uid="{DF335227-A259-43B2-A227-7176B4126133}"/>
    <cellStyle name="Normal 2 3 4 3" xfId="30590" xr:uid="{D490A03E-C68A-4268-B282-4DD818E65BE4}"/>
    <cellStyle name="Normal 2 3 4 4" xfId="9730" xr:uid="{3FACE56D-6F86-46FD-B03E-4545532D3EE1}"/>
    <cellStyle name="Normal 2 3 4 5" xfId="32674" xr:uid="{ECE015CB-7FC7-400E-AFCC-020E31C6B407}"/>
    <cellStyle name="Normal 2 3 4 6" xfId="2293" xr:uid="{8D39F2DD-FC7E-4B1A-A2EF-BD75A490EF77}"/>
    <cellStyle name="Normal 2 3 5" xfId="2294" xr:uid="{E86078DE-F534-47ED-A8C8-DD7E720E02CD}"/>
    <cellStyle name="Normal 2 3 5 2" xfId="30591" xr:uid="{A577670F-7841-4553-95E8-EE1952F208AD}"/>
    <cellStyle name="Normal 2 3 5 3" xfId="9732" xr:uid="{F76B30DA-F26F-4DFA-9D4E-A006A1091859}"/>
    <cellStyle name="Normal 2 3 5 4" xfId="32675" xr:uid="{27DEAFFB-8DFB-417F-8E4E-707329AE18E9}"/>
    <cellStyle name="Normal 2 3 6" xfId="2295" xr:uid="{F5C4F596-12A8-4A4C-8CE7-4AFE9D429435}"/>
    <cellStyle name="Normal 2 3 6 2" xfId="30592" xr:uid="{FF7114AB-5541-44E4-8378-E9DAFD67A7C2}"/>
    <cellStyle name="Normal 2 3 6 3" xfId="32676" xr:uid="{DD749329-A7D0-4198-A857-636EA1F0F23D}"/>
    <cellStyle name="Normal 2 3 7" xfId="1358" xr:uid="{F861B12A-8243-4E72-A727-11BE6482AB81}"/>
    <cellStyle name="Normal 2 3 7 2" xfId="3319" xr:uid="{E70E5F06-03C8-441E-A23D-4BA36D0A9DDC}"/>
    <cellStyle name="Normal 2 3 7 2 2" xfId="6569" xr:uid="{7836179A-3B08-4E7F-8868-29768B0AAAE0}"/>
    <cellStyle name="Normal 2 3 7 3" xfId="4640" xr:uid="{4B165557-6DA9-4ED4-9BD0-13034BA1FFDD}"/>
    <cellStyle name="Normal 2 3 7 4" xfId="30593" xr:uid="{6C927A73-FCD6-4E15-8A4F-AB5A4F17C8A9}"/>
    <cellStyle name="Normal 2 3 8" xfId="9724" xr:uid="{7E097D8E-F58D-4FFF-92C6-4F75E7C7BE57}"/>
    <cellStyle name="Normal 2 3 9" xfId="141" xr:uid="{95FD3B5D-3A29-4959-831A-67814F81DAA2}"/>
    <cellStyle name="Normal 2 3_LACASA-Str   BOQ - Rev 01" xfId="1360" xr:uid="{F71AD376-C9CC-49AD-9516-1B77BA917A57}"/>
    <cellStyle name="Normal 2 30" xfId="2296" xr:uid="{3462559F-FCAF-40B5-A523-6AAB7C5E946C}"/>
    <cellStyle name="Normal 2 30 2" xfId="32677" xr:uid="{D1752B51-8CFB-4588-88C4-A682921B1940}"/>
    <cellStyle name="Normal 2 31" xfId="2297" xr:uid="{07389A6E-117E-43B6-893D-E510C3B4FA3F}"/>
    <cellStyle name="Normal 2 31 2" xfId="32678" xr:uid="{B6827FF9-E870-4A74-B771-EC887970092B}"/>
    <cellStyle name="Normal 2 32" xfId="2298" xr:uid="{9E03897C-DF96-4BD0-90DB-093E236BBA64}"/>
    <cellStyle name="Normal 2 32 2" xfId="32679" xr:uid="{D4C16D19-5DBD-4B6B-BA84-9CB562F86487}"/>
    <cellStyle name="Normal 2 33" xfId="2299" xr:uid="{766D13EF-07DA-4A26-AECA-B3BACA2B5AC1}"/>
    <cellStyle name="Normal 2 33 2" xfId="32680" xr:uid="{5FC229DA-9D0C-46BB-AFF6-C39D5F7D0D5D}"/>
    <cellStyle name="Normal 2 34" xfId="2300" xr:uid="{1D006510-2074-4B79-929A-E4BA236D5579}"/>
    <cellStyle name="Normal 2 34 2" xfId="32681" xr:uid="{5D9F965E-0EF7-4D28-9286-BB29BBE913B6}"/>
    <cellStyle name="Normal 2 35" xfId="2301" xr:uid="{FE089C90-CF8B-4370-BF2B-8649DFADBFDD}"/>
    <cellStyle name="Normal 2 35 2" xfId="32682" xr:uid="{64BD510A-3583-4892-B347-EAAB8100959A}"/>
    <cellStyle name="Normal 2 36" xfId="2302" xr:uid="{56B23A2B-5937-4970-B26F-114EB4DC3536}"/>
    <cellStyle name="Normal 2 36 2" xfId="32683" xr:uid="{A5F6E5D9-29EB-47D7-9267-39EC18CFAB97}"/>
    <cellStyle name="Normal 2 37" xfId="2303" xr:uid="{48D88DD2-A0AB-490E-A85A-A2475D55CFF9}"/>
    <cellStyle name="Normal 2 37 2" xfId="32684" xr:uid="{B0186FE7-D20A-49F3-90FF-993995DA7AD1}"/>
    <cellStyle name="Normal 2 38" xfId="2304" xr:uid="{A3501D82-D61D-4538-AC56-4FDF18BAD4F8}"/>
    <cellStyle name="Normal 2 38 2" xfId="32685" xr:uid="{45F9A7B1-0548-4164-9093-B1D6052D3A9B}"/>
    <cellStyle name="Normal 2 39" xfId="2305" xr:uid="{53A9B5F3-8626-4B34-A04B-B09BD20C766F}"/>
    <cellStyle name="Normal 2 39 2" xfId="32686" xr:uid="{14091F1E-7B51-4C16-BED1-4562DA86BCC2}"/>
    <cellStyle name="Normal 2 4" xfId="396" xr:uid="{29A11849-6746-455B-9947-34423CC1BD05}"/>
    <cellStyle name="Normal 2 4 10" xfId="397" xr:uid="{3BF1FF92-5705-4E6F-AA0D-7ABD3D5BF6F8}"/>
    <cellStyle name="Normal 2 4 11" xfId="398" xr:uid="{4E0D2348-6C8D-429E-A67C-F53DFE046206}"/>
    <cellStyle name="Normal 2 4 12" xfId="399" xr:uid="{BB609C89-206E-4EBF-90D2-1FEE6C220283}"/>
    <cellStyle name="Normal 2 4 12 2" xfId="719" xr:uid="{649EDCE1-132E-42DB-B3AC-54CB2AE2AD73}"/>
    <cellStyle name="Normal 2 4 12 2 2" xfId="3120" xr:uid="{E571D4C2-9B8D-4385-8539-E0F3982E578A}"/>
    <cellStyle name="Normal 2 4 12 2 2 2" xfId="6370" xr:uid="{44EAF70C-3999-47DC-80F9-8EF2E91DA5D3}"/>
    <cellStyle name="Normal 2 4 12 2 3" xfId="4079" xr:uid="{0F0F2202-EDC8-41E3-846C-0C24FB1B7BFD}"/>
    <cellStyle name="Normal 2 4 12 3" xfId="2849" xr:uid="{33794134-9F3A-4994-AB61-4366AA7A4747}"/>
    <cellStyle name="Normal 2 4 12 3 2" xfId="6099" xr:uid="{F3111232-C9F6-4A3F-AEDD-53D5804F228E}"/>
    <cellStyle name="Normal 2 4 12 4" xfId="3759" xr:uid="{FE044129-AED2-4B34-B0D1-9C145BBB0093}"/>
    <cellStyle name="Normal 2 4 12 5" xfId="9734" xr:uid="{FB99533A-148F-495E-983A-F2CB7589EFDE}"/>
    <cellStyle name="Normal 2 4 13" xfId="720" xr:uid="{7C5EFA3B-A448-4C47-8C2D-EFD6E69C1DB7}"/>
    <cellStyle name="Normal 2 4 13 2" xfId="3121" xr:uid="{FC48578B-C76A-42F9-B8D3-E21BFD54101B}"/>
    <cellStyle name="Normal 2 4 13 2 2" xfId="6371" xr:uid="{65BA4F96-B702-42EE-B7F4-F997B13C845C}"/>
    <cellStyle name="Normal 2 4 13 3" xfId="4080" xr:uid="{47092BCE-7A89-4220-964D-517B711C06A1}"/>
    <cellStyle name="Normal 2 4 13 4" xfId="9735" xr:uid="{3DB47307-0FCD-4BD7-A32B-A859EE99BE7F}"/>
    <cellStyle name="Normal 2 4 14" xfId="2848" xr:uid="{28654919-0E84-4386-8FCC-BF400F5BB020}"/>
    <cellStyle name="Normal 2 4 14 2" xfId="6098" xr:uid="{97E6ED5A-DD7E-4FC6-8BAE-3082C710B00E}"/>
    <cellStyle name="Normal 2 4 14 3" xfId="30594" xr:uid="{F79417C7-F8CB-4AFD-B629-34136A93C410}"/>
    <cellStyle name="Normal 2 4 15" xfId="3756" xr:uid="{FBA06B71-DF6F-4F6D-A382-2B4BB5F5E02E}"/>
    <cellStyle name="Normal 2 4 16" xfId="9733" xr:uid="{64E2AEE9-2F5A-44A7-B2DF-009CC3708E41}"/>
    <cellStyle name="Normal 2 4 2" xfId="400" xr:uid="{E586F9A7-4AD5-4317-BBDF-F1C42E6CB582}"/>
    <cellStyle name="Normal 2 4 2 10" xfId="9736" xr:uid="{3D31782A-F941-4104-AD16-B4257F610E2F}"/>
    <cellStyle name="Normal 2 4 2 2" xfId="401" xr:uid="{DB8C4325-73C0-41D4-9AB1-37D6F43ECE34}"/>
    <cellStyle name="Normal 2 4 2 2 2" xfId="721" xr:uid="{CDEF8F2D-8048-4876-9506-0B91C79AAC9D}"/>
    <cellStyle name="Normal 2 4 2 2 2 2" xfId="3122" xr:uid="{87AFC840-41ED-4ACA-A855-23592DA60092}"/>
    <cellStyle name="Normal 2 4 2 2 2 2 2" xfId="6372" xr:uid="{DD77EBF9-AF3F-4FF2-B581-65E06DCFA085}"/>
    <cellStyle name="Normal 2 4 2 2 2 3" xfId="4081" xr:uid="{8CB161EA-D8D2-4A4A-BEDB-C5E02BC5F902}"/>
    <cellStyle name="Normal 2 4 2 2 3" xfId="2851" xr:uid="{2CB8C41E-8C1B-4024-917A-7C2A6908136A}"/>
    <cellStyle name="Normal 2 4 2 2 3 2" xfId="6101" xr:uid="{D67391D9-8A65-4773-B5F4-371BA021B7A0}"/>
    <cellStyle name="Normal 2 4 2 2 4" xfId="3761" xr:uid="{D38B4677-03BF-4340-82BA-9F31253FA6C4}"/>
    <cellStyle name="Normal 2 4 2 2 5" xfId="9737" xr:uid="{7DC07731-BF7E-4CEE-AEB3-2EF735025363}"/>
    <cellStyle name="Normal 2 4 2 3" xfId="402" xr:uid="{95E9487D-A03E-49ED-9214-B8CD45CDDC2C}"/>
    <cellStyle name="Normal 2 4 2 3 2" xfId="722" xr:uid="{37E85CFF-DD22-400A-8DA3-EA5049C35BE6}"/>
    <cellStyle name="Normal 2 4 2 3 2 2" xfId="3123" xr:uid="{D24FDF23-2903-4D6B-96CD-90B2D0625B30}"/>
    <cellStyle name="Normal 2 4 2 3 2 2 2" xfId="6373" xr:uid="{A4016B13-7F53-4988-9E57-9FCE82D220D2}"/>
    <cellStyle name="Normal 2 4 2 3 2 3" xfId="4082" xr:uid="{0FD922C9-CA41-4817-844C-DD70D64EB6B3}"/>
    <cellStyle name="Normal 2 4 2 3 3" xfId="2852" xr:uid="{DFFFC3C8-CE1A-4986-A970-9761384EFE4B}"/>
    <cellStyle name="Normal 2 4 2 3 3 2" xfId="6102" xr:uid="{188BF693-6C71-4CEF-B550-293C47E101C4}"/>
    <cellStyle name="Normal 2 4 2 3 4" xfId="3762" xr:uid="{7194A6E1-742E-412F-9883-A44B5DDBB07C}"/>
    <cellStyle name="Normal 2 4 2 3 5" xfId="9738" xr:uid="{D4511AA2-5A46-4867-87C4-0FB18C0B0A81}"/>
    <cellStyle name="Normal 2 4 2 4" xfId="403" xr:uid="{D0DB8D81-76C0-4F32-B5AE-C3A7E83B6796}"/>
    <cellStyle name="Normal 2 4 2 4 2" xfId="723" xr:uid="{FCB0D34B-4698-4144-9143-BEA426036275}"/>
    <cellStyle name="Normal 2 4 2 4 2 2" xfId="3124" xr:uid="{CE24E277-F5A3-462E-A7C9-206FF4033C04}"/>
    <cellStyle name="Normal 2 4 2 4 2 2 2" xfId="6374" xr:uid="{FCB03D57-9F47-4812-BE33-11F34910A445}"/>
    <cellStyle name="Normal 2 4 2 4 2 3" xfId="4083" xr:uid="{01E3C2C4-8E2F-4CF3-97CF-190E1ECDF676}"/>
    <cellStyle name="Normal 2 4 2 4 3" xfId="2853" xr:uid="{0BE1B023-3D61-4B2F-A68D-79EAAB4BCFA0}"/>
    <cellStyle name="Normal 2 4 2 4 3 2" xfId="6103" xr:uid="{260B0B4F-CB7C-4C7C-8AB2-1D1B6092B6D6}"/>
    <cellStyle name="Normal 2 4 2 4 4" xfId="3763" xr:uid="{29C2516A-232B-4550-8DD0-CDB00A96DAD6}"/>
    <cellStyle name="Normal 2 4 2 4 5" xfId="9739" xr:uid="{38A61E3F-93BA-4533-96B7-913964B54367}"/>
    <cellStyle name="Normal 2 4 2 5" xfId="404" xr:uid="{18920730-BFF3-4A16-8A1B-D511EF7E0A63}"/>
    <cellStyle name="Normal 2 4 2 5 2" xfId="724" xr:uid="{EBF1D6C5-7CD5-4B24-B98F-AFC64AE3ACC7}"/>
    <cellStyle name="Normal 2 4 2 5 2 2" xfId="3125" xr:uid="{A9AD0B71-576A-4962-963D-07DE50755A43}"/>
    <cellStyle name="Normal 2 4 2 5 2 2 2" xfId="6375" xr:uid="{64611C8F-526E-4AB3-BEC5-8F1F9FB9517A}"/>
    <cellStyle name="Normal 2 4 2 5 2 3" xfId="4084" xr:uid="{673A7892-3577-42B9-8711-D4889DA9CF39}"/>
    <cellStyle name="Normal 2 4 2 5 3" xfId="2854" xr:uid="{C70E6F83-DEEE-40F8-8F6F-4413BF014407}"/>
    <cellStyle name="Normal 2 4 2 5 3 2" xfId="6104" xr:uid="{AED26022-C7EA-48B2-A221-F440A1F85286}"/>
    <cellStyle name="Normal 2 4 2 5 4" xfId="3764" xr:uid="{76A64D31-D09F-48DD-93EB-3B75EAFDA9FE}"/>
    <cellStyle name="Normal 2 4 2 5 5" xfId="9740" xr:uid="{7B0C1719-4A20-405C-A0CB-AE87BC04041D}"/>
    <cellStyle name="Normal 2 4 2 6" xfId="725" xr:uid="{DBB39974-344D-4682-930F-B5737258DCB3}"/>
    <cellStyle name="Normal 2 4 2 6 2" xfId="3126" xr:uid="{712E17DA-912B-4825-A407-865E0EEE36CD}"/>
    <cellStyle name="Normal 2 4 2 6 2 2" xfId="6376" xr:uid="{6806F669-43F6-4437-BDEA-EB1B5AAD53ED}"/>
    <cellStyle name="Normal 2 4 2 6 3" xfId="4085" xr:uid="{139EB1EA-01D3-42D8-B318-06F984C36F74}"/>
    <cellStyle name="Normal 2 4 2 7" xfId="2306" xr:uid="{6FF0ADB9-83A5-4B36-A381-4B78C7C54E7F}"/>
    <cellStyle name="Normal 2 4 2 8" xfId="2850" xr:uid="{5F8BCEDC-7E6B-4E5C-B663-C85F7ABD9409}"/>
    <cellStyle name="Normal 2 4 2 8 2" xfId="6100" xr:uid="{12C03E54-0CB5-42E1-9FB5-1DAF206641F4}"/>
    <cellStyle name="Normal 2 4 2 9" xfId="3760" xr:uid="{A8E3575A-9AFD-4AF6-B65F-7C855502C25A}"/>
    <cellStyle name="Normal 2 4 2_BC Tender Return Analysis (MEP)-EE" xfId="9741" xr:uid="{4E610E54-6A7B-4BEE-AFE0-143AE965E8F4}"/>
    <cellStyle name="Normal 2 4 3" xfId="405" xr:uid="{3B57DB17-7F1F-470D-BAB3-652FED06926B}"/>
    <cellStyle name="Normal 2 4 3 10" xfId="9742" xr:uid="{B38F6964-C26C-4178-AA33-97578DDBD185}"/>
    <cellStyle name="Normal 2 4 3 11" xfId="32880" xr:uid="{BC776BB9-B47D-49BE-915A-B70142D9A9E9}"/>
    <cellStyle name="Normal 2 4 3 2" xfId="406" xr:uid="{16E8EBF1-544F-4A2C-9536-3985DE745CE5}"/>
    <cellStyle name="Normal 2 4 3 2 2" xfId="726" xr:uid="{3998241E-68FA-47E5-8AA3-52C07F2349E5}"/>
    <cellStyle name="Normal 2 4 3 2 2 2" xfId="3127" xr:uid="{264996C0-46F8-4D7F-94D4-5458E5A4A342}"/>
    <cellStyle name="Normal 2 4 3 2 2 2 2" xfId="6377" xr:uid="{ABE96333-3E24-472E-BBE9-CACA040040CD}"/>
    <cellStyle name="Normal 2 4 3 2 2 3" xfId="4086" xr:uid="{6571229A-BD3B-4D96-9774-5B5433A87A9D}"/>
    <cellStyle name="Normal 2 4 3 2 3" xfId="2856" xr:uid="{9F9891A0-7FB1-41FD-9734-4080EAB631AC}"/>
    <cellStyle name="Normal 2 4 3 2 3 2" xfId="6106" xr:uid="{420058A6-13A2-4A69-B2E3-9E94B59EAA43}"/>
    <cellStyle name="Normal 2 4 3 2 4" xfId="3766" xr:uid="{ADF262D1-5236-440E-96D8-9B3D6B31AF48}"/>
    <cellStyle name="Normal 2 4 3 2 5" xfId="9743" xr:uid="{0DEAAD57-33AE-4671-89E8-FE909743218C}"/>
    <cellStyle name="Normal 2 4 3 3" xfId="407" xr:uid="{0E3CC40C-A65C-42A6-AC01-407AED25B6CB}"/>
    <cellStyle name="Normal 2 4 3 3 2" xfId="727" xr:uid="{AE71E8D0-CF3A-4C76-9C6A-56A6E1E6A69B}"/>
    <cellStyle name="Normal 2 4 3 3 2 2" xfId="3128" xr:uid="{95FC0722-10C9-4D1C-8537-22BB63E9C410}"/>
    <cellStyle name="Normal 2 4 3 3 2 2 2" xfId="6378" xr:uid="{4B0A0B9E-A733-4DBE-8C69-4D6FD19DE3B3}"/>
    <cellStyle name="Normal 2 4 3 3 2 3" xfId="4087" xr:uid="{7FB19ECF-5072-4D5C-A767-FA06753E90E5}"/>
    <cellStyle name="Normal 2 4 3 3 3" xfId="2857" xr:uid="{1D8A2B14-0F4F-402C-B6EF-BC40F4D32100}"/>
    <cellStyle name="Normal 2 4 3 3 3 2" xfId="6107" xr:uid="{EE976908-8105-4B7F-8CA5-935B7037704D}"/>
    <cellStyle name="Normal 2 4 3 3 4" xfId="3767" xr:uid="{9B46AD07-9744-4666-9B70-FD361CACC4D5}"/>
    <cellStyle name="Normal 2 4 3 3 5" xfId="9744" xr:uid="{E16943DE-E9DB-4785-AF27-0E56B0887514}"/>
    <cellStyle name="Normal 2 4 3 4" xfId="408" xr:uid="{A6F15A92-B4C5-4034-80F4-01EAEA4B0520}"/>
    <cellStyle name="Normal 2 4 3 4 2" xfId="728" xr:uid="{15B42AEA-E4A0-4426-B360-7788B4DF1D94}"/>
    <cellStyle name="Normal 2 4 3 4 2 2" xfId="3129" xr:uid="{B61B3C20-7BA9-4AD6-96FB-32410161A5AF}"/>
    <cellStyle name="Normal 2 4 3 4 2 2 2" xfId="6379" xr:uid="{ADB8350B-A7C8-4577-AF70-5822E5C2E365}"/>
    <cellStyle name="Normal 2 4 3 4 2 3" xfId="4088" xr:uid="{BFC602AB-0EF4-466F-9DB9-9266B2E5921C}"/>
    <cellStyle name="Normal 2 4 3 4 3" xfId="2858" xr:uid="{4B81EF8B-9597-4685-B9B8-50842AA081C8}"/>
    <cellStyle name="Normal 2 4 3 4 3 2" xfId="6108" xr:uid="{0F975797-A708-489A-AC13-BE6F729D4AFC}"/>
    <cellStyle name="Normal 2 4 3 4 4" xfId="3768" xr:uid="{87FC976D-D033-4E0E-A885-1955FA219F64}"/>
    <cellStyle name="Normal 2 4 3 4 5" xfId="9745" xr:uid="{03E8C6AC-3DD4-4ADF-B389-F970A1C4041C}"/>
    <cellStyle name="Normal 2 4 3 5" xfId="409" xr:uid="{DF9BBD99-2144-4866-AF80-A372C4C0FC6A}"/>
    <cellStyle name="Normal 2 4 3 5 2" xfId="729" xr:uid="{6D740001-549E-4704-9CF0-290477B4300B}"/>
    <cellStyle name="Normal 2 4 3 5 2 2" xfId="3130" xr:uid="{93B9AF74-6B50-46E4-8A0D-D54B667FEF3E}"/>
    <cellStyle name="Normal 2 4 3 5 2 2 2" xfId="6380" xr:uid="{46F7000D-199C-4480-870D-774DC81ECBF1}"/>
    <cellStyle name="Normal 2 4 3 5 2 3" xfId="4089" xr:uid="{B5E18619-4680-4DAE-9DF9-CAC12F6CC387}"/>
    <cellStyle name="Normal 2 4 3 5 3" xfId="2859" xr:uid="{33E5B8A8-B75D-442E-B856-C6E5B29A47DA}"/>
    <cellStyle name="Normal 2 4 3 5 3 2" xfId="6109" xr:uid="{987F6295-EF1D-45A8-ACDC-F255F2D88608}"/>
    <cellStyle name="Normal 2 4 3 5 4" xfId="3769" xr:uid="{13B01449-BEDD-4774-BF70-50EB38CEBCAA}"/>
    <cellStyle name="Normal 2 4 3 5 5" xfId="9746" xr:uid="{83F1520B-D94F-4E26-AAF9-6BCC3C4D5394}"/>
    <cellStyle name="Normal 2 4 3 6" xfId="730" xr:uid="{12429E60-8B8B-410D-B5C4-4598FA7C4E92}"/>
    <cellStyle name="Normal 2 4 3 6 2" xfId="3131" xr:uid="{71E1B675-D409-46CF-914F-687ACFC9DCA5}"/>
    <cellStyle name="Normal 2 4 3 6 2 2" xfId="6381" xr:uid="{F9C9EE05-DD54-40D2-B91C-14F2E48581B4}"/>
    <cellStyle name="Normal 2 4 3 6 3" xfId="4090" xr:uid="{B62A7623-8688-43D6-8B9A-4ED9E2909DEC}"/>
    <cellStyle name="Normal 2 4 3 7" xfId="2307" xr:uid="{09C2CE73-E60A-4DBF-B808-DEC2F2AEAF8F}"/>
    <cellStyle name="Normal 2 4 3 8" xfId="2855" xr:uid="{8776CF50-1DE8-4526-A6A0-75E36A852347}"/>
    <cellStyle name="Normal 2 4 3 8 2" xfId="6105" xr:uid="{A06BBE38-D435-49FE-BC0C-66AF69AD3D3E}"/>
    <cellStyle name="Normal 2 4 3 9" xfId="3765" xr:uid="{7EA9F53E-6917-4A5B-973E-AA0650809DED}"/>
    <cellStyle name="Normal 2 4 3_BC Tender Return Analysis (MEP)-EE" xfId="9747" xr:uid="{42C82AA7-4903-44FF-BADD-9243458C5276}"/>
    <cellStyle name="Normal 2 4 4" xfId="410" xr:uid="{07165387-F509-4668-8E77-522622BB01BE}"/>
    <cellStyle name="Normal 2 4 4 10" xfId="9748" xr:uid="{6ECD270D-BFF8-40F1-877E-CB3C67A0B48C}"/>
    <cellStyle name="Normal 2 4 4 2" xfId="411" xr:uid="{27762472-BE81-4D14-85A6-D276F84DA0D8}"/>
    <cellStyle name="Normal 2 4 4 2 2" xfId="731" xr:uid="{8BBA8079-A7D2-4BBB-AAD8-03E43274C469}"/>
    <cellStyle name="Normal 2 4 4 2 2 2" xfId="3132" xr:uid="{13D066DD-9876-4839-9FD4-C7817394AD27}"/>
    <cellStyle name="Normal 2 4 4 2 2 2 2" xfId="6382" xr:uid="{CE39965D-50CD-490C-927A-C2C903BB087F}"/>
    <cellStyle name="Normal 2 4 4 2 2 3" xfId="4091" xr:uid="{55DA5AFF-910A-4D46-A411-00BA9A719285}"/>
    <cellStyle name="Normal 2 4 4 2 3" xfId="2861" xr:uid="{910071B5-07BD-4359-B440-1443A81616AB}"/>
    <cellStyle name="Normal 2 4 4 2 3 2" xfId="6111" xr:uid="{7ABF2562-BB85-45FC-ACCB-1281FA0983F1}"/>
    <cellStyle name="Normal 2 4 4 2 4" xfId="3771" xr:uid="{47B4CE2F-7249-484F-AC2A-E31FDD5D06E7}"/>
    <cellStyle name="Normal 2 4 4 2 5" xfId="9749" xr:uid="{5B39A00B-16EA-44A3-AF22-505E846609DF}"/>
    <cellStyle name="Normal 2 4 4 3" xfId="412" xr:uid="{06C7ED10-9A3C-4817-AE0D-60272DA64AD8}"/>
    <cellStyle name="Normal 2 4 4 3 2" xfId="732" xr:uid="{113B6973-A7F9-42A8-9CB9-F437FCC60CA0}"/>
    <cellStyle name="Normal 2 4 4 3 2 2" xfId="3133" xr:uid="{A08C056D-A50D-4839-8E8A-3AFB7A16C8FF}"/>
    <cellStyle name="Normal 2 4 4 3 2 2 2" xfId="6383" xr:uid="{12A54114-C0B2-4F56-A514-C040BEDB1386}"/>
    <cellStyle name="Normal 2 4 4 3 2 3" xfId="4092" xr:uid="{9DD564C5-5736-49CD-B089-DF008788B2F6}"/>
    <cellStyle name="Normal 2 4 4 3 3" xfId="2862" xr:uid="{65E40248-0474-45C0-BE07-DD66C2A061AD}"/>
    <cellStyle name="Normal 2 4 4 3 3 2" xfId="6112" xr:uid="{5B9F59EF-3010-4CEB-9FFB-2BB180B91025}"/>
    <cellStyle name="Normal 2 4 4 3 4" xfId="3772" xr:uid="{FD5EA415-A326-4EE4-84ED-4212ADA0C3E2}"/>
    <cellStyle name="Normal 2 4 4 3 5" xfId="9750" xr:uid="{85B8BCFC-8494-4871-8D0D-5BFDBEF30299}"/>
    <cellStyle name="Normal 2 4 4 4" xfId="413" xr:uid="{D07FD43F-1E45-4E0A-B6DC-98A20F3B81D6}"/>
    <cellStyle name="Normal 2 4 4 4 2" xfId="733" xr:uid="{662FE305-3313-4BC3-9A80-21D4AC1C5B76}"/>
    <cellStyle name="Normal 2 4 4 4 2 2" xfId="3134" xr:uid="{C8F8589A-04FE-4330-ADA5-BD4C2D3E81F9}"/>
    <cellStyle name="Normal 2 4 4 4 2 2 2" xfId="6384" xr:uid="{5D6E6CF8-96AE-4A19-AA25-B7223CC3FCA6}"/>
    <cellStyle name="Normal 2 4 4 4 2 3" xfId="4093" xr:uid="{B83D2E17-E767-4D93-BFC3-84536CE0EF33}"/>
    <cellStyle name="Normal 2 4 4 4 3" xfId="2863" xr:uid="{236DB9C9-E72D-47DF-A7CA-5A1D9AE005AC}"/>
    <cellStyle name="Normal 2 4 4 4 3 2" xfId="6113" xr:uid="{C32EFB30-065C-45D6-9BB9-2630E33C7DFE}"/>
    <cellStyle name="Normal 2 4 4 4 4" xfId="3773" xr:uid="{07526B6B-0563-415C-BDDA-8C3D21928AAC}"/>
    <cellStyle name="Normal 2 4 4 4 5" xfId="9751" xr:uid="{39209868-23C1-46A7-B4F5-D7ED90280ECB}"/>
    <cellStyle name="Normal 2 4 4 5" xfId="414" xr:uid="{D454C27D-13FF-424D-B548-381DAC8F8E24}"/>
    <cellStyle name="Normal 2 4 4 5 2" xfId="734" xr:uid="{D907894D-32A7-42DF-9926-C34158293FDD}"/>
    <cellStyle name="Normal 2 4 4 5 2 2" xfId="3135" xr:uid="{C1C741EA-24C9-408D-93DC-41113EDBCC01}"/>
    <cellStyle name="Normal 2 4 4 5 2 2 2" xfId="6385" xr:uid="{80D1421A-8D46-4BD8-B756-44480573E935}"/>
    <cellStyle name="Normal 2 4 4 5 2 3" xfId="4094" xr:uid="{FE2A8360-5ACD-4DC8-9E08-BFDACE736975}"/>
    <cellStyle name="Normal 2 4 4 5 3" xfId="2864" xr:uid="{76084725-B697-4F01-8478-0586117CF3FC}"/>
    <cellStyle name="Normal 2 4 4 5 3 2" xfId="6114" xr:uid="{27C1B98D-5DAC-42FA-90CC-76BC965D986C}"/>
    <cellStyle name="Normal 2 4 4 5 4" xfId="3774" xr:uid="{E08B15F8-EB3A-4246-9CF8-2AA13658293D}"/>
    <cellStyle name="Normal 2 4 4 5 5" xfId="9752" xr:uid="{2C0DB210-7FDD-475A-A917-113A00B6F46D}"/>
    <cellStyle name="Normal 2 4 4 6" xfId="735" xr:uid="{B7D53F1D-7428-4623-83DF-BE599B6F4B58}"/>
    <cellStyle name="Normal 2 4 4 6 2" xfId="3136" xr:uid="{8749FB1C-B19F-4874-A1E0-F01F67D992BD}"/>
    <cellStyle name="Normal 2 4 4 6 2 2" xfId="6386" xr:uid="{FD87C348-0A66-4F37-900A-8D3F1CF6F50E}"/>
    <cellStyle name="Normal 2 4 4 6 3" xfId="4095" xr:uid="{1A453024-102F-4F24-83E2-FD16D25ED737}"/>
    <cellStyle name="Normal 2 4 4 7" xfId="2308" xr:uid="{D8D39054-59A7-44E3-A75A-AA989EB5C962}"/>
    <cellStyle name="Normal 2 4 4 8" xfId="2860" xr:uid="{57E55F8C-2E4C-4C7F-B7B5-ACD6770EF5EB}"/>
    <cellStyle name="Normal 2 4 4 8 2" xfId="6110" xr:uid="{39D8DF39-D86C-4216-A3B7-ADFD6022839C}"/>
    <cellStyle name="Normal 2 4 4 9" xfId="3770" xr:uid="{A31B97C8-ABEC-49AD-8583-75D955EAC988}"/>
    <cellStyle name="Normal 2 4 4_BC Tender Return Analysis (MEP)-EE" xfId="9753" xr:uid="{D9B2D819-7F69-412A-BD37-F92B992C6DF7}"/>
    <cellStyle name="Normal 2 4 5" xfId="415" xr:uid="{6DB9944D-A393-468B-9856-0309FE411C34}"/>
    <cellStyle name="Normal 2 4 5 10" xfId="9754" xr:uid="{6766EFDF-C656-4175-A876-3945AC617DE8}"/>
    <cellStyle name="Normal 2 4 5 2" xfId="416" xr:uid="{3CA45EAD-A4FE-4C80-9C1C-FB195B9F7C8F}"/>
    <cellStyle name="Normal 2 4 5 2 2" xfId="736" xr:uid="{FB9C7DD8-C055-4C73-9374-BC247657B522}"/>
    <cellStyle name="Normal 2 4 5 2 2 2" xfId="3137" xr:uid="{A11A017B-D3A0-4CE0-B6F4-D658E931B3CF}"/>
    <cellStyle name="Normal 2 4 5 2 2 2 2" xfId="6387" xr:uid="{2A53E445-DB57-42FD-91AD-AE8091D79928}"/>
    <cellStyle name="Normal 2 4 5 2 2 3" xfId="4096" xr:uid="{7368F8AF-1A2E-449D-BAF2-AE6AB294A82D}"/>
    <cellStyle name="Normal 2 4 5 2 3" xfId="2866" xr:uid="{6B3C947C-E81D-4DEA-AED4-D25E8FBD46F1}"/>
    <cellStyle name="Normal 2 4 5 2 3 2" xfId="6116" xr:uid="{43CED357-C0F4-4495-A05E-3181B657DC8F}"/>
    <cellStyle name="Normal 2 4 5 2 4" xfId="3776" xr:uid="{F9E020C3-05DB-4A18-B8D8-A5C1C0680CAA}"/>
    <cellStyle name="Normal 2 4 5 2 5" xfId="9755" xr:uid="{437E2466-6E69-45B4-9E2B-B1A81B008BAA}"/>
    <cellStyle name="Normal 2 4 5 3" xfId="417" xr:uid="{14391B19-1825-4DC0-8AF1-6159EF631E7E}"/>
    <cellStyle name="Normal 2 4 5 3 2" xfId="737" xr:uid="{057704CD-1563-454E-9A93-A8870D9CA1E1}"/>
    <cellStyle name="Normal 2 4 5 3 2 2" xfId="3138" xr:uid="{489CC6B6-D57A-455D-BDDE-138443EB4FF5}"/>
    <cellStyle name="Normal 2 4 5 3 2 2 2" xfId="6388" xr:uid="{A53B57C4-0328-4C9D-B1A6-28D6D8A89790}"/>
    <cellStyle name="Normal 2 4 5 3 2 3" xfId="4097" xr:uid="{95643455-38E8-400D-9687-9CEAC7002A01}"/>
    <cellStyle name="Normal 2 4 5 3 3" xfId="2867" xr:uid="{5BD8D1DB-6A93-4825-983C-A9973DA05B71}"/>
    <cellStyle name="Normal 2 4 5 3 3 2" xfId="6117" xr:uid="{0A2DFDE9-1FC8-4F88-81B7-24127ACCB2D5}"/>
    <cellStyle name="Normal 2 4 5 3 4" xfId="3777" xr:uid="{6FE5AFDE-73DC-4019-8F9C-6E4AE237BE3A}"/>
    <cellStyle name="Normal 2 4 5 3 5" xfId="9756" xr:uid="{BBE6F516-C67F-4760-8155-0DC1393A9E3F}"/>
    <cellStyle name="Normal 2 4 5 4" xfId="418" xr:uid="{37E0CD2F-2AAC-4227-BB9A-7D381D87D78A}"/>
    <cellStyle name="Normal 2 4 5 4 2" xfId="738" xr:uid="{EBDCFAA4-BC6D-40F5-9211-51E1FFBDF3E2}"/>
    <cellStyle name="Normal 2 4 5 4 2 2" xfId="3139" xr:uid="{E1A50F7E-C08B-4E6D-8FBD-BC6ECD1013E1}"/>
    <cellStyle name="Normal 2 4 5 4 2 2 2" xfId="6389" xr:uid="{8FE5962F-AA01-4638-8156-4FE073850354}"/>
    <cellStyle name="Normal 2 4 5 4 2 3" xfId="4098" xr:uid="{994D5ECD-9083-4DE9-B317-88C486B290AA}"/>
    <cellStyle name="Normal 2 4 5 4 3" xfId="2868" xr:uid="{D4982DBF-C78F-46AA-8EE9-D7A85870215C}"/>
    <cellStyle name="Normal 2 4 5 4 3 2" xfId="6118" xr:uid="{2885D1C4-55F0-40D1-A24D-D9C2463408E7}"/>
    <cellStyle name="Normal 2 4 5 4 4" xfId="3778" xr:uid="{35F1F873-7F58-442F-876A-A7C59492D59A}"/>
    <cellStyle name="Normal 2 4 5 4 5" xfId="9757" xr:uid="{17A88F18-E35F-4716-82B8-6C4056B17B34}"/>
    <cellStyle name="Normal 2 4 5 5" xfId="419" xr:uid="{AB916356-4278-4EBA-ABA8-26F9B8EDBCBA}"/>
    <cellStyle name="Normal 2 4 5 5 2" xfId="739" xr:uid="{B3B8F2F5-4258-47D4-8BA0-EF9D4ED7A724}"/>
    <cellStyle name="Normal 2 4 5 5 2 2" xfId="3140" xr:uid="{5990E36D-5235-4B38-9412-7744D67DD976}"/>
    <cellStyle name="Normal 2 4 5 5 2 2 2" xfId="6390" xr:uid="{92DDD61C-9EA5-4FED-9062-87FBE3561F65}"/>
    <cellStyle name="Normal 2 4 5 5 2 3" xfId="4099" xr:uid="{559619D9-EE7A-42C8-8787-91A6C244D751}"/>
    <cellStyle name="Normal 2 4 5 5 3" xfId="2869" xr:uid="{31699BD9-2FFA-4041-9774-1534150F8D0B}"/>
    <cellStyle name="Normal 2 4 5 5 3 2" xfId="6119" xr:uid="{E87ECD2B-C55F-41AD-994E-D19AE1CAD6F8}"/>
    <cellStyle name="Normal 2 4 5 5 4" xfId="3779" xr:uid="{B51F4E0B-04B4-47F9-B781-39B3AE65B8A0}"/>
    <cellStyle name="Normal 2 4 5 5 5" xfId="9758" xr:uid="{CF954B95-564A-4CBD-9D2F-5115DCEFCA10}"/>
    <cellStyle name="Normal 2 4 5 6" xfId="740" xr:uid="{DDDDA957-1A5F-4619-8431-1C1C1BD631C2}"/>
    <cellStyle name="Normal 2 4 5 6 2" xfId="3141" xr:uid="{5EFDEF4B-CEBD-4251-AE8C-3601A7037BAA}"/>
    <cellStyle name="Normal 2 4 5 6 2 2" xfId="6391" xr:uid="{E6069E65-5E71-4E76-B9FE-A79B995D4F25}"/>
    <cellStyle name="Normal 2 4 5 6 3" xfId="4100" xr:uid="{7B6537E2-E57B-42F6-AAEE-7EC072524EB1}"/>
    <cellStyle name="Normal 2 4 5 7" xfId="2309" xr:uid="{848195B6-51AF-4799-A0E3-BFB66EF55B3E}"/>
    <cellStyle name="Normal 2 4 5 8" xfId="2865" xr:uid="{56C344A6-C803-48D8-B0CA-1BD090B5D3C9}"/>
    <cellStyle name="Normal 2 4 5 8 2" xfId="6115" xr:uid="{E03E002A-794A-459C-A987-4FB677D65BF8}"/>
    <cellStyle name="Normal 2 4 5 9" xfId="3775" xr:uid="{6C5B958D-0806-42E3-9B15-41553E4EF84F}"/>
    <cellStyle name="Normal 2 4 5_BC Tender Return Analysis (MEP)-EE" xfId="9759" xr:uid="{0348C4C1-DA00-48FE-B336-A5061701161D}"/>
    <cellStyle name="Normal 2 4 6" xfId="420" xr:uid="{F00A0432-E36C-4A09-ACFA-E6623123B3FA}"/>
    <cellStyle name="Normal 2 4 6 2" xfId="421" xr:uid="{C879E97C-164F-40F3-A8AC-84233CFDFA95}"/>
    <cellStyle name="Normal 2 4 6 2 2" xfId="741" xr:uid="{0AE19324-650C-4687-8FE3-A12049198BF6}"/>
    <cellStyle name="Normal 2 4 6 2 2 2" xfId="3142" xr:uid="{58F81F01-6573-43A8-9813-A9445BC45B4A}"/>
    <cellStyle name="Normal 2 4 6 2 2 2 2" xfId="6392" xr:uid="{BEA6BBB1-9C8C-4BA0-9ACE-0395B5DC119F}"/>
    <cellStyle name="Normal 2 4 6 2 2 3" xfId="4101" xr:uid="{F8CA61F4-DE0E-44D3-99E7-0D7D228BE8BF}"/>
    <cellStyle name="Normal 2 4 6 2 3" xfId="2871" xr:uid="{3F88C8F5-3EAE-4073-9AAE-A61A56B25E0B}"/>
    <cellStyle name="Normal 2 4 6 2 3 2" xfId="6121" xr:uid="{06FBE726-2B5D-4C58-A07B-D460906826E3}"/>
    <cellStyle name="Normal 2 4 6 2 4" xfId="3781" xr:uid="{1EA04D72-8114-4526-8927-DAD2F194A80B}"/>
    <cellStyle name="Normal 2 4 6 2 5" xfId="9761" xr:uid="{7ED72299-EC88-461E-9936-6F5BFD953492}"/>
    <cellStyle name="Normal 2 4 6 3" xfId="422" xr:uid="{C01BD461-BB91-4453-82F6-90D5F46D725D}"/>
    <cellStyle name="Normal 2 4 6 3 2" xfId="742" xr:uid="{E6359B5C-A9FF-42D6-8D81-EE0A6C81B418}"/>
    <cellStyle name="Normal 2 4 6 3 2 2" xfId="3143" xr:uid="{52700E80-138C-4238-A675-CE65EB0AB076}"/>
    <cellStyle name="Normal 2 4 6 3 2 2 2" xfId="6393" xr:uid="{F7BB7581-737D-4B26-9604-B21DF420C202}"/>
    <cellStyle name="Normal 2 4 6 3 2 3" xfId="4102" xr:uid="{7299F16E-6AAA-4BE9-BBEF-F124E963B810}"/>
    <cellStyle name="Normal 2 4 6 3 3" xfId="2872" xr:uid="{39E057F1-6820-4C01-A02B-E2512694F867}"/>
    <cellStyle name="Normal 2 4 6 3 3 2" xfId="6122" xr:uid="{DFDF47F8-67BE-4379-A3D9-5789CD958E5D}"/>
    <cellStyle name="Normal 2 4 6 3 4" xfId="3782" xr:uid="{45AD77F0-52C8-4B18-A0EF-2B37050C6938}"/>
    <cellStyle name="Normal 2 4 6 3 5" xfId="9762" xr:uid="{AAD15A11-F439-411A-9FEF-2A0F6F9F7F16}"/>
    <cellStyle name="Normal 2 4 6 4" xfId="423" xr:uid="{08DEEEF4-7512-41CC-B129-81D53D88D097}"/>
    <cellStyle name="Normal 2 4 6 4 2" xfId="743" xr:uid="{B290CDC3-3C33-459C-BF6A-8E70BF194270}"/>
    <cellStyle name="Normal 2 4 6 4 2 2" xfId="3144" xr:uid="{B4E06055-5E8F-48D0-8BE8-B389051EA2D7}"/>
    <cellStyle name="Normal 2 4 6 4 2 2 2" xfId="6394" xr:uid="{4CCF8119-F62E-4BCF-AE35-29E8B557A3D6}"/>
    <cellStyle name="Normal 2 4 6 4 2 3" xfId="4103" xr:uid="{076E71D8-E70F-49B5-9617-C3802424C49E}"/>
    <cellStyle name="Normal 2 4 6 4 3" xfId="2873" xr:uid="{5483D432-C0CE-4923-BC47-D1F76F97FF77}"/>
    <cellStyle name="Normal 2 4 6 4 3 2" xfId="6123" xr:uid="{388337D3-6771-4CB4-8E46-66DD06F14C6B}"/>
    <cellStyle name="Normal 2 4 6 4 4" xfId="3783" xr:uid="{62D5771D-EE04-4FF4-9A96-FDCD704616B4}"/>
    <cellStyle name="Normal 2 4 6 4 5" xfId="9763" xr:uid="{D3129BC7-EEE9-46D1-88FF-2A4E5606689F}"/>
    <cellStyle name="Normal 2 4 6 5" xfId="424" xr:uid="{2F6AB53B-EE3C-4B66-8DEB-C19F3A39A187}"/>
    <cellStyle name="Normal 2 4 6 5 2" xfId="744" xr:uid="{F335EDDA-C3B6-4DFE-9971-84DA6D59C6CB}"/>
    <cellStyle name="Normal 2 4 6 5 2 2" xfId="3145" xr:uid="{96195CE8-FB7E-458F-84E5-B46005E02E3A}"/>
    <cellStyle name="Normal 2 4 6 5 2 2 2" xfId="6395" xr:uid="{8CC922D9-742F-4AB1-93DC-5E6A8C8A1403}"/>
    <cellStyle name="Normal 2 4 6 5 2 3" xfId="4104" xr:uid="{B6206B9F-A1A6-4B3C-854A-EA56F93E889D}"/>
    <cellStyle name="Normal 2 4 6 5 3" xfId="2874" xr:uid="{2DB534AA-5226-4641-8FF7-3F5EECE1555D}"/>
    <cellStyle name="Normal 2 4 6 5 3 2" xfId="6124" xr:uid="{E5F460F7-766A-4B5F-B111-A4F1A2C72D89}"/>
    <cellStyle name="Normal 2 4 6 5 4" xfId="3784" xr:uid="{C554788E-DD24-4233-96AA-DEFF1A41F47C}"/>
    <cellStyle name="Normal 2 4 6 5 5" xfId="9764" xr:uid="{4B9CFCFC-2DC1-4E97-A32F-D9D616BA0663}"/>
    <cellStyle name="Normal 2 4 6 6" xfId="745" xr:uid="{3E71F56F-C510-41A5-AC48-0680B3700563}"/>
    <cellStyle name="Normal 2 4 6 6 2" xfId="3146" xr:uid="{2D8197FD-E4B1-4F74-966E-3829F23D79C2}"/>
    <cellStyle name="Normal 2 4 6 6 2 2" xfId="6396" xr:uid="{B6CCAFB8-D6C3-467C-BA9F-59BBC441C653}"/>
    <cellStyle name="Normal 2 4 6 6 3" xfId="4105" xr:uid="{446B1D7A-3939-4A92-99E9-E065965E2C14}"/>
    <cellStyle name="Normal 2 4 6 7" xfId="2870" xr:uid="{9BF01569-CAAF-4F56-AAD3-CE1CCFFA8723}"/>
    <cellStyle name="Normal 2 4 6 7 2" xfId="6120" xr:uid="{EE662021-D8E4-4228-B3B2-9C7B70F1243C}"/>
    <cellStyle name="Normal 2 4 6 8" xfId="3780" xr:uid="{1025FEDA-BD3F-4973-A747-2B75EDF9BF84}"/>
    <cellStyle name="Normal 2 4 6 9" xfId="9760" xr:uid="{BB01712C-A71D-494D-BC7A-4C0423D30CD6}"/>
    <cellStyle name="Normal 2 4 6_BC Tender Return Analysis (MEP)-EE" xfId="9765" xr:uid="{957EADD7-5B52-413F-8BC7-94DB6EA0C8A5}"/>
    <cellStyle name="Normal 2 4 7" xfId="425" xr:uid="{C3D045C8-2AB5-45F3-A13F-027D09F8A33B}"/>
    <cellStyle name="Normal 2 4 7 2" xfId="426" xr:uid="{DE49114A-57BF-4531-AC83-5DA8D15082BC}"/>
    <cellStyle name="Normal 2 4 7 2 2" xfId="746" xr:uid="{02206A50-3584-478E-9B57-EBE3F5D82C33}"/>
    <cellStyle name="Normal 2 4 7 2 2 2" xfId="3147" xr:uid="{495DE96D-C946-4D38-B8F1-B78CE7B4C5CF}"/>
    <cellStyle name="Normal 2 4 7 2 2 2 2" xfId="6397" xr:uid="{65CF56D5-0EF7-48D9-BC17-B75F91BD1044}"/>
    <cellStyle name="Normal 2 4 7 2 2 3" xfId="4106" xr:uid="{0D826F45-A267-40F9-A9F9-2B3C4CE85EE7}"/>
    <cellStyle name="Normal 2 4 7 2 3" xfId="2876" xr:uid="{ED340211-F41F-4A7E-934E-B9050CE3E8E3}"/>
    <cellStyle name="Normal 2 4 7 2 3 2" xfId="6126" xr:uid="{ADE8C2A2-FA53-46A2-B7F1-DBA741A8B414}"/>
    <cellStyle name="Normal 2 4 7 2 4" xfId="3786" xr:uid="{B0AAA38D-C961-4F65-89DA-A2485961FC4A}"/>
    <cellStyle name="Normal 2 4 7 2 5" xfId="9767" xr:uid="{89EC1CA7-F794-4EC8-911E-537997ABC3E4}"/>
    <cellStyle name="Normal 2 4 7 3" xfId="427" xr:uid="{807E6A87-1724-40D0-AB47-BC295F20FD7A}"/>
    <cellStyle name="Normal 2 4 7 3 2" xfId="747" xr:uid="{0BBF84EF-47A6-48A4-9861-A82C61AD3E2B}"/>
    <cellStyle name="Normal 2 4 7 3 2 2" xfId="3148" xr:uid="{540D8243-0CA9-4D35-8E31-DAB529686B3F}"/>
    <cellStyle name="Normal 2 4 7 3 2 2 2" xfId="6398" xr:uid="{59EEB489-DC64-4828-BE7B-ACF3E1C3BD6A}"/>
    <cellStyle name="Normal 2 4 7 3 2 3" xfId="4107" xr:uid="{D920F93F-2EA0-42E3-AF67-18F477EAC5D2}"/>
    <cellStyle name="Normal 2 4 7 3 3" xfId="2877" xr:uid="{F60B385C-28E6-4A70-8E7C-9AED7DE2F200}"/>
    <cellStyle name="Normal 2 4 7 3 3 2" xfId="6127" xr:uid="{0B6A7494-9D53-4073-BA82-08535A62FE4D}"/>
    <cellStyle name="Normal 2 4 7 3 4" xfId="3787" xr:uid="{891B83B9-922A-49C9-9A58-8B75612C666D}"/>
    <cellStyle name="Normal 2 4 7 3 5" xfId="9768" xr:uid="{EC23B7B4-404A-4045-A069-D1B302603C50}"/>
    <cellStyle name="Normal 2 4 7 4" xfId="428" xr:uid="{CE099322-A9A7-4ED7-8747-6B7400474EF5}"/>
    <cellStyle name="Normal 2 4 7 4 2" xfId="748" xr:uid="{359F3F2E-27E1-4811-A835-EB639E361D49}"/>
    <cellStyle name="Normal 2 4 7 4 2 2" xfId="3149" xr:uid="{87D3534E-A0BC-45C1-9033-FCCE07F902FD}"/>
    <cellStyle name="Normal 2 4 7 4 2 2 2" xfId="6399" xr:uid="{829D16EC-7D84-4B9B-ACDC-E9FA8C760A2D}"/>
    <cellStyle name="Normal 2 4 7 4 2 3" xfId="4108" xr:uid="{73CF3366-F506-41B6-9977-0E16C44E2407}"/>
    <cellStyle name="Normal 2 4 7 4 3" xfId="2878" xr:uid="{249A0F31-F157-4237-8300-812984DC214A}"/>
    <cellStyle name="Normal 2 4 7 4 3 2" xfId="6128" xr:uid="{F541F447-2EFB-4DF7-860D-A4D9AC65542A}"/>
    <cellStyle name="Normal 2 4 7 4 4" xfId="3788" xr:uid="{F4CFD3AB-8DCB-44E9-8FFB-7593CCCB19B9}"/>
    <cellStyle name="Normal 2 4 7 4 5" xfId="9769" xr:uid="{662F61E0-55B2-4DDA-A545-A9449F8C8093}"/>
    <cellStyle name="Normal 2 4 7 5" xfId="429" xr:uid="{0D89A761-FEC0-4D74-8D03-2C361FAE6728}"/>
    <cellStyle name="Normal 2 4 7 5 2" xfId="749" xr:uid="{64FD2BD6-4719-465B-856F-87883DE0EA8B}"/>
    <cellStyle name="Normal 2 4 7 5 2 2" xfId="3150" xr:uid="{0F37A7CF-8A76-4950-BDE7-46A2E38DCA32}"/>
    <cellStyle name="Normal 2 4 7 5 2 2 2" xfId="6400" xr:uid="{DE3276CA-4598-4877-91EA-9D6D48E8BB49}"/>
    <cellStyle name="Normal 2 4 7 5 2 3" xfId="4109" xr:uid="{A94EC028-AD60-4663-8463-19B5448E833C}"/>
    <cellStyle name="Normal 2 4 7 5 3" xfId="2879" xr:uid="{5C9C13E6-F562-40C1-94FF-EE4FB88E1B4D}"/>
    <cellStyle name="Normal 2 4 7 5 3 2" xfId="6129" xr:uid="{B9763F19-75ED-41E7-804E-579E0D2F1FE6}"/>
    <cellStyle name="Normal 2 4 7 5 4" xfId="3789" xr:uid="{9798F7C4-AFD4-43A4-9EB9-51A93557B2AC}"/>
    <cellStyle name="Normal 2 4 7 5 5" xfId="9770" xr:uid="{10FE440A-3055-4028-AB1C-F8BD2A94ACB9}"/>
    <cellStyle name="Normal 2 4 7 6" xfId="750" xr:uid="{8DF4E276-8B95-44B3-9136-95CA119680B6}"/>
    <cellStyle name="Normal 2 4 7 6 2" xfId="3151" xr:uid="{DF0FF5C0-1A11-4209-9606-2D54A0DAE777}"/>
    <cellStyle name="Normal 2 4 7 6 2 2" xfId="6401" xr:uid="{9B73CDEB-A35D-42ED-84CC-0AC6E34608FD}"/>
    <cellStyle name="Normal 2 4 7 6 3" xfId="4110" xr:uid="{9F66FFD8-5A6B-4413-984F-47D63883E463}"/>
    <cellStyle name="Normal 2 4 7 7" xfId="2875" xr:uid="{46130A0C-FF67-4502-A21B-DA72B794B0A8}"/>
    <cellStyle name="Normal 2 4 7 7 2" xfId="6125" xr:uid="{61075DA9-6D68-4867-A433-25548D412035}"/>
    <cellStyle name="Normal 2 4 7 8" xfId="3785" xr:uid="{F0B2F414-C9DD-4CD5-9D90-9512C729F74C}"/>
    <cellStyle name="Normal 2 4 7 9" xfId="9766" xr:uid="{C4EC2943-6377-467C-BB90-521C18D72DC9}"/>
    <cellStyle name="Normal 2 4 7_BC Tender Return Analysis (MEP)-EE" xfId="9771" xr:uid="{724D015D-E017-45BD-BEAC-67B7E302CF56}"/>
    <cellStyle name="Normal 2 4 8" xfId="430" xr:uid="{F31A141A-7659-47B7-A4A2-DD2F29F10596}"/>
    <cellStyle name="Normal 2 4 8 2" xfId="431" xr:uid="{CBA234C1-676A-4362-9091-F4D62D8CABF1}"/>
    <cellStyle name="Normal 2 4 8 2 2" xfId="751" xr:uid="{775B202B-DB66-440B-9AE8-8E209FA9DFDD}"/>
    <cellStyle name="Normal 2 4 8 2 2 2" xfId="3152" xr:uid="{E8CC35AE-3ADC-41B8-AB73-09C8B55E5CF9}"/>
    <cellStyle name="Normal 2 4 8 2 2 2 2" xfId="6402" xr:uid="{2FC21266-EBD4-4C47-9908-5FB60A419A8A}"/>
    <cellStyle name="Normal 2 4 8 2 2 3" xfId="4111" xr:uid="{9F1C0DEE-DD4A-4CCD-91D3-E1BB76E01F12}"/>
    <cellStyle name="Normal 2 4 8 2 3" xfId="2881" xr:uid="{F37FBCF7-2952-447D-8A56-1079A3E789CB}"/>
    <cellStyle name="Normal 2 4 8 2 3 2" xfId="6131" xr:uid="{63345676-4702-4E53-8A02-7854611A09D2}"/>
    <cellStyle name="Normal 2 4 8 2 4" xfId="3791" xr:uid="{B2712782-835C-4C79-B909-887A36CD0B4C}"/>
    <cellStyle name="Normal 2 4 8 2 5" xfId="9773" xr:uid="{57B38D4F-B901-46C8-8E40-21ABFE99D3B6}"/>
    <cellStyle name="Normal 2 4 8 3" xfId="432" xr:uid="{05A9702C-F229-44C7-872E-607C1BE6E032}"/>
    <cellStyle name="Normal 2 4 8 3 2" xfId="752" xr:uid="{899D0F44-BA69-43CA-B5EC-6579C8FB1724}"/>
    <cellStyle name="Normal 2 4 8 3 2 2" xfId="3153" xr:uid="{FE0E85D6-C2B1-43B6-BC68-027C5B4A807F}"/>
    <cellStyle name="Normal 2 4 8 3 2 2 2" xfId="6403" xr:uid="{D41CBC3F-B238-4C8D-A0AE-1F1B0166FA3F}"/>
    <cellStyle name="Normal 2 4 8 3 2 3" xfId="4112" xr:uid="{A153912E-E155-431B-8AB4-36042180FEC3}"/>
    <cellStyle name="Normal 2 4 8 3 3" xfId="2882" xr:uid="{F2A65745-A196-4B8E-B0D0-2E37E3840684}"/>
    <cellStyle name="Normal 2 4 8 3 3 2" xfId="6132" xr:uid="{D1D720B8-BE7A-43DD-9E64-C9F258B35AE0}"/>
    <cellStyle name="Normal 2 4 8 3 4" xfId="3792" xr:uid="{71AC5EFA-7036-4161-906B-671E420FA5AB}"/>
    <cellStyle name="Normal 2 4 8 3 5" xfId="9774" xr:uid="{21ED2FAE-7A9D-4BDC-988C-27F42AD97D25}"/>
    <cellStyle name="Normal 2 4 8 4" xfId="433" xr:uid="{0A0B1BED-1726-41D5-8942-95E3CEEFD170}"/>
    <cellStyle name="Normal 2 4 8 4 2" xfId="753" xr:uid="{201A3AE9-C03D-438E-9C55-F46DE8DA3B55}"/>
    <cellStyle name="Normal 2 4 8 4 2 2" xfId="3154" xr:uid="{CE1B4441-A4DD-410B-8144-481C4CC188F6}"/>
    <cellStyle name="Normal 2 4 8 4 2 2 2" xfId="6404" xr:uid="{AD9ED2F1-657E-4DA6-846F-0616E70EBEC8}"/>
    <cellStyle name="Normal 2 4 8 4 2 3" xfId="4113" xr:uid="{BE15A24F-0279-424A-A8E4-8B2E3C79CEE1}"/>
    <cellStyle name="Normal 2 4 8 4 3" xfId="2883" xr:uid="{A1EECEFE-DEF5-4DD9-ABBC-A170F8C386F5}"/>
    <cellStyle name="Normal 2 4 8 4 3 2" xfId="6133" xr:uid="{DA3962EA-AE9D-4E6E-B17A-23A8E4367730}"/>
    <cellStyle name="Normal 2 4 8 4 4" xfId="3793" xr:uid="{2F2773FD-4B71-40B7-9ADE-FFA41E0833D6}"/>
    <cellStyle name="Normal 2 4 8 4 5" xfId="9775" xr:uid="{EF99487A-35D6-4FA9-873A-D9F49CE2951B}"/>
    <cellStyle name="Normal 2 4 8 5" xfId="434" xr:uid="{5F1990EC-F813-4598-AEDE-D8A9DF9CBFA7}"/>
    <cellStyle name="Normal 2 4 8 5 2" xfId="754" xr:uid="{FFBE641C-ED4B-4E18-B38D-ECD37B161FA4}"/>
    <cellStyle name="Normal 2 4 8 5 2 2" xfId="3155" xr:uid="{EFAAA7E9-93AA-4243-804A-B37CF4AE8892}"/>
    <cellStyle name="Normal 2 4 8 5 2 2 2" xfId="6405" xr:uid="{938A11D2-6F7D-4A0E-87A7-F264E30335D9}"/>
    <cellStyle name="Normal 2 4 8 5 2 3" xfId="4114" xr:uid="{99B7AA86-4766-4B87-AF59-1E8DFA8CC5B2}"/>
    <cellStyle name="Normal 2 4 8 5 3" xfId="2884" xr:uid="{AB0CB4B3-53EF-4C03-82E2-A4747D2D9C5F}"/>
    <cellStyle name="Normal 2 4 8 5 3 2" xfId="6134" xr:uid="{5322EDCA-89A3-4F87-BC50-F3155BEDDFB7}"/>
    <cellStyle name="Normal 2 4 8 5 4" xfId="3794" xr:uid="{31900248-2C5B-45B2-9B99-73880E8F04E3}"/>
    <cellStyle name="Normal 2 4 8 5 5" xfId="9776" xr:uid="{8BB3681B-8314-443E-A519-3C8CA55D4530}"/>
    <cellStyle name="Normal 2 4 8 6" xfId="755" xr:uid="{A8C33DA9-9AED-4D91-BE7C-78725377729B}"/>
    <cellStyle name="Normal 2 4 8 6 2" xfId="3156" xr:uid="{8D9AC720-3040-4D04-8424-7B9917936ED7}"/>
    <cellStyle name="Normal 2 4 8 6 2 2" xfId="6406" xr:uid="{2C3B22D1-9E8C-48F9-84CB-C4CE4943F462}"/>
    <cellStyle name="Normal 2 4 8 6 3" xfId="4115" xr:uid="{21AEB00B-C943-4637-BD85-872D25FD444D}"/>
    <cellStyle name="Normal 2 4 8 7" xfId="2880" xr:uid="{97AB3D20-A0DF-48C1-AB6C-E785CE48B2A4}"/>
    <cellStyle name="Normal 2 4 8 7 2" xfId="6130" xr:uid="{D30DF943-970F-44B3-BF0D-7C399C7A0426}"/>
    <cellStyle name="Normal 2 4 8 8" xfId="3790" xr:uid="{D23EB76D-D5EE-4AAF-BFC6-39AE6619610C}"/>
    <cellStyle name="Normal 2 4 8 9" xfId="9772" xr:uid="{158C3D64-1BC7-48F9-80D2-6EB466EF9554}"/>
    <cellStyle name="Normal 2 4 8_BC Tender Return Analysis (MEP)-EE" xfId="9777" xr:uid="{20566C01-8900-44F5-B89B-3C014CEBD235}"/>
    <cellStyle name="Normal 2 4 9" xfId="435" xr:uid="{6991739E-A2C5-4E04-B491-812E2FE7CECE}"/>
    <cellStyle name="Normal 2 4_BC Tender Return Analysis (MEP)-EE" xfId="9778" xr:uid="{537739FA-11DA-4F5C-99A7-DF8C59148409}"/>
    <cellStyle name="Normal 2 40" xfId="2310" xr:uid="{41D88993-6F4F-4FD5-AA98-E3C2B379B119}"/>
    <cellStyle name="Normal 2 40 2" xfId="32687" xr:uid="{5312F391-E968-4C73-B75B-6094B7338F58}"/>
    <cellStyle name="Normal 2 41" xfId="2311" xr:uid="{C8BE0BC1-E278-4A52-8353-81559BF3AA88}"/>
    <cellStyle name="Normal 2 41 2" xfId="32688" xr:uid="{E692AFCF-FB4E-45CB-8311-1DB793402423}"/>
    <cellStyle name="Normal 2 42" xfId="2312" xr:uid="{FA365913-A1BA-45FF-9D91-604C9B325783}"/>
    <cellStyle name="Normal 2 42 2" xfId="32689" xr:uid="{9CEC34AC-AA4C-4CFE-8A29-930C1C093E8E}"/>
    <cellStyle name="Normal 2 43" xfId="2313" xr:uid="{839D21AA-0894-4AA9-BCDA-441E8EE48122}"/>
    <cellStyle name="Normal 2 43 2" xfId="32690" xr:uid="{6C4304A4-3002-4675-B137-575255302055}"/>
    <cellStyle name="Normal 2 44" xfId="2314" xr:uid="{1B1CC546-D9B4-4E49-94E9-D129992CBA68}"/>
    <cellStyle name="Normal 2 44 2" xfId="32691" xr:uid="{6840C312-630F-4F9D-AA1D-4288D0E58173}"/>
    <cellStyle name="Normal 2 45" xfId="2315" xr:uid="{A16707C9-3A50-47C4-9350-D46328395709}"/>
    <cellStyle name="Normal 2 45 2" xfId="32692" xr:uid="{66BE0F35-39A1-468D-AA21-43034CD909DC}"/>
    <cellStyle name="Normal 2 46" xfId="2316" xr:uid="{719697F2-2D4D-4E6A-847E-1EFAD02EE019}"/>
    <cellStyle name="Normal 2 46 2" xfId="32693" xr:uid="{0549F144-B364-4539-A814-0BD4C933A359}"/>
    <cellStyle name="Normal 2 47" xfId="2317" xr:uid="{EC208DE4-384E-4121-8ECC-344FA64E621C}"/>
    <cellStyle name="Normal 2 47 2" xfId="32694" xr:uid="{52ED91BF-7023-473C-ADAE-ED1756A83177}"/>
    <cellStyle name="Normal 2 48" xfId="2318" xr:uid="{C60B8F90-E6A5-4F6A-85B7-2A81594ADF97}"/>
    <cellStyle name="Normal 2 48 2" xfId="32695" xr:uid="{99AE1C04-9B26-4393-8D80-2DA4F8EB42B8}"/>
    <cellStyle name="Normal 2 49" xfId="2319" xr:uid="{44519173-40BA-4703-AD72-37CC63413F9B}"/>
    <cellStyle name="Normal 2 49 2" xfId="32696" xr:uid="{AA379390-0816-4B84-8F53-6F5E2B5386DD}"/>
    <cellStyle name="Normal 2 5" xfId="436" xr:uid="{80CF5065-5202-4B71-B02F-2E3753DA697F}"/>
    <cellStyle name="Normal 2 5 2" xfId="2320" xr:uid="{74EAC797-2655-4FA3-A4BE-249A532EB568}"/>
    <cellStyle name="Normal 2 5 2 2" xfId="9780" xr:uid="{212A3352-DF72-46DC-9D54-49793D7AE872}"/>
    <cellStyle name="Normal 2 5 3" xfId="2321" xr:uid="{6BF52985-358B-4566-B546-C1B5B0AC7E4C}"/>
    <cellStyle name="Normal 2 5 3 2" xfId="30595" xr:uid="{361E4C3A-BEBF-4BF7-AD76-FCF66B978242}"/>
    <cellStyle name="Normal 2 5 4" xfId="2322" xr:uid="{262FBB6B-5DD1-4515-878E-DE16D6F33852}"/>
    <cellStyle name="Normal 2 5 5" xfId="2323" xr:uid="{C0708C60-EEE8-4097-AFEE-EC60A5D18A17}"/>
    <cellStyle name="Normal 2 5 6" xfId="9779" xr:uid="{1FE599B9-71F9-4B36-9F5C-FBC6AF31F2BD}"/>
    <cellStyle name="Normal 2 50" xfId="2324" xr:uid="{64FC6E80-D097-4034-B4E6-B62820832AE3}"/>
    <cellStyle name="Normal 2 50 2" xfId="32698" xr:uid="{9EE13867-510F-4645-849B-CFD53C282431}"/>
    <cellStyle name="Normal 2 51" xfId="2325" xr:uid="{39399070-238A-4573-97DF-0AF18FE4362D}"/>
    <cellStyle name="Normal 2 51 2" xfId="32699" xr:uid="{648789B6-E527-4603-ACBA-F93F55E66D44}"/>
    <cellStyle name="Normal 2 52" xfId="2326" xr:uid="{D79C7E33-6AE4-4E3F-8949-E88084CA91DD}"/>
    <cellStyle name="Normal 2 52 2" xfId="32700" xr:uid="{7A69A51B-6E8F-4862-A916-09747C612F38}"/>
    <cellStyle name="Normal 2 53" xfId="2327" xr:uid="{23ED0A6E-AF2E-4548-ADE7-BFC39B884548}"/>
    <cellStyle name="Normal 2 53 2" xfId="32701" xr:uid="{BB566E57-EF9F-4737-A031-E5FE73EAB2F1}"/>
    <cellStyle name="Normal 2 54" xfId="2328" xr:uid="{A29CA6FC-1C6E-4A0D-B3D5-ECEE4E1D4E2C}"/>
    <cellStyle name="Normal 2 55" xfId="2329" xr:uid="{6C179F7E-F628-4704-A48F-0B71054FF208}"/>
    <cellStyle name="Normal 2 56" xfId="915" xr:uid="{B55129FD-AAE4-4395-9ED0-DD571A6B132A}"/>
    <cellStyle name="Normal 2 57" xfId="113" xr:uid="{23B0729D-2009-4D0A-AEDF-34E76BE250B8}"/>
    <cellStyle name="Normal 2 58" xfId="922" xr:uid="{A3DC5DD9-9A7B-4110-A53B-8E775088A4E8}"/>
    <cellStyle name="Normal 2 59" xfId="2776" xr:uid="{93695221-279F-47F9-BD88-C37442740926}"/>
    <cellStyle name="Normal 2 59 2" xfId="32165" xr:uid="{4A676147-CFC7-49E9-84AB-9156ED0DB05B}"/>
    <cellStyle name="Normal 2 6" xfId="100" xr:uid="{5CCB51FE-D887-4D12-AC74-A01DCF7A8689}"/>
    <cellStyle name="Normal 2 6 2" xfId="125" xr:uid="{F1151273-596A-418F-8FF7-10DA7BFFFD4B}"/>
    <cellStyle name="Normal 2 6 2 11" xfId="105" xr:uid="{C6C07190-ACA6-4B62-B2C4-09E5A5E31F2E}"/>
    <cellStyle name="Normal 2 6 2 2" xfId="1361" xr:uid="{2739B285-7804-43C9-B75C-756E76BD9AEC}"/>
    <cellStyle name="Normal 2 6 2 2 2" xfId="32316" xr:uid="{19A8F0CF-0CDF-47BB-9DB4-03869FDBC14F}"/>
    <cellStyle name="Normal 2 6 2 3" xfId="933" xr:uid="{149AB0E3-7919-45F6-94F6-F0B61CDBBC98}"/>
    <cellStyle name="Normal 2 6 2 3 2" xfId="32295" xr:uid="{4B374AF2-7345-4467-9719-173B2DE23B9A}"/>
    <cellStyle name="Normal 2 6 2 4" xfId="101" xr:uid="{DED248CC-E7F5-4B7C-826F-39BF65C25085}"/>
    <cellStyle name="Normal 2 6 3" xfId="2330" xr:uid="{732553F2-A13B-47D4-B74F-9C7F29189A22}"/>
    <cellStyle name="Normal 2 6 3 2" xfId="32702" xr:uid="{12908A76-7F42-4D25-8C0D-B6B6DA075D0D}"/>
    <cellStyle name="Normal 2 6 3 3" xfId="32287" xr:uid="{9D410FD3-D52F-42B5-917E-13BA87912B51}"/>
    <cellStyle name="Normal 2 6 4" xfId="2331" xr:uid="{4BDABF39-8942-494F-B118-7B8D430D2DDA}"/>
    <cellStyle name="Normal 2 6 4 2" xfId="32703" xr:uid="{90139169-5234-43E0-ACB9-E0A284548B1F}"/>
    <cellStyle name="Normal 2 6 5" xfId="2332" xr:uid="{587EC9E1-767E-47B5-AE8F-701F3065C76B}"/>
    <cellStyle name="Normal 2 6 5 2" xfId="32704" xr:uid="{1E795F60-3C0B-4EDA-9E8A-8920AD4EF9A7}"/>
    <cellStyle name="Normal 2 6 6" xfId="2333" xr:uid="{768907B4-9B02-482B-BFC1-7498065467FC}"/>
    <cellStyle name="Normal 2 6 6 2" xfId="32705" xr:uid="{AF299890-B0D3-44DC-B52F-2C4F1570B043}"/>
    <cellStyle name="Normal 2 6 7" xfId="136" xr:uid="{6A10AD1C-9EE2-4F5E-8A52-AFF427FD741C}"/>
    <cellStyle name="Normal 2 6 8" xfId="9781" xr:uid="{DC64A006-F8F2-4075-A3EC-4D887CA16164}"/>
    <cellStyle name="Normal 2 60" xfId="3445" xr:uid="{53DF33E8-6951-4418-BAA9-34B9E6C8A384}"/>
    <cellStyle name="Normal 2 61" xfId="2774" xr:uid="{E7BCA764-2C64-41D1-A124-2CD5410A5595}"/>
    <cellStyle name="Normal 2 62" xfId="124" xr:uid="{09584D1D-682E-4B11-9200-B0353D6136F6}"/>
    <cellStyle name="Normal 2 63" xfId="32160" xr:uid="{0BDA1204-45FC-45B1-A6E7-C3E2784C262E}"/>
    <cellStyle name="Normal 2 64" xfId="32779" xr:uid="{AF8EEECB-8995-4737-B15A-49E4FE4556E1}"/>
    <cellStyle name="Normal 2 65" xfId="32814" xr:uid="{FAA5ACC4-3AEA-4D5C-96F2-C20584F3064A}"/>
    <cellStyle name="Normal 2 66" xfId="99" xr:uid="{5240A0E6-B27A-439A-85D3-93456FE07727}"/>
    <cellStyle name="Normal 2 67" xfId="32879" xr:uid="{DCF96306-9DE3-4129-A4BA-364F2AD7C3DE}"/>
    <cellStyle name="Normal 2 7" xfId="437" xr:uid="{67E40E86-E127-4F01-B779-13DFFE35CF49}"/>
    <cellStyle name="Normal 2 7 2" xfId="2334" xr:uid="{86ACAC5C-5471-47C8-8462-42D4165B8E83}"/>
    <cellStyle name="Normal 2 7 2 2" xfId="32706" xr:uid="{057C89D2-C88D-47D5-88C4-B8846DF13682}"/>
    <cellStyle name="Normal 2 7 3" xfId="2335" xr:uid="{25E21D6C-C80B-4D52-8368-E7812306DBCB}"/>
    <cellStyle name="Normal 2 7 3 2" xfId="32707" xr:uid="{8975DBE9-E5CF-4501-AB22-8F0E1A4A8196}"/>
    <cellStyle name="Normal 2 7 4" xfId="2336" xr:uid="{3C408A50-B726-42B1-A26B-A30496FA4B61}"/>
    <cellStyle name="Normal 2 7 5" xfId="2337" xr:uid="{514A9053-EF19-4623-A220-EDAD6959277C}"/>
    <cellStyle name="Normal 2 7 6" xfId="2338" xr:uid="{8219A17F-0BB6-46E4-B71D-DE7464524D32}"/>
    <cellStyle name="Normal 2 7 6 2" xfId="32708" xr:uid="{5DC09390-9BD7-4AF4-8FD0-0BC03F65E947}"/>
    <cellStyle name="Normal 2 7 7" xfId="9782" xr:uid="{110257B1-DFF3-4D3E-836C-31055EA33E56}"/>
    <cellStyle name="Normal 2 7_EQ1008-72 VILLAS - IRRIGATION BOQ" xfId="2339" xr:uid="{F378675C-4A6F-4EAE-A944-66D12F76743E}"/>
    <cellStyle name="Normal 2 8" xfId="438" xr:uid="{965D2471-A4E7-4781-BA5F-91ECC033FA04}"/>
    <cellStyle name="Normal 2 8 2" xfId="2340" xr:uid="{C44424E1-DCBC-4179-85C8-A71E7FA2D9FA}"/>
    <cellStyle name="Normal 2 8 2 2" xfId="32709" xr:uid="{5F1B47E5-9374-49BE-B65C-79608D38A4D7}"/>
    <cellStyle name="Normal 2 8 3" xfId="9783" xr:uid="{EF8F7DD0-1A2D-4DC1-A4E6-67AF9A4A0AEC}"/>
    <cellStyle name="Normal 2 9" xfId="439" xr:uid="{709D343A-0CB8-4B44-B5DF-9AA0132A6553}"/>
    <cellStyle name="Normal 2 9 2" xfId="2341" xr:uid="{3EB3D653-00A1-411C-871A-96E4F8A21AD0}"/>
    <cellStyle name="Normal 2 9 2 2" xfId="32710" xr:uid="{F7B72A6C-328C-463A-BBE8-A13234B0DFC9}"/>
    <cellStyle name="Normal 2 9 3" xfId="9784" xr:uid="{1A959D2E-F535-4BF3-A2FC-ADF081941B76}"/>
    <cellStyle name="Normal 2_06_RC Doors Estimate" xfId="9785" xr:uid="{6B689F8D-7615-482B-8549-3DA4B15A2850}"/>
    <cellStyle name="Normal 20" xfId="440" xr:uid="{C4996241-493B-42D9-9A9F-20899E0278AF}"/>
    <cellStyle name="Normal 20 10" xfId="9786" xr:uid="{64AD8D58-452F-4DCF-9170-2DBA96BF70CE}"/>
    <cellStyle name="Normal 20 10 2" xfId="9787" xr:uid="{F0686AB6-67E9-4C72-870F-58106FE7CC17}"/>
    <cellStyle name="Normal 20 10 2 2" xfId="30596" xr:uid="{EC7FBE6C-02C2-430B-BD50-58D6C938FCE0}"/>
    <cellStyle name="Normal 20 10 3" xfId="30597" xr:uid="{0DE89AE7-632F-425E-9BD0-4835469B96A3}"/>
    <cellStyle name="Normal 20 11" xfId="9788" xr:uid="{765FD594-096A-439A-97EB-B4E33761DE26}"/>
    <cellStyle name="Normal 20 11 2" xfId="9789" xr:uid="{AFC8CE17-E128-4451-BD99-00A3700D5003}"/>
    <cellStyle name="Normal 20 11 2 2" xfId="30598" xr:uid="{2C31C806-0FB2-4F07-9890-866D5D9727C7}"/>
    <cellStyle name="Normal 20 11 3" xfId="30599" xr:uid="{184046E9-C6C4-467C-AFFA-00B9AC6DAFB8}"/>
    <cellStyle name="Normal 20 12" xfId="9790" xr:uid="{CAC0F806-3624-4EF4-BF33-0B15A88F7062}"/>
    <cellStyle name="Normal 20 12 2" xfId="9791" xr:uid="{9455381F-95B9-4C6F-AC7C-430235E6CE7D}"/>
    <cellStyle name="Normal 20 12 2 2" xfId="30600" xr:uid="{52BE0EAB-1535-40E1-BFE1-6A9DBB834F61}"/>
    <cellStyle name="Normal 20 12 3" xfId="30601" xr:uid="{55E5B1F9-B2CF-4FBF-BCBB-5848DED155DE}"/>
    <cellStyle name="Normal 20 13" xfId="9792" xr:uid="{68CFEBA1-6C7A-4AEA-8551-9807F6DB6BDC}"/>
    <cellStyle name="Normal 20 13 2" xfId="30602" xr:uid="{EA625B07-BAC1-4806-A155-D4FC9791846D}"/>
    <cellStyle name="Normal 20 14" xfId="9793" xr:uid="{58A99103-7DE0-402D-9943-C46BFA541ECB}"/>
    <cellStyle name="Normal 20 14 2" xfId="30603" xr:uid="{85EF5199-3FD0-4D9C-9954-1EFB8B6965D0}"/>
    <cellStyle name="Normal 20 15" xfId="9794" xr:uid="{BF7C3B25-BB47-44C4-BA50-36E9F24F71EF}"/>
    <cellStyle name="Normal 20 15 2" xfId="30604" xr:uid="{38510B02-BB1A-409D-ACEE-DB27E6647448}"/>
    <cellStyle name="Normal 20 16" xfId="30605" xr:uid="{0D383AE8-8CD7-4BA4-B83E-CFA3059FC0B8}"/>
    <cellStyle name="Normal 20 2" xfId="441" xr:uid="{370013AF-2C0E-4FDB-BCD4-585748A8D4E8}"/>
    <cellStyle name="Normal 20 2 2" xfId="756" xr:uid="{F05CD278-D351-47ED-871A-6F2BF1C4E716}"/>
    <cellStyle name="Normal 20 2 2 2" xfId="3157" xr:uid="{50FECFE7-0AEE-49EE-8E72-A1E1B985FE47}"/>
    <cellStyle name="Normal 20 2 2 2 2" xfId="6407" xr:uid="{A5A39404-C43C-4C6B-B288-A9FA9FEA3E11}"/>
    <cellStyle name="Normal 20 2 2 2 2 2" xfId="9798" xr:uid="{7540F406-A70F-4E06-A7AE-5826D2C4B44A}"/>
    <cellStyle name="Normal 20 2 2 2 2 2 2" xfId="9799" xr:uid="{B4C7ED18-77BA-4E56-BA2A-AA37FA4ABABB}"/>
    <cellStyle name="Normal 20 2 2 2 2 2 2 2" xfId="30606" xr:uid="{41BBBDD1-451E-4026-AAA7-ED94E93F7953}"/>
    <cellStyle name="Normal 20 2 2 2 2 2 3" xfId="30607" xr:uid="{EA6EC9CF-4697-4039-8D19-2F37D9E97E4E}"/>
    <cellStyle name="Normal 20 2 2 2 2 3" xfId="9800" xr:uid="{56DFABD2-ADA8-4D7D-8940-83789695FD75}"/>
    <cellStyle name="Normal 20 2 2 2 2 3 2" xfId="30608" xr:uid="{7E0E274C-1B69-4536-A4A3-3C5690620BBA}"/>
    <cellStyle name="Normal 20 2 2 2 2 4" xfId="30609" xr:uid="{8B526CFB-7DD0-4D91-ADB8-D60FC443F747}"/>
    <cellStyle name="Normal 20 2 2 2 3" xfId="9801" xr:uid="{BC0ED8F7-0CEF-4BC9-A219-6F0B2401868D}"/>
    <cellStyle name="Normal 20 2 2 2 3 2" xfId="9802" xr:uid="{D4612796-09C6-4BB8-9C70-C5F7CE2885D1}"/>
    <cellStyle name="Normal 20 2 2 2 3 2 2" xfId="30610" xr:uid="{5C95BA1E-7F11-459D-8298-83B1A97CB30C}"/>
    <cellStyle name="Normal 20 2 2 2 3 3" xfId="30611" xr:uid="{B6B20D8F-4BA8-4960-9205-20D0B759FA58}"/>
    <cellStyle name="Normal 20 2 2 2 4" xfId="9803" xr:uid="{2F75965F-C960-4AC1-860A-43461FA363F2}"/>
    <cellStyle name="Normal 20 2 2 2 4 2" xfId="30612" xr:uid="{3075B665-C4EA-4B5B-AFEC-023CEA313CA8}"/>
    <cellStyle name="Normal 20 2 2 2 5" xfId="9804" xr:uid="{C870BC78-10AD-4E5D-9344-0030D90149D3}"/>
    <cellStyle name="Normal 20 2 2 2 5 2" xfId="30613" xr:uid="{45F6958D-68B0-4063-A326-95BAA986DBAF}"/>
    <cellStyle name="Normal 20 2 2 2 6" xfId="30614" xr:uid="{1597F461-923E-48B3-8A00-23C6D1D22105}"/>
    <cellStyle name="Normal 20 2 2 2 7" xfId="9797" xr:uid="{AC5DD96F-15F9-448E-9464-508BE99A80F3}"/>
    <cellStyle name="Normal 20 2 2 3" xfId="4116" xr:uid="{753ABE64-32A5-4608-A2DD-A48D60409921}"/>
    <cellStyle name="Normal 20 2 2 3 2" xfId="9805" xr:uid="{46420D3C-652A-43AD-AE92-025A8499EE65}"/>
    <cellStyle name="Normal 20 2 2 3 2 2" xfId="9806" xr:uid="{B8921A8B-835F-4B7B-8CB6-8BAD516789B0}"/>
    <cellStyle name="Normal 20 2 2 3 2 2 2" xfId="30615" xr:uid="{55272196-8D18-4729-92C6-29CE9B9F5475}"/>
    <cellStyle name="Normal 20 2 2 3 2 3" xfId="30616" xr:uid="{76DB6900-15D3-4E06-9BBB-CFDCE1F6E985}"/>
    <cellStyle name="Normal 20 2 2 3 3" xfId="9807" xr:uid="{FB710ED3-A9E8-4A22-8D93-AB7C375B66C0}"/>
    <cellStyle name="Normal 20 2 2 3 3 2" xfId="30617" xr:uid="{73B96F35-9C39-41FB-98F0-D773644C0B4E}"/>
    <cellStyle name="Normal 20 2 2 3 4" xfId="30618" xr:uid="{DA6B2C16-86D3-4B07-96A7-B845E7710473}"/>
    <cellStyle name="Normal 20 2 2 4" xfId="9808" xr:uid="{55A5EFAB-E65A-43B2-9A93-86077E21BE22}"/>
    <cellStyle name="Normal 20 2 2 4 2" xfId="9809" xr:uid="{AD181AB3-B70E-4F9A-9823-B21447602C2C}"/>
    <cellStyle name="Normal 20 2 2 4 2 2" xfId="30619" xr:uid="{21395C33-0B8F-432F-A05B-CD01106435AB}"/>
    <cellStyle name="Normal 20 2 2 4 3" xfId="30620" xr:uid="{9E9A320C-8DC4-4571-A90F-3C2F4EBF44C5}"/>
    <cellStyle name="Normal 20 2 2 5" xfId="9810" xr:uid="{8462714E-C5D0-46EE-A3A9-B5DD53DD83C1}"/>
    <cellStyle name="Normal 20 2 2 5 2" xfId="30621" xr:uid="{A96432F9-B498-41AD-97D0-36B3BD64980A}"/>
    <cellStyle name="Normal 20 2 2 6" xfId="9811" xr:uid="{6F89609E-126C-4770-9367-FBF9774FA7B9}"/>
    <cellStyle name="Normal 20 2 2 6 2" xfId="30622" xr:uid="{B1B9337B-1191-4BAF-B4CE-75854857F9C6}"/>
    <cellStyle name="Normal 20 2 2 7" xfId="30623" xr:uid="{FC0B2B71-3C29-47C5-B0EA-DD20320C7782}"/>
    <cellStyle name="Normal 20 2 2 8" xfId="9796" xr:uid="{C4E52FF7-8D6F-473D-992E-D5A9340361C3}"/>
    <cellStyle name="Normal 20 2 3" xfId="2342" xr:uid="{CA10C4B5-8225-45F5-8EA9-34297CBBDB6D}"/>
    <cellStyle name="Normal 20 2 3 2" xfId="9813" xr:uid="{D93A871F-B8BE-4B91-B56A-8229FF0B6C85}"/>
    <cellStyle name="Normal 20 2 3 2 2" xfId="9814" xr:uid="{C9CDB6CC-C90B-4999-B430-D445291071CB}"/>
    <cellStyle name="Normal 20 2 3 2 2 2" xfId="9815" xr:uid="{A74390D0-EB65-4641-99DE-7C9CDC4EF583}"/>
    <cellStyle name="Normal 20 2 3 2 2 2 2" xfId="30624" xr:uid="{0C30E83B-FA44-48FC-BD39-60EED0A26B4C}"/>
    <cellStyle name="Normal 20 2 3 2 2 3" xfId="30625" xr:uid="{3523AFBC-7596-47B5-8197-708232A6A191}"/>
    <cellStyle name="Normal 20 2 3 2 3" xfId="9816" xr:uid="{DAE393D9-C329-4C8D-878C-BB68CC33452C}"/>
    <cellStyle name="Normal 20 2 3 2 3 2" xfId="30626" xr:uid="{676812DE-12B5-4F49-8204-6FA1B0A8D77B}"/>
    <cellStyle name="Normal 20 2 3 2 4" xfId="30627" xr:uid="{441ADD70-1FCE-4898-9B64-D5C444F3A8D4}"/>
    <cellStyle name="Normal 20 2 3 3" xfId="9817" xr:uid="{B325CEDE-FCF4-4B9C-965C-409DCA17880B}"/>
    <cellStyle name="Normal 20 2 3 3 2" xfId="9818" xr:uid="{12ED1D9F-1A36-4A82-AEC1-EFD9ACB5A9F2}"/>
    <cellStyle name="Normal 20 2 3 3 2 2" xfId="30628" xr:uid="{EFBEB06F-4232-4AA2-97AB-5137E91A7350}"/>
    <cellStyle name="Normal 20 2 3 3 3" xfId="30629" xr:uid="{9BD52571-B5D6-4A0D-9F5B-4C57662C3818}"/>
    <cellStyle name="Normal 20 2 3 4" xfId="9819" xr:uid="{7739CFB4-5E97-4951-B3CB-A73AE1E71A89}"/>
    <cellStyle name="Normal 20 2 3 4 2" xfId="30630" xr:uid="{DB05E1AA-DBA1-45DB-B3B9-C432C0E540EB}"/>
    <cellStyle name="Normal 20 2 3 5" xfId="9820" xr:uid="{CACDAAC7-E57B-456D-AB46-24F6D41B4843}"/>
    <cellStyle name="Normal 20 2 3 5 2" xfId="30631" xr:uid="{1CD6C9DE-7CAC-4538-BD97-1B8588D95235}"/>
    <cellStyle name="Normal 20 2 3 6" xfId="30632" xr:uid="{78B622DE-0AB8-4A35-8751-3900B33F9D2F}"/>
    <cellStyle name="Normal 20 2 3 7" xfId="9812" xr:uid="{BFE5217F-E768-427A-ACC4-DABD9D8A7BA1}"/>
    <cellStyle name="Normal 20 2 3 8" xfId="32711" xr:uid="{3ECE8663-8E97-44C1-B25A-C89623149ABE}"/>
    <cellStyle name="Normal 20 2 4" xfId="2886" xr:uid="{3FA8EB7B-BB39-4A16-9CB6-A073867BF538}"/>
    <cellStyle name="Normal 20 2 4 2" xfId="6136" xr:uid="{335F2B4E-B3AD-429E-B39E-135406FDCCCC}"/>
    <cellStyle name="Normal 20 2 4 2 2" xfId="9821" xr:uid="{7B442072-A123-4380-8C95-E87666DDFD63}"/>
    <cellStyle name="Normal 20 2 4 2 2 2" xfId="30633" xr:uid="{0D3CC8C9-D7C5-4CE9-ACFC-7818E88DACFD}"/>
    <cellStyle name="Normal 20 2 4 2 3" xfId="30634" xr:uid="{02A3AAC5-F6FA-4B1D-9231-1F406CBD4031}"/>
    <cellStyle name="Normal 20 2 4 3" xfId="9822" xr:uid="{5E95F773-831B-4100-A643-AF115361A3CF}"/>
    <cellStyle name="Normal 20 2 4 3 2" xfId="30635" xr:uid="{9C35F9FA-0B1B-429E-9AF9-93BB2A0C5B96}"/>
    <cellStyle name="Normal 20 2 4 4" xfId="30636" xr:uid="{B9F02851-A5BD-467A-9ED7-7BD44FF00606}"/>
    <cellStyle name="Normal 20 2 5" xfId="3801" xr:uid="{BD72ED88-3CD3-4D4C-941A-BE0D06B378C2}"/>
    <cellStyle name="Normal 20 2 5 2" xfId="9823" xr:uid="{58CF229E-74DC-4EAC-B1ED-7D8D985449DC}"/>
    <cellStyle name="Normal 20 2 5 2 2" xfId="30637" xr:uid="{B7DADF26-C260-4321-BD72-0B5C3177BC67}"/>
    <cellStyle name="Normal 20 2 5 3" xfId="30638" xr:uid="{4E061FCF-9DC0-46E7-9C68-FA6E4A641312}"/>
    <cellStyle name="Normal 20 2 6" xfId="9824" xr:uid="{01E7969A-1D82-43C2-A017-005C2B317162}"/>
    <cellStyle name="Normal 20 2 6 2" xfId="30639" xr:uid="{40E84B6F-AD4C-4620-8AD0-8F988FE13D1A}"/>
    <cellStyle name="Normal 20 2 7" xfId="9825" xr:uid="{E8FF4677-FF6D-4D69-8257-85292DA886C5}"/>
    <cellStyle name="Normal 20 2 7 2" xfId="30640" xr:uid="{AD8B3274-5D52-4922-8F2C-355D3CB243D6}"/>
    <cellStyle name="Normal 20 2 8" xfId="30641" xr:uid="{AC665367-49D5-437C-ABF4-4097E40B36EB}"/>
    <cellStyle name="Normal 20 2 9" xfId="9795" xr:uid="{3D885274-BCA5-485A-AD2C-8E8F9DFDA7B4}"/>
    <cellStyle name="Normal 20 3" xfId="757" xr:uid="{B3AE2BDE-48D7-412B-99BA-C347A17B3CC4}"/>
    <cellStyle name="Normal 20 3 2" xfId="3158" xr:uid="{FF59FE5E-A2E9-4F3F-85E1-C538D4E17969}"/>
    <cellStyle name="Normal 20 3 2 2" xfId="6408" xr:uid="{99FDDBEA-7DD1-405E-8BC0-1D989A1D13AA}"/>
    <cellStyle name="Normal 20 3 2 2 2" xfId="9828" xr:uid="{5A12B2B5-3B2D-40A1-B0FA-01F7BAD8AA67}"/>
    <cellStyle name="Normal 20 3 2 2 2 2" xfId="9829" xr:uid="{DF5A68DE-E874-4171-B9BA-8A7B71C9D14F}"/>
    <cellStyle name="Normal 20 3 2 2 2 2 2" xfId="30642" xr:uid="{D8D01F89-AB9E-426B-A549-4BB10A0B5B69}"/>
    <cellStyle name="Normal 20 3 2 2 2 3" xfId="30643" xr:uid="{FECAF17E-A3BF-41C8-8E11-F01FF49EA2B3}"/>
    <cellStyle name="Normal 20 3 2 2 3" xfId="9830" xr:uid="{182A48E5-CC66-4CE5-A564-919E1B477A23}"/>
    <cellStyle name="Normal 20 3 2 2 3 2" xfId="30644" xr:uid="{3F89A271-9385-4964-BF93-427C4C0DA291}"/>
    <cellStyle name="Normal 20 3 2 2 4" xfId="30645" xr:uid="{6E057E8E-53C3-41D4-A0C8-855847A14FBA}"/>
    <cellStyle name="Normal 20 3 2 3" xfId="9831" xr:uid="{8E8DD8F9-413D-4888-A6E4-397D36D4FF29}"/>
    <cellStyle name="Normal 20 3 2 3 2" xfId="9832" xr:uid="{8CC20B0A-D6FC-4F0E-A84E-B571176847DB}"/>
    <cellStyle name="Normal 20 3 2 3 2 2" xfId="30646" xr:uid="{0F82C4B3-E6F4-489B-ADF1-4776095E2186}"/>
    <cellStyle name="Normal 20 3 2 3 3" xfId="30647" xr:uid="{47A4A36D-FCA7-4961-A996-27C6D253E1F4}"/>
    <cellStyle name="Normal 20 3 2 4" xfId="9833" xr:uid="{AF479CC6-6C73-4627-9A74-2A82665FE492}"/>
    <cellStyle name="Normal 20 3 2 4 2" xfId="30648" xr:uid="{6D5A31DA-97D2-4AE6-82DD-8ABD4E025994}"/>
    <cellStyle name="Normal 20 3 2 5" xfId="9834" xr:uid="{4906FEC6-0E2D-4DEA-A464-7188C4063D36}"/>
    <cellStyle name="Normal 20 3 2 5 2" xfId="30649" xr:uid="{BA2B707B-2046-4D99-998C-2B5A0F8E3CD0}"/>
    <cellStyle name="Normal 20 3 2 6" xfId="30650" xr:uid="{C2E20C5B-1D0C-42F1-A0C5-D3B47E7BBAA7}"/>
    <cellStyle name="Normal 20 3 2 7" xfId="9827" xr:uid="{EAC218D7-E599-42FC-A519-837F57CC2478}"/>
    <cellStyle name="Normal 20 3 3" xfId="4117" xr:uid="{0A48EA94-3F72-4BD5-BAC5-80265788BBC3}"/>
    <cellStyle name="Normal 20 3 3 2" xfId="9835" xr:uid="{1274EF50-2699-4BAE-9880-2A4A34D69450}"/>
    <cellStyle name="Normal 20 3 3 2 2" xfId="9836" xr:uid="{A119233D-B468-4123-B9E0-15FA9441CEA8}"/>
    <cellStyle name="Normal 20 3 3 2 2 2" xfId="30651" xr:uid="{253B0FC5-52FA-45F8-A8A7-8630A7D29B4D}"/>
    <cellStyle name="Normal 20 3 3 2 3" xfId="30652" xr:uid="{1E288F60-0090-4D16-9721-099DD6CABDB2}"/>
    <cellStyle name="Normal 20 3 3 3" xfId="9837" xr:uid="{B17E244A-418D-4DD5-94CA-7DCF35DB1EC2}"/>
    <cellStyle name="Normal 20 3 3 3 2" xfId="30653" xr:uid="{C902B304-D42F-4663-8F9D-81F61B059B42}"/>
    <cellStyle name="Normal 20 3 3 4" xfId="30654" xr:uid="{55D3FA57-7B4B-4D55-AFBB-F1FE9EF70FDE}"/>
    <cellStyle name="Normal 20 3 4" xfId="9838" xr:uid="{0EEACCBE-07F3-4331-AAC9-B41C83C6F6B4}"/>
    <cellStyle name="Normal 20 3 4 2" xfId="9839" xr:uid="{F0DE641D-0043-4789-AEC4-5BBEFAD08F92}"/>
    <cellStyle name="Normal 20 3 4 2 2" xfId="30655" xr:uid="{F442ABA0-2179-436D-9CAA-15236923143B}"/>
    <cellStyle name="Normal 20 3 4 3" xfId="30656" xr:uid="{0E67E65E-21DA-44F9-95E5-06E811A796C5}"/>
    <cellStyle name="Normal 20 3 5" xfId="9840" xr:uid="{7BBFE282-5A38-4043-9484-43DA0C53799E}"/>
    <cellStyle name="Normal 20 3 5 2" xfId="30657" xr:uid="{79ECF7B9-901A-45C7-8A49-E3508DF5DFAF}"/>
    <cellStyle name="Normal 20 3 6" xfId="9841" xr:uid="{6E10283C-B2C7-4C9A-86AD-74C571B08FDB}"/>
    <cellStyle name="Normal 20 3 6 2" xfId="30658" xr:uid="{1725F38E-CF3A-47B4-8814-60B44AC5B795}"/>
    <cellStyle name="Normal 20 3 7" xfId="30659" xr:uid="{6E441135-866D-4706-9997-D68B2879B6AA}"/>
    <cellStyle name="Normal 20 3 8" xfId="9826" xr:uid="{4148C00C-57F4-40CA-826B-80A2E738106A}"/>
    <cellStyle name="Normal 20 4" xfId="1362" xr:uid="{77E1FAE7-ACC9-4663-85F0-9E5689F1344D}"/>
    <cellStyle name="Normal 20 4 2" xfId="9843" xr:uid="{C951F220-C03D-4D5B-BA47-40D999584B09}"/>
    <cellStyle name="Normal 20 4 2 2" xfId="9844" xr:uid="{0E5936A7-B990-4D95-A561-31248F45597C}"/>
    <cellStyle name="Normal 20 4 2 2 2" xfId="9845" xr:uid="{3F14D359-D150-4BC7-9CF1-6EFD807A7F35}"/>
    <cellStyle name="Normal 20 4 2 2 2 2" xfId="9846" xr:uid="{80EE3021-730E-4ECD-AD71-81FB7D316827}"/>
    <cellStyle name="Normal 20 4 2 2 2 2 2" xfId="30660" xr:uid="{59274936-8FAB-4A92-905F-AEC34F251F8D}"/>
    <cellStyle name="Normal 20 4 2 2 2 3" xfId="30661" xr:uid="{BCC9A356-D350-421E-9805-65754749EC88}"/>
    <cellStyle name="Normal 20 4 2 2 3" xfId="9847" xr:uid="{1A9D4E53-F3E3-42D1-B095-051263A821F8}"/>
    <cellStyle name="Normal 20 4 2 2 3 2" xfId="30662" xr:uid="{3A0F7F7C-5406-4369-975C-E13BAEB5396C}"/>
    <cellStyle name="Normal 20 4 2 2 4" xfId="30663" xr:uid="{81CED68B-AC8F-4293-B290-1251CE4BFC66}"/>
    <cellStyle name="Normal 20 4 2 3" xfId="9848" xr:uid="{A4B5B6BA-DAF0-4089-B1EB-5CC7DAD5E7A1}"/>
    <cellStyle name="Normal 20 4 2 3 2" xfId="9849" xr:uid="{07113842-28F1-4E2F-81D6-7D13772C5144}"/>
    <cellStyle name="Normal 20 4 2 3 2 2" xfId="30664" xr:uid="{B9449078-2D3C-4A9E-80C6-6CAA4BC20769}"/>
    <cellStyle name="Normal 20 4 2 3 3" xfId="30665" xr:uid="{C8CA6804-2690-427C-A8A3-0A89604D3366}"/>
    <cellStyle name="Normal 20 4 2 4" xfId="9850" xr:uid="{168C14F5-CE51-422F-A97E-BE18E91AE87B}"/>
    <cellStyle name="Normal 20 4 2 4 2" xfId="30666" xr:uid="{7E2772F2-3555-47A5-87E9-1496456CF67D}"/>
    <cellStyle name="Normal 20 4 2 5" xfId="30667" xr:uid="{F2ECA7EF-EE99-499D-A8D0-BE1EBE54DDDA}"/>
    <cellStyle name="Normal 20 4 3" xfId="9851" xr:uid="{C856D934-7B80-478B-A25D-1D0B86F27B03}"/>
    <cellStyle name="Normal 20 4 3 2" xfId="9852" xr:uid="{EDEF41F6-0F87-49F9-A4C4-052579F7E39B}"/>
    <cellStyle name="Normal 20 4 3 2 2" xfId="9853" xr:uid="{35E02D23-D7B6-46B4-BBBE-C8C0457A3716}"/>
    <cellStyle name="Normal 20 4 3 2 2 2" xfId="30668" xr:uid="{B1B0A2D4-4F0C-4531-B65B-CDF1DCBAC95D}"/>
    <cellStyle name="Normal 20 4 3 2 3" xfId="30669" xr:uid="{C49CC087-93F1-47D6-BE19-B6983D386D94}"/>
    <cellStyle name="Normal 20 4 3 3" xfId="9854" xr:uid="{10DD6EDB-4C3C-4C64-92C8-F3712289D500}"/>
    <cellStyle name="Normal 20 4 3 3 2" xfId="30670" xr:uid="{EC449723-5D34-4F08-9C5F-A601118E41E8}"/>
    <cellStyle name="Normal 20 4 3 4" xfId="30671" xr:uid="{7C7294DF-59CC-4759-9670-FF403638E51A}"/>
    <cellStyle name="Normal 20 4 4" xfId="9855" xr:uid="{9B502F73-642E-40A8-9E99-A2AE4737CA99}"/>
    <cellStyle name="Normal 20 4 4 2" xfId="9856" xr:uid="{3DA491FB-1690-4249-8162-4E6872B1DB1D}"/>
    <cellStyle name="Normal 20 4 4 2 2" xfId="30672" xr:uid="{2B43D09A-47EE-4CE3-A62A-76A6B6B96D96}"/>
    <cellStyle name="Normal 20 4 4 3" xfId="30673" xr:uid="{EB1F0BAB-CB01-40FD-AD5E-95ACF109F5D4}"/>
    <cellStyle name="Normal 20 4 5" xfId="9857" xr:uid="{083C5577-A6D8-4FE3-A7C7-5650483A5F54}"/>
    <cellStyle name="Normal 20 4 5 2" xfId="30674" xr:uid="{844A362C-A6BB-4E71-9568-47394828B394}"/>
    <cellStyle name="Normal 20 4 6" xfId="9858" xr:uid="{5CC9483C-AD8A-4077-BAF2-7A3EBDE4E2A0}"/>
    <cellStyle name="Normal 20 4 6 2" xfId="30675" xr:uid="{FDA6B6A4-5DBB-4820-B377-EF68F35512CA}"/>
    <cellStyle name="Normal 20 4 7" xfId="30676" xr:uid="{8917D11B-AB69-4017-BB06-2BEB2F99E12F}"/>
    <cellStyle name="Normal 20 4 8" xfId="9842" xr:uid="{0C558DF9-C498-4E51-A4C6-9E8AF827020F}"/>
    <cellStyle name="Normal 20 5" xfId="2885" xr:uid="{C4F11375-92D1-4192-A502-C298EA08C850}"/>
    <cellStyle name="Normal 20 5 2" xfId="6135" xr:uid="{421BD534-AF08-474B-ADDC-41838E574D9C}"/>
    <cellStyle name="Normal 20 5 2 2" xfId="9859" xr:uid="{AED986F3-256D-44AA-8054-A33FDB7DA32C}"/>
    <cellStyle name="Normal 20 5 2 2 2" xfId="9860" xr:uid="{9EF2FD4A-797C-418F-8952-BB2BCAEB3445}"/>
    <cellStyle name="Normal 20 5 2 2 2 2" xfId="30677" xr:uid="{9E436213-03E4-4C6E-B1C2-CCE5C451064F}"/>
    <cellStyle name="Normal 20 5 2 2 3" xfId="30678" xr:uid="{0E9B8A09-CE25-4D91-9A4A-39CF5924A24E}"/>
    <cellStyle name="Normal 20 5 2 3" xfId="9861" xr:uid="{C0F129DB-50A5-4BF0-8E3C-4CE9A0EFD95C}"/>
    <cellStyle name="Normal 20 5 2 3 2" xfId="30679" xr:uid="{73E23F33-90F6-458C-B314-F17F318FCE1F}"/>
    <cellStyle name="Normal 20 5 2 4" xfId="30680" xr:uid="{DEE7DB67-AF8F-427D-A9F2-10D4667AAD90}"/>
    <cellStyle name="Normal 20 5 3" xfId="9862" xr:uid="{4DFB17C7-C21E-4AE4-90FB-44BC62DADDB7}"/>
    <cellStyle name="Normal 20 5 3 2" xfId="9863" xr:uid="{EDCEFC22-F8B3-4184-86EC-C29F583024ED}"/>
    <cellStyle name="Normal 20 5 3 2 2" xfId="30681" xr:uid="{6524BBF5-135A-4866-B1AA-C5A49E357B5E}"/>
    <cellStyle name="Normal 20 5 3 3" xfId="30682" xr:uid="{38133864-1279-4030-8052-9C937593B8A0}"/>
    <cellStyle name="Normal 20 5 4" xfId="9864" xr:uid="{9E89FC0C-4CA6-4C99-BA8B-03FF83154B5A}"/>
    <cellStyle name="Normal 20 5 4 2" xfId="30683" xr:uid="{5A4F9E98-8F4D-4A5C-B800-93B58BBC2214}"/>
    <cellStyle name="Normal 20 5 5" xfId="30684" xr:uid="{88CF65D2-AAB8-4D00-837E-F80AAEC3C6CF}"/>
    <cellStyle name="Normal 20 6" xfId="3800" xr:uid="{10B0FFE8-E3F3-41E5-86BC-CC9A082EFC6B}"/>
    <cellStyle name="Normal 20 6 2" xfId="9865" xr:uid="{7D9E5A6C-CDF7-4DB1-A844-2CEEAE0C2F8C}"/>
    <cellStyle name="Normal 20 6 2 2" xfId="9866" xr:uid="{F411C28E-55BF-47A3-A415-2B1E730F92A9}"/>
    <cellStyle name="Normal 20 6 2 2 2" xfId="9867" xr:uid="{69AD12D1-95D1-4D2F-9F66-A6B4600FA5CA}"/>
    <cellStyle name="Normal 20 6 2 2 2 2" xfId="30685" xr:uid="{A6673B97-CB1C-48E5-A172-43476DCC595E}"/>
    <cellStyle name="Normal 20 6 2 2 3" xfId="30686" xr:uid="{614A100E-0FD9-4716-9654-3BD0E2CF4C3F}"/>
    <cellStyle name="Normal 20 6 2 3" xfId="9868" xr:uid="{892457E1-32C6-4B8B-AB05-45457C6E86EF}"/>
    <cellStyle name="Normal 20 6 2 3 2" xfId="30687" xr:uid="{A96DC8EB-9BEE-469A-8384-74E1A6DF341E}"/>
    <cellStyle name="Normal 20 6 2 4" xfId="30688" xr:uid="{ED867395-2463-4776-A53C-5188568C7E77}"/>
    <cellStyle name="Normal 20 6 3" xfId="9869" xr:uid="{FBBD64FC-3880-4A93-8615-B8BDECA92F45}"/>
    <cellStyle name="Normal 20 6 3 2" xfId="9870" xr:uid="{E41CF2A8-3E30-45CE-B2A5-61D047651A27}"/>
    <cellStyle name="Normal 20 6 3 2 2" xfId="30689" xr:uid="{EB19D485-7935-40F7-8AEC-717383898EE4}"/>
    <cellStyle name="Normal 20 6 3 3" xfId="30690" xr:uid="{5C8D3EC6-70BE-402F-B990-EC2C2261F738}"/>
    <cellStyle name="Normal 20 6 4" xfId="9871" xr:uid="{2927DF19-B98F-42ED-8386-06D17C3F5A43}"/>
    <cellStyle name="Normal 20 6 4 2" xfId="30691" xr:uid="{33C2C94F-5B92-4AD6-B9AD-A7C908D7E118}"/>
    <cellStyle name="Normal 20 6 5" xfId="30692" xr:uid="{32BD04CA-C560-445E-9FF2-95E3AD5D371D}"/>
    <cellStyle name="Normal 20 7" xfId="9872" xr:uid="{86D7631E-FCD9-4215-8541-104F04890F7D}"/>
    <cellStyle name="Normal 20 7 2" xfId="9873" xr:uid="{D6880BDB-CAA8-49C0-89BD-D49445A43D91}"/>
    <cellStyle name="Normal 20 7 2 2" xfId="9874" xr:uid="{BEB607AB-07F1-4542-BB2D-06B690AE1F21}"/>
    <cellStyle name="Normal 20 7 2 2 2" xfId="9875" xr:uid="{4556693C-8F5E-4925-914E-29C7EC307F84}"/>
    <cellStyle name="Normal 20 7 2 2 2 2" xfId="30693" xr:uid="{E9EEC959-CF7D-4A5E-8894-5BCA186D3E6B}"/>
    <cellStyle name="Normal 20 7 2 2 3" xfId="30694" xr:uid="{0AB3B4CF-AFBE-4268-9438-D9175175C900}"/>
    <cellStyle name="Normal 20 7 2 3" xfId="9876" xr:uid="{08FEC4EF-0197-45A7-9169-B8F7F784A04C}"/>
    <cellStyle name="Normal 20 7 2 3 2" xfId="30695" xr:uid="{2EF129DA-7837-496A-99E2-766BEFB3C9B8}"/>
    <cellStyle name="Normal 20 7 2 4" xfId="30696" xr:uid="{789F1B13-4145-4628-B578-223FA29A54A2}"/>
    <cellStyle name="Normal 20 7 3" xfId="9877" xr:uid="{30F0B49B-3D91-4398-9E02-F24DE6799942}"/>
    <cellStyle name="Normal 20 7 3 2" xfId="9878" xr:uid="{B1622554-1A6E-430B-9771-3AEAE17ACCEA}"/>
    <cellStyle name="Normal 20 7 3 2 2" xfId="30697" xr:uid="{AC376001-25C0-40C8-B251-67991856C4B8}"/>
    <cellStyle name="Normal 20 7 3 3" xfId="30698" xr:uid="{07AB6834-97AE-458B-9178-B02D62CD5E15}"/>
    <cellStyle name="Normal 20 7 4" xfId="9879" xr:uid="{70B7FF47-5B73-4EE7-9477-F9E20537895D}"/>
    <cellStyle name="Normal 20 7 4 2" xfId="30699" xr:uid="{C2FF827A-E76B-4D2C-896E-E4FC5374D01D}"/>
    <cellStyle name="Normal 20 7 5" xfId="30700" xr:uid="{4A3547DB-2F2B-4F7B-9BEC-74559CAB313F}"/>
    <cellStyle name="Normal 20 8" xfId="9880" xr:uid="{81562BEB-1E98-4D56-80F9-38CF65DD6A22}"/>
    <cellStyle name="Normal 20 8 2" xfId="9881" xr:uid="{C7F08E8B-C81B-4814-9B3E-05E7FB19C023}"/>
    <cellStyle name="Normal 20 8 2 2" xfId="9882" xr:uid="{BB6EEF50-61BC-4B6C-852F-DAE5BA0701B7}"/>
    <cellStyle name="Normal 20 8 2 2 2" xfId="30701" xr:uid="{80AEF2D9-CCB1-4A2B-8345-79E74E6CEC80}"/>
    <cellStyle name="Normal 20 8 2 3" xfId="30702" xr:uid="{A7811423-1D51-4E6B-B131-574A4458E833}"/>
    <cellStyle name="Normal 20 8 3" xfId="9883" xr:uid="{BC1D7CEB-554A-443A-8423-07E722A4AC89}"/>
    <cellStyle name="Normal 20 8 3 2" xfId="30703" xr:uid="{DB3FBE74-510B-49D2-82DE-215300362C1B}"/>
    <cellStyle name="Normal 20 8 4" xfId="30704" xr:uid="{9D66526D-A9D6-4B30-95CC-25765D5BE205}"/>
    <cellStyle name="Normal 20 9" xfId="9884" xr:uid="{2D9913E6-F48D-478F-ACFA-6DD30D0A6733}"/>
    <cellStyle name="Normal 20 9 2" xfId="9885" xr:uid="{CAF33315-F322-41C5-9B1E-2961B62153DC}"/>
    <cellStyle name="Normal 20 9 2 2" xfId="30705" xr:uid="{EADCB079-64BE-4D7F-85F0-E81EE8027431}"/>
    <cellStyle name="Normal 20 9 3" xfId="30706" xr:uid="{CE65E4B1-BF48-41F8-A901-1455D1865B86}"/>
    <cellStyle name="Normal 20_BC Tender Return Analysis (MEP)-EE" xfId="9886" xr:uid="{0C959194-41F3-4926-8FD4-D808FF8BEF35}"/>
    <cellStyle name="Normal 209" xfId="32881" xr:uid="{3BBEDBC9-D573-4F7F-AEEE-C0485A5BBAC2}"/>
    <cellStyle name="Normal 21" xfId="442" xr:uid="{A9E66CA2-DE6D-4F3B-A061-39B2620B525D}"/>
    <cellStyle name="Normal 21 2" xfId="758" xr:uid="{D06018DE-1D83-4CF5-AED8-26577FB63BE0}"/>
    <cellStyle name="Normal 21 2 2" xfId="2343" xr:uid="{76407134-D3C8-4EB5-870A-70AAD70D3163}"/>
    <cellStyle name="Normal 21 2 2 2" xfId="9887" xr:uid="{FD9A1CC6-CC49-4FD7-BC71-0FD5868EB910}"/>
    <cellStyle name="Normal 21 2 2 3" xfId="32712" xr:uid="{B033304F-5CDF-4CD4-9AC3-8E3825A664EF}"/>
    <cellStyle name="Normal 21 2 3" xfId="3159" xr:uid="{1D498443-4105-46F8-97DB-819DCE33AE9C}"/>
    <cellStyle name="Normal 21 2 3 2" xfId="6409" xr:uid="{852B82AD-9A7F-464C-941D-374B616E2983}"/>
    <cellStyle name="Normal 21 2 3 3" xfId="9888" xr:uid="{4A1ED3FA-BC3F-4392-B045-A12739B55086}"/>
    <cellStyle name="Normal 21 2 4" xfId="4118" xr:uid="{959E9503-EB61-4696-973E-E4E3F44E6849}"/>
    <cellStyle name="Normal 21 3" xfId="1363" xr:uid="{21260F0B-808E-49FC-BDDE-72146DA6D441}"/>
    <cellStyle name="Normal 21 3 2" xfId="9890" xr:uid="{7725E62D-9695-46A0-A2A7-E973161983B2}"/>
    <cellStyle name="Normal 21 3 3" xfId="9889" xr:uid="{E37163FC-0711-4B40-B300-A6972EC30BFA}"/>
    <cellStyle name="Normal 21 4" xfId="2887" xr:uid="{59858565-55A1-4E98-B347-6D75222B8780}"/>
    <cellStyle name="Normal 21 4 2" xfId="6137" xr:uid="{B57BDECA-6297-4668-84C0-70ACFA9665F0}"/>
    <cellStyle name="Normal 21 4 3" xfId="9891" xr:uid="{1FDA0DD6-7EE2-47A9-B2C9-0D0A5BE38BD6}"/>
    <cellStyle name="Normal 21 5" xfId="3802" xr:uid="{6611F377-4444-4325-A3E3-5C411395D116}"/>
    <cellStyle name="Normal 21 5 2" xfId="30707" xr:uid="{62EA2EBE-0B3E-44A8-9479-88B4DD56A368}"/>
    <cellStyle name="Normal 22" xfId="443" xr:uid="{78AD4DAC-AFCD-417E-8224-6179895B51C8}"/>
    <cellStyle name="Normal 22 2" xfId="2344" xr:uid="{F70C7841-8387-4E2B-A36C-8E8114F14967}"/>
    <cellStyle name="Normal 22 2 2" xfId="9894" xr:uid="{C738E1EA-0A66-4879-9D12-BB2B2920E235}"/>
    <cellStyle name="Normal 22 2 2 2" xfId="9895" xr:uid="{5BE9C16A-C375-4648-9909-6369BD3E0851}"/>
    <cellStyle name="Normal 22 2 3" xfId="9896" xr:uid="{0987465D-BCAA-4F28-8401-B00706718308}"/>
    <cellStyle name="Normal 22 2 4" xfId="9893" xr:uid="{B910C1DA-BC51-474B-A341-C22FE332D20E}"/>
    <cellStyle name="Normal 22 2 5" xfId="32713" xr:uid="{03E9D42C-D400-45CF-ADCC-2DEDE35E4CA4}"/>
    <cellStyle name="Normal 22 3" xfId="9897" xr:uid="{364B32A7-A336-4E0D-ABF3-B5EAA7948825}"/>
    <cellStyle name="Normal 22 3 2" xfId="9898" xr:uid="{C41537FE-F809-4E42-B14D-BFAE8AFBF0F6}"/>
    <cellStyle name="Normal 22 4" xfId="9899" xr:uid="{2C96DE25-2AFE-4B2B-BA2C-BEAC243AE4AA}"/>
    <cellStyle name="Normal 22 5" xfId="30708" xr:uid="{0685FDD2-1C16-4EED-8A1B-6F2B26B0DC78}"/>
    <cellStyle name="Normal 22 6" xfId="9892" xr:uid="{490F2ACA-72E9-453B-A990-1434CFDF9680}"/>
    <cellStyle name="Normal 229" xfId="913" xr:uid="{3EECD5CC-A3D3-4D5C-9E36-A34D867DB71B}"/>
    <cellStyle name="Normal 23" xfId="444" xr:uid="{9A514CC0-0C7A-4C2E-9509-47E7AB180FE1}"/>
    <cellStyle name="Normal 23 2" xfId="9901" xr:uid="{8E669A4B-7C85-4A4B-A3B3-EF1983BD3EED}"/>
    <cellStyle name="Normal 23 2 2" xfId="9902" xr:uid="{EA2B47D9-E368-4006-B49F-A9E334D0786A}"/>
    <cellStyle name="Normal 23 2 2 2" xfId="9903" xr:uid="{9322A12C-BD49-4C3D-87DA-81041B32E583}"/>
    <cellStyle name="Normal 23 2 3" xfId="9904" xr:uid="{458D3452-B15C-457B-BE07-1B31854824C9}"/>
    <cellStyle name="Normal 23 3" xfId="9905" xr:uid="{FA999861-E19E-4103-8C86-54ED073E0DC7}"/>
    <cellStyle name="Normal 23 3 2" xfId="9906" xr:uid="{503DC89C-1A94-4DA7-A16E-9EEBDC23002F}"/>
    <cellStyle name="Normal 23 4" xfId="9907" xr:uid="{596B2A09-65B5-49E5-B466-4708047A0FF1}"/>
    <cellStyle name="Normal 23 5" xfId="30709" xr:uid="{2BB4C7A0-AAD7-4063-8067-0B3AF8BEA8BA}"/>
    <cellStyle name="Normal 23 6" xfId="9900" xr:uid="{A72E025C-C9E6-4B49-96C4-A1F3A8C2EFDE}"/>
    <cellStyle name="Normal 24" xfId="445" xr:uid="{7D339509-A3B3-40C9-965A-55A6AA4E5DCE}"/>
    <cellStyle name="Normal 24 2" xfId="9909" xr:uid="{6755A421-8BC0-44D4-A299-FAAF02DE1C5B}"/>
    <cellStyle name="Normal 24 2 2" xfId="9910" xr:uid="{618B4F81-A3B8-4C26-8E37-5EA95B23F0DB}"/>
    <cellStyle name="Normal 24 2 2 2" xfId="9911" xr:uid="{453BE6AE-89F3-417F-A12B-B6EF942AF2AD}"/>
    <cellStyle name="Normal 24 2 3" xfId="9912" xr:uid="{F5074B58-9753-4302-8980-4A2C35B715C8}"/>
    <cellStyle name="Normal 24 3" xfId="9913" xr:uid="{F0B7E6F8-7ADD-4B7C-AC60-E34BDA0873FE}"/>
    <cellStyle name="Normal 24 3 2" xfId="9914" xr:uid="{E619F5A2-7E59-4744-9752-2B97C5748D2B}"/>
    <cellStyle name="Normal 24 4" xfId="9915" xr:uid="{3791A951-0D40-4533-BCCF-32C0FA77A701}"/>
    <cellStyle name="Normal 24 5" xfId="30710" xr:uid="{4BA623CA-28C8-4495-8144-AEC0F0F814B4}"/>
    <cellStyle name="Normal 24 6" xfId="9908" xr:uid="{FF030D7D-3513-42BA-A2EA-43F102C3D574}"/>
    <cellStyle name="Normal 25" xfId="446" xr:uid="{1601DCDE-C483-48C4-845A-CFC915F78AD8}"/>
    <cellStyle name="Normal 25 2" xfId="63" xr:uid="{A4E54720-646F-4ABD-AC09-F0BAAF5F5834}"/>
    <cellStyle name="Normal 25 2 2" xfId="78" xr:uid="{111733B4-B250-4222-B6CE-6CAA76CB71EC}"/>
    <cellStyle name="Normal 25 2 2 2" xfId="9919" xr:uid="{52F54853-47C6-461E-AE48-6DA7A59A5DA6}"/>
    <cellStyle name="Normal 25 2 2 3" xfId="9918" xr:uid="{219EDC6C-9D2C-42FF-941F-52807F156E80}"/>
    <cellStyle name="Normal 25 2 3" xfId="9920" xr:uid="{082308F1-A86C-48C4-BBA4-41290D12AD93}"/>
    <cellStyle name="Normal 25 2 4" xfId="9917" xr:uid="{95060B53-6527-4264-B4E5-A8C5C9EB930A}"/>
    <cellStyle name="Normal 25 3" xfId="9921" xr:uid="{04EBFB7C-34D8-483B-B39B-71D9D1FC9F9D}"/>
    <cellStyle name="Normal 25 3 2" xfId="9922" xr:uid="{B0048BAA-1C27-4928-9B07-2BE45C0E0130}"/>
    <cellStyle name="Normal 25 4" xfId="9923" xr:uid="{F7744E4A-1919-4B1D-B89B-43C5D3D42055}"/>
    <cellStyle name="Normal 25 5" xfId="30711" xr:uid="{9EB4057F-00D4-4A6C-BE1E-E8493A16389F}"/>
    <cellStyle name="Normal 25 6" xfId="9916" xr:uid="{0A2F3BC4-8B0A-4036-8F0E-AC3A8A743090}"/>
    <cellStyle name="Normal 26" xfId="632" xr:uid="{21674BD8-1B04-49D0-83B0-96627C84ACB8}"/>
    <cellStyle name="Normal 26 2" xfId="759" xr:uid="{6BFF2A05-2D0F-457A-A7FB-121D3CE90FE5}"/>
    <cellStyle name="Normal 26 2 2" xfId="9924" xr:uid="{30BA30DD-58DA-4A46-B6B4-5BB539C77D95}"/>
    <cellStyle name="Normal 26 2 2 2" xfId="9925" xr:uid="{91A05C70-1A86-4408-B3D8-CD1343F7703C}"/>
    <cellStyle name="Normal 26 2 3" xfId="9926" xr:uid="{FF477454-85B9-4761-A96D-922D8BCF71D9}"/>
    <cellStyle name="Normal 26 2 4" xfId="32283" xr:uid="{7D8FAD8B-CE27-46C9-A38D-1A76F8F189F3}"/>
    <cellStyle name="Normal 26 3" xfId="1364" xr:uid="{3F31DA5D-9414-49A8-8E60-446CF05E8E23}"/>
    <cellStyle name="Normal 26 3 2" xfId="9928" xr:uid="{C690E419-EAF9-4F71-9022-588144D9A00F}"/>
    <cellStyle name="Normal 26 3 3" xfId="9927" xr:uid="{AA10DFD5-F76B-4321-BF7D-E2583DBF2932}"/>
    <cellStyle name="Normal 26 4" xfId="9929" xr:uid="{7EC957C8-D8DB-4C17-8542-815B9D0CF31F}"/>
    <cellStyle name="Normal 26 5" xfId="30712" xr:uid="{B2582967-A7D2-4D3B-9D40-A6B47051811F}"/>
    <cellStyle name="Normal 26 6" xfId="32267" xr:uid="{5111C2D3-E888-408D-8DD9-72D9EC97154E}"/>
    <cellStyle name="Normal 27" xfId="633" xr:uid="{4AE99C43-C6B3-4BA8-B790-D6153448D56C}"/>
    <cellStyle name="Normal 27 2" xfId="760" xr:uid="{4D88E39D-4368-4290-9964-8F3C7B4B40B1}"/>
    <cellStyle name="Normal 27 2 2" xfId="9930" xr:uid="{C8648F04-3008-4056-B017-670EF2D7DBEB}"/>
    <cellStyle name="Normal 27 2 2 2" xfId="9931" xr:uid="{BEBA98F1-E3C4-41D8-A6D0-D9DAFC8A0791}"/>
    <cellStyle name="Normal 27 2 3" xfId="9932" xr:uid="{98E76BC7-E9A8-4A8F-88FC-24FE97918AFC}"/>
    <cellStyle name="Normal 27 2 4" xfId="32284" xr:uid="{0543C02C-203E-447B-8B8E-918121107F2F}"/>
    <cellStyle name="Normal 27 3" xfId="1365" xr:uid="{CD53239E-CAB6-447C-9B21-6486B49CD406}"/>
    <cellStyle name="Normal 27 3 2" xfId="9934" xr:uid="{916B4F9A-3944-43D2-B748-BBC113CC8C2B}"/>
    <cellStyle name="Normal 27 3 3" xfId="9933" xr:uid="{DDF3CFE6-3E00-4D90-BA7D-E78F3387D82E}"/>
    <cellStyle name="Normal 27 4" xfId="9935" xr:uid="{19A27B14-C7BA-48C7-A8D2-676CE554BB27}"/>
    <cellStyle name="Normal 27 5" xfId="30713" xr:uid="{65691231-39B6-43DB-B089-D250F000FE2F}"/>
    <cellStyle name="Normal 27 6" xfId="32268" xr:uid="{2528620F-3942-4333-8733-B182069D7350}"/>
    <cellStyle name="Normal 28" xfId="634" xr:uid="{C99A087A-32F4-4F4F-A810-3540170844EB}"/>
    <cellStyle name="Normal 28 10" xfId="32269" xr:uid="{171B4888-E871-4876-A1DE-779397851751}"/>
    <cellStyle name="Normal 28 2" xfId="761" xr:uid="{7698C91C-B337-428B-8A1C-0BF78D1759B5}"/>
    <cellStyle name="Normal 28 2 10" xfId="30714" xr:uid="{B13127DA-BFE9-4663-A183-8EEE55F7234E}"/>
    <cellStyle name="Normal 28 2 11" xfId="9936" xr:uid="{1783303E-5FB5-4E1C-B9FD-5CC4117AC6B9}"/>
    <cellStyle name="Normal 28 2 12" xfId="32285" xr:uid="{BE2D63F2-E066-4365-9C58-8D58B8911940}"/>
    <cellStyle name="Normal 28 2 2" xfId="9937" xr:uid="{816B5312-C54D-4DE5-8190-DA85E156A115}"/>
    <cellStyle name="Normal 28 2 2 2" xfId="9938" xr:uid="{FD288173-F695-47A8-B210-D1D49F600EBF}"/>
    <cellStyle name="Normal 28 2 2 2 2" xfId="9939" xr:uid="{0BE32098-AC1B-48D5-ABC6-5505D1D541FE}"/>
    <cellStyle name="Normal 28 2 2 2 2 2" xfId="9940" xr:uid="{515D5D2C-6262-436A-997F-4CD9FC0369E5}"/>
    <cellStyle name="Normal 28 2 2 2 2 2 2" xfId="9941" xr:uid="{E8278AAF-5385-4269-B386-D76AB82745A4}"/>
    <cellStyle name="Normal 28 2 2 2 2 2 2 2" xfId="30715" xr:uid="{9411AAAA-7B8C-478D-9DDB-4C6BEDE68438}"/>
    <cellStyle name="Normal 28 2 2 2 2 2 3" xfId="9942" xr:uid="{109B8864-ADA8-4BA6-A753-B2CE24DB4486}"/>
    <cellStyle name="Normal 28 2 2 2 2 3" xfId="9943" xr:uid="{7F5FF63A-112B-4297-921B-088301BFBA81}"/>
    <cellStyle name="Normal 28 2 2 2 2 3 2" xfId="30716" xr:uid="{C9C92090-C5CF-4F8A-A62E-83FB7DA95FB0}"/>
    <cellStyle name="Normal 28 2 2 2 2 4" xfId="9944" xr:uid="{93B87D63-3011-42A1-8981-8957772E0914}"/>
    <cellStyle name="Normal 28 2 2 2 3" xfId="9945" xr:uid="{D03379B8-246D-4C12-865B-08E1F7853212}"/>
    <cellStyle name="Normal 28 2 2 2 3 2" xfId="9946" xr:uid="{A5F6AA74-BC49-4C32-B31C-D3593BE6E479}"/>
    <cellStyle name="Normal 28 2 2 2 3 2 2" xfId="30717" xr:uid="{99562C15-9EA9-41AE-9525-EB8C4A8496B9}"/>
    <cellStyle name="Normal 28 2 2 2 3 3" xfId="9947" xr:uid="{1C12B36E-DD46-4F10-8B79-F6243D473673}"/>
    <cellStyle name="Normal 28 2 2 2 4" xfId="9948" xr:uid="{7A9EFB79-F87B-47CA-80FC-B7BF18DC74C1}"/>
    <cellStyle name="Normal 28 2 2 2 4 2" xfId="30718" xr:uid="{5A32442F-F57C-459F-8CD4-399EF7E0EA36}"/>
    <cellStyle name="Normal 28 2 2 2 5" xfId="9949" xr:uid="{FDC30F24-A7BF-4F04-BCFB-891486253DEB}"/>
    <cellStyle name="Normal 28 2 2 3" xfId="9950" xr:uid="{F5CAFCB1-AFE8-4908-9261-B59D8570DADA}"/>
    <cellStyle name="Normal 28 2 2 3 2" xfId="9951" xr:uid="{8053D569-35B7-4F9E-94C8-99DD88915CF8}"/>
    <cellStyle name="Normal 28 2 2 3 2 2" xfId="9952" xr:uid="{65C8600E-6867-44E0-91F7-0045B79F4832}"/>
    <cellStyle name="Normal 28 2 2 3 2 2 2" xfId="30719" xr:uid="{59C58527-4DFF-468D-9050-F0B664C7BD83}"/>
    <cellStyle name="Normal 28 2 2 3 2 3" xfId="9953" xr:uid="{A7B9AE5B-7395-42C2-8DDB-FD761ED6094F}"/>
    <cellStyle name="Normal 28 2 2 3 3" xfId="9954" xr:uid="{0E8C9A90-71CF-463E-804E-A7080735CE03}"/>
    <cellStyle name="Normal 28 2 2 3 3 2" xfId="30720" xr:uid="{D2FEF42B-3FCB-46F8-A170-A98B8A41D815}"/>
    <cellStyle name="Normal 28 2 2 3 4" xfId="9955" xr:uid="{8CE3635A-EA26-44F5-999E-43FD5D24E698}"/>
    <cellStyle name="Normal 28 2 2 4" xfId="9956" xr:uid="{56E9EF9F-DBB3-42BB-A56A-66C895F903AB}"/>
    <cellStyle name="Normal 28 2 2 4 2" xfId="9957" xr:uid="{F948FB2E-B42F-4C60-9B85-CBAA7CC32E57}"/>
    <cellStyle name="Normal 28 2 2 4 2 2" xfId="30721" xr:uid="{F70399CA-E6F5-4040-8DE8-0D0068E35350}"/>
    <cellStyle name="Normal 28 2 2 4 3" xfId="9958" xr:uid="{55DC5D18-9E14-4DDD-8156-B3F643E5A22D}"/>
    <cellStyle name="Normal 28 2 2 5" xfId="9959" xr:uid="{CD6DA101-E953-479F-806D-50EB9C7D99C4}"/>
    <cellStyle name="Normal 28 2 2 5 2" xfId="30722" xr:uid="{52CC589A-E886-40DA-87FC-D9A1E27ED165}"/>
    <cellStyle name="Normal 28 2 2 6" xfId="9960" xr:uid="{656390DE-848A-4C78-9529-9508BEAEFAE1}"/>
    <cellStyle name="Normal 28 2 2 7" xfId="30723" xr:uid="{3D2FD81A-F785-402B-92C2-0C832C47DA8D}"/>
    <cellStyle name="Normal 28 2 3" xfId="9961" xr:uid="{CA21C929-0DC4-4B43-B33A-B3967B41C3A9}"/>
    <cellStyle name="Normal 28 2 3 2" xfId="9962" xr:uid="{8CEB05DD-6A0D-4BD4-BFC1-45AC72D60421}"/>
    <cellStyle name="Normal 28 2 3 2 2" xfId="9963" xr:uid="{97B13FAF-4F3C-4011-95FB-408AA9E7F30B}"/>
    <cellStyle name="Normal 28 2 3 2 2 2" xfId="9964" xr:uid="{38499320-1B72-4F5F-9C06-7B967CFCA99F}"/>
    <cellStyle name="Normal 28 2 3 2 2 2 2" xfId="30724" xr:uid="{BB1A7FCA-6EEC-4C55-B292-0C0949A5D9B5}"/>
    <cellStyle name="Normal 28 2 3 2 2 3" xfId="9965" xr:uid="{87E86B8D-5BB9-41BB-A908-08064B74B9BF}"/>
    <cellStyle name="Normal 28 2 3 2 3" xfId="9966" xr:uid="{EDB50AE0-E0C0-48C3-BC0E-073D82606795}"/>
    <cellStyle name="Normal 28 2 3 2 3 2" xfId="30725" xr:uid="{369A3070-DA1A-49B0-8945-372C07779984}"/>
    <cellStyle name="Normal 28 2 3 2 4" xfId="9967" xr:uid="{EA9E0E5D-3277-45B7-8E2E-B48C7240DCC5}"/>
    <cellStyle name="Normal 28 2 3 3" xfId="9968" xr:uid="{B79A23A4-FA18-4503-ADCA-AC9A15F80DC1}"/>
    <cellStyle name="Normal 28 2 3 3 2" xfId="9969" xr:uid="{CD8E2B56-1983-4374-A45A-D61010528DC3}"/>
    <cellStyle name="Normal 28 2 3 3 2 2" xfId="30726" xr:uid="{079C49B9-FF74-4468-A9EE-48FA3C6002B4}"/>
    <cellStyle name="Normal 28 2 3 3 3" xfId="9970" xr:uid="{6B7D90FE-8E67-4FDB-A473-3D21DF311C11}"/>
    <cellStyle name="Normal 28 2 3 4" xfId="9971" xr:uid="{8B987B3D-E674-4B23-B8F5-940F250CCBFB}"/>
    <cellStyle name="Normal 28 2 3 4 2" xfId="30727" xr:uid="{F700E5D5-69C1-4D33-B599-27908E83E9C0}"/>
    <cellStyle name="Normal 28 2 3 5" xfId="9972" xr:uid="{393908ED-4B9A-4778-8BBF-814CFD7F37B0}"/>
    <cellStyle name="Normal 28 2 3 6" xfId="30728" xr:uid="{F33E48C1-7CBC-416B-B4AF-0CE0ED1658EA}"/>
    <cellStyle name="Normal 28 2 4" xfId="9973" xr:uid="{62C834D1-8F62-4B25-9E10-B7ACD14BE5C5}"/>
    <cellStyle name="Normal 28 2 4 2" xfId="9974" xr:uid="{88655FD6-B3A1-4FCC-A554-200067A74F66}"/>
    <cellStyle name="Normal 28 2 4 2 2" xfId="9975" xr:uid="{92B7842B-8E83-4A79-AA9A-20E52A07DE92}"/>
    <cellStyle name="Normal 28 2 4 2 2 2" xfId="30729" xr:uid="{F8F23999-EC34-4C9A-A174-A402A3AB6175}"/>
    <cellStyle name="Normal 28 2 4 2 3" xfId="9976" xr:uid="{41C2ADD8-1129-404F-8709-8DD8A664803B}"/>
    <cellStyle name="Normal 28 2 4 3" xfId="9977" xr:uid="{C0124249-D8F7-48C3-BF0B-F0AF51B4142C}"/>
    <cellStyle name="Normal 28 2 4 3 2" xfId="30730" xr:uid="{583C1216-AF95-4C42-B058-1A3058AFC27C}"/>
    <cellStyle name="Normal 28 2 4 4" xfId="9978" xr:uid="{201728AD-8AAA-44D4-82B8-6D25167E7D7A}"/>
    <cellStyle name="Normal 28 2 5" xfId="9979" xr:uid="{CADC5441-8CE9-44FE-A930-AD4AA03E816C}"/>
    <cellStyle name="Normal 28 2 5 2" xfId="9980" xr:uid="{54D04B8E-06AC-453F-905E-649188BCC74B}"/>
    <cellStyle name="Normal 28 2 5 2 2" xfId="9981" xr:uid="{31B8A0EC-0BED-4184-8177-27E32E8DB288}"/>
    <cellStyle name="Normal 28 2 5 2 2 2" xfId="30731" xr:uid="{7068797E-2CFD-4F58-A29A-39A987DD6800}"/>
    <cellStyle name="Normal 28 2 5 2 3" xfId="9982" xr:uid="{C0FD68CB-820A-4A81-8776-8BE1E62E14D6}"/>
    <cellStyle name="Normal 28 2 5 3" xfId="9983" xr:uid="{BCC4A863-571F-4709-90E8-85A3668C14A9}"/>
    <cellStyle name="Normal 28 2 5 3 2" xfId="30732" xr:uid="{5F82292C-55E4-40A2-BA97-46653BF64423}"/>
    <cellStyle name="Normal 28 2 5 4" xfId="9984" xr:uid="{D0FF1216-E496-4DCA-86A3-C943EE246E91}"/>
    <cellStyle name="Normal 28 2 6" xfId="9985" xr:uid="{15963CE5-FF60-4F51-8F3C-A3CB6DBF933F}"/>
    <cellStyle name="Normal 28 2 6 2" xfId="9986" xr:uid="{D08DF7A2-0241-48DA-95D9-D381BD0E28E9}"/>
    <cellStyle name="Normal 28 2 6 2 2" xfId="30733" xr:uid="{11C4F21A-3269-4EC1-98D9-32CB66635371}"/>
    <cellStyle name="Normal 28 2 6 3" xfId="9987" xr:uid="{61264B46-266B-420B-98A0-9C4730E29886}"/>
    <cellStyle name="Normal 28 2 7" xfId="9988" xr:uid="{847968EA-BBBD-4C8B-A90D-E278F9DCDC94}"/>
    <cellStyle name="Normal 28 2 7 2" xfId="9989" xr:uid="{05083753-82D4-46DD-9C2A-3D370A0B458A}"/>
    <cellStyle name="Normal 28 2 7 2 2" xfId="30734" xr:uid="{805AD336-5013-4C88-87E3-5B79D5749A83}"/>
    <cellStyle name="Normal 28 2 7 3" xfId="9990" xr:uid="{B3FA399F-FEEB-4BE7-ABF7-498391C9E4E7}"/>
    <cellStyle name="Normal 28 2 8" xfId="9991" xr:uid="{FAA63C75-3931-4918-A071-072F25442D18}"/>
    <cellStyle name="Normal 28 2 8 2" xfId="30735" xr:uid="{3F8EBBE5-CED8-4988-A9D9-728920E407E8}"/>
    <cellStyle name="Normal 28 2 9" xfId="9992" xr:uid="{4022F5B6-74E2-472D-A1FB-EA2693ED6385}"/>
    <cellStyle name="Normal 28 3" xfId="1366" xr:uid="{C4210176-F9CD-4700-8828-AAD52DC8CB64}"/>
    <cellStyle name="Normal 28 3 10" xfId="9993" xr:uid="{CA05523C-4540-4DBF-A704-DADE7319638B}"/>
    <cellStyle name="Normal 28 3 2" xfId="9994" xr:uid="{242503D1-8D64-405A-816E-BD493754E9AB}"/>
    <cellStyle name="Normal 28 3 2 2" xfId="9995" xr:uid="{C162F8E5-FFF6-452A-A091-6024B68BA4FA}"/>
    <cellStyle name="Normal 28 3 2 2 2" xfId="9996" xr:uid="{7D71F0B7-6E89-4E3A-932C-0B2587767A9C}"/>
    <cellStyle name="Normal 28 3 2 2 2 2" xfId="9997" xr:uid="{8C04A054-53C5-4883-B748-3C12D5B70A13}"/>
    <cellStyle name="Normal 28 3 2 2 2 2 2" xfId="30736" xr:uid="{5515F030-8845-4369-9A5C-A70FB33D58F6}"/>
    <cellStyle name="Normal 28 3 2 2 2 3" xfId="9998" xr:uid="{0003BDE6-7FCB-428B-8B0C-EDB940691830}"/>
    <cellStyle name="Normal 28 3 2 2 3" xfId="9999" xr:uid="{639BAE78-0DEE-4E5E-951C-3D622C4BAD33}"/>
    <cellStyle name="Normal 28 3 2 2 3 2" xfId="30737" xr:uid="{42224550-4FCA-4BFF-96F9-E306C35DD38D}"/>
    <cellStyle name="Normal 28 3 2 2 4" xfId="10000" xr:uid="{C1D25D58-54CF-4383-B79A-E84F2C0E4108}"/>
    <cellStyle name="Normal 28 3 2 3" xfId="10001" xr:uid="{07B68364-785D-4E41-8769-D872F7BA8B6C}"/>
    <cellStyle name="Normal 28 3 2 3 2" xfId="10002" xr:uid="{AFE7E463-90FC-4FF9-8EA9-1FB8B70A96E8}"/>
    <cellStyle name="Normal 28 3 2 3 2 2" xfId="30738" xr:uid="{CA574085-AA1F-4A1A-AB87-A821D11260C2}"/>
    <cellStyle name="Normal 28 3 2 3 3" xfId="10003" xr:uid="{CD4064C6-8130-47DD-B828-B97F47BBF194}"/>
    <cellStyle name="Normal 28 3 2 4" xfId="10004" xr:uid="{E9B34268-A2F0-4178-AC4F-D95A7FBA1CFB}"/>
    <cellStyle name="Normal 28 3 2 4 2" xfId="30739" xr:uid="{86DB696F-55CF-4752-917A-4223D64C6AA6}"/>
    <cellStyle name="Normal 28 3 2 5" xfId="10005" xr:uid="{3B82CB8C-895C-4158-9792-8580724703BE}"/>
    <cellStyle name="Normal 28 3 2 6" xfId="30740" xr:uid="{15FB330C-E2A9-40D7-972A-051254CC14F7}"/>
    <cellStyle name="Normal 28 3 3" xfId="10006" xr:uid="{BBE16F6B-AE35-4B42-B6BB-A5D636909FAA}"/>
    <cellStyle name="Normal 28 3 3 2" xfId="10007" xr:uid="{7F498465-DFF7-4596-B999-826BA83CA5BE}"/>
    <cellStyle name="Normal 28 3 3 2 2" xfId="10008" xr:uid="{D2D477C3-8BC5-4759-8871-DD8F8B677463}"/>
    <cellStyle name="Normal 28 3 3 2 2 2" xfId="30741" xr:uid="{461BC508-83A9-4744-9073-FA7D337D39D2}"/>
    <cellStyle name="Normal 28 3 3 2 3" xfId="10009" xr:uid="{1EE76D3B-F889-40D5-8DAB-D7731A13390D}"/>
    <cellStyle name="Normal 28 3 3 3" xfId="10010" xr:uid="{7B07C3AB-BCF2-4685-8497-F53C7AD6B927}"/>
    <cellStyle name="Normal 28 3 3 3 2" xfId="30742" xr:uid="{165883F4-9E11-4D1D-A28C-524D5F92675B}"/>
    <cellStyle name="Normal 28 3 3 4" xfId="10011" xr:uid="{F8A054E8-9A65-4389-8082-9572D14900FF}"/>
    <cellStyle name="Normal 28 3 3 5" xfId="30743" xr:uid="{377706FB-AF7A-49D3-A0C9-835E095D455C}"/>
    <cellStyle name="Normal 28 3 4" xfId="10012" xr:uid="{1CE6D145-20FD-43A9-B9C8-FFB5BDEFC025}"/>
    <cellStyle name="Normal 28 3 4 2" xfId="10013" xr:uid="{94B19CA6-6C86-41BE-B17A-61256B690353}"/>
    <cellStyle name="Normal 28 3 4 2 2" xfId="10014" xr:uid="{557BD2F3-70A7-428A-B047-0F38F974B83E}"/>
    <cellStyle name="Normal 28 3 4 2 2 2" xfId="30744" xr:uid="{0C684826-4355-4E7E-BFE7-26E51EF7D2FF}"/>
    <cellStyle name="Normal 28 3 4 2 3" xfId="10015" xr:uid="{35F231A1-AE27-4416-849F-DBE7DDDFDBB2}"/>
    <cellStyle name="Normal 28 3 4 3" xfId="10016" xr:uid="{486DD415-0A27-4245-A3D0-BD1862C26019}"/>
    <cellStyle name="Normal 28 3 4 3 2" xfId="30745" xr:uid="{F56E5267-A197-4A6D-A0AE-1814EC2CE60C}"/>
    <cellStyle name="Normal 28 3 4 4" xfId="10017" xr:uid="{56F653C3-F66D-42C8-9A62-BDFBC5AED46F}"/>
    <cellStyle name="Normal 28 3 5" xfId="10018" xr:uid="{4B48AE1A-5584-4418-A5F7-AB32614C41CE}"/>
    <cellStyle name="Normal 28 3 5 2" xfId="10019" xr:uid="{7F86FAFA-2E33-4A20-B870-B3B5CEBBA4BB}"/>
    <cellStyle name="Normal 28 3 5 2 2" xfId="30746" xr:uid="{7007D9AF-B44A-47ED-ABC4-CB2A0A4E884F}"/>
    <cellStyle name="Normal 28 3 5 3" xfId="10020" xr:uid="{FFA3EC5B-B7A8-4845-BA6A-DF1A03890612}"/>
    <cellStyle name="Normal 28 3 6" xfId="10021" xr:uid="{8CA91259-DAD2-43CE-BD88-35E4CFAB74C8}"/>
    <cellStyle name="Normal 28 3 6 2" xfId="10022" xr:uid="{8FE549F9-7836-4E59-8544-7E10A2745D27}"/>
    <cellStyle name="Normal 28 3 6 2 2" xfId="30747" xr:uid="{B0C70964-8CE3-40BD-86E3-FC3D96CF7F1B}"/>
    <cellStyle name="Normal 28 3 6 3" xfId="10023" xr:uid="{31FC6C3A-DB54-4462-BC76-0AF783360999}"/>
    <cellStyle name="Normal 28 3 7" xfId="10024" xr:uid="{7D7D1919-B508-4D76-9113-A2B87C1AD6C4}"/>
    <cellStyle name="Normal 28 3 7 2" xfId="30748" xr:uid="{C1D436F1-01EF-4078-93B9-AFDF92143BB3}"/>
    <cellStyle name="Normal 28 3 8" xfId="10025" xr:uid="{6964838A-2D7F-4494-BE03-948BD843460D}"/>
    <cellStyle name="Normal 28 3 9" xfId="30749" xr:uid="{0DEB06E3-E050-4652-9E5F-238757E40A41}"/>
    <cellStyle name="Normal 28 4" xfId="10026" xr:uid="{4F897323-6B89-40B0-A6F9-BB31F73A5B24}"/>
    <cellStyle name="Normal 28 4 2" xfId="10027" xr:uid="{E96DA258-DEA3-4FE6-80E6-159F313F1182}"/>
    <cellStyle name="Normal 28 4 2 2" xfId="10028" xr:uid="{848DAA32-56AB-4C9A-BFC5-D1B3B8D803D2}"/>
    <cellStyle name="Normal 28 4 2 2 2" xfId="10029" xr:uid="{35F3DCA2-CD39-4B4A-85D2-D8A5748C8992}"/>
    <cellStyle name="Normal 28 4 2 2 2 2" xfId="30750" xr:uid="{FC8E61D7-50C8-413E-8484-534835048D38}"/>
    <cellStyle name="Normal 28 4 2 2 3" xfId="10030" xr:uid="{9A002388-E011-4192-853B-FAF3D83D0D49}"/>
    <cellStyle name="Normal 28 4 2 3" xfId="10031" xr:uid="{D59B4AAD-379A-4755-83B5-E5646BADDAEF}"/>
    <cellStyle name="Normal 28 4 2 3 2" xfId="30751" xr:uid="{E86EBEE9-0698-4802-8296-00DA7F21B02A}"/>
    <cellStyle name="Normal 28 4 2 4" xfId="10032" xr:uid="{71410795-D8B9-4F20-8EEC-EF51A90C5136}"/>
    <cellStyle name="Normal 28 4 3" xfId="10033" xr:uid="{0799BA05-AC8E-449C-BF84-542183A36BB1}"/>
    <cellStyle name="Normal 28 4 3 2" xfId="10034" xr:uid="{F29A745F-3563-47DD-94D5-E728A2C2D728}"/>
    <cellStyle name="Normal 28 4 3 2 2" xfId="30752" xr:uid="{2CFA2396-7256-4556-897E-25E0ACAE07B8}"/>
    <cellStyle name="Normal 28 4 3 3" xfId="10035" xr:uid="{C3FBA01A-4CB0-4177-A764-7C64EA9BFF4F}"/>
    <cellStyle name="Normal 28 4 4" xfId="10036" xr:uid="{D84C5230-61B9-41E9-9D2F-D435B26631D7}"/>
    <cellStyle name="Normal 28 4 4 2" xfId="30753" xr:uid="{482E1DB4-C760-4381-A1EA-3636152429A6}"/>
    <cellStyle name="Normal 28 4 5" xfId="10037" xr:uid="{0B729B16-D54F-4C49-8CE8-A12455EEB92F}"/>
    <cellStyle name="Normal 28 4 6" xfId="30754" xr:uid="{A120CF54-B95B-49DC-8097-C56A38A01F38}"/>
    <cellStyle name="Normal 28 5" xfId="10038" xr:uid="{770282C3-754B-4393-8719-8E08513969FE}"/>
    <cellStyle name="Normal 28 5 2" xfId="10039" xr:uid="{71953A3B-D67A-4100-8662-DEE8B4719FC7}"/>
    <cellStyle name="Normal 28 5 2 2" xfId="10040" xr:uid="{C8169BA1-3AE5-412F-B664-B6FF387D297F}"/>
    <cellStyle name="Normal 28 5 2 2 2" xfId="10041" xr:uid="{2C1BF8F4-D0F2-48ED-A284-65CF1598EEEA}"/>
    <cellStyle name="Normal 28 5 2 2 2 2" xfId="30755" xr:uid="{540FB415-8F6F-4B47-A977-11B95A1A35FB}"/>
    <cellStyle name="Normal 28 5 2 2 3" xfId="10042" xr:uid="{3FE46230-55F4-489E-B414-954D6BE6F318}"/>
    <cellStyle name="Normal 28 5 2 3" xfId="10043" xr:uid="{1898A365-D2A3-4D74-808A-4BC89E45E8D3}"/>
    <cellStyle name="Normal 28 5 2 3 2" xfId="30756" xr:uid="{BCA5A133-5508-496C-80BA-FF715DD8898C}"/>
    <cellStyle name="Normal 28 5 2 4" xfId="10044" xr:uid="{9D2C01E7-3A88-4687-99AB-4148DF3B478B}"/>
    <cellStyle name="Normal 28 5 3" xfId="10045" xr:uid="{A33E0781-ABD5-4950-B984-B38EA4A6C45E}"/>
    <cellStyle name="Normal 28 5 3 2" xfId="10046" xr:uid="{0A719EBA-99DD-42C3-BB06-601867F3C970}"/>
    <cellStyle name="Normal 28 5 3 2 2" xfId="30757" xr:uid="{5DEC1AD3-C743-4BC2-A34C-68A30860AB05}"/>
    <cellStyle name="Normal 28 5 3 3" xfId="10047" xr:uid="{8128A443-470A-480D-997E-9F3E000D71C5}"/>
    <cellStyle name="Normal 28 5 4" xfId="10048" xr:uid="{23441D1C-76B6-4D96-97E5-F6AFD0720151}"/>
    <cellStyle name="Normal 28 5 4 2" xfId="30758" xr:uid="{4E1DF37F-0F7F-4666-B42B-53763B19ACF9}"/>
    <cellStyle name="Normal 28 5 5" xfId="10049" xr:uid="{1EA1507D-7A5B-45A5-AC72-9B1637E9FD1B}"/>
    <cellStyle name="Normal 28 6" xfId="10050" xr:uid="{55B840DD-F69C-4461-A8AA-853EDE710CE9}"/>
    <cellStyle name="Normal 28 6 2" xfId="10051" xr:uid="{FBB3ADA2-28FF-4A7A-823A-67274EB58646}"/>
    <cellStyle name="Normal 28 7" xfId="10052" xr:uid="{C097C336-87A4-43CD-8F3F-367F2B976B83}"/>
    <cellStyle name="Normal 28 8" xfId="30759" xr:uid="{B5309409-DECB-4BAB-9342-DC0299C2C355}"/>
    <cellStyle name="Normal 28 9" xfId="30760" xr:uid="{B6F3BAFD-A08D-42F5-A776-2D86089FBF84}"/>
    <cellStyle name="Normal 29" xfId="447" xr:uid="{E66115B3-C706-414D-8D84-EF738F0F8661}"/>
    <cellStyle name="Normal 29 2" xfId="1367" xr:uid="{38A89C53-C2D2-4EBA-9E8E-C5759849A0CC}"/>
    <cellStyle name="Normal 29 2 2" xfId="10054" xr:uid="{8F4BDC79-8D91-4BFD-953B-04CC1EC5BC64}"/>
    <cellStyle name="Normal 29 2 2 2" xfId="10055" xr:uid="{DA845BD1-6430-4E79-BC9F-F20E9C391855}"/>
    <cellStyle name="Normal 29 2 3" xfId="10056" xr:uid="{DA6D0AE3-2CA8-4880-BEA1-3A2D1C9E456F}"/>
    <cellStyle name="Normal 29 2 4" xfId="10053" xr:uid="{86FE898B-6E06-47FA-911D-27147A7E0DAE}"/>
    <cellStyle name="Normal 29 3" xfId="10057" xr:uid="{CB17A9AE-4C63-4D51-8836-6AE2A1FC0710}"/>
    <cellStyle name="Normal 29 3 2" xfId="10058" xr:uid="{BE1E40EC-CD9A-4A9F-B26D-24A477478882}"/>
    <cellStyle name="Normal 29 4" xfId="10059" xr:uid="{CA2BFAB0-7344-49A7-8C5F-BA6FBB8568F6}"/>
    <cellStyle name="Normal 29 5" xfId="30761" xr:uid="{A7DC091D-E7D3-4459-B5A8-8A8D77A99F76}"/>
    <cellStyle name="Normal 29 6" xfId="32252" xr:uid="{2CB5E0CE-0BC3-42FC-89B7-6EA9AD1206E0}"/>
    <cellStyle name="Normal 3" xfId="59" xr:uid="{7858DB5E-CFD4-4BC6-9CF7-4C9210297D1C}"/>
    <cellStyle name="Normal 3 10" xfId="448" xr:uid="{AA40B02C-C07A-4AE7-9593-8DF7728CFA67}"/>
    <cellStyle name="Normal 3 10 2" xfId="762" xr:uid="{EA3872BB-C50C-4314-919C-07EF95EF664B}"/>
    <cellStyle name="Normal 3 10 2 2" xfId="3160" xr:uid="{65B19726-3904-463B-A806-BCF4CF030FB9}"/>
    <cellStyle name="Normal 3 10 2 2 2" xfId="6410" xr:uid="{54AD0641-C760-4384-8107-2CD067169E80}"/>
    <cellStyle name="Normal 3 10 2 3" xfId="4122" xr:uid="{06709437-7751-431D-942D-AC161E08BD1C}"/>
    <cellStyle name="Normal 3 10 3" xfId="2345" xr:uid="{0A3F09BE-5D53-4505-B68C-D7734B8B52C7}"/>
    <cellStyle name="Normal 3 10 3 2" xfId="30762" xr:uid="{06C803F1-304D-49DB-8C49-7EED99797BD0}"/>
    <cellStyle name="Normal 3 10 3 3" xfId="10061" xr:uid="{C92FD4A8-B35A-445D-8955-36666F91021F}"/>
    <cellStyle name="Normal 3 10 3 7" xfId="112" xr:uid="{290FDEE3-A304-432D-8C31-C8EDDAFF4019}"/>
    <cellStyle name="Normal 3 10 4" xfId="2888" xr:uid="{B582F105-B82C-482D-9359-5DFC1BBC1E5B}"/>
    <cellStyle name="Normal 3 10 4 2" xfId="6138" xr:uid="{DFF5DA21-849F-4B1D-9B9F-D42308D52A23}"/>
    <cellStyle name="Normal 3 10 5" xfId="3808" xr:uid="{61DC0998-E4B0-45D7-9982-97F64EBAA7A1}"/>
    <cellStyle name="Normal 3 10 6" xfId="10060" xr:uid="{23BF3FCF-8790-4DE4-8CA1-36C93E28974E}"/>
    <cellStyle name="Normal 3 11" xfId="449" xr:uid="{26DDCF18-DE94-4A52-8CAF-6A161DE13637}"/>
    <cellStyle name="Normal 3 11 2" xfId="763" xr:uid="{809632F5-8DE4-4F03-B100-E58087F13D65}"/>
    <cellStyle name="Normal 3 11 2 2" xfId="3161" xr:uid="{FB008674-C68F-4EB5-A7B5-CC2E0EA88710}"/>
    <cellStyle name="Normal 3 11 2 2 2" xfId="6411" xr:uid="{D563FBA2-57FD-48D4-A572-F574AB4BD7E6}"/>
    <cellStyle name="Normal 3 11 2 2 3" xfId="10064" xr:uid="{AE3F98D3-E942-4D66-A2F2-0B7CFE9347AE}"/>
    <cellStyle name="Normal 3 11 2 3" xfId="4123" xr:uid="{E430A639-3F15-4129-9423-C63A2344783D}"/>
    <cellStyle name="Normal 3 11 2 3 2" xfId="30763" xr:uid="{03D86D43-2072-4F6A-8D4E-2038B27FF098}"/>
    <cellStyle name="Normal 3 11 2 4" xfId="10063" xr:uid="{8A203223-E12F-42CB-9232-9C15B72B4D61}"/>
    <cellStyle name="Normal 3 11 3" xfId="2889" xr:uid="{B8FDE216-02D0-4870-BB53-4B3D8511EB8B}"/>
    <cellStyle name="Normal 3 11 3 2" xfId="6139" xr:uid="{AF74D000-ABDC-429B-81E5-A28D190C7E3F}"/>
    <cellStyle name="Normal 3 11 3 3" xfId="10065" xr:uid="{8E09BBCB-6FBD-4D0B-9523-05113F091AC2}"/>
    <cellStyle name="Normal 3 11 4" xfId="3809" xr:uid="{5C97B71D-7557-4565-9F41-6AF501B168E6}"/>
    <cellStyle name="Normal 3 11 4 2" xfId="30764" xr:uid="{E83CE1E5-C0EE-47F6-BCCC-410C96FB3B18}"/>
    <cellStyle name="Normal 3 11 5" xfId="10062" xr:uid="{8B477AA5-2968-49FB-9A20-EC57E439B09E}"/>
    <cellStyle name="Normal 3 12" xfId="450" xr:uid="{A36A2FE9-CAEA-4A82-9C15-C57EF05245D4}"/>
    <cellStyle name="Normal 3 12 2" xfId="451" xr:uid="{97A70DB7-CF0A-41EB-9CBF-804FA10D9F4F}"/>
    <cellStyle name="Normal 3 12 2 2" xfId="764" xr:uid="{ABD78DF5-F6F3-43A6-99DC-61E4C98AE08D}"/>
    <cellStyle name="Normal 3 12 2 2 2" xfId="3162" xr:uid="{AE225396-3DC5-4B15-BC71-7B6F646068C1}"/>
    <cellStyle name="Normal 3 12 2 2 2 2" xfId="6412" xr:uid="{5338FE1C-E8EF-4EFD-848D-8DBEF3463B55}"/>
    <cellStyle name="Normal 3 12 2 2 2 2 2" xfId="30765" xr:uid="{77534AF9-BD37-4C86-BF0C-015B91A354DB}"/>
    <cellStyle name="Normal 3 12 2 2 2 3" xfId="10066" xr:uid="{75F7E7D5-5126-4ED0-935D-2836E71020E2}"/>
    <cellStyle name="Normal 3 12 2 2 3" xfId="4124" xr:uid="{FA0AD991-0A0E-497D-816E-35153C91A227}"/>
    <cellStyle name="Normal 3 12 2 2 3 2" xfId="30766" xr:uid="{91D9B74E-06CF-400E-8382-C720B164786A}"/>
    <cellStyle name="Normal 3 12 2 2 4" xfId="10067" xr:uid="{812D73FB-784B-4B30-BBEB-4BE631165CB5}"/>
    <cellStyle name="Normal 3 12 2 3" xfId="2890" xr:uid="{AFA5AC2B-8642-4F7F-BC5E-3D9024D36CA9}"/>
    <cellStyle name="Normal 3 12 2 3 2" xfId="6140" xr:uid="{F2C6866C-DFF5-440F-8421-222B75B57E39}"/>
    <cellStyle name="Normal 3 12 2 3 2 2" xfId="30767" xr:uid="{2ABBD285-4FDE-4648-A5C4-8AB6860E9C05}"/>
    <cellStyle name="Normal 3 12 2 3 3" xfId="10068" xr:uid="{850811FF-47D5-4E97-96FE-9440CB3A79E7}"/>
    <cellStyle name="Normal 3 12 2 4" xfId="3811" xr:uid="{6CACB2C9-3E3C-4A1D-A0CA-D7E702EA75D5}"/>
    <cellStyle name="Normal 3 12 2 4 2" xfId="10069" xr:uid="{6A017FA4-F760-48AF-97ED-6B0FA20FC781}"/>
    <cellStyle name="Normal 3 12 2 5" xfId="10070" xr:uid="{EA65BD8E-B21D-47F1-8A9A-8D1CA0C81901}"/>
    <cellStyle name="Normal 3 12 3" xfId="10071" xr:uid="{7F98F577-452B-4FD7-82EC-D6B2EF2A6DA4}"/>
    <cellStyle name="Normal 3 12 3 2" xfId="10072" xr:uid="{E662C25F-7C71-4F40-8D2C-CC666DF7927C}"/>
    <cellStyle name="Normal 3 12 3 2 2" xfId="10073" xr:uid="{121FE05B-1273-4267-96EE-EC83B453CD1D}"/>
    <cellStyle name="Normal 3 12 3 2 2 2" xfId="30768" xr:uid="{BB917E8B-9321-4024-9CB3-C0FB2B7F2F23}"/>
    <cellStyle name="Normal 3 12 3 2 3" xfId="10074" xr:uid="{9B0DF837-3554-4805-9D1A-1677A68E637D}"/>
    <cellStyle name="Normal 3 12 3 3" xfId="10075" xr:uid="{1BADD017-5708-45D3-BADE-25A06CAA0C57}"/>
    <cellStyle name="Normal 3 12 3 3 2" xfId="30769" xr:uid="{BA492137-D229-481B-9998-F3B50E59E19A}"/>
    <cellStyle name="Normal 3 12 3 4" xfId="10076" xr:uid="{4C28FA65-A04F-46F6-BDAC-2B4C695A6B83}"/>
    <cellStyle name="Normal 3 12 4" xfId="10077" xr:uid="{4788FA69-D8CF-4B58-8B67-F36C77E077B0}"/>
    <cellStyle name="Normal 3 12 4 2" xfId="10078" xr:uid="{97D40651-4C04-4D3E-97E2-9F822A4C9375}"/>
    <cellStyle name="Normal 3 12 4 2 2" xfId="30770" xr:uid="{8A216B2D-AEC7-4F22-B413-491DE1AA44B4}"/>
    <cellStyle name="Normal 3 12 4 3" xfId="10079" xr:uid="{66FBB5AA-3763-46CA-934C-3F33935ED4EE}"/>
    <cellStyle name="Normal 3 12 5" xfId="10080" xr:uid="{394B2874-D0A3-4A80-B5B8-6F38AB7A0E3A}"/>
    <cellStyle name="Normal 3 12 5 2" xfId="10081" xr:uid="{0D7758DD-022E-4B3E-B86C-F824BE80F810}"/>
    <cellStyle name="Normal 3 12 6" xfId="10082" xr:uid="{6433594A-9B20-4DB6-84E3-04365706564A}"/>
    <cellStyle name="Normal 3 13" xfId="452" xr:uid="{ED30E155-BE16-44BE-986C-932597B37F5D}"/>
    <cellStyle name="Normal 3 13 2" xfId="765" xr:uid="{45F7F8D3-EBB6-4B75-BDC4-F01F5255A55E}"/>
    <cellStyle name="Normal 3 13 2 2" xfId="3163" xr:uid="{D8BC1628-E192-45D8-918A-0B61239C6D63}"/>
    <cellStyle name="Normal 3 13 2 2 2" xfId="6413" xr:uid="{C8712CC8-6597-418B-9711-274F0CEA6570}"/>
    <cellStyle name="Normal 3 13 2 2 2 2" xfId="30771" xr:uid="{82CFFDFD-2D7E-4E39-8DB5-90EEA81878DF}"/>
    <cellStyle name="Normal 3 13 2 2 3" xfId="10083" xr:uid="{0F751072-78A9-4BEB-A5EA-61FE763D37BB}"/>
    <cellStyle name="Normal 3 13 2 3" xfId="4125" xr:uid="{8C6087A7-3322-47E5-8CD7-DC28E232D240}"/>
    <cellStyle name="Normal 3 13 2 3 2" xfId="10084" xr:uid="{AE6C10EC-AA72-4371-82D2-880E7C3D4317}"/>
    <cellStyle name="Normal 3 13 2 4" xfId="10085" xr:uid="{1266BE4A-8F93-4738-B33E-41CB88E8FF73}"/>
    <cellStyle name="Normal 3 13 3" xfId="2891" xr:uid="{72E66C5F-D022-409D-B103-23C00C86BDDB}"/>
    <cellStyle name="Normal 3 13 3 2" xfId="6141" xr:uid="{D87B6D2B-1A86-441A-B0C7-9E350BEA161B}"/>
    <cellStyle name="Normal 3 13 3 2 2" xfId="30772" xr:uid="{C29366FA-B51E-41B7-97B6-5043462968C4}"/>
    <cellStyle name="Normal 3 13 3 3" xfId="10086" xr:uid="{F4D6845D-65B7-4948-A2BB-84A509C1DFEF}"/>
    <cellStyle name="Normal 3 13 4" xfId="3812" xr:uid="{C844B730-9E11-472B-8FEE-E77CF52D73F2}"/>
    <cellStyle name="Normal 3 13 4 2" xfId="10087" xr:uid="{30F56BB4-6EE8-485E-B46B-D82B7E0AC3C9}"/>
    <cellStyle name="Normal 3 13 5" xfId="10088" xr:uid="{63D15CF3-18C7-4507-B7FD-AFB464278AC9}"/>
    <cellStyle name="Normal 3 14" xfId="453" xr:uid="{161DE5BA-5C0D-4B19-A346-89D1E7DBFB2A}"/>
    <cellStyle name="Normal 3 14 2" xfId="766" xr:uid="{FDCE8484-F901-4101-9CEE-10379AB02BF2}"/>
    <cellStyle name="Normal 3 14 2 2" xfId="3164" xr:uid="{F33F52FF-6E8F-4A63-B455-6F0354C9F34B}"/>
    <cellStyle name="Normal 3 14 2 2 2" xfId="6414" xr:uid="{200336AA-181C-4930-B114-C51E1B3B8490}"/>
    <cellStyle name="Normal 3 14 2 2 2 2" xfId="30773" xr:uid="{E79B4080-5236-48B8-95BB-BD069F829232}"/>
    <cellStyle name="Normal 3 14 2 2 3" xfId="10089" xr:uid="{FAACBBD4-61E2-4ED2-A5BC-C9C455BEC2B1}"/>
    <cellStyle name="Normal 3 14 2 3" xfId="4126" xr:uid="{F352D5B8-630F-4F1A-A9C4-B274BAD3F143}"/>
    <cellStyle name="Normal 3 14 2 3 2" xfId="10090" xr:uid="{4977517C-BCB0-429B-8103-12B4CDE6CF20}"/>
    <cellStyle name="Normal 3 14 2 4" xfId="10091" xr:uid="{4C9CC059-D866-471A-8C57-D632123B5471}"/>
    <cellStyle name="Normal 3 14 3" xfId="2892" xr:uid="{837B40D9-47AC-48D4-A870-4197820F0CA0}"/>
    <cellStyle name="Normal 3 14 3 2" xfId="6142" xr:uid="{F1BC2AC5-2283-478C-927F-78EC16683D6C}"/>
    <cellStyle name="Normal 3 14 3 2 2" xfId="30774" xr:uid="{2A3ED8AF-E05C-4C8F-BF0A-DDD8074A84E0}"/>
    <cellStyle name="Normal 3 14 3 3" xfId="10092" xr:uid="{2ADCCEF4-0590-4338-B067-1764A50E2041}"/>
    <cellStyle name="Normal 3 14 4" xfId="3813" xr:uid="{DA2EA76D-E532-4FA4-B73B-7EDA9CDF40B4}"/>
    <cellStyle name="Normal 3 14 4 2" xfId="10093" xr:uid="{A4FB7367-0038-47A4-BB51-219E4B77BEC6}"/>
    <cellStyle name="Normal 3 14 5" xfId="10094" xr:uid="{C504837A-5045-46A4-BC76-FA6DA6977C8B}"/>
    <cellStyle name="Normal 3 15" xfId="454" xr:uid="{707AE1D6-B40E-4A28-9644-7FA96FA26520}"/>
    <cellStyle name="Normal 3 15 2" xfId="767" xr:uid="{7821FCC9-C920-4993-8882-46A585F7905E}"/>
    <cellStyle name="Normal 3 15 2 2" xfId="3165" xr:uid="{A8005A93-0058-479E-B365-23D453A7E462}"/>
    <cellStyle name="Normal 3 15 2 2 2" xfId="6415" xr:uid="{45E19FE6-60CA-426B-A933-8A169A415BA3}"/>
    <cellStyle name="Normal 3 15 2 3" xfId="4127" xr:uid="{8F7DCE86-7DAE-40E7-897D-8C5CCC6DB57C}"/>
    <cellStyle name="Normal 3 15 2 4" xfId="10096" xr:uid="{6CC18DB1-19FF-459C-8760-C52337BF3D25}"/>
    <cellStyle name="Normal 3 15 3" xfId="2893" xr:uid="{7C767F1B-1684-43E2-9679-27B87D23E4FB}"/>
    <cellStyle name="Normal 3 15 3 2" xfId="6143" xr:uid="{3DC02BBE-13C2-4F9E-BB34-14982FB72ADC}"/>
    <cellStyle name="Normal 3 15 4" xfId="3814" xr:uid="{C83BC8B4-1ED3-4DE3-A793-EC46BE5E7E83}"/>
    <cellStyle name="Normal 3 15 5" xfId="10095" xr:uid="{07CB937B-5CD8-49A6-A595-A3D1B39F1FFB}"/>
    <cellStyle name="Normal 3 16" xfId="455" xr:uid="{2746EBC6-BE25-439C-9821-DB2EB06991FE}"/>
    <cellStyle name="Normal 3 16 2" xfId="768" xr:uid="{FB024779-A030-4102-94E6-CCFCB98B7D4B}"/>
    <cellStyle name="Normal 3 16 2 2" xfId="3166" xr:uid="{D5BE09D1-FADD-4CB4-BA92-06DB93BE1E9E}"/>
    <cellStyle name="Normal 3 16 2 2 2" xfId="6416" xr:uid="{A05A5935-398F-431A-B343-E09D6CDA8211}"/>
    <cellStyle name="Normal 3 16 2 3" xfId="4128" xr:uid="{21C7E3BC-D231-4D5F-8EF7-C2D7F94142A2}"/>
    <cellStyle name="Normal 3 16 3" xfId="2894" xr:uid="{42C6BA34-00F0-4243-91F2-18E54A921A78}"/>
    <cellStyle name="Normal 3 16 3 2" xfId="6144" xr:uid="{593DD557-D69E-4F6F-A624-D47E5AE66A9C}"/>
    <cellStyle name="Normal 3 16 4" xfId="3815" xr:uid="{1760EF62-FBA4-422C-8E11-909BDEB3DEE3}"/>
    <cellStyle name="Normal 3 16 5" xfId="10097" xr:uid="{E6C9D673-325C-4513-9A56-4010DAF58BA4}"/>
    <cellStyle name="Normal 3 17" xfId="456" xr:uid="{38DD153C-AB29-4CDD-B633-99926EEA7F0B}"/>
    <cellStyle name="Normal 3 17 2" xfId="769" xr:uid="{B050880E-6565-4B76-9AE1-21394EE0FDDD}"/>
    <cellStyle name="Normal 3 17 2 2" xfId="3167" xr:uid="{D2DEC0FD-7761-4BA6-9F7A-9637C158F31F}"/>
    <cellStyle name="Normal 3 17 2 2 2" xfId="6417" xr:uid="{8E37C61B-8567-4068-99F7-B6BAEB94EB30}"/>
    <cellStyle name="Normal 3 17 2 3" xfId="4129" xr:uid="{55B85415-4B27-40B7-BA0C-DE030DA1E418}"/>
    <cellStyle name="Normal 3 17 2 4" xfId="10099" xr:uid="{439EA020-D390-41C0-A315-AB2609B6A79D}"/>
    <cellStyle name="Normal 3 17 3" xfId="2895" xr:uid="{8C0EBB19-24F5-4401-885D-38966CDFDC97}"/>
    <cellStyle name="Normal 3 17 3 2" xfId="6145" xr:uid="{599135B3-8017-4097-B41B-0200EFEBE011}"/>
    <cellStyle name="Normal 3 17 4" xfId="3816" xr:uid="{30EEA019-DEE9-4B7F-82D3-8C52CC52BA0F}"/>
    <cellStyle name="Normal 3 17 5" xfId="10098" xr:uid="{442C1568-8441-44E4-B066-8B3105EE67AF}"/>
    <cellStyle name="Normal 3 18" xfId="457" xr:uid="{8C6A4690-AFFB-4F82-929A-0E2FAF408698}"/>
    <cellStyle name="Normal 3 18 2" xfId="770" xr:uid="{EB61EE93-3C0D-4CBC-B8F7-3D7C40540BCA}"/>
    <cellStyle name="Normal 3 18 2 2" xfId="3168" xr:uid="{080809A2-2D16-4419-8246-46862B799000}"/>
    <cellStyle name="Normal 3 18 2 2 2" xfId="6418" xr:uid="{36DD1113-9092-40F5-BCA5-9888E494C3EF}"/>
    <cellStyle name="Normal 3 18 2 3" xfId="4130" xr:uid="{ECC9BACF-EE43-4B36-AE37-1A8E5C443C04}"/>
    <cellStyle name="Normal 3 18 3" xfId="2896" xr:uid="{85DAB837-411B-42CB-9DCA-F27B1D60034A}"/>
    <cellStyle name="Normal 3 18 3 2" xfId="6146" xr:uid="{ED7CE65C-EBB1-4AF9-BD8B-D9F5A138D7D3}"/>
    <cellStyle name="Normal 3 18 4" xfId="3817" xr:uid="{E16A319B-0F34-444C-8798-2DB2AAD24EB4}"/>
    <cellStyle name="Normal 3 18 5" xfId="10100" xr:uid="{6CA70439-C7F4-4655-8C40-3592490FE433}"/>
    <cellStyle name="Normal 3 19" xfId="458" xr:uid="{5BE95C8D-A7AB-41A9-A7BF-EDC03D5D17D3}"/>
    <cellStyle name="Normal 3 19 2" xfId="771" xr:uid="{D34D0D2A-D95C-469F-A525-95441B5699A0}"/>
    <cellStyle name="Normal 3 19 2 2" xfId="3169" xr:uid="{D8FB48F8-7B46-41D0-800E-3D1DB42F153B}"/>
    <cellStyle name="Normal 3 19 2 2 2" xfId="6419" xr:uid="{8A931123-09CD-4F26-A4CC-6B80AEAE3757}"/>
    <cellStyle name="Normal 3 19 2 3" xfId="4131" xr:uid="{D393794B-5D9F-41FB-8C15-5C13FFB65C9B}"/>
    <cellStyle name="Normal 3 19 3" xfId="2897" xr:uid="{C84E1334-F165-43D9-B7EA-387C7F9F32FB}"/>
    <cellStyle name="Normal 3 19 3 2" xfId="6147" xr:uid="{632D8BEC-84FD-45DB-BD42-E5C6926DC21B}"/>
    <cellStyle name="Normal 3 19 4" xfId="3818" xr:uid="{55FB729A-CD68-4335-B082-20B5A14C0092}"/>
    <cellStyle name="Normal 3 19 5" xfId="10101" xr:uid="{3E28CA14-9E35-4214-99AF-EFDF0613ED71}"/>
    <cellStyle name="Normal 3 2" xfId="61" xr:uid="{9A6B8B27-52DD-4B57-AECD-53C5097B3B45}"/>
    <cellStyle name="Normal 3 2 10" xfId="2898" xr:uid="{FFCEFCBE-5E9D-44D3-A025-3765AFB755ED}"/>
    <cellStyle name="Normal 3 2 10 2" xfId="6148" xr:uid="{907BCC60-F2CD-427D-9FEC-52F76FE5B21D}"/>
    <cellStyle name="Normal 3 2 11" xfId="3819" xr:uid="{15FA7516-730C-4874-B3EA-B34B2DB2D7A5}"/>
    <cellStyle name="Normal 3 2 12" xfId="459" xr:uid="{72ACC8FC-DE63-4709-986C-91D11499DE1A}"/>
    <cellStyle name="Normal 3 2 2" xfId="460" xr:uid="{A1A3E9B2-0D03-43B5-8EF6-8D1B4D0E2C35}"/>
    <cellStyle name="Normal 3 2 2 2" xfId="772" xr:uid="{5AEAE63F-F73A-47DF-B8BC-ED736185AD28}"/>
    <cellStyle name="Normal 3 2 2 2 2" xfId="2348" xr:uid="{2D5E917B-8781-4ABB-BFAA-38494AC23084}"/>
    <cellStyle name="Normal 3 2 2 2 2 2" xfId="3353" xr:uid="{A203B4CB-CA34-44B4-8A16-EF96F4882C3C}"/>
    <cellStyle name="Normal 3 2 2 2 2 2 2" xfId="6603" xr:uid="{8353F4A9-FF17-4604-98FD-0464EAECA196}"/>
    <cellStyle name="Normal 3 2 2 2 2 3" xfId="5600" xr:uid="{7FC7E4F4-D5B3-48EA-95D0-082A4731E2A3}"/>
    <cellStyle name="Normal 3 2 2 2 3" xfId="3170" xr:uid="{275256E0-7353-4C33-AA7A-B49ABE4CFD07}"/>
    <cellStyle name="Normal 3 2 2 2 3 2" xfId="6420" xr:uid="{81EC3162-6128-4BD5-869C-A12BD3E9167C}"/>
    <cellStyle name="Normal 3 2 2 2 4" xfId="4132" xr:uid="{EB153451-D5F7-4976-9C3F-6F1671C5B7D0}"/>
    <cellStyle name="Normal 3 2 2 2 5" xfId="10103" xr:uid="{247303C4-4832-4C72-A32C-F4670E3A842C}"/>
    <cellStyle name="Normal 3 2 2 3" xfId="2347" xr:uid="{A9BF34CE-7DA9-4DEA-9212-D51A3D56B9E7}"/>
    <cellStyle name="Normal 3 2 2 4" xfId="2899" xr:uid="{B342C82D-9632-4C23-80C9-FB5415D6A7CF}"/>
    <cellStyle name="Normal 3 2 2 4 2" xfId="6149" xr:uid="{EF41F993-C37C-4933-9AC0-14EB0DA8D95E}"/>
    <cellStyle name="Normal 3 2 2 5" xfId="3820" xr:uid="{AD809ED5-50E2-45F7-AA2B-18B54B94EBC0}"/>
    <cellStyle name="Normal 3 2 2 6" xfId="10102" xr:uid="{D36CA7A1-BB40-4899-B26F-140478C7A7FC}"/>
    <cellStyle name="Normal 3 2 3" xfId="461" xr:uid="{5112C465-4825-421C-AF9C-72FC1C81A450}"/>
    <cellStyle name="Normal 3 2 3 2" xfId="773" xr:uid="{9254BE2D-B987-4368-832B-43AE87258157}"/>
    <cellStyle name="Normal 3 2 3 2 2" xfId="3171" xr:uid="{F402B8B5-F793-4D3A-A6D3-5C63345B605B}"/>
    <cellStyle name="Normal 3 2 3 2 2 2" xfId="6421" xr:uid="{E000B919-AD4A-4BAB-8C52-D35496EB3A8C}"/>
    <cellStyle name="Normal 3 2 3 2 3" xfId="4133" xr:uid="{B24848CA-97F4-4430-B50C-0DD9739C1F86}"/>
    <cellStyle name="Normal 3 2 3 2 4" xfId="10105" xr:uid="{0B27D81B-CDDB-4231-A74D-B2870B9A43FF}"/>
    <cellStyle name="Normal 3 2 3 3" xfId="2349" xr:uid="{175B167F-1E7D-400B-BCC7-590E9EFD7F94}"/>
    <cellStyle name="Normal 3 2 3 3 2" xfId="32715" xr:uid="{0F59D481-5978-4EA6-AC0E-ECCF8C765BCD}"/>
    <cellStyle name="Normal 3 2 3 4" xfId="2900" xr:uid="{8C21EA2D-3235-4917-9BCA-45D48FFD5FD7}"/>
    <cellStyle name="Normal 3 2 3 4 2" xfId="6150" xr:uid="{851FC785-99A4-49E5-87C0-323B19427EFD}"/>
    <cellStyle name="Normal 3 2 3 5" xfId="3821" xr:uid="{316DF4F5-6220-42F2-A41E-C596A4D73712}"/>
    <cellStyle name="Normal 3 2 3 6" xfId="10104" xr:uid="{AA64B5A7-A447-41C0-ADC8-D4D938499409}"/>
    <cellStyle name="Normal 3 2 4" xfId="55" xr:uid="{4F63D185-95CC-4AAF-BB3A-4E6727256463}"/>
    <cellStyle name="Normal 3 2 4 2" xfId="774" xr:uid="{100672A0-F9FC-4A07-9CF5-2002266825C9}"/>
    <cellStyle name="Normal 3 2 4 2 2" xfId="3172" xr:uid="{AD0A3C0C-41A8-48A3-804B-A55D04FDFD31}"/>
    <cellStyle name="Normal 3 2 4 2 2 2" xfId="6422" xr:uid="{BF9E5660-FA8F-4A2B-A954-5E4D0AE63FE5}"/>
    <cellStyle name="Normal 3 2 4 2 3" xfId="4134" xr:uid="{F352304A-94E3-4264-B6BC-15974693210A}"/>
    <cellStyle name="Normal 3 2 4 3" xfId="2901" xr:uid="{7CDCA21F-F166-4F6D-877F-D5057EE4CA04}"/>
    <cellStyle name="Normal 3 2 4 3 2" xfId="6151" xr:uid="{D5018851-E0F6-41BF-B348-26B5594E6A31}"/>
    <cellStyle name="Normal 3 2 4 4" xfId="3822" xr:uid="{D0E51411-18D2-4093-A966-FA96D68B0026}"/>
    <cellStyle name="Normal 3 2 4 5" xfId="10106" xr:uid="{7EA4F493-751A-435B-9EA5-890DFDE3B288}"/>
    <cellStyle name="Normal 3 2 4 6" xfId="462" xr:uid="{053CC4EE-A2DC-448B-8D34-85DC10881007}"/>
    <cellStyle name="Normal 3 2 5" xfId="463" xr:uid="{82CDA9F6-F058-4607-BC97-D4BBEF7B6537}"/>
    <cellStyle name="Normal 3 2 5 2" xfId="775" xr:uid="{EA9BC477-85FF-4E89-A614-4E934DA3549E}"/>
    <cellStyle name="Normal 3 2 5 2 2" xfId="3173" xr:uid="{8867165F-91BD-4C39-B6F8-AA7A216D8416}"/>
    <cellStyle name="Normal 3 2 5 2 2 2" xfId="6423" xr:uid="{8B9F2E4D-FA7C-490E-9428-58B0FE46FE96}"/>
    <cellStyle name="Normal 3 2 5 2 3" xfId="4135" xr:uid="{6B2A8337-D07A-4A1D-B9EE-BDF3018F3016}"/>
    <cellStyle name="Normal 3 2 5 3" xfId="2902" xr:uid="{D4058673-C572-4A39-A17C-623065C1CAB8}"/>
    <cellStyle name="Normal 3 2 5 3 2" xfId="6152" xr:uid="{51B623E3-CA9F-4BE5-8013-B18D3FF3E654}"/>
    <cellStyle name="Normal 3 2 5 4" xfId="3823" xr:uid="{DB465B9E-FBF8-4AF1-8EE6-7FEE7143DEC8}"/>
    <cellStyle name="Normal 3 2 5 5" xfId="10107" xr:uid="{A5DC391B-49B9-47C0-B80E-651402218562}"/>
    <cellStyle name="Normal 3 2 6" xfId="464" xr:uid="{F733E771-E687-4122-BAE1-331BE85F15C1}"/>
    <cellStyle name="Normal 3 2 6 2" xfId="776" xr:uid="{AE02122E-27C8-4FAA-8958-56CBD80E7F70}"/>
    <cellStyle name="Normal 3 2 6 2 2" xfId="3174" xr:uid="{AC11457E-7E02-4326-8CA2-CD42DD0819A9}"/>
    <cellStyle name="Normal 3 2 6 2 2 2" xfId="6424" xr:uid="{6DE2C688-9B78-45B2-B6FC-2D55115EADB9}"/>
    <cellStyle name="Normal 3 2 6 2 2 3" xfId="10110" xr:uid="{214C5EF4-EDD6-496A-A238-682D66B1D35E}"/>
    <cellStyle name="Normal 3 2 6 2 3" xfId="4136" xr:uid="{1A9ACB3E-96BD-4DB7-B647-5959E32D9D85}"/>
    <cellStyle name="Normal 3 2 6 2 4" xfId="10109" xr:uid="{EB90FDAF-6739-4453-9394-9CBB7DDD9617}"/>
    <cellStyle name="Normal 3 2 6 3" xfId="2903" xr:uid="{F56CFCE4-101C-40E6-8354-76D9A4F6C9B5}"/>
    <cellStyle name="Normal 3 2 6 3 2" xfId="6153" xr:uid="{9DCE6E44-658A-4CAB-8CAB-75335036CE53}"/>
    <cellStyle name="Normal 3 2 6 3 3" xfId="10111" xr:uid="{DF9A418B-F9AB-4F84-AA78-2D1FA9E85304}"/>
    <cellStyle name="Normal 3 2 6 4" xfId="3824" xr:uid="{5C048A82-4D99-4E9A-8FD8-77B690A8966D}"/>
    <cellStyle name="Normal 3 2 6 4 2" xfId="10112" xr:uid="{3EA6F4FB-64D4-4035-B75D-B7B122A0EFDB}"/>
    <cellStyle name="Normal 3 2 6 5" xfId="10108" xr:uid="{F8D8FDAF-5E35-46A9-B170-F945BAF165AF}"/>
    <cellStyle name="Normal 3 2 7" xfId="465" xr:uid="{786B8C38-D897-4177-9C3E-F30E80E28E56}"/>
    <cellStyle name="Normal 3 2 7 2" xfId="777" xr:uid="{85C4EAEB-B236-40C7-987A-ADFA2A96C740}"/>
    <cellStyle name="Normal 3 2 7 2 2" xfId="3175" xr:uid="{80476455-DE31-4F82-BD53-7D530D113B03}"/>
    <cellStyle name="Normal 3 2 7 2 2 2" xfId="6425" xr:uid="{7CF74B9B-37B6-4E25-A64A-09B08D6CAE2E}"/>
    <cellStyle name="Normal 3 2 7 2 3" xfId="4137" xr:uid="{FF50AF1C-BFEA-4A89-9A2A-BAFE94509B15}"/>
    <cellStyle name="Normal 3 2 7 2 4" xfId="10114" xr:uid="{0077AA6A-7D11-4689-B2E6-F1923C55CA84}"/>
    <cellStyle name="Normal 3 2 7 3" xfId="2904" xr:uid="{AAB69B41-ABE9-4B5E-8874-0B9DA0B34A57}"/>
    <cellStyle name="Normal 3 2 7 3 2" xfId="6154" xr:uid="{0740712D-EC22-4BC8-8876-C837FD4D2346}"/>
    <cellStyle name="Normal 3 2 7 3 3" xfId="10115" xr:uid="{92DEB12F-47BC-4CF1-B9EB-5DACCFC260D2}"/>
    <cellStyle name="Normal 3 2 7 4" xfId="3825" xr:uid="{3A64FAAF-BB9D-4DEB-95BB-31C6823B03AE}"/>
    <cellStyle name="Normal 3 2 7 5" xfId="10113" xr:uid="{7A3BF5C6-9589-4A17-94BA-E4D26CA7CF35}"/>
    <cellStyle name="Normal 3 2 8" xfId="778" xr:uid="{D357C562-3F23-4183-8DCF-359909D4B02A}"/>
    <cellStyle name="Normal 3 2 8 2" xfId="3176" xr:uid="{27970D0C-E0DD-4A16-9234-D3CB62F17484}"/>
    <cellStyle name="Normal 3 2 8 2 2" xfId="6426" xr:uid="{B6A6F017-0532-40A4-BDB4-653FC4B5D8AB}"/>
    <cellStyle name="Normal 3 2 8 3" xfId="4138" xr:uid="{4005F9F2-4108-4E38-8382-BB778FCF3371}"/>
    <cellStyle name="Normal 3 2 8 4" xfId="10116" xr:uid="{3BE5064C-3837-457B-A99F-D262BDF613F5}"/>
    <cellStyle name="Normal 3 2 9" xfId="2346" xr:uid="{6EE1A930-3E58-42EC-827F-5757F1BD9B1B}"/>
    <cellStyle name="Normal 3 2 9 2" xfId="30775" xr:uid="{E1877276-2C79-4EB6-830C-1CEF8D0B178A}"/>
    <cellStyle name="Normal 3 2 9 3" xfId="10117" xr:uid="{7F55E4E9-C689-4284-8CA8-B0A7E03541A0}"/>
    <cellStyle name="Normal 3 2 9 4" xfId="32714" xr:uid="{D3BFF300-1E4B-4F1A-809B-831D2504CEF4}"/>
    <cellStyle name="Normal 3 2_BC Tender Return Analysis (MEP)-EE" xfId="10118" xr:uid="{36DF3AC0-7DA8-4BE3-91DD-8968968014AA}"/>
    <cellStyle name="Normal 3 20" xfId="466" xr:uid="{C770BF71-BB42-4C05-AA4C-598342280C80}"/>
    <cellStyle name="Normal 3 20 2" xfId="779" xr:uid="{8ECA16A7-AC2B-4F8A-AC98-C46547190ABF}"/>
    <cellStyle name="Normal 3 20 2 2" xfId="3177" xr:uid="{69E695C5-23B1-4235-956B-73B1AA35543C}"/>
    <cellStyle name="Normal 3 20 2 2 2" xfId="6427" xr:uid="{51679C16-5034-4E8E-B576-EA3CB86BF8B8}"/>
    <cellStyle name="Normal 3 20 2 3" xfId="4139" xr:uid="{CB7A1F9B-1E38-4B1F-ABFC-BEDE4846A743}"/>
    <cellStyle name="Normal 3 20 3" xfId="2905" xr:uid="{5E07055A-60CE-4643-9902-472CD03ACC6D}"/>
    <cellStyle name="Normal 3 20 3 2" xfId="6155" xr:uid="{B2AAED52-FD80-4ABA-9585-CC52BE4F4773}"/>
    <cellStyle name="Normal 3 20 4" xfId="3826" xr:uid="{710B9E93-A4E7-4FF6-AE48-C9E2D4F0B6E5}"/>
    <cellStyle name="Normal 3 20 5" xfId="10119" xr:uid="{07AF189B-D347-44B8-9569-26E01421419B}"/>
    <cellStyle name="Normal 3 21" xfId="918" xr:uid="{9395F6AC-465B-4031-9466-1606BE8CE6E6}"/>
    <cellStyle name="Normal 3 21 2" xfId="3310" xr:uid="{B2E7BB5F-15A8-400A-AC4F-647929501D67}"/>
    <cellStyle name="Normal 3 21 2 2" xfId="6560" xr:uid="{96F3446E-68C6-4259-A087-B6BFC90A2CDD}"/>
    <cellStyle name="Normal 3 21 3" xfId="4279" xr:uid="{F4E7BAFA-3812-4AF2-B022-EDAFC694AF8D}"/>
    <cellStyle name="Normal 3 21 4" xfId="10120" xr:uid="{950D0F23-AEF2-4401-9CA5-07B5139F8D1F}"/>
    <cellStyle name="Normal 3 22" xfId="140" xr:uid="{49CB700A-2A04-490F-B851-54BCD633D567}"/>
    <cellStyle name="Normal 3 22 2" xfId="3459" xr:uid="{C7FC698F-0D7E-4FD9-8BEA-98CBB21CAC7A}"/>
    <cellStyle name="Normal 3 22 2 2" xfId="32788" xr:uid="{E4021A3C-CE30-41AC-A103-02B416925C98}"/>
    <cellStyle name="Normal 3 22 3" xfId="3440" xr:uid="{9B633F4E-E449-42F2-BD18-F8656A75B806}"/>
    <cellStyle name="Normal 3 22 4" xfId="10121" xr:uid="{98BA25ED-6490-4685-A925-295E90AC9EDE}"/>
    <cellStyle name="Normal 3 23" xfId="131" xr:uid="{F1E45DA0-FA7F-4FFD-BE1C-CDED7545BF38}"/>
    <cellStyle name="Normal 3 23 2" xfId="2777" xr:uid="{0A602FBE-D6FF-4203-BBFA-9E034444313C}"/>
    <cellStyle name="Normal 3 23 3" xfId="3498" xr:uid="{F7DE6F3A-A467-48D0-9E74-CBB28F6B5A69}"/>
    <cellStyle name="Normal 3 23 4" xfId="32167" xr:uid="{4B7AED45-47A8-454B-9789-7BA2A7A0AAA0}"/>
    <cellStyle name="Normal 3 24" xfId="10122" xr:uid="{D0204288-7A9C-4122-BA69-CA80B444C69F}"/>
    <cellStyle name="Normal 3 24 2" xfId="30776" xr:uid="{8BD2EDBA-4E92-4AFE-B115-026A37C8BA2B}"/>
    <cellStyle name="Normal 3 25" xfId="32161" xr:uid="{FF7C118D-6692-4737-B09A-2588AA77E837}"/>
    <cellStyle name="Normal 3 3" xfId="467" xr:uid="{66D63F50-0EB0-4D37-BBFD-10130365AC79}"/>
    <cellStyle name="Normal 3 3 10" xfId="10123" xr:uid="{AEA0DA58-028B-48D3-A0BE-F0421276C497}"/>
    <cellStyle name="Normal 3 3 11" xfId="32220" xr:uid="{A6ADF29E-07B3-4157-A376-C17065734442}"/>
    <cellStyle name="Normal 3 3 12" xfId="32852" xr:uid="{7DF4D960-5D26-41D9-8E82-EEC2481D5B16}"/>
    <cellStyle name="Normal 3 3 2" xfId="468" xr:uid="{DB082EF1-A9C7-4EEB-9249-F78E75C4B4B5}"/>
    <cellStyle name="Normal 3 3 2 2" xfId="780" xr:uid="{85594EC1-B165-4CBF-AE25-CF633046352F}"/>
    <cellStyle name="Normal 3 3 2 2 2" xfId="3178" xr:uid="{D120629E-5EAD-4529-8F72-94D422CF7855}"/>
    <cellStyle name="Normal 3 3 2 2 2 2" xfId="6428" xr:uid="{5EF5FC00-DFEE-47EB-95EA-B8E3B55E50D8}"/>
    <cellStyle name="Normal 3 3 2 2 3" xfId="4140" xr:uid="{3E9BCF61-D1E0-4707-9B64-B273A1B8275F}"/>
    <cellStyle name="Normal 3 3 2 3" xfId="2907" xr:uid="{C88DC3F5-B0A3-49F1-9BF8-EC15D3A8B2CD}"/>
    <cellStyle name="Normal 3 3 2 3 2" xfId="6157" xr:uid="{EDE54285-2555-45A7-B425-4C5301A5C8A1}"/>
    <cellStyle name="Normal 3 3 2 4" xfId="3828" xr:uid="{053099E0-4172-4D09-9B70-62A4DEBAC7F1}"/>
    <cellStyle name="Normal 3 3 2 5" xfId="10124" xr:uid="{0306AA0B-950A-41C9-874B-72AA4AFB8868}"/>
    <cellStyle name="Normal 3 3 3" xfId="469" xr:uid="{54583C85-AF5C-473E-AAE4-CF862E17211C}"/>
    <cellStyle name="Normal 3 3 3 2" xfId="781" xr:uid="{27C5B6EE-A9E5-44E0-81B7-AFCC74ECAD76}"/>
    <cellStyle name="Normal 3 3 3 2 2" xfId="3179" xr:uid="{8A8C557A-8B1C-4ED1-A662-FCBD613A2159}"/>
    <cellStyle name="Normal 3 3 3 2 2 2" xfId="6429" xr:uid="{6AB9C8F8-3BA2-4D90-A8C4-A20D58C48C62}"/>
    <cellStyle name="Normal 3 3 3 2 3" xfId="4141" xr:uid="{755BC46F-A2CE-4BE8-9392-C547D02E1200}"/>
    <cellStyle name="Normal 3 3 3 3" xfId="2908" xr:uid="{7A4E36B0-4341-408F-8A79-5554E6CA52CE}"/>
    <cellStyle name="Normal 3 3 3 3 2" xfId="6158" xr:uid="{00A2F741-EF94-4301-AFC8-EA7D7CBE638E}"/>
    <cellStyle name="Normal 3 3 3 4" xfId="3829" xr:uid="{A899D93D-AF94-470A-ABCE-D4097E5C2637}"/>
    <cellStyle name="Normal 3 3 3 5" xfId="10125" xr:uid="{7BBFF6A8-45A5-4A26-9231-A1431D14319A}"/>
    <cellStyle name="Normal 3 3 4" xfId="470" xr:uid="{CABDBC1D-D23D-4677-BA71-D2BF96107361}"/>
    <cellStyle name="Normal 3 3 4 2" xfId="782" xr:uid="{26688E5A-FAE4-47DB-BB35-4C9355B839D6}"/>
    <cellStyle name="Normal 3 3 4 2 2" xfId="3180" xr:uid="{43EEA3D1-7C88-4F50-9A69-D3EE390140CC}"/>
    <cellStyle name="Normal 3 3 4 2 2 2" xfId="6430" xr:uid="{77DE49AD-C041-47F8-904F-5D4466A6DEBE}"/>
    <cellStyle name="Normal 3 3 4 2 3" xfId="4142" xr:uid="{F61F14C3-C739-48F4-A9BF-428A722AED73}"/>
    <cellStyle name="Normal 3 3 4 3" xfId="2909" xr:uid="{CA77BE24-A560-46FC-B5E5-E62767DAE1FA}"/>
    <cellStyle name="Normal 3 3 4 3 2" xfId="6159" xr:uid="{FC71EA09-9CC4-414E-A225-7895C7C6C750}"/>
    <cellStyle name="Normal 3 3 4 4" xfId="3830" xr:uid="{BBE952C5-3B5F-4C78-A99F-3A92B370DD84}"/>
    <cellStyle name="Normal 3 3 4 5" xfId="10126" xr:uid="{B1A92FE6-97E3-4E67-AE75-6BD2DB252BFD}"/>
    <cellStyle name="Normal 3 3 5" xfId="471" xr:uid="{4CEC7BBF-E49D-457C-9987-D249CB42C311}"/>
    <cellStyle name="Normal 3 3 5 2" xfId="783" xr:uid="{DD307E5A-84C5-4EB1-8DAC-1ED8B146959D}"/>
    <cellStyle name="Normal 3 3 5 2 2" xfId="3181" xr:uid="{7E3D5E8A-22A5-4B25-9192-E66863817FC5}"/>
    <cellStyle name="Normal 3 3 5 2 2 2" xfId="6431" xr:uid="{158B31DD-B202-40ED-8BC1-594551EDC33A}"/>
    <cellStyle name="Normal 3 3 5 2 3" xfId="4143" xr:uid="{A0F91478-1F94-44E8-9B35-69F8E8E33228}"/>
    <cellStyle name="Normal 3 3 5 3" xfId="2910" xr:uid="{A03B28CD-E452-4C05-BC20-3B8A847131DB}"/>
    <cellStyle name="Normal 3 3 5 3 2" xfId="6160" xr:uid="{24E2EC66-5D4A-4B46-8AE8-337BC1C9C345}"/>
    <cellStyle name="Normal 3 3 5 4" xfId="3831" xr:uid="{BF3000E2-1A99-4A22-9B20-6D52B4922EE4}"/>
    <cellStyle name="Normal 3 3 5 5" xfId="10127" xr:uid="{19AB73F0-D35F-45ED-B8D5-31B3478C1F67}"/>
    <cellStyle name="Normal 3 3 6" xfId="784" xr:uid="{8C4325E8-5B6E-4D6E-8916-A54806D61A37}"/>
    <cellStyle name="Normal 3 3 6 2" xfId="3182" xr:uid="{1651099B-860A-46C2-9FE4-BAE5BD82FBB1}"/>
    <cellStyle name="Normal 3 3 6 2 2" xfId="6432" xr:uid="{21D3C52B-DB14-4CBD-AE9F-AFA3B4F4F293}"/>
    <cellStyle name="Normal 3 3 6 3" xfId="4144" xr:uid="{90968C48-E05A-4CEF-8CC1-6566962CAF01}"/>
    <cellStyle name="Normal 3 3 6 4" xfId="10128" xr:uid="{475D3BE3-323F-43D5-9CF0-EE9044618E03}"/>
    <cellStyle name="Normal 3 3 7" xfId="2350" xr:uid="{BF2B34E1-8FE5-458D-8ED8-387B995F65D4}"/>
    <cellStyle name="Normal 3 3 7 2" xfId="30777" xr:uid="{D7D305BA-3112-4F1F-9B83-4C1090E62BFA}"/>
    <cellStyle name="Normal 3 3 7 3" xfId="32716" xr:uid="{DB53EE13-FD3C-4448-8218-6561F9D140CB}"/>
    <cellStyle name="Normal 3 3 8" xfId="2906" xr:uid="{1C960D2E-5EDF-4B2E-9485-81CE68507442}"/>
    <cellStyle name="Normal 3 3 8 2" xfId="6156" xr:uid="{AB38D162-AF02-4282-8B81-03F3B8E25987}"/>
    <cellStyle name="Normal 3 3 9" xfId="3827" xr:uid="{534D3FA2-239F-4E61-B02B-0AE6853F9D08}"/>
    <cellStyle name="Normal 3 3_BC Tender Return Analysis (MEP)-EE" xfId="10129" xr:uid="{3975CD2F-CF1D-4886-AF3B-99AAA5A9F50A}"/>
    <cellStyle name="Normal 3 4" xfId="93" xr:uid="{701CF263-9A65-4054-BB25-3C64B3B238F2}"/>
    <cellStyle name="Normal 3 4 10" xfId="10130" xr:uid="{3F525A3E-2A94-491A-AE5C-90FE57A0E862}"/>
    <cellStyle name="Normal 3 4 2" xfId="472" xr:uid="{235B7A95-7CC9-4478-93E5-9FB0B65367AE}"/>
    <cellStyle name="Normal 3 4 2 2" xfId="785" xr:uid="{FBD53AFB-B981-4CE2-8A2E-9E26C612CA79}"/>
    <cellStyle name="Normal 3 4 2 2 2" xfId="3183" xr:uid="{757659E5-B303-4FDD-BAE7-273432C0BAA2}"/>
    <cellStyle name="Normal 3 4 2 2 2 2" xfId="6433" xr:uid="{00AC4CF4-DCC4-4F3C-B9A4-B11B89E801D7}"/>
    <cellStyle name="Normal 3 4 2 2 2 2 2" xfId="30778" xr:uid="{2BA07867-17B4-4C48-9DB0-B858682E7C27}"/>
    <cellStyle name="Normal 3 4 2 2 2 3" xfId="30779" xr:uid="{DBCBECB9-15DF-4A4A-8987-220E60888CEF}"/>
    <cellStyle name="Normal 3 4 2 2 3" xfId="4145" xr:uid="{B81F1FD5-1BF7-43BD-8191-78ED985C7F4B}"/>
    <cellStyle name="Normal 3 4 2 2 3 2" xfId="30780" xr:uid="{3A84CD9D-F57C-457C-ACDD-E2FFA8B5BF89}"/>
    <cellStyle name="Normal 3 4 2 2 4" xfId="30781" xr:uid="{99BE2BBE-8595-40E6-B571-23DFD39635CD}"/>
    <cellStyle name="Normal 3 4 2 3" xfId="2912" xr:uid="{CCFCC3CE-487F-46E9-AE92-C5F55E087E8A}"/>
    <cellStyle name="Normal 3 4 2 3 2" xfId="6162" xr:uid="{56EB055F-913B-49FD-A1B9-D2D00ECF2E76}"/>
    <cellStyle name="Normal 3 4 2 3 2 2" xfId="30782" xr:uid="{55E50693-881F-4F85-B82C-A0489DB229D9}"/>
    <cellStyle name="Normal 3 4 2 3 3" xfId="30783" xr:uid="{9434806C-59B1-40E9-A8E5-0DE30FFB6F7A}"/>
    <cellStyle name="Normal 3 4 2 4" xfId="3833" xr:uid="{C84101C4-48A3-4019-8FA6-0CAFBC045431}"/>
    <cellStyle name="Normal 3 4 2 4 2" xfId="30784" xr:uid="{D623783E-6676-4CF0-9926-9E369395D8AF}"/>
    <cellStyle name="Normal 3 4 2 5" xfId="30785" xr:uid="{561F86ED-FF0F-4319-BA0E-306B11EE9F16}"/>
    <cellStyle name="Normal 3 4 3" xfId="473" xr:uid="{5EAFD817-7ADB-4675-8235-01AAF0EE7ABB}"/>
    <cellStyle name="Normal 3 4 3 2" xfId="786" xr:uid="{38BD438C-C8AB-4D16-9055-5FF4C6358D7A}"/>
    <cellStyle name="Normal 3 4 3 2 2" xfId="3184" xr:uid="{019FB75C-8071-48BE-96AD-DF28EC24FB0A}"/>
    <cellStyle name="Normal 3 4 3 2 2 2" xfId="6434" xr:uid="{96C822C0-D490-464E-9C5E-C943AC35245B}"/>
    <cellStyle name="Normal 3 4 3 2 3" xfId="4146" xr:uid="{C7247ADC-07A6-4C4E-8117-B1D20AD98DBC}"/>
    <cellStyle name="Normal 3 4 3 3" xfId="2913" xr:uid="{8F84998B-63A5-4FD4-848D-5475C2EE7583}"/>
    <cellStyle name="Normal 3 4 3 3 2" xfId="6163" xr:uid="{B0E4C624-2F49-4FE8-AB87-6C93A79E094F}"/>
    <cellStyle name="Normal 3 4 3 4" xfId="3834" xr:uid="{80699972-AE95-4EEF-89E3-8C299B11DABA}"/>
    <cellStyle name="Normal 3 4 4" xfId="474" xr:uid="{FDDDD535-43B5-46B4-BCF9-AF3FAA0751CB}"/>
    <cellStyle name="Normal 3 4 4 2" xfId="787" xr:uid="{106DD2A4-C43C-489A-AE9F-33E719620DEE}"/>
    <cellStyle name="Normal 3 4 4 2 2" xfId="3185" xr:uid="{F311632E-1E10-48D6-81DE-EC8A1EBF96C0}"/>
    <cellStyle name="Normal 3 4 4 2 2 2" xfId="6435" xr:uid="{3E41072D-37BA-4210-8390-7C335C5A144B}"/>
    <cellStyle name="Normal 3 4 4 2 3" xfId="4147" xr:uid="{29A96691-67E2-4200-874B-8BA6B801811F}"/>
    <cellStyle name="Normal 3 4 4 3" xfId="2914" xr:uid="{5E01C5DE-2188-40FA-9BBE-37C69154AAB3}"/>
    <cellStyle name="Normal 3 4 4 3 2" xfId="6164" xr:uid="{82DAA11D-AC54-47E3-9FCA-50AF799F5BA8}"/>
    <cellStyle name="Normal 3 4 4 4" xfId="3835" xr:uid="{F49D1877-832C-44DD-847A-CA7D454F58B8}"/>
    <cellStyle name="Normal 3 4 5" xfId="475" xr:uid="{3AF1C6F1-E7BB-40FB-9E52-A6CFA68FF0F6}"/>
    <cellStyle name="Normal 3 4 5 2" xfId="788" xr:uid="{E946A68E-A883-4F08-B5C8-94BCBA7ED022}"/>
    <cellStyle name="Normal 3 4 5 2 2" xfId="3186" xr:uid="{819A138C-F241-4AB4-B08B-E5183EE3F6E4}"/>
    <cellStyle name="Normal 3 4 5 2 2 2" xfId="6436" xr:uid="{08D79554-A8C1-41B7-BF3C-6F3CA634922F}"/>
    <cellStyle name="Normal 3 4 5 2 3" xfId="4148" xr:uid="{60A94FA4-C0FB-4636-A901-BBB9910F29D8}"/>
    <cellStyle name="Normal 3 4 5 3" xfId="2915" xr:uid="{889E0E71-9E63-44AF-92F8-BE82AE8F7CAC}"/>
    <cellStyle name="Normal 3 4 5 3 2" xfId="6165" xr:uid="{E848DF4E-0C7B-489A-8AA3-2A406DC58963}"/>
    <cellStyle name="Normal 3 4 5 4" xfId="3836" xr:uid="{5C7C9493-B71C-415F-B773-3BB46AE854A1}"/>
    <cellStyle name="Normal 3 4 6" xfId="789" xr:uid="{C525106B-6FE3-4AC1-85EF-97696F523ADE}"/>
    <cellStyle name="Normal 3 4 6 2" xfId="3187" xr:uid="{1FA4BB92-30CE-41A1-AA01-8637DCBDF545}"/>
    <cellStyle name="Normal 3 4 6 2 2" xfId="6437" xr:uid="{17117086-F4BF-466E-AD35-D369067CCE59}"/>
    <cellStyle name="Normal 3 4 6 3" xfId="4149" xr:uid="{959C3967-AF4C-4E82-80DC-CD17AFCF0069}"/>
    <cellStyle name="Normal 3 4 7" xfId="2351" xr:uid="{209C80F0-7DA1-4BE8-AFB0-E7595DF8D3EA}"/>
    <cellStyle name="Normal 3 4 7 2" xfId="30786" xr:uid="{876F90F9-C7EA-4FB5-97D5-24B870BB32D5}"/>
    <cellStyle name="Normal 3 4 7 3" xfId="32717" xr:uid="{5C36FA6C-B907-46A8-A3EB-49700D321644}"/>
    <cellStyle name="Normal 3 4 8" xfId="2911" xr:uid="{A86D9446-5FDB-49C1-A82A-8DAB809048F7}"/>
    <cellStyle name="Normal 3 4 8 2" xfId="6161" xr:uid="{D68612E4-81A0-44D8-A8F3-136A037DA80D}"/>
    <cellStyle name="Normal 3 4 9" xfId="3832" xr:uid="{4698AA34-6293-4C7A-8C39-BDCBA02F577A}"/>
    <cellStyle name="Normal 3 4_BC Tender Return Analysis (MEP)-EE" xfId="10131" xr:uid="{D50FECB2-7E8A-462C-84BA-3B929EF27107}"/>
    <cellStyle name="Normal 3 5" xfId="476" xr:uid="{D204CA7B-B6C8-4BD7-98A1-1A216192B54E}"/>
    <cellStyle name="Normal 3 5 10" xfId="10132" xr:uid="{319A3D96-9C55-41C2-9DE2-E084E5854429}"/>
    <cellStyle name="Normal 3 5 2" xfId="477" xr:uid="{A1BE6749-3E1C-4F23-B576-CB1843B4A2E9}"/>
    <cellStyle name="Normal 3 5 2 2" xfId="790" xr:uid="{025AFA6C-9FE8-4A72-951C-FF3898BCB890}"/>
    <cellStyle name="Normal 3 5 2 2 2" xfId="2354" xr:uid="{714B0BFF-B33A-4C28-8CA9-ACA2C1282A0C}"/>
    <cellStyle name="Normal 3 5 2 2 2 2" xfId="3356" xr:uid="{1FF90FC5-939E-43E8-B847-1F7DA01136D5}"/>
    <cellStyle name="Normal 3 5 2 2 2 2 2" xfId="6606" xr:uid="{06157DE7-FC26-40B0-8CEF-7D69BFEA3B21}"/>
    <cellStyle name="Normal 3 5 2 2 2 3" xfId="5606" xr:uid="{A535967F-DCD7-41EC-8F3F-FBB0FABE1EF6}"/>
    <cellStyle name="Normal 3 5 2 2 3" xfId="2353" xr:uid="{EFD6A4C2-DC70-40E2-B73A-531843399945}"/>
    <cellStyle name="Normal 3 5 2 2 3 2" xfId="3355" xr:uid="{C109F641-E741-4337-B5F8-ECD7A5CAD963}"/>
    <cellStyle name="Normal 3 5 2 2 3 2 2" xfId="6605" xr:uid="{195BCD2B-B4AB-4253-94AF-05B566E9F74D}"/>
    <cellStyle name="Normal 3 5 2 2 3 3" xfId="5605" xr:uid="{148F5CE1-509F-47B5-BB61-525B8A1DE9F7}"/>
    <cellStyle name="Normal 3 5 2 2 4" xfId="3188" xr:uid="{A9A61E05-C6A1-4F47-8D0D-CF0263B5886C}"/>
    <cellStyle name="Normal 3 5 2 2 4 2" xfId="6438" xr:uid="{1082B2B5-4D06-44C1-A97F-7BE09B903B33}"/>
    <cellStyle name="Normal 3 5 2 2 5" xfId="4150" xr:uid="{6F20895F-DA5D-4825-8601-2067A60856B8}"/>
    <cellStyle name="Normal 3 5 2 3" xfId="2352" xr:uid="{69B4F8C1-D474-4F00-8C09-1DDDAA116313}"/>
    <cellStyle name="Normal 3 5 2 3 2" xfId="3354" xr:uid="{836A7559-B102-498B-87CC-8CD23A6561C5}"/>
    <cellStyle name="Normal 3 5 2 3 2 2" xfId="6604" xr:uid="{CD7B6538-6BF8-46AF-94BE-326EAC91B326}"/>
    <cellStyle name="Normal 3 5 2 3 3" xfId="5604" xr:uid="{055B6D9E-0949-4CAD-8649-F4847C79E92A}"/>
    <cellStyle name="Normal 3 5 2 4" xfId="2917" xr:uid="{C0FD5C7F-CA6D-48AD-A37D-E2BB5AD57DBF}"/>
    <cellStyle name="Normal 3 5 2 4 2" xfId="6167" xr:uid="{57DA2FF5-58A3-4F0E-91AF-EC38A82314DA}"/>
    <cellStyle name="Normal 3 5 2 5" xfId="3838" xr:uid="{3C096BBE-7C3E-4518-86C4-C7F9B25BD36E}"/>
    <cellStyle name="Normal 3 5 3" xfId="478" xr:uid="{EB3002CA-039A-4A5E-A7FC-072E78EA44DC}"/>
    <cellStyle name="Normal 3 5 3 2" xfId="791" xr:uid="{EA09FFBB-78BD-4A60-B38F-2E4891E81557}"/>
    <cellStyle name="Normal 3 5 3 2 2" xfId="3189" xr:uid="{756F7C8F-BACE-49CD-986A-7BB6BD4C3DF5}"/>
    <cellStyle name="Normal 3 5 3 2 2 2" xfId="6439" xr:uid="{6E66D40D-026E-49C5-BB28-822F7DF247AF}"/>
    <cellStyle name="Normal 3 5 3 2 3" xfId="4151" xr:uid="{CA12EBBC-DC58-447A-AE8C-7A6B660B0AB8}"/>
    <cellStyle name="Normal 3 5 3 3" xfId="2355" xr:uid="{01EDEC35-0BEC-4FC3-946E-C6F8768B54C7}"/>
    <cellStyle name="Normal 3 5 3 3 2" xfId="3357" xr:uid="{FC9AC5BF-8655-49C0-B607-8E62DF3337D4}"/>
    <cellStyle name="Normal 3 5 3 3 2 2" xfId="6607" xr:uid="{697CDA6B-C91C-4745-B28D-3C11DFE1990C}"/>
    <cellStyle name="Normal 3 5 3 3 3" xfId="5607" xr:uid="{98C03365-AEBE-43C7-BD66-E4CE66E68ADA}"/>
    <cellStyle name="Normal 3 5 3 4" xfId="2918" xr:uid="{C329B4BC-9548-41E4-81BF-491863E05432}"/>
    <cellStyle name="Normal 3 5 3 4 2" xfId="6168" xr:uid="{E2B0D8CA-4DC4-4565-B313-9D296E9E7284}"/>
    <cellStyle name="Normal 3 5 3 5" xfId="3839" xr:uid="{3654E374-E7FC-4A94-B9A0-5CA2BB20CA52}"/>
    <cellStyle name="Normal 3 5 4" xfId="479" xr:uid="{DCBAE52C-869A-4393-9FDA-B8DA3441A8FC}"/>
    <cellStyle name="Normal 3 5 4 2" xfId="792" xr:uid="{9E962901-CAF5-4F03-8A80-EFDFD5F4A3CD}"/>
    <cellStyle name="Normal 3 5 4 2 2" xfId="3190" xr:uid="{D6AC13C7-4761-43E9-859C-6E6CE9A2E1A6}"/>
    <cellStyle name="Normal 3 5 4 2 2 2" xfId="6440" xr:uid="{8F7D69BF-DC5A-4BEF-A3B9-F88B3BAB98B1}"/>
    <cellStyle name="Normal 3 5 4 2 3" xfId="4152" xr:uid="{7330DD77-E48C-4B29-968A-7203717D0975}"/>
    <cellStyle name="Normal 3 5 4 3" xfId="2919" xr:uid="{5C36BF00-06B7-48A4-8BD3-70BEECFBEE46}"/>
    <cellStyle name="Normal 3 5 4 3 2" xfId="6169" xr:uid="{339E663D-36E9-4117-ADF3-58EA0227F6D4}"/>
    <cellStyle name="Normal 3 5 4 4" xfId="3840" xr:uid="{8456C1BB-9F2F-4640-AE14-F36EE9CBE8BE}"/>
    <cellStyle name="Normal 3 5 5" xfId="480" xr:uid="{8941294C-7C2D-485A-B083-7419C9C11407}"/>
    <cellStyle name="Normal 3 5 5 2" xfId="793" xr:uid="{0C24CFAA-6F6C-4337-84B8-D1938BB30C88}"/>
    <cellStyle name="Normal 3 5 5 2 2" xfId="3191" xr:uid="{781CDBAB-D9CB-4EBB-B0BC-521F561D9832}"/>
    <cellStyle name="Normal 3 5 5 2 2 2" xfId="6441" xr:uid="{0CF42135-1001-4570-9542-C9D0B309126D}"/>
    <cellStyle name="Normal 3 5 5 2 3" xfId="4153" xr:uid="{6CC71CA0-D7F6-4280-829C-113FD82B60DA}"/>
    <cellStyle name="Normal 3 5 5 3" xfId="2920" xr:uid="{CFD9B145-F677-4BCD-BCF9-26360C795984}"/>
    <cellStyle name="Normal 3 5 5 3 2" xfId="6170" xr:uid="{701D37D3-7924-4803-ADC3-D4052C48DFDD}"/>
    <cellStyle name="Normal 3 5 5 4" xfId="3841" xr:uid="{6F80A812-295A-4B13-AA8B-ABC67E47F1C5}"/>
    <cellStyle name="Normal 3 5 6" xfId="794" xr:uid="{FD134672-C6BF-4014-9499-F3898CD98DEB}"/>
    <cellStyle name="Normal 3 5 6 2" xfId="3192" xr:uid="{3324B5D9-8EDB-4072-9EF2-9BE6482372F8}"/>
    <cellStyle name="Normal 3 5 6 2 2" xfId="6442" xr:uid="{CE7E1FF2-12CE-49EC-81D1-CB0818909BA1}"/>
    <cellStyle name="Normal 3 5 6 3" xfId="4154" xr:uid="{F2BC80C9-9D2C-4A59-9F12-3F390225431F}"/>
    <cellStyle name="Normal 3 5 7" xfId="1368" xr:uid="{DCE6724B-B3F4-44CB-BC49-F3CD03829408}"/>
    <cellStyle name="Normal 3 5 7 2" xfId="3320" xr:uid="{4C34EAD1-E5E3-472E-A0FC-17A1AB599CFD}"/>
    <cellStyle name="Normal 3 5 7 2 2" xfId="6570" xr:uid="{CB24C306-529C-494B-92EA-0232C13AA8A1}"/>
    <cellStyle name="Normal 3 5 7 3" xfId="4650" xr:uid="{FD7F857B-30D5-4C71-9794-A85FDD843D9E}"/>
    <cellStyle name="Normal 3 5 8" xfId="2916" xr:uid="{5F8F1A80-A0E3-44D0-ABCC-E0A2C7A25125}"/>
    <cellStyle name="Normal 3 5 8 2" xfId="6166" xr:uid="{F79DE6ED-37F6-4060-B004-F7D1754C5856}"/>
    <cellStyle name="Normal 3 5 9" xfId="3837" xr:uid="{522F8C8B-2CC2-4C39-8BA5-51C60EC9F656}"/>
    <cellStyle name="Normal 3 5_BC Tender Return Analysis (MEP)-EE" xfId="10133" xr:uid="{CC916E05-968E-4482-A1E1-BD87EAB61E67}"/>
    <cellStyle name="Normal 3 6" xfId="481" xr:uid="{7EC0D4FF-6E0E-4E79-9F31-729B03433252}"/>
    <cellStyle name="Normal 3 6 10" xfId="10134" xr:uid="{67ED4538-31F7-4A15-971F-9C14AE36CEE7}"/>
    <cellStyle name="Normal 3 6 2" xfId="482" xr:uid="{24600B5E-D3E8-4870-B5F1-2755824E6067}"/>
    <cellStyle name="Normal 3 6 2 2" xfId="795" xr:uid="{A7666BF0-55C1-42A1-8DCB-46C68640EAA7}"/>
    <cellStyle name="Normal 3 6 2 2 2" xfId="3193" xr:uid="{5840ECEF-3EAF-45EA-8CD8-432F2F7E6C15}"/>
    <cellStyle name="Normal 3 6 2 2 2 2" xfId="6443" xr:uid="{5D48625C-1EF1-4EAB-B273-7595D8BD4177}"/>
    <cellStyle name="Normal 3 6 2 2 3" xfId="4155" xr:uid="{8750CEC7-1D21-464E-8B58-98092481D793}"/>
    <cellStyle name="Normal 3 6 2 3" xfId="2922" xr:uid="{10FF7388-87BA-4ECC-A268-2CA2E701B9B1}"/>
    <cellStyle name="Normal 3 6 2 3 2" xfId="6172" xr:uid="{AD4AC249-A096-44B8-8896-E8881BA1986B}"/>
    <cellStyle name="Normal 3 6 2 4" xfId="3843" xr:uid="{119C6D4E-3F24-435E-9C18-451980CE8766}"/>
    <cellStyle name="Normal 3 6 2 5" xfId="10135" xr:uid="{1AB8A679-A47D-4F45-9D09-A09A88C10A9B}"/>
    <cellStyle name="Normal 3 6 3" xfId="483" xr:uid="{5DC510C7-C5CF-4140-B8F2-93105B6AADCF}"/>
    <cellStyle name="Normal 3 6 3 2" xfId="796" xr:uid="{75DEB3E2-D944-4E7D-92E7-E8A691F84B15}"/>
    <cellStyle name="Normal 3 6 3 2 2" xfId="3194" xr:uid="{EE77DF4D-8B9B-44CF-96EC-4A262ED2E011}"/>
    <cellStyle name="Normal 3 6 3 2 2 2" xfId="6444" xr:uid="{D1598573-F437-4BCE-A0FF-38F0D560F527}"/>
    <cellStyle name="Normal 3 6 3 2 3" xfId="4156" xr:uid="{F1397F8D-D406-4A9B-BA48-BC50C292C5D9}"/>
    <cellStyle name="Normal 3 6 3 3" xfId="2923" xr:uid="{18C1EFDF-FA5B-4151-8A7B-66A5D2E979B8}"/>
    <cellStyle name="Normal 3 6 3 3 2" xfId="6173" xr:uid="{5E7CF8A1-7C6D-4550-A8D3-044447A80364}"/>
    <cellStyle name="Normal 3 6 3 4" xfId="3844" xr:uid="{17A41445-7E9E-4040-9EA5-0DB84B6F1A64}"/>
    <cellStyle name="Normal 3 6 3 5" xfId="10136" xr:uid="{BAAC0D2E-2F5D-4CE9-AE27-D42D031F3AF3}"/>
    <cellStyle name="Normal 3 6 4" xfId="484" xr:uid="{C486E372-2B39-4DB9-A81F-BED05AF16925}"/>
    <cellStyle name="Normal 3 6 4 2" xfId="797" xr:uid="{ADBED60C-2507-464A-86DB-5C7D54DE9AF9}"/>
    <cellStyle name="Normal 3 6 4 2 2" xfId="3195" xr:uid="{7E447C56-8CCF-413D-BC4F-088E8F8DE554}"/>
    <cellStyle name="Normal 3 6 4 2 2 2" xfId="6445" xr:uid="{4DDFDC28-590B-4624-B248-B3F230AD4D4F}"/>
    <cellStyle name="Normal 3 6 4 2 3" xfId="4157" xr:uid="{99F1C8E6-24C5-4876-BAF1-A06EF8621012}"/>
    <cellStyle name="Normal 3 6 4 3" xfId="2924" xr:uid="{D55D31D5-CD3A-4FA4-9BB1-67E52D15FD40}"/>
    <cellStyle name="Normal 3 6 4 3 2" xfId="6174" xr:uid="{5DEA9128-6898-44E6-8B83-D3A8667E1E69}"/>
    <cellStyle name="Normal 3 6 4 4" xfId="3845" xr:uid="{D8C3A162-E837-42E2-B70E-D0D8BDA7A9A3}"/>
    <cellStyle name="Normal 3 6 4 5" xfId="10137" xr:uid="{654A4F43-143C-4FDF-B7C3-1EAC31C308BB}"/>
    <cellStyle name="Normal 3 6 5" xfId="485" xr:uid="{B035068E-AF97-42CF-994C-102924B7B677}"/>
    <cellStyle name="Normal 3 6 5 2" xfId="798" xr:uid="{26C13C7A-33EC-4680-8073-7A18637F16D9}"/>
    <cellStyle name="Normal 3 6 5 2 2" xfId="3196" xr:uid="{ABB3A1F8-46D3-482A-B42C-806945EDCFCE}"/>
    <cellStyle name="Normal 3 6 5 2 2 2" xfId="6446" xr:uid="{92E11135-07B8-4C1B-B4E3-5039F62195F3}"/>
    <cellStyle name="Normal 3 6 5 2 3" xfId="4158" xr:uid="{179AAE1D-0A30-44F5-8ED5-C785998B835D}"/>
    <cellStyle name="Normal 3 6 5 3" xfId="2925" xr:uid="{4D98C03B-4745-4584-87A3-00169946730D}"/>
    <cellStyle name="Normal 3 6 5 3 2" xfId="6175" xr:uid="{1423427A-1FD0-4B64-8409-BAFB70B0C011}"/>
    <cellStyle name="Normal 3 6 5 4" xfId="3846" xr:uid="{1FA2C0CD-D48E-4940-857A-75CEECC2B949}"/>
    <cellStyle name="Normal 3 6 5 5" xfId="10138" xr:uid="{746C7C32-C808-44CA-BA0A-BAD30FA1656A}"/>
    <cellStyle name="Normal 3 6 6" xfId="799" xr:uid="{AA872BF8-7D3C-4DAB-B636-C9D634BEC6BE}"/>
    <cellStyle name="Normal 3 6 6 2" xfId="3197" xr:uid="{E59D0B15-A2F8-4F08-9D3F-7CDD9D3D48CF}"/>
    <cellStyle name="Normal 3 6 6 2 2" xfId="6447" xr:uid="{3DD03241-316C-41C2-9FC3-22689D518422}"/>
    <cellStyle name="Normal 3 6 6 3" xfId="4159" xr:uid="{23908D1F-0B5E-4B68-BE58-EF8F08A20A56}"/>
    <cellStyle name="Normal 3 6 6 4" xfId="10139" xr:uid="{43F7A617-7204-4314-98F3-59C0E00E4E4C}"/>
    <cellStyle name="Normal 3 6 7" xfId="2356" xr:uid="{55C77827-72B6-4DB0-A7A9-A5E77F316005}"/>
    <cellStyle name="Normal 3 6 7 2" xfId="3358" xr:uid="{1DBB5BD5-826F-4ACE-8C4D-35923CDCA20F}"/>
    <cellStyle name="Normal 3 6 7 2 2" xfId="6608" xr:uid="{E3FBA964-4E8D-4163-8678-B4C9CFE88232}"/>
    <cellStyle name="Normal 3 6 7 3" xfId="5608" xr:uid="{76D8F08D-AB5C-488B-A9CA-4E6631448228}"/>
    <cellStyle name="Normal 3 6 8" xfId="2921" xr:uid="{3EAAA1C3-8E82-4926-8434-C62D21419D01}"/>
    <cellStyle name="Normal 3 6 8 2" xfId="6171" xr:uid="{307A6603-1ACA-4A88-BA02-5831CE8D0E7F}"/>
    <cellStyle name="Normal 3 6 9" xfId="3842" xr:uid="{5E09A9F3-0EF8-4E0A-B711-0C3407D2DD7A}"/>
    <cellStyle name="Normal 3 6_BC Tender Return Analysis (MEP)-EE" xfId="10140" xr:uid="{764897B1-6593-4E13-8FE9-23BD5B53F661}"/>
    <cellStyle name="Normal 3 7" xfId="486" xr:uid="{B4C3A90F-D3A7-4BB2-A8D3-719BD95B9F1F}"/>
    <cellStyle name="Normal 3 7 10" xfId="10141" xr:uid="{DE1990C3-7504-4F01-B30C-7788304847A7}"/>
    <cellStyle name="Normal 3 7 2" xfId="487" xr:uid="{DAB756C1-6E0E-4C89-997D-FF7F14196FB8}"/>
    <cellStyle name="Normal 3 7 2 2" xfId="800" xr:uid="{AC5BA1DE-6154-4549-BDFD-75C6FB4D0931}"/>
    <cellStyle name="Normal 3 7 2 2 2" xfId="3198" xr:uid="{A687D014-A3F8-4747-8C28-5BA4641100B2}"/>
    <cellStyle name="Normal 3 7 2 2 2 2" xfId="6448" xr:uid="{5BB07986-88BA-4411-9F86-08922D37B555}"/>
    <cellStyle name="Normal 3 7 2 2 2 2 2" xfId="30787" xr:uid="{05CAEC47-EBBF-409F-9D27-AE5B3F558F8D}"/>
    <cellStyle name="Normal 3 7 2 2 2 3" xfId="10144" xr:uid="{21929D61-AD23-4093-A561-E8D3EA9AB79C}"/>
    <cellStyle name="Normal 3 7 2 2 3" xfId="4160" xr:uid="{8486A139-D207-411D-AA37-1805A0BF6F72}"/>
    <cellStyle name="Normal 3 7 2 2 3 2" xfId="30788" xr:uid="{6FC377C1-FBBD-4898-AC3E-3C1815F38F24}"/>
    <cellStyle name="Normal 3 7 2 2 4" xfId="10143" xr:uid="{016ABC04-F2DA-4F2A-8008-21EFCC356129}"/>
    <cellStyle name="Normal 3 7 2 3" xfId="2927" xr:uid="{C928A1FF-0F5A-4DDC-A01E-1C6E64141DE7}"/>
    <cellStyle name="Normal 3 7 2 3 2" xfId="6177" xr:uid="{428C80A7-156A-4B0E-A94A-1D10B71C9473}"/>
    <cellStyle name="Normal 3 7 2 3 2 2" xfId="30789" xr:uid="{FC807F03-1FAF-4182-9059-AC9A010885EC}"/>
    <cellStyle name="Normal 3 7 2 3 3" xfId="10145" xr:uid="{02E3C16A-B24F-4CCE-AE8B-DEDDD0CE071D}"/>
    <cellStyle name="Normal 3 7 2 4" xfId="3848" xr:uid="{E8C5ACAB-DA5E-422E-A51C-AD3ACAD0AEEF}"/>
    <cellStyle name="Normal 3 7 2 4 2" xfId="30790" xr:uid="{969E1EE5-AD9E-4F49-A3AB-61FB4997804D}"/>
    <cellStyle name="Normal 3 7 2 5" xfId="10142" xr:uid="{D39161B7-68B7-447B-9349-95BDE8A57DF4}"/>
    <cellStyle name="Normal 3 7 3" xfId="488" xr:uid="{60066261-041D-4A25-8E7D-2A6742593C4B}"/>
    <cellStyle name="Normal 3 7 3 2" xfId="801" xr:uid="{7D357153-4E62-4953-A01C-53474716AC36}"/>
    <cellStyle name="Normal 3 7 3 2 2" xfId="3199" xr:uid="{C898F91C-4876-42D5-BA9E-463E61DCC8CF}"/>
    <cellStyle name="Normal 3 7 3 2 2 2" xfId="6449" xr:uid="{08E29487-9C31-47F9-BCDF-D1DE06F27100}"/>
    <cellStyle name="Normal 3 7 3 2 3" xfId="4161" xr:uid="{28E0E9E1-8B87-4F00-A236-91076AB956A7}"/>
    <cellStyle name="Normal 3 7 3 2 4" xfId="10147" xr:uid="{461972E2-17A5-49E9-AD75-E46FBE4FCC8C}"/>
    <cellStyle name="Normal 3 7 3 3" xfId="2928" xr:uid="{2A0815A6-7453-4B93-A964-2631FDD8B174}"/>
    <cellStyle name="Normal 3 7 3 3 2" xfId="6178" xr:uid="{20F7554F-3F0B-4669-B1A6-D83798A9B07D}"/>
    <cellStyle name="Normal 3 7 3 4" xfId="3849" xr:uid="{043FE5C4-F18F-481C-B746-34CD8D13D578}"/>
    <cellStyle name="Normal 3 7 3 5" xfId="10146" xr:uid="{E4D73A6D-0CC6-4D9D-BC8F-6413DCC92AB9}"/>
    <cellStyle name="Normal 3 7 4" xfId="489" xr:uid="{DBFFF640-406A-47EA-895D-6EDE47304C69}"/>
    <cellStyle name="Normal 3 7 4 2" xfId="802" xr:uid="{2D6291DB-96AF-44EE-A42B-9F12C700CEFB}"/>
    <cellStyle name="Normal 3 7 4 2 2" xfId="3200" xr:uid="{0E711E1E-DE66-45BA-91D1-C2B0B0731DC8}"/>
    <cellStyle name="Normal 3 7 4 2 2 2" xfId="6450" xr:uid="{5929A4C3-55AC-4A57-BE75-FE9C97D020B1}"/>
    <cellStyle name="Normal 3 7 4 2 3" xfId="4162" xr:uid="{9AB24646-3C21-4D7B-B597-0DFB6BD0B19E}"/>
    <cellStyle name="Normal 3 7 4 3" xfId="2929" xr:uid="{6997DEF8-C05C-486E-B76D-B5BE63A8B581}"/>
    <cellStyle name="Normal 3 7 4 3 2" xfId="6179" xr:uid="{2E2D20E7-7819-43EF-8D3E-872DA8766EBB}"/>
    <cellStyle name="Normal 3 7 4 4" xfId="3850" xr:uid="{B437E50C-9380-40EE-AD50-0FBF11CCE7CB}"/>
    <cellStyle name="Normal 3 7 4 5" xfId="10148" xr:uid="{1D4988AC-144C-429B-8FC3-9FF378DCE95C}"/>
    <cellStyle name="Normal 3 7 5" xfId="490" xr:uid="{0B00FE92-0B9E-469D-8087-DF68FF9F756C}"/>
    <cellStyle name="Normal 3 7 5 2" xfId="803" xr:uid="{44D95FEA-5BA3-4110-B207-29294B7662B8}"/>
    <cellStyle name="Normal 3 7 5 2 2" xfId="3201" xr:uid="{DD971E48-813E-4473-9EFD-504C2F268341}"/>
    <cellStyle name="Normal 3 7 5 2 2 2" xfId="6451" xr:uid="{47CC401A-D877-45AF-816C-85729DC29CFF}"/>
    <cellStyle name="Normal 3 7 5 2 3" xfId="4163" xr:uid="{EFFF1BAF-410E-4A5C-B947-9C854C26405C}"/>
    <cellStyle name="Normal 3 7 5 3" xfId="2930" xr:uid="{BAB88866-5E24-4AED-A679-77396D37FA63}"/>
    <cellStyle name="Normal 3 7 5 3 2" xfId="6180" xr:uid="{9D31E1A0-B18A-4E7B-8D82-AC3D5C3C0A09}"/>
    <cellStyle name="Normal 3 7 5 4" xfId="3851" xr:uid="{5F8D91C2-0D40-4C2F-9D1B-785A4BBC2893}"/>
    <cellStyle name="Normal 3 7 5 5" xfId="10149" xr:uid="{0704063B-49F2-4EE8-BB1E-5D076225DBFC}"/>
    <cellStyle name="Normal 3 7 6" xfId="804" xr:uid="{0B09CB59-2838-4753-ACEC-E9AC11552E6C}"/>
    <cellStyle name="Normal 3 7 6 2" xfId="3202" xr:uid="{F8F80A57-4D42-4AD1-BB92-8710C147BFA5}"/>
    <cellStyle name="Normal 3 7 6 2 2" xfId="6452" xr:uid="{A4B3FA8E-D7D9-4C83-9BB1-0988215022ED}"/>
    <cellStyle name="Normal 3 7 6 3" xfId="4164" xr:uid="{75F1CD37-F1D2-4F39-99DF-7211257266EB}"/>
    <cellStyle name="Normal 3 7 7" xfId="2357" xr:uid="{6376FEA2-1D56-41B7-8A3A-126BA6A28785}"/>
    <cellStyle name="Normal 3 7 7 2" xfId="3359" xr:uid="{75E592B8-B9BE-4AC2-B724-FCAB25E2196C}"/>
    <cellStyle name="Normal 3 7 7 2 2" xfId="6609" xr:uid="{0D896AA5-E66B-4962-BA02-07B3A3D6DB08}"/>
    <cellStyle name="Normal 3 7 7 3" xfId="5609" xr:uid="{28647B33-36AF-4454-96F1-5F2179F24C14}"/>
    <cellStyle name="Normal 3 7 8" xfId="2926" xr:uid="{8A7B4B63-FEFE-4A33-857B-54DFE572D41E}"/>
    <cellStyle name="Normal 3 7 8 2" xfId="6176" xr:uid="{D20806C4-E8E2-4A95-A55F-C7CCAFE1A802}"/>
    <cellStyle name="Normal 3 7 9" xfId="3847" xr:uid="{2DD17A0B-749C-4B97-A05E-4572F1C49876}"/>
    <cellStyle name="Normal 3 7_BC Tender Return Analysis (MEP)-EE" xfId="10150" xr:uid="{9543359B-0441-4E2D-9CA7-200BEC366911}"/>
    <cellStyle name="Normal 3 8" xfId="491" xr:uid="{460FED1B-4AB1-4448-8999-3DF1CED1CE0F}"/>
    <cellStyle name="Normal 3 8 10" xfId="10151" xr:uid="{CE9DB493-EDD7-4BAF-8849-A6F431AC4E08}"/>
    <cellStyle name="Normal 3 8 2" xfId="492" xr:uid="{64AF342B-12F9-4DA9-B60F-846B187020D8}"/>
    <cellStyle name="Normal 3 8 2 2" xfId="805" xr:uid="{C2A2532F-F2F9-4FA6-A07F-1C4C462F46DF}"/>
    <cellStyle name="Normal 3 8 2 2 2" xfId="3203" xr:uid="{88626D04-948F-429D-9430-3BFB7FA35E05}"/>
    <cellStyle name="Normal 3 8 2 2 2 2" xfId="6453" xr:uid="{9AE26DB2-404D-409A-831C-4CD4C89C6E76}"/>
    <cellStyle name="Normal 3 8 2 2 2 2 2" xfId="30791" xr:uid="{5854D756-FFAD-4D4F-8C23-F13BE016AC1C}"/>
    <cellStyle name="Normal 3 8 2 2 2 3" xfId="10154" xr:uid="{722C6EF8-50B6-4AC5-AD03-8B721E332CB2}"/>
    <cellStyle name="Normal 3 8 2 2 3" xfId="4165" xr:uid="{D269DF71-882B-4B6A-A808-A557A6BBFA3E}"/>
    <cellStyle name="Normal 3 8 2 2 3 2" xfId="30792" xr:uid="{AC8F1DDC-EBF4-4D40-A0AB-1154C1ACA780}"/>
    <cellStyle name="Normal 3 8 2 2 4" xfId="10153" xr:uid="{CDD912A2-8BE6-49FB-BAB1-F3B61C89A269}"/>
    <cellStyle name="Normal 3 8 2 3" xfId="2932" xr:uid="{77E0F2C9-DE6A-4A37-AC45-F9BF57A2C978}"/>
    <cellStyle name="Normal 3 8 2 3 2" xfId="6182" xr:uid="{454101D3-14D8-4480-B2B7-F6D991B83A36}"/>
    <cellStyle name="Normal 3 8 2 3 2 2" xfId="30793" xr:uid="{664E1062-3C2B-4B2D-B845-377DAAEDBC6C}"/>
    <cellStyle name="Normal 3 8 2 3 3" xfId="10155" xr:uid="{D96EC23B-63C5-4C87-BD89-0DFF1EE19743}"/>
    <cellStyle name="Normal 3 8 2 4" xfId="3853" xr:uid="{8A049A64-E604-4BF9-8CA6-5CAEF69E0D8C}"/>
    <cellStyle name="Normal 3 8 2 4 2" xfId="30794" xr:uid="{8A28166F-5EC4-4CC7-A21C-BE531C268138}"/>
    <cellStyle name="Normal 3 8 2 5" xfId="10152" xr:uid="{89392743-1D00-4E81-8BD4-A58725DF4901}"/>
    <cellStyle name="Normal 3 8 3" xfId="493" xr:uid="{64F3D589-0C94-4C16-AE0B-A57B5B702171}"/>
    <cellStyle name="Normal 3 8 3 2" xfId="806" xr:uid="{C3D113FB-B8AE-485A-A1E9-23C7A6C5FE76}"/>
    <cellStyle name="Normal 3 8 3 2 2" xfId="3204" xr:uid="{5A42000C-F4F2-43E4-A19B-64104B9C2ADE}"/>
    <cellStyle name="Normal 3 8 3 2 2 2" xfId="6454" xr:uid="{393FC90B-D7C5-4E77-B8E5-4447330D648F}"/>
    <cellStyle name="Normal 3 8 3 2 3" xfId="4166" xr:uid="{B67DAE75-6796-4E7D-BE0D-70998952FAEF}"/>
    <cellStyle name="Normal 3 8 3 2 4" xfId="10157" xr:uid="{355BBD15-B480-4017-B8FE-5AADAF5FE998}"/>
    <cellStyle name="Normal 3 8 3 3" xfId="2933" xr:uid="{8E2B2618-C314-4CDB-BE98-8CF839E75519}"/>
    <cellStyle name="Normal 3 8 3 3 2" xfId="6183" xr:uid="{3E082008-FC42-4538-8879-FA713917260C}"/>
    <cellStyle name="Normal 3 8 3 4" xfId="3854" xr:uid="{751369E7-CE8C-45E0-A922-3B42F24B2641}"/>
    <cellStyle name="Normal 3 8 3 5" xfId="10156" xr:uid="{246C3F67-C0C4-415A-BCE1-7316E98D706E}"/>
    <cellStyle name="Normal 3 8 4" xfId="494" xr:uid="{6C2A2692-96B1-4DA0-8726-CD511B3D38DE}"/>
    <cellStyle name="Normal 3 8 4 2" xfId="807" xr:uid="{F4CB32F0-B599-4172-A619-63B441F253EE}"/>
    <cellStyle name="Normal 3 8 4 2 2" xfId="3205" xr:uid="{7A1CD1C7-97B4-4C1D-89B4-AE230893EE43}"/>
    <cellStyle name="Normal 3 8 4 2 2 2" xfId="6455" xr:uid="{0492356F-BC9C-484D-B936-CB767C94627C}"/>
    <cellStyle name="Normal 3 8 4 2 3" xfId="4167" xr:uid="{29789ABF-6DE8-402A-A8E1-E37C10122B7C}"/>
    <cellStyle name="Normal 3 8 4 3" xfId="2934" xr:uid="{77153A3A-DC9B-45EB-A064-BC404C942172}"/>
    <cellStyle name="Normal 3 8 4 3 2" xfId="6184" xr:uid="{046CCF59-801C-4D0D-A010-26E7E98C21E1}"/>
    <cellStyle name="Normal 3 8 4 4" xfId="3855" xr:uid="{E751E4E0-61EA-49AC-94AC-869D9F9499E3}"/>
    <cellStyle name="Normal 3 8 4 5" xfId="10158" xr:uid="{FEF35C79-1B42-4BF0-965C-BBD2859BD1CD}"/>
    <cellStyle name="Normal 3 8 5" xfId="495" xr:uid="{1E90685C-FAD3-41E7-BEF8-FAD97959390B}"/>
    <cellStyle name="Normal 3 8 5 2" xfId="808" xr:uid="{C52B6720-F079-4D89-88E7-187973C9A397}"/>
    <cellStyle name="Normal 3 8 5 2 2" xfId="3206" xr:uid="{C4AB1367-8BD7-4D83-8C22-17C9E3C80D2F}"/>
    <cellStyle name="Normal 3 8 5 2 2 2" xfId="6456" xr:uid="{44CD74D5-1559-4D3F-9EB8-F20BD2590D38}"/>
    <cellStyle name="Normal 3 8 5 2 3" xfId="4168" xr:uid="{54DA0543-A5FA-4BC0-85B9-80ADBAD827BF}"/>
    <cellStyle name="Normal 3 8 5 3" xfId="2935" xr:uid="{7D292570-0112-44BC-86E8-6D1C3BED9DDB}"/>
    <cellStyle name="Normal 3 8 5 3 2" xfId="6185" xr:uid="{88EF5CD8-0559-4B4A-9BB0-9F85AD180435}"/>
    <cellStyle name="Normal 3 8 5 4" xfId="3856" xr:uid="{A1E1E058-502E-476E-BAF2-99EA5C3DC1F4}"/>
    <cellStyle name="Normal 3 8 5 5" xfId="10159" xr:uid="{739C2C4D-1466-4C56-8AF4-245F5A43D80F}"/>
    <cellStyle name="Normal 3 8 6" xfId="809" xr:uid="{DAF49F80-E0C2-44BE-AF38-423C50476252}"/>
    <cellStyle name="Normal 3 8 6 2" xfId="3207" xr:uid="{45A959C1-C916-4A27-ABFD-EA0070594B89}"/>
    <cellStyle name="Normal 3 8 6 2 2" xfId="6457" xr:uid="{622D609A-3E7E-418D-97DA-5A52AF756302}"/>
    <cellStyle name="Normal 3 8 6 3" xfId="4169" xr:uid="{4E2C7695-03ED-42B1-9101-68EF62D114CE}"/>
    <cellStyle name="Normal 3 8 7" xfId="2358" xr:uid="{86FB36C1-CD7C-4BC8-9247-C3B116322B01}"/>
    <cellStyle name="Normal 3 8 7 2" xfId="3360" xr:uid="{C1CA37B7-10BF-40D6-959B-03409E997D99}"/>
    <cellStyle name="Normal 3 8 7 2 2" xfId="6610" xr:uid="{29707861-8B0C-48B6-923C-7FE7B2FED3E2}"/>
    <cellStyle name="Normal 3 8 7 3" xfId="5610" xr:uid="{88772CC1-D8A2-4F45-87CF-3764A31E3EAC}"/>
    <cellStyle name="Normal 3 8 8" xfId="2931" xr:uid="{E22DB582-EF3E-4138-B5E0-A5FEFC385B6A}"/>
    <cellStyle name="Normal 3 8 8 2" xfId="6181" xr:uid="{E83E60BA-5338-4D4E-8684-DA4F42583A18}"/>
    <cellStyle name="Normal 3 8 9" xfId="3852" xr:uid="{A820828C-806A-4536-85A2-C8C4E4B9A57C}"/>
    <cellStyle name="Normal 3 8_BC Tender Return Analysis (MEP)-EE" xfId="10160" xr:uid="{728874AD-2E15-4A0D-900E-904FE159E0F2}"/>
    <cellStyle name="Normal 3 9" xfId="496" xr:uid="{23744E9E-92E8-497D-8C65-58D10FFA0CD7}"/>
    <cellStyle name="Normal 3 9 2" xfId="810" xr:uid="{46778C50-F210-481A-8E82-117F96178EEE}"/>
    <cellStyle name="Normal 3 9 2 2" xfId="3208" xr:uid="{1558D073-3327-4DC6-A066-1157474F9908}"/>
    <cellStyle name="Normal 3 9 2 2 2" xfId="6458" xr:uid="{2C97CD30-8EBF-4942-9A48-55EF46C6C943}"/>
    <cellStyle name="Normal 3 9 2 2 2 2" xfId="10165" xr:uid="{7631D2F9-DE45-4A5C-82C4-F5790A03A6E4}"/>
    <cellStyle name="Normal 3 9 2 2 2 2 2" xfId="30795" xr:uid="{D97B833B-D861-4D3E-A781-A25B77407F6A}"/>
    <cellStyle name="Normal 3 9 2 2 2 3" xfId="10164" xr:uid="{5DC48975-7B58-4BA0-AB01-31EF09560DCC}"/>
    <cellStyle name="Normal 3 9 2 2 3" xfId="10166" xr:uid="{00345AAB-4B57-4FB6-B4F6-F08D25CE52B0}"/>
    <cellStyle name="Normal 3 9 2 2 3 2" xfId="30796" xr:uid="{AB8375D3-8C00-4205-AB0F-1EDF7858016D}"/>
    <cellStyle name="Normal 3 9 2 2 4" xfId="10163" xr:uid="{416FB747-C976-4B97-BC24-C044630DBCE6}"/>
    <cellStyle name="Normal 3 9 2 3" xfId="4170" xr:uid="{F39B5EAB-8EB9-4CFD-A08A-4EC87EFD4270}"/>
    <cellStyle name="Normal 3 9 2 3 2" xfId="10168" xr:uid="{A72EACDF-97CC-491F-947F-78CA0F09F73A}"/>
    <cellStyle name="Normal 3 9 2 3 2 2" xfId="30797" xr:uid="{2B5A82A9-58CA-466C-827D-C7200202D3F6}"/>
    <cellStyle name="Normal 3 9 2 3 3" xfId="10167" xr:uid="{456194FD-D417-4C18-8325-E91BD509BC50}"/>
    <cellStyle name="Normal 3 9 2 4" xfId="10169" xr:uid="{2374EC71-0F96-4AA2-A660-A46385F4BAB5}"/>
    <cellStyle name="Normal 3 9 2 4 2" xfId="30798" xr:uid="{6AA71A51-80CC-4FDB-8C01-F375860B1586}"/>
    <cellStyle name="Normal 3 9 2 5" xfId="10162" xr:uid="{E2F84FC2-B421-41AF-A41B-C315C94659C2}"/>
    <cellStyle name="Normal 3 9 3" xfId="2359" xr:uid="{FB56F214-3CD3-49A6-9754-5BB152D98DE4}"/>
    <cellStyle name="Normal 3 9 3 2" xfId="3361" xr:uid="{0066B0D9-40B7-40AB-9B9C-0256039A5D6B}"/>
    <cellStyle name="Normal 3 9 3 2 2" xfId="6611" xr:uid="{26F1F039-D9AD-40DF-96CE-6012B53233F2}"/>
    <cellStyle name="Normal 3 9 3 2 2 2" xfId="30799" xr:uid="{962F1F12-817D-4367-804C-748579ECDF5C}"/>
    <cellStyle name="Normal 3 9 3 2 3" xfId="10171" xr:uid="{33F3F929-D4F0-4C08-B735-444CF7D2BB4E}"/>
    <cellStyle name="Normal 3 9 3 3" xfId="5611" xr:uid="{0CF5E8E3-09E2-4F5C-9231-DCA4CDEA4DC4}"/>
    <cellStyle name="Normal 3 9 3 3 2" xfId="30800" xr:uid="{7F7C6838-954B-41BD-ADCC-D5316D8DA573}"/>
    <cellStyle name="Normal 3 9 3 4" xfId="10170" xr:uid="{BAD78137-1590-41C0-AC96-3600F703DA69}"/>
    <cellStyle name="Normal 3 9 4" xfId="2936" xr:uid="{3F716673-17D0-464B-8837-B65363900960}"/>
    <cellStyle name="Normal 3 9 4 2" xfId="6186" xr:uid="{6166E082-F4A8-4458-9F15-E35109F5957B}"/>
    <cellStyle name="Normal 3 9 4 2 2" xfId="30801" xr:uid="{8314E7A2-BEB3-4773-AC0F-376770F58B1D}"/>
    <cellStyle name="Normal 3 9 4 3" xfId="10172" xr:uid="{B1B66CBF-A70D-4D88-9358-D9775E4FCCA3}"/>
    <cellStyle name="Normal 3 9 5" xfId="3857" xr:uid="{3A4F0E18-06CD-4B1C-8F09-D10D1E2CBEB6}"/>
    <cellStyle name="Normal 3 9 5 2" xfId="30802" xr:uid="{D272D1C3-AE0C-45A1-B9BF-B54E6960033F}"/>
    <cellStyle name="Normal 3 9 6" xfId="10161" xr:uid="{96B3B67D-35C4-4343-A6CA-2E1CCCF0465E}"/>
    <cellStyle name="Normal 3_05_Research Centre_CD Estimate_BQ" xfId="10173" xr:uid="{3D45392D-FE9A-4DA4-B883-EAFFD1439316}"/>
    <cellStyle name="Normal 30" xfId="811" xr:uid="{0C053E65-1B16-45A8-A76B-7C81FFBFCA4B}"/>
    <cellStyle name="Normal 30 10" xfId="10174" xr:uid="{42B22C01-E818-4857-9C03-246EECD3E47C}"/>
    <cellStyle name="Normal 30 11" xfId="32288" xr:uid="{98BD975B-9567-4869-89FD-24F6A8E876E4}"/>
    <cellStyle name="Normal 30 2" xfId="1369" xr:uid="{EA6B42AB-E3F2-486B-9D92-67E8C0C0B25D}"/>
    <cellStyle name="Normal 30 2 2" xfId="10176" xr:uid="{54DC8136-4C0C-471B-8F0C-2C3CA6748383}"/>
    <cellStyle name="Normal 30 2 2 2" xfId="10177" xr:uid="{1B5134BF-43D4-4AB2-9BEF-0772311FC7FA}"/>
    <cellStyle name="Normal 30 2 2 2 2" xfId="10178" xr:uid="{66E0BCAC-910B-4EAD-819D-A515EBC9222E}"/>
    <cellStyle name="Normal 30 2 2 2 2 2" xfId="10179" xr:uid="{2CC0C8CD-E0C0-4025-BE27-C8E5E158E61D}"/>
    <cellStyle name="Normal 30 2 2 2 2 3" xfId="30803" xr:uid="{034B80CE-6990-4B01-B5AA-293C5784C5E9}"/>
    <cellStyle name="Normal 30 2 2 2 3" xfId="10180" xr:uid="{EF5BC3FD-3ED4-48C6-8085-680AD0492C09}"/>
    <cellStyle name="Normal 30 2 2 2 3 2" xfId="30804" xr:uid="{B76D1273-D3D0-4F7D-A57B-07E1228A1A39}"/>
    <cellStyle name="Normal 30 2 2 2 4" xfId="10181" xr:uid="{E3B03F52-1D6A-4DD0-80CC-0F0D2C102840}"/>
    <cellStyle name="Normal 30 2 2 2 5" xfId="10182" xr:uid="{775B142E-06CC-4A7D-B5C0-698CA5DAF11E}"/>
    <cellStyle name="Normal 30 2 2 3" xfId="10183" xr:uid="{D471B833-0760-4068-A12C-A1D46E19B7B7}"/>
    <cellStyle name="Normal 30 2 2 3 2" xfId="30805" xr:uid="{3ED2D693-FB97-46ED-93E5-632EB5F0668D}"/>
    <cellStyle name="Normal 30 2 2 4" xfId="10184" xr:uid="{232EB935-F77B-42BA-847C-E8AEC250E991}"/>
    <cellStyle name="Normal 30 2 2 5" xfId="30806" xr:uid="{C0A2F4EA-438A-4F90-AA00-F83E96181015}"/>
    <cellStyle name="Normal 30 2 3" xfId="10185" xr:uid="{1D1234CE-7BDB-40E6-BE95-D4456FDEA879}"/>
    <cellStyle name="Normal 30 2 3 2" xfId="10186" xr:uid="{E8E5C2F4-C35C-4B8C-BDE4-69FECA2595C4}"/>
    <cellStyle name="Normal 30 2 3 2 2" xfId="30807" xr:uid="{42C64B55-B602-4044-8781-A4331C79F7B1}"/>
    <cellStyle name="Normal 30 2 3 3" xfId="10187" xr:uid="{EC69ED86-1490-4C67-81FB-B2A999D8E86E}"/>
    <cellStyle name="Normal 30 2 3 4" xfId="30808" xr:uid="{01C8AEA3-F9DD-4D0F-8AF7-1312C7745051}"/>
    <cellStyle name="Normal 30 2 4" xfId="10188" xr:uid="{6B7B0856-1FE6-4E79-BE7D-FF2F0B2A2553}"/>
    <cellStyle name="Normal 30 2 4 2" xfId="10189" xr:uid="{4647978D-56AF-4A65-AC19-80AF65AF26A2}"/>
    <cellStyle name="Normal 30 2 4 2 2" xfId="30809" xr:uid="{2C4F1E0D-257A-4F69-A48C-FF39A1E4C53C}"/>
    <cellStyle name="Normal 30 2 4 3" xfId="10190" xr:uid="{FE84ED86-99CA-409A-B88D-78A826E0DF61}"/>
    <cellStyle name="Normal 30 2 4 4" xfId="30810" xr:uid="{FE2CD0BC-06BE-43F4-9163-9263B2D745D0}"/>
    <cellStyle name="Normal 30 2 5" xfId="10191" xr:uid="{4F6A3A39-2FED-45C8-958A-B4D1F69B350B}"/>
    <cellStyle name="Normal 30 2 5 2" xfId="30811" xr:uid="{C107A0C8-0B77-4786-A643-81D5A44DD871}"/>
    <cellStyle name="Normal 30 2 6" xfId="10192" xr:uid="{3A154789-881F-4B81-9DBA-36A75C1D2F33}"/>
    <cellStyle name="Normal 30 2 7" xfId="30812" xr:uid="{441D370F-BD7D-44BF-817B-AA9F05B4BFDE}"/>
    <cellStyle name="Normal 30 2 8" xfId="10175" xr:uid="{00541B7F-F2F0-4B73-97EC-5256EBD320F4}"/>
    <cellStyle name="Normal 30 3" xfId="10193" xr:uid="{EF942239-64EC-4464-9A86-1742455ADC91}"/>
    <cellStyle name="Normal 30 3 2" xfId="10194" xr:uid="{4694BB2C-CCD7-4508-9C97-5EAD70E232D3}"/>
    <cellStyle name="Normal 30 3 3" xfId="30813" xr:uid="{F565F790-B3CB-4890-9ED6-F8047531F24C}"/>
    <cellStyle name="Normal 30 4" xfId="10195" xr:uid="{568C063E-40B2-414B-B2E3-3BD21B2540F9}"/>
    <cellStyle name="Normal 30 4 2" xfId="10196" xr:uid="{C9E18C5D-8F1A-4DAA-AEE1-4852C2FDDE34}"/>
    <cellStyle name="Normal 30 4 2 2" xfId="10197" xr:uid="{0787825B-2682-4D41-BB9A-5E3ECE870F76}"/>
    <cellStyle name="Normal 30 4 2 2 2" xfId="30814" xr:uid="{530F614D-F9A9-4E79-A92F-84091D6532C5}"/>
    <cellStyle name="Normal 30 4 2 3" xfId="10198" xr:uid="{5A1EB0B8-DA82-4FD5-96D8-959084A25421}"/>
    <cellStyle name="Normal 30 4 3" xfId="10199" xr:uid="{D619C95D-71BE-4015-A973-33D4EF8C7EBC}"/>
    <cellStyle name="Normal 30 4 3 2" xfId="30815" xr:uid="{F89028F6-F865-4F2F-A5CE-E161DF68B3AC}"/>
    <cellStyle name="Normal 30 4 4" xfId="10200" xr:uid="{77CEBA0B-A05A-4106-8090-043D487A53A6}"/>
    <cellStyle name="Normal 30 4 5" xfId="30816" xr:uid="{5C2BC71F-D88C-4155-B0DD-86CDA3B4C83F}"/>
    <cellStyle name="Normal 30 5" xfId="10201" xr:uid="{5FA89D1F-8584-4DA4-AED6-FDDD22E1BCEF}"/>
    <cellStyle name="Normal 30 5 2" xfId="10202" xr:uid="{424B764D-A1D5-402C-B959-F9F857D2E59C}"/>
    <cellStyle name="Normal 30 5 2 2" xfId="30817" xr:uid="{469E5FC0-C6F3-40F9-8B06-49F7FA833398}"/>
    <cellStyle name="Normal 30 5 3" xfId="10203" xr:uid="{5F576563-D3C4-4C7A-9B34-56D1111C7902}"/>
    <cellStyle name="Normal 30 6" xfId="10204" xr:uid="{723BBDC5-6F0F-4A47-AB56-7CFECE6E4320}"/>
    <cellStyle name="Normal 30 6 2" xfId="10205" xr:uid="{DA04E29D-0F51-43DB-8F7F-D0C79A78E0F5}"/>
    <cellStyle name="Normal 30 6 2 2" xfId="30818" xr:uid="{3AE141DA-E4C9-4C25-88FE-2580177BF024}"/>
    <cellStyle name="Normal 30 6 3" xfId="10206" xr:uid="{5BEE0F58-211C-4407-82F1-8F5817AEF5E5}"/>
    <cellStyle name="Normal 30 7" xfId="10207" xr:uid="{8526FF7B-08A4-417F-AEC1-8591F7F95ED9}"/>
    <cellStyle name="Normal 30 7 2" xfId="30819" xr:uid="{96D129FA-F9C9-4539-96FD-4661556A41E1}"/>
    <cellStyle name="Normal 30 8" xfId="10208" xr:uid="{362B501D-1DAC-4413-8DF0-A0D8A512392C}"/>
    <cellStyle name="Normal 30 8 2" xfId="30820" xr:uid="{DFFDE52C-6513-4CC6-88B7-DF19122AE568}"/>
    <cellStyle name="Normal 30 9" xfId="30821" xr:uid="{8327859C-2EE4-46FB-BF1E-0F416405E847}"/>
    <cellStyle name="Normal 31" xfId="812" xr:uid="{7B5CB7AD-11E6-49AB-8D96-081A6C715F21}"/>
    <cellStyle name="Normal 31 10" xfId="10209" xr:uid="{635391E3-79C3-4ED2-9136-DA3028446D8F}"/>
    <cellStyle name="Normal 31 11" xfId="32289" xr:uid="{11B36252-0D7A-4D97-9806-BD61E45C9F7F}"/>
    <cellStyle name="Normal 31 2" xfId="1370" xr:uid="{1C5D55A2-B84F-42D4-AF71-911FCBFB8DA3}"/>
    <cellStyle name="Normal 31 2 2" xfId="10211" xr:uid="{2F2614E8-62D3-40DA-BB58-4A31B9357E11}"/>
    <cellStyle name="Normal 31 2 2 2" xfId="10212" xr:uid="{0BA46934-A8A4-433A-985D-14D09FF804E7}"/>
    <cellStyle name="Normal 31 2 2 2 2" xfId="10213" xr:uid="{573A2EC5-84E4-4713-A730-421FB6707A8D}"/>
    <cellStyle name="Normal 31 2 2 2 2 2" xfId="30822" xr:uid="{6D3886D6-1DE1-4AF5-B922-D5CF09EFA215}"/>
    <cellStyle name="Normal 31 2 2 2 3" xfId="10214" xr:uid="{8442DC77-B24E-4D84-B1C9-0A570E897D3D}"/>
    <cellStyle name="Normal 31 2 2 3" xfId="10215" xr:uid="{E367D47F-481D-4771-A3A2-694BC69330CA}"/>
    <cellStyle name="Normal 31 2 2 3 2" xfId="30823" xr:uid="{2E15D3CD-48C7-4227-88B2-B1FEEFA2F69B}"/>
    <cellStyle name="Normal 31 2 2 4" xfId="10216" xr:uid="{39F7CFF7-36AA-453D-A645-2AFCC7488FE9}"/>
    <cellStyle name="Normal 31 2 2 5" xfId="30824" xr:uid="{BB4E769C-A120-4F03-9303-5F178C4DD1C6}"/>
    <cellStyle name="Normal 31 2 3" xfId="10217" xr:uid="{7F614947-FBA4-4AF9-89F8-98854003B503}"/>
    <cellStyle name="Normal 31 2 3 2" xfId="10218" xr:uid="{673EEADD-B5F9-41DF-BD94-A4F9996C9D4B}"/>
    <cellStyle name="Normal 31 2 3 2 2" xfId="30825" xr:uid="{3F87A839-BA8E-4F26-B636-495563ED76E9}"/>
    <cellStyle name="Normal 31 2 3 3" xfId="10219" xr:uid="{399CBF67-5CEA-4427-8158-DF384212F118}"/>
    <cellStyle name="Normal 31 2 3 4" xfId="30826" xr:uid="{2F597304-3D8E-4223-9F78-42B9BC5CFE62}"/>
    <cellStyle name="Normal 31 2 4" xfId="10220" xr:uid="{7671842B-464D-4FA9-BA63-F8CF883B2346}"/>
    <cellStyle name="Normal 31 2 4 2" xfId="10221" xr:uid="{FC85D545-0E27-4340-B57B-0EAC15898462}"/>
    <cellStyle name="Normal 31 2 4 2 2" xfId="30827" xr:uid="{3ECE8EA1-D32B-4172-86F7-177B048C9DDA}"/>
    <cellStyle name="Normal 31 2 4 3" xfId="10222" xr:uid="{ADB3AEB4-66EE-424C-88D4-42751195155C}"/>
    <cellStyle name="Normal 31 2 4 4" xfId="30828" xr:uid="{D2EE8A8C-46EC-4FFA-8CFB-27BCC2036EA5}"/>
    <cellStyle name="Normal 31 2 5" xfId="10223" xr:uid="{8CF5764B-B99E-47A7-AF71-2125E15B4B5D}"/>
    <cellStyle name="Normal 31 2 5 2" xfId="30829" xr:uid="{08117031-3763-4DA7-AB59-EB3FD7138F82}"/>
    <cellStyle name="Normal 31 2 6" xfId="10224" xr:uid="{78991698-95ED-41FB-9E21-A166A08FA938}"/>
    <cellStyle name="Normal 31 2 7" xfId="30830" xr:uid="{AD8EC46E-FCD5-4D81-A7D9-DFD80EC4898A}"/>
    <cellStyle name="Normal 31 2 8" xfId="10210" xr:uid="{136BD9AF-5665-433A-8BD7-3E4B258987C8}"/>
    <cellStyle name="Normal 31 3" xfId="10225" xr:uid="{8E1D4D22-8BFF-4195-8041-A19433008B3E}"/>
    <cellStyle name="Normal 31 3 2" xfId="10226" xr:uid="{6AD92E5F-4B47-4BD0-AF8D-E3F5ADCCFAD2}"/>
    <cellStyle name="Normal 31 3 2 2" xfId="10227" xr:uid="{11586B91-059C-4C84-9EC7-DBFC092F20C5}"/>
    <cellStyle name="Normal 31 3 2 2 2" xfId="30831" xr:uid="{AE8FD9CB-61F3-411E-8844-70399FF7B628}"/>
    <cellStyle name="Normal 31 3 2 3" xfId="10228" xr:uid="{D7B9CF49-A242-4C72-AB3B-085B3624DD30}"/>
    <cellStyle name="Normal 31 3 3" xfId="10229" xr:uid="{276D0711-55C9-4340-BCAA-8DE2B74D0B79}"/>
    <cellStyle name="Normal 31 3 3 2" xfId="30832" xr:uid="{03C1F259-D225-4966-ABA1-CAD627F406B3}"/>
    <cellStyle name="Normal 31 3 4" xfId="10230" xr:uid="{7ED3D3B0-167E-47AD-A7AF-1A7824FD9784}"/>
    <cellStyle name="Normal 31 3 5" xfId="30833" xr:uid="{591E40C3-C0FE-45E9-A22F-DD5FF8599C0B}"/>
    <cellStyle name="Normal 31 4" xfId="10231" xr:uid="{87DE1CC8-8340-45AA-9A00-A6E2652A706B}"/>
    <cellStyle name="Normal 31 4 2" xfId="10232" xr:uid="{058118DF-C6B4-4A85-A8F0-2B7B0A660A2A}"/>
    <cellStyle name="Normal 31 4 2 2" xfId="30834" xr:uid="{149D570F-B196-4B20-90A4-C4F230CA8305}"/>
    <cellStyle name="Normal 31 4 3" xfId="10233" xr:uid="{06E45892-68BD-4136-B4AC-836CD0027108}"/>
    <cellStyle name="Normal 31 4 4" xfId="30835" xr:uid="{AB81569E-9CE7-45EC-BF13-DDE88CDF353F}"/>
    <cellStyle name="Normal 31 5" xfId="10234" xr:uid="{79CD44A5-BBF4-487F-ACFC-7DA0302A30E7}"/>
    <cellStyle name="Normal 31 5 2" xfId="10235" xr:uid="{0A20ED0B-FA29-49F4-A955-431526E05A30}"/>
    <cellStyle name="Normal 31 5 2 2" xfId="30836" xr:uid="{8E261B12-313D-41FC-A129-4E9BE02DEB7B}"/>
    <cellStyle name="Normal 31 5 3" xfId="10236" xr:uid="{68977D73-354B-4A5F-929F-85FC5E868519}"/>
    <cellStyle name="Normal 31 6" xfId="10237" xr:uid="{809D6623-6C54-46E2-94CA-D940D75FA0C6}"/>
    <cellStyle name="Normal 31 6 2" xfId="10238" xr:uid="{B885BDD8-2298-4039-BE34-B96E3AF14D65}"/>
    <cellStyle name="Normal 31 7" xfId="10239" xr:uid="{4913D241-2D60-4920-A5B7-E7D7762DEE5A}"/>
    <cellStyle name="Normal 31 7 2" xfId="30837" xr:uid="{279AEA34-06EB-4FAF-82C4-DAC5BAE9532A}"/>
    <cellStyle name="Normal 31 8" xfId="30838" xr:uid="{34A5535C-E34D-45F4-98A4-70785F6215E1}"/>
    <cellStyle name="Normal 31 9" xfId="30839" xr:uid="{ECB36041-C54E-44F6-A8F2-74B1137E9FD2}"/>
    <cellStyle name="Normal 32" xfId="1371" xr:uid="{B41FBA11-9A2A-44F5-84FE-CB6ED4F52902}"/>
    <cellStyle name="Normal 32 2" xfId="10241" xr:uid="{E15D0DDC-118F-4288-84C8-7AC06153C0E7}"/>
    <cellStyle name="Normal 32 2 2" xfId="10242" xr:uid="{128C11D5-AA7D-410E-B31C-E56B9E172918}"/>
    <cellStyle name="Normal 32 2 2 2" xfId="10243" xr:uid="{14EB29EC-8114-4820-B833-7FCB184A2F15}"/>
    <cellStyle name="Normal 32 2 2 2 2" xfId="30840" xr:uid="{9BFC966D-C07D-44F2-8C89-8AA87C57A349}"/>
    <cellStyle name="Normal 32 2 2 3" xfId="10244" xr:uid="{06905ABF-7743-49CA-A036-6412693EC0C9}"/>
    <cellStyle name="Normal 32 2 3" xfId="10245" xr:uid="{F61C8729-24DB-4237-91F2-226C4C7DCABC}"/>
    <cellStyle name="Normal 32 2 3 2" xfId="30841" xr:uid="{8FE12537-C47A-4101-B391-BB9C8E58E366}"/>
    <cellStyle name="Normal 32 2 4" xfId="10246" xr:uid="{1FABE5FE-50EA-45EB-A7E2-B5E52991DA8B}"/>
    <cellStyle name="Normal 32 3" xfId="10247" xr:uid="{988DC433-11F2-40AF-9620-510304AC3723}"/>
    <cellStyle name="Normal 32 3 2" xfId="10248" xr:uid="{8D1BCB18-6921-4493-9108-95B67138D577}"/>
    <cellStyle name="Normal 32 3 2 2" xfId="30842" xr:uid="{5B69CF6D-0C64-4D27-AA81-8E12FAD58B0B}"/>
    <cellStyle name="Normal 32 3 3" xfId="10249" xr:uid="{B429AA6D-8957-42B8-B2E2-EB1AB4DB8F26}"/>
    <cellStyle name="Normal 32 4" xfId="10250" xr:uid="{37E4120C-E361-4C06-9644-75BEC516D78D}"/>
    <cellStyle name="Normal 32 4 2" xfId="10251" xr:uid="{E993E939-9BAC-4DB5-8C8A-D42494ECFF08}"/>
    <cellStyle name="Normal 32 5" xfId="10252" xr:uid="{79C49B0D-2CC7-4D8A-8035-7BF120B11DA7}"/>
    <cellStyle name="Normal 32 6" xfId="10240" xr:uid="{6EDAA0B9-302D-4294-A05D-37391FB94A18}"/>
    <cellStyle name="Normal 33" xfId="1372" xr:uid="{9F2977CE-210F-4774-83CA-30BB03F349FF}"/>
    <cellStyle name="Normal 33 2" xfId="10254" xr:uid="{11F2442B-00FE-4E9A-BBC8-464F76137D9B}"/>
    <cellStyle name="Normal 33 2 2" xfId="10255" xr:uid="{758BC9EF-3EC3-4364-AA27-877EC25CB512}"/>
    <cellStyle name="Normal 33 2 2 2" xfId="10256" xr:uid="{7EBE8165-9DB8-420B-BD79-934419A70F4C}"/>
    <cellStyle name="Normal 33 2 2 2 2" xfId="30843" xr:uid="{D6DFF31D-786E-4EA4-B5AD-31CC77A4E775}"/>
    <cellStyle name="Normal 33 2 2 3" xfId="10257" xr:uid="{32DC4419-19A9-4050-BD1A-FA9C5F6E1418}"/>
    <cellStyle name="Normal 33 2 3" xfId="10258" xr:uid="{F88B16C6-8379-446B-B6FD-552017718A53}"/>
    <cellStyle name="Normal 33 2 3 2" xfId="30844" xr:uid="{77CF4B74-03FE-427C-9745-EB8486E7483D}"/>
    <cellStyle name="Normal 33 2 4" xfId="10259" xr:uid="{352EB566-DB2E-4036-9933-D68CB6C10FE1}"/>
    <cellStyle name="Normal 33 3" xfId="10260" xr:uid="{DB2BB3B8-136A-436D-B8F2-EE7BB4F6F5CB}"/>
    <cellStyle name="Normal 33 3 2" xfId="10261" xr:uid="{3B1DA5A4-D729-4A08-B372-815F7A2C39A2}"/>
    <cellStyle name="Normal 33 3 2 2" xfId="30845" xr:uid="{E69D7037-5212-4420-9976-BD38BC9BC6CD}"/>
    <cellStyle name="Normal 33 3 3" xfId="10262" xr:uid="{B2A4AE88-0B7C-4119-8E93-92F114C8CF2E}"/>
    <cellStyle name="Normal 33 4" xfId="10263" xr:uid="{C521A959-CB9E-4288-B362-CE1A485BBDFC}"/>
    <cellStyle name="Normal 33 4 2" xfId="10264" xr:uid="{D8A9E76C-3D3F-4C5A-B474-F70FD665A544}"/>
    <cellStyle name="Normal 33 5" xfId="10265" xr:uid="{292DCDBD-F3C0-4852-B113-35383E59C1F9}"/>
    <cellStyle name="Normal 33 6" xfId="10253" xr:uid="{5678D290-59B1-441C-BB8C-177C4BCC177B}"/>
    <cellStyle name="Normal 34" xfId="911" xr:uid="{7C76AD56-6E43-4B9D-8200-4F7219F5AF21}"/>
    <cellStyle name="Normal 34 2" xfId="10267" xr:uid="{DD7F415D-53D4-4458-BB46-D62DD816C2BD}"/>
    <cellStyle name="Normal 34 2 2" xfId="10268" xr:uid="{418174A8-1AE1-4047-83E7-FCE61B48CF43}"/>
    <cellStyle name="Normal 34 2 2 2" xfId="10269" xr:uid="{AEE94359-BCEA-42F1-A9E2-9A2158BE5AE1}"/>
    <cellStyle name="Normal 34 2 2 2 2" xfId="30846" xr:uid="{36695F32-0E8B-4ED4-93B6-C0756E490180}"/>
    <cellStyle name="Normal 34 2 2 3" xfId="10270" xr:uid="{9E71C64B-6269-4FE3-9C35-C535C2DDC0B5}"/>
    <cellStyle name="Normal 34 2 3" xfId="10271" xr:uid="{151B1971-1EED-4829-8258-FEF3BF100739}"/>
    <cellStyle name="Normal 34 2 3 2" xfId="30847" xr:uid="{945BCC2E-F776-41B8-B5D7-AC4D2D995777}"/>
    <cellStyle name="Normal 34 2 4" xfId="10272" xr:uid="{EC6A4406-5CD3-4D2E-8FED-A34B435DC26F}"/>
    <cellStyle name="Normal 34 3" xfId="10273" xr:uid="{76EC38EE-F6CB-4B8C-AA7B-DEC770291582}"/>
    <cellStyle name="Normal 34 3 2" xfId="10274" xr:uid="{6016BF3A-CF7B-41E4-92C4-2224524A6119}"/>
    <cellStyle name="Normal 34 3 2 2" xfId="30848" xr:uid="{B251686E-2E05-4BEC-AB95-9746B6192287}"/>
    <cellStyle name="Normal 34 3 3" xfId="10275" xr:uid="{84FA33EA-E6AA-4235-9FEF-2DBE6E92AEB1}"/>
    <cellStyle name="Normal 34 4" xfId="10276" xr:uid="{95E6285E-BEDC-4736-A667-734B52CB477D}"/>
    <cellStyle name="Normal 34 4 2" xfId="10277" xr:uid="{B042A85A-1B50-4A58-B116-EADA830B9EF3}"/>
    <cellStyle name="Normal 34 5" xfId="10278" xr:uid="{836D70A8-1F86-4BBC-A354-6FDFF1F84E7A}"/>
    <cellStyle name="Normal 34 6" xfId="10266" xr:uid="{29BF3035-B6C5-47D2-90B0-C26FDE555282}"/>
    <cellStyle name="Normal 35" xfId="1441" xr:uid="{D9F85D2B-7170-4742-8B10-27289649D9F8}"/>
    <cellStyle name="Normal 35 2" xfId="10280" xr:uid="{C0555F07-D1FE-4B6B-8A65-45B92B23661C}"/>
    <cellStyle name="Normal 35 2 2" xfId="10281" xr:uid="{08B29672-C472-42D2-997B-9E3DF3F61D45}"/>
    <cellStyle name="Normal 35 2 2 2" xfId="10282" xr:uid="{983F00FD-4E21-4E12-9FAE-676BC2188674}"/>
    <cellStyle name="Normal 35 2 2 2 2" xfId="30849" xr:uid="{BA8371F7-2563-45BD-B9C9-7553FB9D4954}"/>
    <cellStyle name="Normal 35 2 2 3" xfId="10283" xr:uid="{929C4FB1-D2CD-42E8-8977-08D3A36FDA20}"/>
    <cellStyle name="Normal 35 2 3" xfId="10284" xr:uid="{F68C7B5E-DB02-40C4-A8EF-5C6B029D1FEF}"/>
    <cellStyle name="Normal 35 2 3 2" xfId="10285" xr:uid="{9CC95EA8-1123-47E3-B753-14590C05AFE7}"/>
    <cellStyle name="Normal 35 2 4" xfId="10286" xr:uid="{CD7B8F47-15FB-4C3E-91E7-F95A6D064F8D}"/>
    <cellStyle name="Normal 35 3" xfId="10287" xr:uid="{D750E51C-4A3F-4DB5-892B-E81342106964}"/>
    <cellStyle name="Normal 35 3 2" xfId="10288" xr:uid="{B128BAFE-BB9F-4451-8EAE-879922C1C184}"/>
    <cellStyle name="Normal 35 3 2 2" xfId="30850" xr:uid="{AAF359A9-40EA-404B-9F5C-6EF9AB81CE33}"/>
    <cellStyle name="Normal 35 3 3" xfId="10289" xr:uid="{02046666-B042-4909-8C83-F053AB76D138}"/>
    <cellStyle name="Normal 35 4" xfId="10290" xr:uid="{5B856349-5627-4845-9823-1A6C667FB5FC}"/>
    <cellStyle name="Normal 35 4 2" xfId="10291" xr:uid="{5C78F44B-3880-43B2-94F4-7F9B75BF1C82}"/>
    <cellStyle name="Normal 35 5" xfId="10292" xr:uid="{3626BB07-FB46-4EFA-BB5F-F7E3FABC9010}"/>
    <cellStyle name="Normal 35 6" xfId="10279" xr:uid="{2869AF93-0D7B-40CB-B30E-E919F95539E6}"/>
    <cellStyle name="Normal 35 7" xfId="32828" xr:uid="{C2521530-725D-438C-A236-657C07F1F16E}"/>
    <cellStyle name="Normal 36" xfId="2360" xr:uid="{FDED0694-78E3-447C-84BA-B503BA3F864A}"/>
    <cellStyle name="Normal 36 2" xfId="117" xr:uid="{7BF27A41-CC5D-4BA3-9E83-30991950EC32}"/>
    <cellStyle name="Normal 36 2 2" xfId="2763" xr:uid="{A57B1A53-410D-4498-8B46-488ED305DB38}"/>
    <cellStyle name="Normal 36 2 2 2" xfId="3475" xr:uid="{5BBB13D8-BCDE-45CA-A1F0-A59D00DF58FE}"/>
    <cellStyle name="Normal 36 2 2 2 2" xfId="6725" xr:uid="{2033305E-FA04-40AA-BE22-2A2CC80A6C09}"/>
    <cellStyle name="Normal 36 2 2 3" xfId="6012" xr:uid="{917DF3CE-B9F0-4386-A462-CFCF3027C4D8}"/>
    <cellStyle name="Normal 36 2 2 4" xfId="10295" xr:uid="{44154044-0688-42D8-8EA8-B68BF56B75BD}"/>
    <cellStyle name="Normal 36 2 3" xfId="3435" xr:uid="{A1099D4E-EFCE-47F6-A132-3F9855B9975C}"/>
    <cellStyle name="Normal 36 2 3 2" xfId="6685" xr:uid="{6D794BB6-6CD2-4720-9B72-D837399F2E6F}"/>
    <cellStyle name="Normal 36 2 4" xfId="6004" xr:uid="{B7312E4A-5CCF-439B-A54F-7CA2F90B48C1}"/>
    <cellStyle name="Normal 36 2 5" xfId="10294" xr:uid="{AFE44FF1-F240-4FE8-BCB9-FDE819AAFFE2}"/>
    <cellStyle name="Normal 36 3" xfId="3362" xr:uid="{CE8E2204-625C-4486-AFE9-7586A697CDB0}"/>
    <cellStyle name="Normal 36 3 2" xfId="6612" xr:uid="{85843ED9-9C93-4FE1-B970-FE218B0D3827}"/>
    <cellStyle name="Normal 36 3 3" xfId="10296" xr:uid="{6548D148-F460-4936-B653-A78AD7074603}"/>
    <cellStyle name="Normal 36 4" xfId="5613" xr:uid="{F2E1C6CF-29A9-4979-80AC-3AA00D0B81FC}"/>
    <cellStyle name="Normal 36 5" xfId="10293" xr:uid="{11C0A507-15A2-4C8D-824D-7521F1191535}"/>
    <cellStyle name="Normal 37" xfId="2361" xr:uid="{3DA08CA6-719E-4746-93DA-7CB6874F5336}"/>
    <cellStyle name="Normal 37 2" xfId="3363" xr:uid="{708139E0-1E82-42C9-925B-9C45750FF8ED}"/>
    <cellStyle name="Normal 37 2 2" xfId="6613" xr:uid="{A7F5D9B3-7172-48F9-8548-F2E9863184F3}"/>
    <cellStyle name="Normal 37 2 2 2" xfId="10299" xr:uid="{6BEEB950-50C7-4169-AC32-BE0F89F3F825}"/>
    <cellStyle name="Normal 37 2 3" xfId="10298" xr:uid="{7641B074-74DF-4E0E-8AD8-84F3A3C8F110}"/>
    <cellStyle name="Normal 37 3" xfId="5614" xr:uid="{34A68473-5E9F-4918-8CBF-D631FB52CBE3}"/>
    <cellStyle name="Normal 37 3 2" xfId="10300" xr:uid="{7C33B9ED-4D10-44A0-864D-A2D51F751436}"/>
    <cellStyle name="Normal 37 4" xfId="10297" xr:uid="{EF4C3FAA-3C06-4A86-827F-70FD391B84CF}"/>
    <cellStyle name="Normal 38" xfId="2362" xr:uid="{57919860-A567-4F41-9027-6208BA602B55}"/>
    <cellStyle name="Normal 38 2" xfId="3364" xr:uid="{C969920D-17C2-453D-A93C-4C04AC504D45}"/>
    <cellStyle name="Normal 38 2 2" xfId="6614" xr:uid="{23B3AF28-A9B7-4A14-88AD-BCDA1B19352A}"/>
    <cellStyle name="Normal 38 2 2 2" xfId="10303" xr:uid="{8B2EE423-F8F4-4C94-ACB7-7ACCC0A7C617}"/>
    <cellStyle name="Normal 38 2 3" xfId="10302" xr:uid="{A93D6004-8221-4367-9E47-305053C4C5BB}"/>
    <cellStyle name="Normal 38 3" xfId="5615" xr:uid="{49C17C0A-F2FC-462C-82E3-4F94E7EA1DAD}"/>
    <cellStyle name="Normal 38 3 2" xfId="10304" xr:uid="{2D206E3C-E52C-4519-A3E7-4B48E443EA24}"/>
    <cellStyle name="Normal 38 3 2 2" xfId="10305" xr:uid="{BDA6E0B8-7CD4-4FFE-BD80-909D805FD5CC}"/>
    <cellStyle name="Normal 38 3 2 2 2" xfId="30851" xr:uid="{C2AFBD0B-E726-4968-B2D7-104D29FBA3FA}"/>
    <cellStyle name="Normal 38 3 2 3" xfId="10306" xr:uid="{C92DC067-9038-4E34-82E7-3F8CD3C0242A}"/>
    <cellStyle name="Normal 38 3 3" xfId="10307" xr:uid="{86E12269-53E6-4658-B698-0FE6F392BBE8}"/>
    <cellStyle name="Normal 38 3 3 2" xfId="30852" xr:uid="{65E752B5-316B-478D-8259-3CAF51B6ECC6}"/>
    <cellStyle name="Normal 38 3 4" xfId="10308" xr:uid="{7DAC14A3-04EA-4C12-8BF1-6BA4A90D5657}"/>
    <cellStyle name="Normal 38 4" xfId="10309" xr:uid="{FFB36950-07DA-4202-9A5B-C311D372AB5B}"/>
    <cellStyle name="Normal 38 5" xfId="10301" xr:uid="{4B60FE0B-E2C8-45DA-8FF2-131B56138D2C}"/>
    <cellStyle name="Normal 39" xfId="2363" xr:uid="{BF043EDB-8876-4D2B-9E23-FCCE0FE322A8}"/>
    <cellStyle name="Normal 39 2" xfId="3365" xr:uid="{F6CD966F-69EA-4C3D-A883-7B735B0D554C}"/>
    <cellStyle name="Normal 39 2 2" xfId="6615" xr:uid="{6B13BE02-08A4-4F56-88E3-FAA00671C4EC}"/>
    <cellStyle name="Normal 39 2 2 2" xfId="10310" xr:uid="{607CAFFE-482E-4CF2-9C82-317E9BD69600}"/>
    <cellStyle name="Normal 39 2 2 2 2" xfId="30853" xr:uid="{B1E703D3-5630-4AE3-857B-0E37A163497D}"/>
    <cellStyle name="Normal 39 2 2 3" xfId="10311" xr:uid="{CD5B7234-BE68-47F5-BDCE-0E81A9FE4438}"/>
    <cellStyle name="Normal 39 2 3" xfId="10312" xr:uid="{F1E5235B-0036-4078-9437-AA9962DC9A5E}"/>
    <cellStyle name="Normal 39 2 3 2" xfId="30854" xr:uid="{5EDDDE17-B2D0-4122-8E69-26D857E7950F}"/>
    <cellStyle name="Normal 39 2 4" xfId="10313" xr:uid="{64F7BA53-09D7-4038-A3FF-83AD551830E8}"/>
    <cellStyle name="Normal 39 2 4 2" xfId="30855" xr:uid="{DAB4FD13-E89E-4E8C-8DCE-063BE53FD26A}"/>
    <cellStyle name="Normal 39 2 5" xfId="10314" xr:uid="{650CBAE6-A8BA-40AE-B068-858E539F3248}"/>
    <cellStyle name="Normal 39 3" xfId="5616" xr:uid="{3571B1B3-2E7E-4A7B-AF08-23B398DF3A6A}"/>
    <cellStyle name="Normal 39 3 2" xfId="10315" xr:uid="{A62ED1CD-DCC8-406D-9B77-144F38F105B7}"/>
    <cellStyle name="Normal 39 3 2 2" xfId="30856" xr:uid="{5B156C05-D702-4B1A-A071-92E73D042E81}"/>
    <cellStyle name="Normal 39 3 3" xfId="10316" xr:uid="{84393118-4A7A-4DC6-9193-E897B2DD4207}"/>
    <cellStyle name="Normal 39 4" xfId="10317" xr:uid="{E5FB85E4-6A7E-4385-B08E-5D5CA5C1EF7C}"/>
    <cellStyle name="Normal 39 4 2" xfId="30857" xr:uid="{B976F18E-ABFC-4DA9-A81B-9A52A08E15A3}"/>
    <cellStyle name="Normal 39 5" xfId="10318" xr:uid="{733BEB1C-D509-4DC0-9C9B-2B8753427E19}"/>
    <cellStyle name="Normal 39 5 2" xfId="30858" xr:uid="{483452C7-A1FB-486F-A700-49FC5CB179A8}"/>
    <cellStyle name="Normal 39 6" xfId="10319" xr:uid="{F9AB7D51-4AE8-4692-BC54-E407AF73EC22}"/>
    <cellStyle name="Normal 4" xfId="53" xr:uid="{FFC78DBC-ACBD-406C-9BD8-7FA6F3DE2590}"/>
    <cellStyle name="Normal 4 10" xfId="497" xr:uid="{B784BC2F-9083-4AA7-B337-65767AA38D97}"/>
    <cellStyle name="Normal 4 10 10" xfId="10320" xr:uid="{B055E79F-742B-401F-B9F9-A3F4DF13BEC9}"/>
    <cellStyle name="Normal 4 10 10 2" xfId="10321" xr:uid="{F64EA23F-5CBB-47D4-8A39-0686FAA6A8A7}"/>
    <cellStyle name="Normal 4 10 10 2 2" xfId="10322" xr:uid="{B779BF0D-6861-4D47-B285-82C84B852ACA}"/>
    <cellStyle name="Normal 4 10 10 2 2 2" xfId="30859" xr:uid="{6B673222-8868-434C-959E-53AE926C48D6}"/>
    <cellStyle name="Normal 4 10 10 2 3" xfId="10323" xr:uid="{A8270BD6-BB0F-47E6-BA2F-2398743CEFF8}"/>
    <cellStyle name="Normal 4 10 10 3" xfId="10324" xr:uid="{2A1E364D-BC6C-4C47-BECC-D2AEF8E5DBED}"/>
    <cellStyle name="Normal 4 10 10 3 2" xfId="30860" xr:uid="{E3FF9F86-94AC-4EF4-BF70-E47C3C10B1AD}"/>
    <cellStyle name="Normal 4 10 10 4" xfId="10325" xr:uid="{1D611AA0-6239-4E88-A9C1-9722E6A3352B}"/>
    <cellStyle name="Normal 4 10 11" xfId="10326" xr:uid="{BE3DC0EF-6203-43DF-B96A-0550BBA07684}"/>
    <cellStyle name="Normal 4 10 11 2" xfId="10327" xr:uid="{73DBD249-B915-4CDE-B6A5-5E9673789AC0}"/>
    <cellStyle name="Normal 4 10 11 2 2" xfId="10328" xr:uid="{07B75AF9-114C-4185-B2D1-A9A85E756226}"/>
    <cellStyle name="Normal 4 10 11 2 2 2" xfId="30861" xr:uid="{C5AC99B3-C85D-49F2-98B8-ACAF7B524D80}"/>
    <cellStyle name="Normal 4 10 11 2 3" xfId="10329" xr:uid="{3018AD4A-3BEA-4F57-B9B0-C8F49A8D0966}"/>
    <cellStyle name="Normal 4 10 11 3" xfId="10330" xr:uid="{FCAE2A4B-DD52-4C83-B345-FE1D2713F934}"/>
    <cellStyle name="Normal 4 10 11 3 2" xfId="30862" xr:uid="{6198B1FB-8524-4B1A-8EAB-84479E4008E6}"/>
    <cellStyle name="Normal 4 10 11 4" xfId="10331" xr:uid="{8F885B50-AEF6-4E82-9720-C7C8BE41F564}"/>
    <cellStyle name="Normal 4 10 12" xfId="10332" xr:uid="{C10BFD2A-FA94-4A8C-AA24-5BC6AAA650A1}"/>
    <cellStyle name="Normal 4 10 12 2" xfId="10333" xr:uid="{A43680EC-FE5A-4D44-97B2-9E57BEAF8D18}"/>
    <cellStyle name="Normal 4 10 12 2 2" xfId="30863" xr:uid="{2CF4CF57-92C7-4FB1-BEC7-6CEF98CBF009}"/>
    <cellStyle name="Normal 4 10 12 3" xfId="10334" xr:uid="{9C994A71-7993-47A6-B786-D1A82FA58F78}"/>
    <cellStyle name="Normal 4 10 13" xfId="10335" xr:uid="{1592CE2E-0578-4E8F-9B88-B8926121C2EE}"/>
    <cellStyle name="Normal 4 10 13 2" xfId="10336" xr:uid="{3670A132-0651-409B-AD75-9E6FD276D207}"/>
    <cellStyle name="Normal 4 10 13 2 2" xfId="30864" xr:uid="{EA641223-5222-4B02-847B-93CE38FDE253}"/>
    <cellStyle name="Normal 4 10 13 3" xfId="10337" xr:uid="{13AC0D6C-6C65-47CF-87EF-0F7C2FB7F41F}"/>
    <cellStyle name="Normal 4 10 14" xfId="10338" xr:uid="{98ED1C33-B814-485D-B80D-AB1B971F2C23}"/>
    <cellStyle name="Normal 4 10 14 2" xfId="10339" xr:uid="{229E432B-99CF-421E-ADE2-5EDAF5EB9A9D}"/>
    <cellStyle name="Normal 4 10 15" xfId="10340" xr:uid="{AADA353E-F4AB-49CD-9B04-BA8B030FAA44}"/>
    <cellStyle name="Normal 4 10 15 2" xfId="30865" xr:uid="{C65F3B30-5A22-438D-B44A-0FD65608D985}"/>
    <cellStyle name="Normal 4 10 16" xfId="30866" xr:uid="{A49AFDC6-7984-4AE8-B70A-092C983C2046}"/>
    <cellStyle name="Normal 4 10 17" xfId="30867" xr:uid="{3B9C19F0-7A9B-4331-9D86-4B8101AA0326}"/>
    <cellStyle name="Normal 4 10 2" xfId="813" xr:uid="{20EBD7A4-E148-4A4A-9C73-DB565414EE9E}"/>
    <cellStyle name="Normal 4 10 2 10" xfId="10341" xr:uid="{7AE014B6-4F34-46BC-9ED6-2630CFC1C334}"/>
    <cellStyle name="Normal 4 10 2 10 2" xfId="10342" xr:uid="{DB08AE8A-E4C0-4857-A380-1CD2C9AC2F24}"/>
    <cellStyle name="Normal 4 10 2 10 2 2" xfId="30868" xr:uid="{3AF89268-16DD-4C68-B079-0A6B70F6A71C}"/>
    <cellStyle name="Normal 4 10 2 10 3" xfId="10343" xr:uid="{591F0740-4740-4312-A097-C0DB8A2B320B}"/>
    <cellStyle name="Normal 4 10 2 11" xfId="10344" xr:uid="{B617B842-AFAA-4352-974F-F43D12AB1200}"/>
    <cellStyle name="Normal 4 10 2 11 2" xfId="10345" xr:uid="{F7798DFE-ABCC-449F-865D-DD3D4BBEB58B}"/>
    <cellStyle name="Normal 4 10 2 12" xfId="10346" xr:uid="{FCB115BA-4D5C-4597-8631-3C425B778B89}"/>
    <cellStyle name="Normal 4 10 2 13" xfId="30869" xr:uid="{A2D73128-DA18-40E8-958B-FCD2734A2C23}"/>
    <cellStyle name="Normal 4 10 2 2" xfId="3209" xr:uid="{5C03E67B-0629-4924-9DD8-9F8D8A3D707F}"/>
    <cellStyle name="Normal 4 10 2 2 10" xfId="30870" xr:uid="{E6AE04AA-ECFB-4C2B-A2F6-3564C999DA5D}"/>
    <cellStyle name="Normal 4 10 2 2 2" xfId="6459" xr:uid="{8AAC83A1-87F8-442F-AE58-B051E947EEF7}"/>
    <cellStyle name="Normal 4 10 2 2 2 2" xfId="10347" xr:uid="{DCE87000-2E62-482E-B9A3-DF2EED2589DF}"/>
    <cellStyle name="Normal 4 10 2 2 2 2 2" xfId="10348" xr:uid="{6183BFF2-22A1-4B8B-97DF-0306C123DADB}"/>
    <cellStyle name="Normal 4 10 2 2 2 2 2 2" xfId="10349" xr:uid="{BF3EA378-AF11-4421-BBC4-69963972ECA2}"/>
    <cellStyle name="Normal 4 10 2 2 2 2 2 2 2" xfId="10350" xr:uid="{C836807B-AAED-4889-A2B2-8248A340A5A5}"/>
    <cellStyle name="Normal 4 10 2 2 2 2 2 2 2 2" xfId="30871" xr:uid="{E2EF0A65-F99C-4396-BDF5-311B8F7A2356}"/>
    <cellStyle name="Normal 4 10 2 2 2 2 2 2 3" xfId="10351" xr:uid="{08645D14-6DA0-4164-B176-0355C5C9D459}"/>
    <cellStyle name="Normal 4 10 2 2 2 2 2 3" xfId="10352" xr:uid="{141733AF-9867-457C-BCC3-1A7E9B70CBD8}"/>
    <cellStyle name="Normal 4 10 2 2 2 2 2 3 2" xfId="30872" xr:uid="{16965D94-6726-45FA-9258-1458CFF73460}"/>
    <cellStyle name="Normal 4 10 2 2 2 2 2 4" xfId="10353" xr:uid="{CBD73A63-A030-4D81-AB36-F3A5346CE35C}"/>
    <cellStyle name="Normal 4 10 2 2 2 2 3" xfId="10354" xr:uid="{5E02B386-F2BF-4A41-91FB-4579F27181C8}"/>
    <cellStyle name="Normal 4 10 2 2 2 2 3 2" xfId="10355" xr:uid="{0E40F23B-2B42-428B-8B50-F6856C0CAC8E}"/>
    <cellStyle name="Normal 4 10 2 2 2 2 3 2 2" xfId="30873" xr:uid="{5EF224A3-0E3F-4E92-B45E-9952790FE138}"/>
    <cellStyle name="Normal 4 10 2 2 2 2 3 3" xfId="10356" xr:uid="{B05BB05D-068D-48A6-AE79-42B76A5484FE}"/>
    <cellStyle name="Normal 4 10 2 2 2 2 4" xfId="10357" xr:uid="{37DE1240-66A3-4D3F-B660-38E3F981BED0}"/>
    <cellStyle name="Normal 4 10 2 2 2 2 4 2" xfId="30874" xr:uid="{91ACE373-2AB8-46AF-A131-4E309012BD29}"/>
    <cellStyle name="Normal 4 10 2 2 2 2 5" xfId="10358" xr:uid="{BBC6D5CF-3044-4308-BE1B-D4C677E8A5BC}"/>
    <cellStyle name="Normal 4 10 2 2 2 3" xfId="10359" xr:uid="{EA292494-19BD-4B78-8588-5C57E8EAE593}"/>
    <cellStyle name="Normal 4 10 2 2 2 3 2" xfId="10360" xr:uid="{488FF8B3-3154-47BF-8C44-3C8548FE65A4}"/>
    <cellStyle name="Normal 4 10 2 2 2 3 2 2" xfId="10361" xr:uid="{D176D4F6-57ED-4EDA-AE65-BADDD8373F9A}"/>
    <cellStyle name="Normal 4 10 2 2 2 3 2 2 2" xfId="30875" xr:uid="{57E2CD93-9546-4562-AFE0-BE6130D6C4BB}"/>
    <cellStyle name="Normal 4 10 2 2 2 3 2 3" xfId="10362" xr:uid="{0F214341-53F6-4917-8135-4C828191DE1E}"/>
    <cellStyle name="Normal 4 10 2 2 2 3 3" xfId="10363" xr:uid="{1C83F6E5-8C1E-42CF-BE88-57580E9409E5}"/>
    <cellStyle name="Normal 4 10 2 2 2 3 3 2" xfId="30876" xr:uid="{3E623F78-5022-4383-BE3C-6292A5A88413}"/>
    <cellStyle name="Normal 4 10 2 2 2 3 4" xfId="10364" xr:uid="{24D51B3D-03B2-4CAA-9FF4-608CAA560794}"/>
    <cellStyle name="Normal 4 10 2 2 2 4" xfId="10365" xr:uid="{6C8DF15F-B669-49EA-BBB0-32B6A0C59F59}"/>
    <cellStyle name="Normal 4 10 2 2 2 4 2" xfId="10366" xr:uid="{A157E9E7-C480-4FFF-90FA-92A797839D1A}"/>
    <cellStyle name="Normal 4 10 2 2 2 4 2 2" xfId="30877" xr:uid="{06AEA127-535D-4F7E-883E-E26B1127E9D7}"/>
    <cellStyle name="Normal 4 10 2 2 2 4 3" xfId="10367" xr:uid="{F264BF9E-613C-46E1-82C6-A22E2334C5ED}"/>
    <cellStyle name="Normal 4 10 2 2 2 5" xfId="10368" xr:uid="{B5F6B490-FD1B-4F9C-8680-43B4F1EC1D20}"/>
    <cellStyle name="Normal 4 10 2 2 2 5 2" xfId="30878" xr:uid="{F3736EEF-D8BA-488B-8621-FE6A8C83CAD7}"/>
    <cellStyle name="Normal 4 10 2 2 2 6" xfId="10369" xr:uid="{C81A2D84-9587-4777-A868-CF75DF9730B2}"/>
    <cellStyle name="Normal 4 10 2 2 2 7" xfId="30879" xr:uid="{DFC90A8E-589E-46A1-ADDE-5FA02143D6C1}"/>
    <cellStyle name="Normal 4 10 2 2 3" xfId="10370" xr:uid="{DF75BA82-B066-47F0-AE52-ECD641EDA6E6}"/>
    <cellStyle name="Normal 4 10 2 2 3 2" xfId="10371" xr:uid="{F06B0196-D70D-42D3-8C07-7B2033583C72}"/>
    <cellStyle name="Normal 4 10 2 2 3 2 2" xfId="10372" xr:uid="{82DF638E-C29B-4769-983E-244CE95852DB}"/>
    <cellStyle name="Normal 4 10 2 2 3 2 2 2" xfId="10373" xr:uid="{E2E8782D-CC5F-44C1-A188-B14C7DE9B37C}"/>
    <cellStyle name="Normal 4 10 2 2 3 2 2 2 2" xfId="30880" xr:uid="{A5514FF1-E656-40B3-B135-B74972D2158E}"/>
    <cellStyle name="Normal 4 10 2 2 3 2 2 3" xfId="10374" xr:uid="{E7457082-3CAC-4546-9158-F3FB020CFB8B}"/>
    <cellStyle name="Normal 4 10 2 2 3 2 3" xfId="10375" xr:uid="{13D2BC4E-B702-4F39-8057-191A3BBE0797}"/>
    <cellStyle name="Normal 4 10 2 2 3 2 3 2" xfId="30881" xr:uid="{17994439-2D67-4469-90BC-BBD124C9F439}"/>
    <cellStyle name="Normal 4 10 2 2 3 2 4" xfId="10376" xr:uid="{FFCE4B62-DDFC-46AE-9041-B0E92CF46096}"/>
    <cellStyle name="Normal 4 10 2 2 3 3" xfId="10377" xr:uid="{45C3F691-EEB6-4481-8B32-D49B493093A9}"/>
    <cellStyle name="Normal 4 10 2 2 3 3 2" xfId="10378" xr:uid="{EF85A2B0-742A-4B0C-B7AC-9F714BA595AD}"/>
    <cellStyle name="Normal 4 10 2 2 3 3 2 2" xfId="30882" xr:uid="{1C99EB4F-E376-4135-9EA4-57A764415625}"/>
    <cellStyle name="Normal 4 10 2 2 3 3 3" xfId="10379" xr:uid="{D3005931-80B4-44FC-9C9E-15BFF23FA96B}"/>
    <cellStyle name="Normal 4 10 2 2 3 4" xfId="10380" xr:uid="{7B0EDD7A-850B-47ED-906F-283508D99054}"/>
    <cellStyle name="Normal 4 10 2 2 3 4 2" xfId="30883" xr:uid="{D7AEBCD9-5A66-44C3-B719-001F7F14B914}"/>
    <cellStyle name="Normal 4 10 2 2 3 5" xfId="10381" xr:uid="{590EA1B2-276E-40A8-AD45-28638D482DD9}"/>
    <cellStyle name="Normal 4 10 2 2 3 6" xfId="30884" xr:uid="{B457EB62-694A-4047-83F6-E54F3DE26146}"/>
    <cellStyle name="Normal 4 10 2 2 4" xfId="10382" xr:uid="{14BC6B2C-2D7E-4DA6-BEA2-B9DB7AE2AB73}"/>
    <cellStyle name="Normal 4 10 2 2 4 2" xfId="10383" xr:uid="{A7AA9390-C936-4B75-B69D-3EA7921FD534}"/>
    <cellStyle name="Normal 4 10 2 2 4 2 2" xfId="10384" xr:uid="{CBADBD3F-ED61-469E-A1CB-63B3E31CC5C9}"/>
    <cellStyle name="Normal 4 10 2 2 4 2 2 2" xfId="30885" xr:uid="{80336553-11F8-4C5D-A040-A8C2C25319F1}"/>
    <cellStyle name="Normal 4 10 2 2 4 2 3" xfId="10385" xr:uid="{02ACBE16-B055-450A-897B-84CFE867DD3A}"/>
    <cellStyle name="Normal 4 10 2 2 4 3" xfId="10386" xr:uid="{6573347E-A266-472E-84B2-9B03E8BF0BA9}"/>
    <cellStyle name="Normal 4 10 2 2 4 3 2" xfId="30886" xr:uid="{4B872E6E-9CC1-4EAE-BEB4-B0110404EA6F}"/>
    <cellStyle name="Normal 4 10 2 2 4 4" xfId="10387" xr:uid="{FC0E5342-CC2B-45E0-BE2B-520F7B992E7E}"/>
    <cellStyle name="Normal 4 10 2 2 5" xfId="10388" xr:uid="{FA5DC724-B46C-4BB1-A44E-092DC0A41767}"/>
    <cellStyle name="Normal 4 10 2 2 5 2" xfId="10389" xr:uid="{48A749F3-36CC-4024-A992-6CC9ACAFD4A8}"/>
    <cellStyle name="Normal 4 10 2 2 5 2 2" xfId="10390" xr:uid="{777A11C5-C3DF-42F9-B9E9-D0606244AE05}"/>
    <cellStyle name="Normal 4 10 2 2 5 2 2 2" xfId="30887" xr:uid="{0AC74BE0-1FA9-476C-A952-A84FB260605D}"/>
    <cellStyle name="Normal 4 10 2 2 5 2 3" xfId="10391" xr:uid="{8532736E-A813-4100-AC2D-BE4DCCCCCBDA}"/>
    <cellStyle name="Normal 4 10 2 2 5 3" xfId="10392" xr:uid="{340AF4DA-E62C-44CB-880D-BF5B466B7842}"/>
    <cellStyle name="Normal 4 10 2 2 5 3 2" xfId="30888" xr:uid="{A2E8EE83-DFDE-4C32-99FD-75FF197AAA34}"/>
    <cellStyle name="Normal 4 10 2 2 5 4" xfId="10393" xr:uid="{50FDCAEA-C869-4EBC-845B-D87DA9F3DC31}"/>
    <cellStyle name="Normal 4 10 2 2 6" xfId="10394" xr:uid="{ED0EBDF5-3AF9-443F-BFF5-40F241740103}"/>
    <cellStyle name="Normal 4 10 2 2 6 2" xfId="10395" xr:uid="{B6E79899-ECDE-477C-BD46-56EFF1CF7986}"/>
    <cellStyle name="Normal 4 10 2 2 6 2 2" xfId="30889" xr:uid="{8E543BBA-3DAA-42CE-8F9D-B421AFD635B4}"/>
    <cellStyle name="Normal 4 10 2 2 6 3" xfId="10396" xr:uid="{3648A3F9-D87C-4BCF-A410-70868FF5B635}"/>
    <cellStyle name="Normal 4 10 2 2 7" xfId="10397" xr:uid="{6FF07BDD-B48E-482A-A191-4087BB1FC34C}"/>
    <cellStyle name="Normal 4 10 2 2 7 2" xfId="10398" xr:uid="{E62E3B8B-8A5B-4A82-827A-21AF9D0D2BDD}"/>
    <cellStyle name="Normal 4 10 2 2 7 2 2" xfId="30890" xr:uid="{13A9995D-8C29-4C60-B283-044D66B26805}"/>
    <cellStyle name="Normal 4 10 2 2 7 3" xfId="10399" xr:uid="{8A0C1E3A-CE95-4D20-92C4-F3D31F53F09E}"/>
    <cellStyle name="Normal 4 10 2 2 8" xfId="10400" xr:uid="{B2599E03-C2B2-47CB-AAFA-A3339E98BDE3}"/>
    <cellStyle name="Normal 4 10 2 2 8 2" xfId="30891" xr:uid="{652B4B7B-3D3E-49C4-AD60-92A6491271EF}"/>
    <cellStyle name="Normal 4 10 2 2 9" xfId="10401" xr:uid="{23D374DC-7BFC-427F-8823-B55CBA2FAF41}"/>
    <cellStyle name="Normal 4 10 2 3" xfId="4173" xr:uid="{6757CB21-F0F6-4B05-B847-2197BEFB375D}"/>
    <cellStyle name="Normal 4 10 2 3 10" xfId="30892" xr:uid="{B9097626-C208-41C8-97CC-CC25FF88E1F3}"/>
    <cellStyle name="Normal 4 10 2 3 2" xfId="10402" xr:uid="{62D99EAD-ABBD-4FF1-B45F-86D68A20B742}"/>
    <cellStyle name="Normal 4 10 2 3 2 2" xfId="10403" xr:uid="{E678F2D1-3489-43FB-8BBE-BB59E4CD47AB}"/>
    <cellStyle name="Normal 4 10 2 3 2 2 2" xfId="10404" xr:uid="{C772116F-8D31-4F3A-80C5-FBD9DD3CB40C}"/>
    <cellStyle name="Normal 4 10 2 3 2 2 2 2" xfId="10405" xr:uid="{0216CF96-A5E8-4C8E-A917-BDCA5284179F}"/>
    <cellStyle name="Normal 4 10 2 3 2 2 2 2 2" xfId="10406" xr:uid="{A69ADA26-39A0-487A-BC40-0E2449DAC53A}"/>
    <cellStyle name="Normal 4 10 2 3 2 2 2 2 2 2" xfId="30893" xr:uid="{202DF6C7-BB50-4242-9DBB-FCDC7C0D0800}"/>
    <cellStyle name="Normal 4 10 2 3 2 2 2 2 3" xfId="10407" xr:uid="{7B348C49-F38C-4536-963D-DBA1BBA05388}"/>
    <cellStyle name="Normal 4 10 2 3 2 2 2 3" xfId="10408" xr:uid="{6CCA7D0A-AD77-409C-9BFC-68C7C926705A}"/>
    <cellStyle name="Normal 4 10 2 3 2 2 2 3 2" xfId="30894" xr:uid="{F533DBD7-87A4-4343-858A-02EF0C36E925}"/>
    <cellStyle name="Normal 4 10 2 3 2 2 2 4" xfId="10409" xr:uid="{9B63496D-8496-4CE0-B475-45AE4B286D9C}"/>
    <cellStyle name="Normal 4 10 2 3 2 2 3" xfId="10410" xr:uid="{026B132B-95A1-4DDF-986A-2DFA4A27D9DD}"/>
    <cellStyle name="Normal 4 10 2 3 2 2 3 2" xfId="10411" xr:uid="{D9D72785-CE00-49EA-A6C5-43876A489ECF}"/>
    <cellStyle name="Normal 4 10 2 3 2 2 3 2 2" xfId="30895" xr:uid="{7939266C-F840-454C-8727-05C207774ECB}"/>
    <cellStyle name="Normal 4 10 2 3 2 2 3 3" xfId="10412" xr:uid="{9048CDEF-7CD4-42CF-9173-E1BCCCA96B17}"/>
    <cellStyle name="Normal 4 10 2 3 2 2 4" xfId="10413" xr:uid="{3621DD23-15AA-4F72-BFB5-EC13F13D054E}"/>
    <cellStyle name="Normal 4 10 2 3 2 2 4 2" xfId="30896" xr:uid="{DDA84A49-4BF4-4926-A8B9-224075DE9471}"/>
    <cellStyle name="Normal 4 10 2 3 2 2 5" xfId="10414" xr:uid="{52081605-CB5A-44F8-8EFB-E3053FEC521B}"/>
    <cellStyle name="Normal 4 10 2 3 2 3" xfId="10415" xr:uid="{03AA2FA0-5422-42AC-85DC-EED68CE3DEA1}"/>
    <cellStyle name="Normal 4 10 2 3 2 3 2" xfId="10416" xr:uid="{B13CBD59-F857-442B-821B-11CB35747A90}"/>
    <cellStyle name="Normal 4 10 2 3 2 3 2 2" xfId="10417" xr:uid="{EFFBA81C-00C2-4753-9F67-EEF328F3D768}"/>
    <cellStyle name="Normal 4 10 2 3 2 3 2 2 2" xfId="30897" xr:uid="{3859D5B2-6030-48A8-8439-265C1449260B}"/>
    <cellStyle name="Normal 4 10 2 3 2 3 2 3" xfId="10418" xr:uid="{FD47F833-AE6C-4385-B725-04DAC0BE9DBE}"/>
    <cellStyle name="Normal 4 10 2 3 2 3 3" xfId="10419" xr:uid="{4AD17C1D-924E-4E6D-9002-3CBC663E3C44}"/>
    <cellStyle name="Normal 4 10 2 3 2 3 3 2" xfId="30898" xr:uid="{483ABD63-32DB-420C-B78A-426E210C9907}"/>
    <cellStyle name="Normal 4 10 2 3 2 3 4" xfId="10420" xr:uid="{E4A0B0DF-F01B-4516-B5CF-4D7AB140BDA0}"/>
    <cellStyle name="Normal 4 10 2 3 2 4" xfId="10421" xr:uid="{DDB492E4-C6F1-4A2D-81B5-EC716D216183}"/>
    <cellStyle name="Normal 4 10 2 3 2 4 2" xfId="10422" xr:uid="{A07315D3-83F7-4BDD-9E18-E49956BD86DC}"/>
    <cellStyle name="Normal 4 10 2 3 2 4 2 2" xfId="30899" xr:uid="{FDED8D3D-B412-4E8F-86D6-1872E6BFE702}"/>
    <cellStyle name="Normal 4 10 2 3 2 4 3" xfId="10423" xr:uid="{A5C27AA9-E7FF-41F0-8B66-7A1EAFC93FB5}"/>
    <cellStyle name="Normal 4 10 2 3 2 5" xfId="10424" xr:uid="{4848C61C-8D38-4C8B-812D-BBBDECD88E39}"/>
    <cellStyle name="Normal 4 10 2 3 2 5 2" xfId="30900" xr:uid="{93652C1E-2D9E-48A7-9821-25CACB01A902}"/>
    <cellStyle name="Normal 4 10 2 3 2 6" xfId="10425" xr:uid="{C45566B0-E7D8-47A4-96CA-DCD1F44BBA5F}"/>
    <cellStyle name="Normal 4 10 2 3 2 7" xfId="30901" xr:uid="{FF6A1079-42E1-4DC3-B9F6-7155935A5313}"/>
    <cellStyle name="Normal 4 10 2 3 3" xfId="10426" xr:uid="{2059E9C5-C39A-47D9-BC9B-7C60C1D2CDDD}"/>
    <cellStyle name="Normal 4 10 2 3 3 2" xfId="10427" xr:uid="{89FE8904-53D3-49B4-8923-8ECF316EBBE8}"/>
    <cellStyle name="Normal 4 10 2 3 3 2 2" xfId="10428" xr:uid="{D166F4DC-5F6F-4C3C-ACCA-FEFAE8286ECC}"/>
    <cellStyle name="Normal 4 10 2 3 3 2 2 2" xfId="10429" xr:uid="{834373CF-1F75-4200-8717-CB33752975BB}"/>
    <cellStyle name="Normal 4 10 2 3 3 2 2 2 2" xfId="30902" xr:uid="{579C8890-5677-4713-AE8E-8A364E90146B}"/>
    <cellStyle name="Normal 4 10 2 3 3 2 2 3" xfId="10430" xr:uid="{1D0841C7-4A24-4A05-A7E8-578EF21F0FBB}"/>
    <cellStyle name="Normal 4 10 2 3 3 2 3" xfId="10431" xr:uid="{9D9F4371-9B7B-4888-AC6C-93A7E7E2FCFD}"/>
    <cellStyle name="Normal 4 10 2 3 3 2 3 2" xfId="30903" xr:uid="{AE6C9D40-A1D1-44D4-A0B2-E6A20D4CC128}"/>
    <cellStyle name="Normal 4 10 2 3 3 2 4" xfId="10432" xr:uid="{1932E831-C98D-407B-9501-5D693231F638}"/>
    <cellStyle name="Normal 4 10 2 3 3 3" xfId="10433" xr:uid="{077B567E-60E0-4311-8BA6-01417CD79B10}"/>
    <cellStyle name="Normal 4 10 2 3 3 3 2" xfId="10434" xr:uid="{677438EF-ACA0-468C-8FF3-2BF6FE6E6BD6}"/>
    <cellStyle name="Normal 4 10 2 3 3 3 2 2" xfId="30904" xr:uid="{230DE19A-079E-408A-ACEF-7C6FBB718B27}"/>
    <cellStyle name="Normal 4 10 2 3 3 3 3" xfId="10435" xr:uid="{5AC46497-9C97-4732-82A4-1A152E34C167}"/>
    <cellStyle name="Normal 4 10 2 3 3 4" xfId="10436" xr:uid="{0179F5D5-9A7C-40F2-B307-BE37FCEEE673}"/>
    <cellStyle name="Normal 4 10 2 3 3 4 2" xfId="30905" xr:uid="{C17AE1BD-853D-4C32-8C00-633076E5AF8E}"/>
    <cellStyle name="Normal 4 10 2 3 3 5" xfId="10437" xr:uid="{09DCF6BE-3D8D-4C24-85B6-1B5D47C79E35}"/>
    <cellStyle name="Normal 4 10 2 3 3 6" xfId="30906" xr:uid="{307CD1CD-537C-4401-98A5-8C19F20F5D0A}"/>
    <cellStyle name="Normal 4 10 2 3 4" xfId="10438" xr:uid="{347D1B89-3339-4422-A313-82553D3BB904}"/>
    <cellStyle name="Normal 4 10 2 3 4 2" xfId="10439" xr:uid="{E29C044E-6947-4D8C-B4EE-0F076ECA752F}"/>
    <cellStyle name="Normal 4 10 2 3 4 2 2" xfId="10440" xr:uid="{D2775089-866E-427B-89AB-0C61E3C9917B}"/>
    <cellStyle name="Normal 4 10 2 3 4 2 2 2" xfId="30907" xr:uid="{D0498588-73A2-4531-8A20-01D36B11599C}"/>
    <cellStyle name="Normal 4 10 2 3 4 2 3" xfId="10441" xr:uid="{7151B809-0AED-4C08-8F5E-F28168373FCB}"/>
    <cellStyle name="Normal 4 10 2 3 4 3" xfId="10442" xr:uid="{099F02A2-D823-4720-8226-1BE11B5AAC35}"/>
    <cellStyle name="Normal 4 10 2 3 4 3 2" xfId="30908" xr:uid="{F8E95A6B-071D-4026-80BE-EA681125CFEF}"/>
    <cellStyle name="Normal 4 10 2 3 4 4" xfId="10443" xr:uid="{D571431D-ED80-419C-A4DB-A03462CFB026}"/>
    <cellStyle name="Normal 4 10 2 3 5" xfId="10444" xr:uid="{A9A4E15C-28F6-432B-9436-E3D8A311C785}"/>
    <cellStyle name="Normal 4 10 2 3 5 2" xfId="10445" xr:uid="{B2ACDDA2-1C99-49A0-B047-3A94D8A36127}"/>
    <cellStyle name="Normal 4 10 2 3 5 2 2" xfId="10446" xr:uid="{23D64F54-4E63-41E4-9781-A117044ACB68}"/>
    <cellStyle name="Normal 4 10 2 3 5 2 2 2" xfId="30909" xr:uid="{02A1DFE5-1905-44D5-AB65-817202B7E551}"/>
    <cellStyle name="Normal 4 10 2 3 5 2 3" xfId="10447" xr:uid="{6EA70F32-EC13-4D3F-9DE0-B23E0FEF1052}"/>
    <cellStyle name="Normal 4 10 2 3 5 3" xfId="10448" xr:uid="{A799B95F-3CEB-4F46-8863-EF3B9F994795}"/>
    <cellStyle name="Normal 4 10 2 3 5 3 2" xfId="30910" xr:uid="{4FFCE161-BEDD-4591-BA2C-5773573265DF}"/>
    <cellStyle name="Normal 4 10 2 3 5 4" xfId="10449" xr:uid="{76578B26-9C39-4ADB-B79D-C434B5B45C59}"/>
    <cellStyle name="Normal 4 10 2 3 6" xfId="10450" xr:uid="{D3962B2D-2681-41F9-8677-9E308CA4258A}"/>
    <cellStyle name="Normal 4 10 2 3 6 2" xfId="10451" xr:uid="{1116988C-E2D0-482D-94E9-FFA76B3BE4B8}"/>
    <cellStyle name="Normal 4 10 2 3 6 2 2" xfId="30911" xr:uid="{FA6E95EC-4BE5-4B26-8BE5-591DF7B0DEFF}"/>
    <cellStyle name="Normal 4 10 2 3 6 3" xfId="10452" xr:uid="{07EAA479-35B8-4567-9DAE-27D9967085F1}"/>
    <cellStyle name="Normal 4 10 2 3 7" xfId="10453" xr:uid="{6861F099-9ACF-453F-A1B8-D9016FFD1524}"/>
    <cellStyle name="Normal 4 10 2 3 7 2" xfId="10454" xr:uid="{478BDB1E-D9C0-45A2-8E60-15123BC46575}"/>
    <cellStyle name="Normal 4 10 2 3 7 2 2" xfId="30912" xr:uid="{E647F1C5-CBDE-4982-8427-BA017E8E486D}"/>
    <cellStyle name="Normal 4 10 2 3 7 3" xfId="10455" xr:uid="{7575083E-6F14-4EC2-8A39-BCFD517BDAB2}"/>
    <cellStyle name="Normal 4 10 2 3 8" xfId="10456" xr:uid="{8DB6D45E-4A71-4B36-870F-3A5D18D3B34C}"/>
    <cellStyle name="Normal 4 10 2 3 8 2" xfId="30913" xr:uid="{893E3E71-FC71-419B-8F13-35749723B990}"/>
    <cellStyle name="Normal 4 10 2 3 9" xfId="10457" xr:uid="{7A5F852E-7774-49A2-BD41-A934F1DD7558}"/>
    <cellStyle name="Normal 4 10 2 4" xfId="10458" xr:uid="{FF3BFDD8-979E-481E-B934-25D5C5FF7E2A}"/>
    <cellStyle name="Normal 4 10 2 4 2" xfId="10459" xr:uid="{BC20E32B-1BD4-4791-B11D-7F497DDB7CAC}"/>
    <cellStyle name="Normal 4 10 2 4 2 2" xfId="10460" xr:uid="{F142B56D-27B3-4DCE-BA01-20CE6A3A82E3}"/>
    <cellStyle name="Normal 4 10 2 4 2 2 2" xfId="10461" xr:uid="{C1D6072F-E5DC-4A4D-9D95-6AA5047F0C98}"/>
    <cellStyle name="Normal 4 10 2 4 2 2 2 2" xfId="10462" xr:uid="{3621F253-344C-4B54-BB0B-3A619BF6C71A}"/>
    <cellStyle name="Normal 4 10 2 4 2 2 2 2 2" xfId="30914" xr:uid="{20F4CE5D-BCAC-41CE-A0C1-38ECB0E13C45}"/>
    <cellStyle name="Normal 4 10 2 4 2 2 2 3" xfId="10463" xr:uid="{4B8FA4B4-FF6B-433A-9FC5-9412911591F1}"/>
    <cellStyle name="Normal 4 10 2 4 2 2 3" xfId="10464" xr:uid="{8C4556EF-583E-4CCF-B85A-C6B0ADD2D5CD}"/>
    <cellStyle name="Normal 4 10 2 4 2 2 3 2" xfId="30915" xr:uid="{B222E5E4-57D6-4C9B-BED8-1A900F50DFF8}"/>
    <cellStyle name="Normal 4 10 2 4 2 2 4" xfId="10465" xr:uid="{C543F03C-4EA8-4363-80F1-7CE949340197}"/>
    <cellStyle name="Normal 4 10 2 4 2 3" xfId="10466" xr:uid="{F59A8FBD-F179-4682-BD86-DF97C7C99716}"/>
    <cellStyle name="Normal 4 10 2 4 2 3 2" xfId="10467" xr:uid="{684C4D1B-BA7D-4ECA-9306-E53AC127B354}"/>
    <cellStyle name="Normal 4 10 2 4 2 3 2 2" xfId="30916" xr:uid="{A964A81D-1263-4FF0-8231-B5E067E18B9F}"/>
    <cellStyle name="Normal 4 10 2 4 2 3 3" xfId="10468" xr:uid="{7C779103-6C10-45E8-8B87-80F2B369C6D8}"/>
    <cellStyle name="Normal 4 10 2 4 2 4" xfId="10469" xr:uid="{EEEF6530-C77E-4212-B445-8FEC18899D6C}"/>
    <cellStyle name="Normal 4 10 2 4 2 4 2" xfId="30917" xr:uid="{1FA2DB17-9D60-453C-9AF1-6C3F62813300}"/>
    <cellStyle name="Normal 4 10 2 4 2 5" xfId="10470" xr:uid="{801D897D-1F63-41FD-81C8-B4B857D2A65E}"/>
    <cellStyle name="Normal 4 10 2 4 3" xfId="10471" xr:uid="{07810B2F-35D4-47E2-948B-E04E1878EAD4}"/>
    <cellStyle name="Normal 4 10 2 4 3 2" xfId="10472" xr:uid="{E23C25F5-2D9B-4836-BB18-3F9EFE79407F}"/>
    <cellStyle name="Normal 4 10 2 4 3 2 2" xfId="10473" xr:uid="{7C3F1AD2-EE12-4C1D-BA01-243DD449B97E}"/>
    <cellStyle name="Normal 4 10 2 4 3 2 2 2" xfId="30918" xr:uid="{8651FC96-6D10-49F7-8F9B-CC725D066378}"/>
    <cellStyle name="Normal 4 10 2 4 3 2 3" xfId="10474" xr:uid="{A4D496B7-086F-4ADC-BE8A-406F77A446EB}"/>
    <cellStyle name="Normal 4 10 2 4 3 3" xfId="10475" xr:uid="{11CECFD3-33EE-4BEC-8723-8D9D99F0103D}"/>
    <cellStyle name="Normal 4 10 2 4 3 3 2" xfId="30919" xr:uid="{3D74A69F-05D6-43AA-B085-019D44F0847F}"/>
    <cellStyle name="Normal 4 10 2 4 3 4" xfId="10476" xr:uid="{67C6D55D-D441-49D7-B614-2A1132760289}"/>
    <cellStyle name="Normal 4 10 2 4 4" xfId="10477" xr:uid="{B11DCB59-6668-44C0-86AE-7AD8F507D7A3}"/>
    <cellStyle name="Normal 4 10 2 4 4 2" xfId="10478" xr:uid="{3D6812FD-357F-47AA-AABE-551DD21D44BD}"/>
    <cellStyle name="Normal 4 10 2 4 4 2 2" xfId="30920" xr:uid="{5237CE3D-E02C-4EFC-85D1-31CD2EF39CAD}"/>
    <cellStyle name="Normal 4 10 2 4 4 3" xfId="10479" xr:uid="{E96A9055-584E-4D2F-A83A-DED7E249C7A7}"/>
    <cellStyle name="Normal 4 10 2 4 5" xfId="10480" xr:uid="{461AE40D-0854-4A71-928B-260C92D5D679}"/>
    <cellStyle name="Normal 4 10 2 4 5 2" xfId="30921" xr:uid="{0EE16764-5665-416D-914A-63DEEF5E610A}"/>
    <cellStyle name="Normal 4 10 2 4 6" xfId="10481" xr:uid="{9E19EA93-BB7C-420B-8DCA-121E820E769E}"/>
    <cellStyle name="Normal 4 10 2 4 7" xfId="30922" xr:uid="{294FB5FB-ABBF-4D00-8C1D-5873E05B7B72}"/>
    <cellStyle name="Normal 4 10 2 5" xfId="10482" xr:uid="{0E3317EF-A151-4C64-B1F3-70F03AAE815E}"/>
    <cellStyle name="Normal 4 10 2 5 2" xfId="10483" xr:uid="{D87E3025-4B17-47E4-BD36-6AFC1FA786F0}"/>
    <cellStyle name="Normal 4 10 2 5 2 2" xfId="10484" xr:uid="{5CD4C9F5-3A87-4FAB-855C-8AC7A690A908}"/>
    <cellStyle name="Normal 4 10 2 5 2 2 2" xfId="10485" xr:uid="{E907CD8F-0C9E-456E-B131-B6F2807F160E}"/>
    <cellStyle name="Normal 4 10 2 5 2 2 2 2" xfId="10486" xr:uid="{BCED1564-2D37-4CA4-A617-E871418F4134}"/>
    <cellStyle name="Normal 4 10 2 5 2 2 2 2 2" xfId="30923" xr:uid="{9CF57655-59DC-49E3-8D10-346B39B468E5}"/>
    <cellStyle name="Normal 4 10 2 5 2 2 2 3" xfId="10487" xr:uid="{2BA6BBAD-8E3A-4C47-B97B-478971C0DA6E}"/>
    <cellStyle name="Normal 4 10 2 5 2 2 3" xfId="10488" xr:uid="{F3FCEA52-5295-4084-8F1E-8B27A485EB38}"/>
    <cellStyle name="Normal 4 10 2 5 2 2 3 2" xfId="30924" xr:uid="{9364AD6E-20DA-40AD-9D3C-475D3528FAFF}"/>
    <cellStyle name="Normal 4 10 2 5 2 2 4" xfId="10489" xr:uid="{50613694-377E-49EB-B908-F49F514C7FEC}"/>
    <cellStyle name="Normal 4 10 2 5 2 3" xfId="10490" xr:uid="{9015BE83-AFA1-4616-8653-C060F5899E52}"/>
    <cellStyle name="Normal 4 10 2 5 2 3 2" xfId="10491" xr:uid="{16C0A2EB-A0D8-4090-92B7-3FD38BF084BA}"/>
    <cellStyle name="Normal 4 10 2 5 2 3 2 2" xfId="30925" xr:uid="{8F61F366-76F4-4B73-B0EF-A325BFEFB5A7}"/>
    <cellStyle name="Normal 4 10 2 5 2 3 3" xfId="10492" xr:uid="{F9FD7455-CAED-4B6B-BA51-70E3C2FEB5A1}"/>
    <cellStyle name="Normal 4 10 2 5 2 4" xfId="10493" xr:uid="{2E8EDE58-6821-4FCE-AE75-3AAF07DCEEA3}"/>
    <cellStyle name="Normal 4 10 2 5 2 4 2" xfId="30926" xr:uid="{33D69CFD-D15C-48E6-8577-224E22A876B1}"/>
    <cellStyle name="Normal 4 10 2 5 2 5" xfId="10494" xr:uid="{EDA1D890-F4B5-49B7-BF35-3DD0AE181EB7}"/>
    <cellStyle name="Normal 4 10 2 5 3" xfId="10495" xr:uid="{557B81C0-E8F1-4516-A6B6-1DEA1FAF89A5}"/>
    <cellStyle name="Normal 4 10 2 5 3 2" xfId="10496" xr:uid="{BF7ABE53-E682-41A2-B8A7-E716E232ABB9}"/>
    <cellStyle name="Normal 4 10 2 5 3 2 2" xfId="10497" xr:uid="{D596AE22-A028-4B08-AD15-6BC8B11B6BFC}"/>
    <cellStyle name="Normal 4 10 2 5 3 2 2 2" xfId="30927" xr:uid="{61B7BAE1-5269-4DCB-B88A-AE1982E9ACE4}"/>
    <cellStyle name="Normal 4 10 2 5 3 2 3" xfId="10498" xr:uid="{5FBB214E-17FC-46F5-9EC1-84AFB912BB8D}"/>
    <cellStyle name="Normal 4 10 2 5 3 3" xfId="10499" xr:uid="{E3D5CB33-7AFE-432D-BBC6-A0C06D81EFFA}"/>
    <cellStyle name="Normal 4 10 2 5 3 3 2" xfId="30928" xr:uid="{0C9DA679-B3C7-4083-9DD0-B2184E572399}"/>
    <cellStyle name="Normal 4 10 2 5 3 4" xfId="10500" xr:uid="{4CDAA5B2-FB0F-4B26-82EE-BCF3406AF3D9}"/>
    <cellStyle name="Normal 4 10 2 5 4" xfId="10501" xr:uid="{535DC00A-1D9E-4BB4-AC25-B7A02930223C}"/>
    <cellStyle name="Normal 4 10 2 5 4 2" xfId="10502" xr:uid="{55FE8B3F-9B71-419C-9F91-73818EC49D68}"/>
    <cellStyle name="Normal 4 10 2 5 4 2 2" xfId="30929" xr:uid="{BCCCF88C-E219-4112-B1BB-1F1ED38B622C}"/>
    <cellStyle name="Normal 4 10 2 5 4 3" xfId="10503" xr:uid="{1E8EFC73-0EBB-45BE-9C6A-8B1847A0768C}"/>
    <cellStyle name="Normal 4 10 2 5 5" xfId="10504" xr:uid="{71FEB1E1-3278-4DC9-90B4-C4E573EEE584}"/>
    <cellStyle name="Normal 4 10 2 5 5 2" xfId="30930" xr:uid="{8AA85485-4DA6-4161-A45C-8D70FE31401A}"/>
    <cellStyle name="Normal 4 10 2 5 6" xfId="10505" xr:uid="{426E35A2-5D91-4F9D-B47D-93B28C0867AC}"/>
    <cellStyle name="Normal 4 10 2 5 7" xfId="30931" xr:uid="{A363C128-BC21-4710-8DAA-77C1BCB29ABE}"/>
    <cellStyle name="Normal 4 10 2 6" xfId="10506" xr:uid="{A81AD35E-9728-46A0-B5DD-DC343E1CA9E5}"/>
    <cellStyle name="Normal 4 10 2 6 2" xfId="10507" xr:uid="{92F08586-F0A1-4D37-9C16-249B6FF35A5A}"/>
    <cellStyle name="Normal 4 10 2 6 2 2" xfId="10508" xr:uid="{300F5EF7-9C17-4589-B6E2-E0479EE9FDAE}"/>
    <cellStyle name="Normal 4 10 2 6 2 2 2" xfId="10509" xr:uid="{7577AFDB-54CC-4D80-A80E-1D5F0A97BE26}"/>
    <cellStyle name="Normal 4 10 2 6 2 2 2 2" xfId="30932" xr:uid="{4AD2F4E9-F0DC-478F-9545-8613A7B2C629}"/>
    <cellStyle name="Normal 4 10 2 6 2 2 3" xfId="10510" xr:uid="{71EAC67E-7C6F-43EE-B630-EA649F1F5B31}"/>
    <cellStyle name="Normal 4 10 2 6 2 3" xfId="10511" xr:uid="{CA3F321B-4B29-4C51-8828-B6ED10156021}"/>
    <cellStyle name="Normal 4 10 2 6 2 3 2" xfId="30933" xr:uid="{7B2052C0-5280-43DA-AA01-DFA99ABF4352}"/>
    <cellStyle name="Normal 4 10 2 6 2 4" xfId="10512" xr:uid="{72EF9F65-9EBD-4BBB-BFA5-A39BFEFE6145}"/>
    <cellStyle name="Normal 4 10 2 6 3" xfId="10513" xr:uid="{CE1E2578-83C4-49E2-9948-83DE41B6CCF3}"/>
    <cellStyle name="Normal 4 10 2 6 3 2" xfId="10514" xr:uid="{EEA6B33D-EF98-435A-BCB9-8EC7B50DCCFB}"/>
    <cellStyle name="Normal 4 10 2 6 3 2 2" xfId="30934" xr:uid="{5C5A9020-BED4-4E91-A66B-817981DDCA71}"/>
    <cellStyle name="Normal 4 10 2 6 3 3" xfId="10515" xr:uid="{135A5158-AC14-4DD7-B70D-388C1F212B1A}"/>
    <cellStyle name="Normal 4 10 2 6 4" xfId="10516" xr:uid="{BDF5F908-9B1C-4332-BCCC-B13B778444AE}"/>
    <cellStyle name="Normal 4 10 2 6 4 2" xfId="30935" xr:uid="{B6A2229C-3D2B-43BE-9C05-CE86FDBD7E3F}"/>
    <cellStyle name="Normal 4 10 2 6 5" xfId="10517" xr:uid="{DAD71BE6-DFE3-49E5-A431-8C4334CE82EA}"/>
    <cellStyle name="Normal 4 10 2 7" xfId="10518" xr:uid="{AFD91AA9-71B7-454E-9BB6-1D3E22B62797}"/>
    <cellStyle name="Normal 4 10 2 7 2" xfId="10519" xr:uid="{07448F42-C87B-4413-AE62-2DDA0C15FC71}"/>
    <cellStyle name="Normal 4 10 2 7 2 2" xfId="10520" xr:uid="{96CC7B1A-26D0-4438-B349-F84867E3CB7D}"/>
    <cellStyle name="Normal 4 10 2 7 2 2 2" xfId="30936" xr:uid="{D71E6315-DB04-4C39-AF5E-9EDACC56BFD6}"/>
    <cellStyle name="Normal 4 10 2 7 2 3" xfId="10521" xr:uid="{5C791FEE-F2D4-4BE5-8C94-EFB0625F2E57}"/>
    <cellStyle name="Normal 4 10 2 7 3" xfId="10522" xr:uid="{433F918C-919B-4312-B8E1-1D5493B98752}"/>
    <cellStyle name="Normal 4 10 2 7 3 2" xfId="30937" xr:uid="{233C083F-FF02-40D0-9B25-DC914A022B7F}"/>
    <cellStyle name="Normal 4 10 2 7 4" xfId="10523" xr:uid="{4DF72419-DEA4-4341-9A8E-6E9537BD3FB8}"/>
    <cellStyle name="Normal 4 10 2 8" xfId="10524" xr:uid="{8D4E3468-6EEF-4408-8E87-11AD9EDF4FF2}"/>
    <cellStyle name="Normal 4 10 2 8 2" xfId="10525" xr:uid="{B3C0EF88-DD0E-4BEB-8D73-5CDC06370ED5}"/>
    <cellStyle name="Normal 4 10 2 8 2 2" xfId="10526" xr:uid="{CA3859A3-6C1D-49CD-BC5D-0FB2E6D4971E}"/>
    <cellStyle name="Normal 4 10 2 8 2 2 2" xfId="30938" xr:uid="{47D8B7E9-C0A5-473F-842A-9C75C069B697}"/>
    <cellStyle name="Normal 4 10 2 8 2 3" xfId="10527" xr:uid="{4DD0C237-AA60-4C3E-89BB-BC4DF8543105}"/>
    <cellStyle name="Normal 4 10 2 8 3" xfId="10528" xr:uid="{076828E6-EFD4-4CA7-BCFD-4F1F2A59F80D}"/>
    <cellStyle name="Normal 4 10 2 8 3 2" xfId="30939" xr:uid="{2109916C-61A0-451F-87A2-B6254918F736}"/>
    <cellStyle name="Normal 4 10 2 8 4" xfId="10529" xr:uid="{84328088-08C8-4E44-A828-080462CB9803}"/>
    <cellStyle name="Normal 4 10 2 9" xfId="10530" xr:uid="{F1DB17D0-067D-4236-A93E-86EBF3ABE599}"/>
    <cellStyle name="Normal 4 10 2 9 2" xfId="10531" xr:uid="{E756B912-7087-49E6-BADE-A3290BA9A810}"/>
    <cellStyle name="Normal 4 10 2 9 2 2" xfId="30940" xr:uid="{B95CF6D8-0AD5-4BB7-AEED-4EA8985D97B8}"/>
    <cellStyle name="Normal 4 10 2 9 3" xfId="10532" xr:uid="{E7D362A9-1B06-47DC-8070-50690D0AEF94}"/>
    <cellStyle name="Normal 4 10 3" xfId="2937" xr:uid="{7987B9E0-9E3B-45BC-9EC7-FA8D4CA5AEE9}"/>
    <cellStyle name="Normal 4 10 3 10" xfId="30941" xr:uid="{59D16CF2-7056-41C6-947F-EDDB4C7095DF}"/>
    <cellStyle name="Normal 4 10 3 2" xfId="6187" xr:uid="{09036009-0D23-476F-8E35-D847C3033CBF}"/>
    <cellStyle name="Normal 4 10 3 2 2" xfId="10533" xr:uid="{8C3A4EE0-E370-4821-A8DA-36446389E612}"/>
    <cellStyle name="Normal 4 10 3 2 2 2" xfId="10534" xr:uid="{34DEF554-87B9-4045-B7C6-DC0BDB2FC1FE}"/>
    <cellStyle name="Normal 4 10 3 2 2 2 2" xfId="10535" xr:uid="{79B8B8A1-2E2E-4F05-8593-110EFC918712}"/>
    <cellStyle name="Normal 4 10 3 2 2 2 2 2" xfId="10536" xr:uid="{F275BEBA-FA7A-4443-A403-C1C44D316858}"/>
    <cellStyle name="Normal 4 10 3 2 2 2 2 2 2" xfId="30942" xr:uid="{33ED66CD-8464-4C0F-8C45-43F956D260DC}"/>
    <cellStyle name="Normal 4 10 3 2 2 2 2 3" xfId="10537" xr:uid="{1B37EC37-5978-4E4E-8CE2-B4D581279107}"/>
    <cellStyle name="Normal 4 10 3 2 2 2 3" xfId="10538" xr:uid="{92B5221E-9C01-4AB9-8A8C-8AC8D750F893}"/>
    <cellStyle name="Normal 4 10 3 2 2 2 3 2" xfId="30943" xr:uid="{0BCACE14-226F-45E6-8BBD-1FF84B895E71}"/>
    <cellStyle name="Normal 4 10 3 2 2 2 4" xfId="10539" xr:uid="{1B4253D4-75C8-4CC4-834A-468C48E54758}"/>
    <cellStyle name="Normal 4 10 3 2 2 3" xfId="10540" xr:uid="{FD4EB664-6B2E-4077-9D04-90FA8A6D9B11}"/>
    <cellStyle name="Normal 4 10 3 2 2 3 2" xfId="10541" xr:uid="{6A79E219-25E1-43D8-A9E9-4971B3DAF4AA}"/>
    <cellStyle name="Normal 4 10 3 2 2 3 2 2" xfId="30944" xr:uid="{A189C750-47BA-4898-B7BE-31171E672FE1}"/>
    <cellStyle name="Normal 4 10 3 2 2 3 3" xfId="10542" xr:uid="{78022906-5990-475F-8CC8-79EFB2332E07}"/>
    <cellStyle name="Normal 4 10 3 2 2 4" xfId="10543" xr:uid="{B595A5B4-CD8A-4D47-9D57-2DFB2E16AB1B}"/>
    <cellStyle name="Normal 4 10 3 2 2 4 2" xfId="30945" xr:uid="{B03B838D-94ED-4E39-93D6-2D9BDCFF76A9}"/>
    <cellStyle name="Normal 4 10 3 2 2 5" xfId="10544" xr:uid="{8EE2251E-B29F-4FB1-88E3-61FBDE05EF6A}"/>
    <cellStyle name="Normal 4 10 3 2 3" xfId="10545" xr:uid="{4B0F13F2-4657-4CF6-8D44-F95584B5F6C8}"/>
    <cellStyle name="Normal 4 10 3 2 3 2" xfId="10546" xr:uid="{4C78A390-C3D5-4C14-A1DA-9C9295E0107C}"/>
    <cellStyle name="Normal 4 10 3 2 3 2 2" xfId="10547" xr:uid="{763C50E7-E234-400F-B9F3-DC9D046A5737}"/>
    <cellStyle name="Normal 4 10 3 2 3 2 2 2" xfId="30946" xr:uid="{7FBFD7B1-0EDE-4EA5-A37C-3D0AE799F113}"/>
    <cellStyle name="Normal 4 10 3 2 3 2 3" xfId="10548" xr:uid="{4542BABD-3778-4A7B-AC8C-1A7923555B1B}"/>
    <cellStyle name="Normal 4 10 3 2 3 3" xfId="10549" xr:uid="{69384954-3ED0-495D-8379-5E11F59200B4}"/>
    <cellStyle name="Normal 4 10 3 2 3 3 2" xfId="30947" xr:uid="{77A88042-2F3D-4DB6-AF29-66802BAA15D2}"/>
    <cellStyle name="Normal 4 10 3 2 3 4" xfId="10550" xr:uid="{153CFB30-ADE9-4710-8A13-A050194EB6F7}"/>
    <cellStyle name="Normal 4 10 3 2 4" xfId="10551" xr:uid="{6AE95A6A-CE70-4604-8AC6-A6C5C640D730}"/>
    <cellStyle name="Normal 4 10 3 2 4 2" xfId="10552" xr:uid="{FD424DF3-697A-4B0A-A169-61EB2233B88F}"/>
    <cellStyle name="Normal 4 10 3 2 4 2 2" xfId="30948" xr:uid="{03BD20A0-196A-4977-8401-DE389AA70544}"/>
    <cellStyle name="Normal 4 10 3 2 4 3" xfId="10553" xr:uid="{1BDEBA73-7783-46C7-9B03-7892F91FC3F6}"/>
    <cellStyle name="Normal 4 10 3 2 5" xfId="10554" xr:uid="{B4C8DF7E-2DE1-4428-86FE-3EFFDEAEC9FE}"/>
    <cellStyle name="Normal 4 10 3 2 5 2" xfId="30949" xr:uid="{B9F39929-4782-4F0A-AD39-7C8B09546B3E}"/>
    <cellStyle name="Normal 4 10 3 2 6" xfId="10555" xr:uid="{1EBF755D-3D3F-490C-A0C8-425CD01DEB90}"/>
    <cellStyle name="Normal 4 10 3 2 7" xfId="30950" xr:uid="{83E300C5-771F-49FC-95E5-0F203C46C2C6}"/>
    <cellStyle name="Normal 4 10 3 3" xfId="10556" xr:uid="{2686E313-A160-4FD5-97B4-6D5FD34114D8}"/>
    <cellStyle name="Normal 4 10 3 3 2" xfId="10557" xr:uid="{3550DC45-E22E-40D8-84C0-0057580E2D25}"/>
    <cellStyle name="Normal 4 10 3 3 2 2" xfId="10558" xr:uid="{6CD23E1A-EE12-4D5D-A9E5-C3254B565B2B}"/>
    <cellStyle name="Normal 4 10 3 3 2 2 2" xfId="10559" xr:uid="{4336DFC7-9D12-4334-B919-D7391243226D}"/>
    <cellStyle name="Normal 4 10 3 3 2 2 2 2" xfId="30951" xr:uid="{7A93D5DF-7313-4191-9566-3D030B80151B}"/>
    <cellStyle name="Normal 4 10 3 3 2 2 3" xfId="10560" xr:uid="{64970FA9-E48A-4835-AA71-73685242A9A7}"/>
    <cellStyle name="Normal 4 10 3 3 2 3" xfId="10561" xr:uid="{D00FADEF-C5CA-479B-9BD4-85ADBFAD7AB1}"/>
    <cellStyle name="Normal 4 10 3 3 2 3 2" xfId="30952" xr:uid="{9AADB9A7-68A5-402C-9F02-029862FA2E19}"/>
    <cellStyle name="Normal 4 10 3 3 2 4" xfId="10562" xr:uid="{D40B1644-1159-471B-B14C-FEC1543B7EEC}"/>
    <cellStyle name="Normal 4 10 3 3 3" xfId="10563" xr:uid="{D5B7FA45-3099-4162-BEF9-A62D2831145C}"/>
    <cellStyle name="Normal 4 10 3 3 3 2" xfId="10564" xr:uid="{93638A0B-76A2-4F84-A9F2-42CBDD358C66}"/>
    <cellStyle name="Normal 4 10 3 3 3 2 2" xfId="30953" xr:uid="{C1837541-AC2F-4377-9414-69B1AA67FA37}"/>
    <cellStyle name="Normal 4 10 3 3 3 3" xfId="10565" xr:uid="{552472D5-054B-499F-A07F-FF75E0F143B2}"/>
    <cellStyle name="Normal 4 10 3 3 4" xfId="10566" xr:uid="{0256DA2B-DCDD-4C82-9D14-511B76A875D8}"/>
    <cellStyle name="Normal 4 10 3 3 4 2" xfId="30954" xr:uid="{22A0D6D0-D88E-4B60-BB51-3523A32F7455}"/>
    <cellStyle name="Normal 4 10 3 3 5" xfId="10567" xr:uid="{890D1A12-101C-4411-BEB4-134970F0E468}"/>
    <cellStyle name="Normal 4 10 3 3 6" xfId="30955" xr:uid="{AD9F11BB-745D-4A1E-98DF-3252C2CFF6E5}"/>
    <cellStyle name="Normal 4 10 3 4" xfId="10568" xr:uid="{8A82B9C5-98F9-4224-B4A3-1E77DBFABAB6}"/>
    <cellStyle name="Normal 4 10 3 4 2" xfId="10569" xr:uid="{21FAC98A-7E1E-46AB-B6CE-682A840D1371}"/>
    <cellStyle name="Normal 4 10 3 4 2 2" xfId="10570" xr:uid="{F96F60C6-7312-4078-9657-16443CBE66C0}"/>
    <cellStyle name="Normal 4 10 3 4 2 2 2" xfId="30956" xr:uid="{77FF9064-3AAE-4AD2-83D5-313AE5D5CDEC}"/>
    <cellStyle name="Normal 4 10 3 4 2 3" xfId="10571" xr:uid="{B68701D9-FDC2-414A-94D4-5A08239203D3}"/>
    <cellStyle name="Normal 4 10 3 4 3" xfId="10572" xr:uid="{BEF80088-1926-4FC2-8B01-72111CC2A7D2}"/>
    <cellStyle name="Normal 4 10 3 4 3 2" xfId="30957" xr:uid="{0AA864CE-C935-4F84-AC5D-C8DD85D933C6}"/>
    <cellStyle name="Normal 4 10 3 4 4" xfId="10573" xr:uid="{40E0D25C-CFAD-4FE3-AB21-5D202BA55211}"/>
    <cellStyle name="Normal 4 10 3 5" xfId="10574" xr:uid="{260BF1B6-95B4-4292-8DFF-5E4DC194145D}"/>
    <cellStyle name="Normal 4 10 3 5 2" xfId="10575" xr:uid="{D22C155A-658B-42A2-8AAF-9F277A58AF9F}"/>
    <cellStyle name="Normal 4 10 3 5 2 2" xfId="10576" xr:uid="{462AB87A-D1B0-42B2-94E4-A1D23E374F52}"/>
    <cellStyle name="Normal 4 10 3 5 2 2 2" xfId="30958" xr:uid="{40C81BFD-1EA0-4643-9185-EA78F4299A1C}"/>
    <cellStyle name="Normal 4 10 3 5 2 3" xfId="10577" xr:uid="{25A55880-00FD-47AA-8780-D759D61D59B8}"/>
    <cellStyle name="Normal 4 10 3 5 3" xfId="10578" xr:uid="{3C508F97-E9C8-43C0-8CD6-B3715D6AC96C}"/>
    <cellStyle name="Normal 4 10 3 5 3 2" xfId="30959" xr:uid="{95E6666F-A8B9-4CCB-8D00-BB24E69FD69C}"/>
    <cellStyle name="Normal 4 10 3 5 4" xfId="10579" xr:uid="{816F7BEE-D7E3-4488-9BD5-E7B9B8FF1BDB}"/>
    <cellStyle name="Normal 4 10 3 6" xfId="10580" xr:uid="{31FD028D-2E52-40CA-81DE-B49C7609753A}"/>
    <cellStyle name="Normal 4 10 3 6 2" xfId="10581" xr:uid="{71E2123B-420B-4433-A77F-2200822C9F78}"/>
    <cellStyle name="Normal 4 10 3 6 2 2" xfId="30960" xr:uid="{4EF311D6-3AB5-4ACD-B6EA-FCB764E9E4CF}"/>
    <cellStyle name="Normal 4 10 3 6 3" xfId="10582" xr:uid="{C6BCBEEE-4270-4520-AE70-6FEF5364E77A}"/>
    <cellStyle name="Normal 4 10 3 7" xfId="10583" xr:uid="{A1551A9B-FB92-4903-93F2-E2C0C97441F4}"/>
    <cellStyle name="Normal 4 10 3 7 2" xfId="10584" xr:uid="{19B6BB90-02AE-46A2-B415-0F1BC6847E76}"/>
    <cellStyle name="Normal 4 10 3 7 2 2" xfId="30961" xr:uid="{3746E775-0742-47BC-9D5A-FCBF8EB6D35C}"/>
    <cellStyle name="Normal 4 10 3 7 3" xfId="10585" xr:uid="{9312A4FC-A06E-42F2-90D6-684899E56AF9}"/>
    <cellStyle name="Normal 4 10 3 8" xfId="10586" xr:uid="{5E3EC701-5C8F-4CBA-B9F5-AD6A6AE2BBFE}"/>
    <cellStyle name="Normal 4 10 3 8 2" xfId="30962" xr:uid="{80059C61-1497-4801-BCA6-87CB899B632B}"/>
    <cellStyle name="Normal 4 10 3 9" xfId="10587" xr:uid="{99715719-3539-40E6-9F18-CBA73524BF6A}"/>
    <cellStyle name="Normal 4 10 4" xfId="3858" xr:uid="{51F974F1-C2DF-4425-8A2E-4062843EA200}"/>
    <cellStyle name="Normal 4 10 4 2" xfId="10588" xr:uid="{4BDF407A-1158-4674-8650-892327341A0A}"/>
    <cellStyle name="Normal 4 10 4 2 2" xfId="10589" xr:uid="{ADBB25D5-2682-4369-9DF0-087FA2D9C2AB}"/>
    <cellStyle name="Normal 4 10 4 2 2 2" xfId="10590" xr:uid="{F2D2F909-C650-4965-AFE2-119DA50471D4}"/>
    <cellStyle name="Normal 4 10 4 2 2 2 2" xfId="10591" xr:uid="{E0422811-626A-49A9-BE7C-66016FFDF569}"/>
    <cellStyle name="Normal 4 10 4 2 2 2 2 2" xfId="30963" xr:uid="{77D42B74-462A-4D90-A49F-D3555FA70ADB}"/>
    <cellStyle name="Normal 4 10 4 2 2 2 3" xfId="10592" xr:uid="{371F07C9-FE69-4E9A-8988-3FB9CF68BC10}"/>
    <cellStyle name="Normal 4 10 4 2 2 3" xfId="10593" xr:uid="{07FAD23F-29F1-4F23-9E82-92E9756F2D5C}"/>
    <cellStyle name="Normal 4 10 4 2 2 3 2" xfId="30964" xr:uid="{9B0DA670-BB04-4C58-BE5D-2EB19D2D3C91}"/>
    <cellStyle name="Normal 4 10 4 2 2 4" xfId="10594" xr:uid="{28001098-C0BE-479E-927A-7A25113966A4}"/>
    <cellStyle name="Normal 4 10 4 2 3" xfId="10595" xr:uid="{9212B063-4ABE-4CCD-8C08-9EAF50B04C71}"/>
    <cellStyle name="Normal 4 10 4 2 3 2" xfId="10596" xr:uid="{51447C59-2598-4998-AE11-2E1B09F8F28F}"/>
    <cellStyle name="Normal 4 10 4 2 3 2 2" xfId="30965" xr:uid="{745EF2AE-40A6-4850-84B8-93FD92965016}"/>
    <cellStyle name="Normal 4 10 4 2 3 3" xfId="10597" xr:uid="{D7B4C5EA-48EC-4326-8C6C-4D181A87A2A2}"/>
    <cellStyle name="Normal 4 10 4 2 4" xfId="10598" xr:uid="{56DB237E-5E28-4C34-AF0A-5BDF6A3E3A52}"/>
    <cellStyle name="Normal 4 10 4 2 4 2" xfId="30966" xr:uid="{E61B3214-914D-4368-A754-195DCB408D1F}"/>
    <cellStyle name="Normal 4 10 4 2 5" xfId="10599" xr:uid="{B19B4553-0BE4-4D9B-9B67-353876C3A465}"/>
    <cellStyle name="Normal 4 10 4 3" xfId="10600" xr:uid="{70ABA085-FE57-40AC-82EA-E0824B3BAB92}"/>
    <cellStyle name="Normal 4 10 4 3 2" xfId="10601" xr:uid="{D498236A-1657-4443-BD2F-2C5042D75A7F}"/>
    <cellStyle name="Normal 4 10 4 3 2 2" xfId="10602" xr:uid="{DED8C65A-2FCF-430A-9321-08651314DF77}"/>
    <cellStyle name="Normal 4 10 4 3 2 2 2" xfId="30967" xr:uid="{30428324-C9B2-460D-AA9C-BE9159EF7A8A}"/>
    <cellStyle name="Normal 4 10 4 3 2 3" xfId="10603" xr:uid="{09DB7EF9-6A37-48F4-9C91-A2C85AAFAB72}"/>
    <cellStyle name="Normal 4 10 4 3 3" xfId="10604" xr:uid="{AB509752-2876-48ED-A64E-0EBA0AB5D5E6}"/>
    <cellStyle name="Normal 4 10 4 3 3 2" xfId="30968" xr:uid="{C2AC23DC-8EAD-439B-979D-B8FB33B57563}"/>
    <cellStyle name="Normal 4 10 4 3 4" xfId="10605" xr:uid="{0D7B353E-3E48-46D0-954D-1DEABF42FBEF}"/>
    <cellStyle name="Normal 4 10 4 4" xfId="10606" xr:uid="{FEDC3D17-2F23-4015-A399-7D35A2606B85}"/>
    <cellStyle name="Normal 4 10 4 4 2" xfId="10607" xr:uid="{02D4F338-74D9-42D6-9690-3068ACA13242}"/>
    <cellStyle name="Normal 4 10 4 4 2 2" xfId="30969" xr:uid="{042D45F0-F025-4242-9C50-B3A3E300CE83}"/>
    <cellStyle name="Normal 4 10 4 4 3" xfId="10608" xr:uid="{3C8A1E01-4DF8-44FF-BA2F-17B110C5E61D}"/>
    <cellStyle name="Normal 4 10 4 5" xfId="10609" xr:uid="{12C996B0-ED9E-4BED-93E2-3918AE04D641}"/>
    <cellStyle name="Normal 4 10 4 5 2" xfId="30970" xr:uid="{EE6C8131-2773-4591-8C9E-A4CA72B11E16}"/>
    <cellStyle name="Normal 4 10 4 6" xfId="10610" xr:uid="{297DC7BB-FB98-4D72-9D2D-57C47A824DA3}"/>
    <cellStyle name="Normal 4 10 4 7" xfId="30971" xr:uid="{6AD26472-52BC-443C-B613-A418B06C1ED9}"/>
    <cellStyle name="Normal 4 10 5" xfId="10611" xr:uid="{74411CDC-908A-4274-B8A1-CB693B2FEC81}"/>
    <cellStyle name="Normal 4 10 5 2" xfId="10612" xr:uid="{884E949F-F3BA-4A68-BBEC-E71FCFFDEE84}"/>
    <cellStyle name="Normal 4 10 5 2 2" xfId="10613" xr:uid="{ED5AB97B-E751-4EEA-8063-E040DAEA4A1C}"/>
    <cellStyle name="Normal 4 10 5 2 2 2" xfId="10614" xr:uid="{35D8859E-348F-4FBE-A38B-0C5B7044607C}"/>
    <cellStyle name="Normal 4 10 5 2 2 2 2" xfId="10615" xr:uid="{5D5045AE-4D2D-4EAE-AD1B-62143A57F8FE}"/>
    <cellStyle name="Normal 4 10 5 2 2 2 2 2" xfId="10616" xr:uid="{B335E581-7EBA-48C3-9AE0-944B91D82DE6}"/>
    <cellStyle name="Normal 4 10 5 2 2 2 2 2 2" xfId="30972" xr:uid="{24451A15-007D-4861-B927-60B357087DE5}"/>
    <cellStyle name="Normal 4 10 5 2 2 2 2 3" xfId="10617" xr:uid="{D796128A-3B2F-4504-BF02-DBD8C54B90DE}"/>
    <cellStyle name="Normal 4 10 5 2 2 2 3" xfId="10618" xr:uid="{236E4922-1103-4291-BB94-46BBF2000EF9}"/>
    <cellStyle name="Normal 4 10 5 2 2 2 3 2" xfId="30973" xr:uid="{0DF99DE7-FE7F-4E92-B01B-86B23B6FCD1C}"/>
    <cellStyle name="Normal 4 10 5 2 2 2 4" xfId="10619" xr:uid="{3DB7DA5C-ED26-4627-A099-43D7C3C37534}"/>
    <cellStyle name="Normal 4 10 5 2 2 3" xfId="10620" xr:uid="{EF7A7902-6C20-4F53-A70E-A1DAC8484590}"/>
    <cellStyle name="Normal 4 10 5 2 2 3 2" xfId="10621" xr:uid="{B686436C-C28E-4D48-B319-FBA0DEAE6FD3}"/>
    <cellStyle name="Normal 4 10 5 2 2 3 2 2" xfId="30974" xr:uid="{297560BF-DC23-4FCE-B40B-1383EBE57D4E}"/>
    <cellStyle name="Normal 4 10 5 2 2 3 3" xfId="10622" xr:uid="{24A44995-5B87-4626-BCB3-BB795C93343A}"/>
    <cellStyle name="Normal 4 10 5 2 2 4" xfId="10623" xr:uid="{3F923921-A704-4D9A-8C8D-F12A51E1AB0F}"/>
    <cellStyle name="Normal 4 10 5 2 2 4 2" xfId="30975" xr:uid="{749D4BBE-F92B-42A9-941C-F4B0E3B479DF}"/>
    <cellStyle name="Normal 4 10 5 2 2 5" xfId="10624" xr:uid="{42DC218B-1746-4868-985B-2F41860AF9E4}"/>
    <cellStyle name="Normal 4 10 5 2 3" xfId="10625" xr:uid="{F63084DC-7C19-4644-BB9E-5E45DCE04669}"/>
    <cellStyle name="Normal 4 10 5 2 3 2" xfId="10626" xr:uid="{D2D7D59C-6D4A-4F8B-9D5E-984B5B6EF71D}"/>
    <cellStyle name="Normal 4 10 5 2 3 2 2" xfId="10627" xr:uid="{E1EE24AD-EE7D-4B11-A955-F8EE33EFB70D}"/>
    <cellStyle name="Normal 4 10 5 2 3 2 2 2" xfId="30976" xr:uid="{54CE2697-731A-47F0-AD74-0215A290F7A8}"/>
    <cellStyle name="Normal 4 10 5 2 3 2 3" xfId="10628" xr:uid="{74176D5B-5226-4219-98FB-5D63A5D27C1D}"/>
    <cellStyle name="Normal 4 10 5 2 3 3" xfId="10629" xr:uid="{6DB5CC35-EBDD-4278-8565-BB83C7B51051}"/>
    <cellStyle name="Normal 4 10 5 2 3 3 2" xfId="30977" xr:uid="{27A5AF42-3DFA-48AB-8056-BAD9A990444B}"/>
    <cellStyle name="Normal 4 10 5 2 3 4" xfId="10630" xr:uid="{2BB970E4-90EC-4695-8C46-66002C24CDC1}"/>
    <cellStyle name="Normal 4 10 5 2 4" xfId="10631" xr:uid="{BACF9333-93F0-4D3E-85EF-7E3622741C93}"/>
    <cellStyle name="Normal 4 10 5 2 4 2" xfId="10632" xr:uid="{73D55EAF-EF65-4AA1-95B8-902DB684BF09}"/>
    <cellStyle name="Normal 4 10 5 2 4 2 2" xfId="30978" xr:uid="{8565D78B-7C3E-4155-8411-F9007AC81A81}"/>
    <cellStyle name="Normal 4 10 5 2 4 3" xfId="10633" xr:uid="{074B9A42-1D48-4D42-B728-7D549FB1B540}"/>
    <cellStyle name="Normal 4 10 5 2 5" xfId="10634" xr:uid="{05461437-BC00-4928-A158-A7FBCDE1BF8C}"/>
    <cellStyle name="Normal 4 10 5 2 5 2" xfId="30979" xr:uid="{D1F3433D-B76D-4CD8-8922-F01291C11143}"/>
    <cellStyle name="Normal 4 10 5 2 6" xfId="10635" xr:uid="{711313DC-EDEF-471D-8D5C-012B39B66153}"/>
    <cellStyle name="Normal 4 10 5 3" xfId="10636" xr:uid="{73E02411-566F-47EF-AB53-3BB5C6733816}"/>
    <cellStyle name="Normal 4 10 5 3 2" xfId="10637" xr:uid="{D70F5588-09F9-4BFB-8639-9824C03E7538}"/>
    <cellStyle name="Normal 4 10 5 3 2 2" xfId="10638" xr:uid="{D64D177B-4314-477D-8A31-522FB7773A08}"/>
    <cellStyle name="Normal 4 10 5 3 2 2 2" xfId="10639" xr:uid="{3E53E89E-6648-41C9-86AA-873B40C7247D}"/>
    <cellStyle name="Normal 4 10 5 3 2 2 2 2" xfId="30980" xr:uid="{3507D228-23BF-459C-8910-C322984A6FE5}"/>
    <cellStyle name="Normal 4 10 5 3 2 2 3" xfId="10640" xr:uid="{324F686C-5D80-4120-A954-39823A67C457}"/>
    <cellStyle name="Normal 4 10 5 3 2 3" xfId="10641" xr:uid="{E4992382-640D-4B21-8997-FC24527EE658}"/>
    <cellStyle name="Normal 4 10 5 3 2 3 2" xfId="30981" xr:uid="{F44AE2A5-55BB-4EFE-8D7C-80B8444E5A92}"/>
    <cellStyle name="Normal 4 10 5 3 2 4" xfId="10642" xr:uid="{008F89DC-F83D-4359-93B7-DF195D5B86AC}"/>
    <cellStyle name="Normal 4 10 5 3 3" xfId="10643" xr:uid="{DC6D5C2B-5552-47AA-AE02-3DED17F53D13}"/>
    <cellStyle name="Normal 4 10 5 3 3 2" xfId="10644" xr:uid="{72D8FA85-4468-4F6A-958F-7A8B77E802E1}"/>
    <cellStyle name="Normal 4 10 5 3 3 2 2" xfId="30982" xr:uid="{C58020A9-BB73-48BC-B95E-EF20BD422ECA}"/>
    <cellStyle name="Normal 4 10 5 3 3 3" xfId="10645" xr:uid="{EE53914D-D5AC-4026-BDB6-32E7028DE753}"/>
    <cellStyle name="Normal 4 10 5 3 4" xfId="10646" xr:uid="{017F2DCA-1C15-40A4-BDED-0FE1AAEB90FA}"/>
    <cellStyle name="Normal 4 10 5 3 4 2" xfId="30983" xr:uid="{19F26322-EF30-43BB-A87F-0408F24860BE}"/>
    <cellStyle name="Normal 4 10 5 3 5" xfId="10647" xr:uid="{4CB23C9A-6AC1-4C91-A007-AA7E940ABC18}"/>
    <cellStyle name="Normal 4 10 5 4" xfId="10648" xr:uid="{C596ED7A-5E4F-403E-BDDF-F4B27E38DE76}"/>
    <cellStyle name="Normal 4 10 5 4 2" xfId="10649" xr:uid="{97C1F9AE-3A99-45A0-9AE1-09C85C442746}"/>
    <cellStyle name="Normal 4 10 5 4 2 2" xfId="10650" xr:uid="{A14E105E-8211-4E96-B805-3C74FFBEC55E}"/>
    <cellStyle name="Normal 4 10 5 4 2 2 2" xfId="30984" xr:uid="{EFA1D978-6DBC-45ED-B3A6-C662AA848A67}"/>
    <cellStyle name="Normal 4 10 5 4 2 3" xfId="10651" xr:uid="{CEF447BE-8401-49C7-928E-F125E3E3FFE3}"/>
    <cellStyle name="Normal 4 10 5 4 3" xfId="10652" xr:uid="{11FED44E-A102-4222-9636-1CE3FB006A5B}"/>
    <cellStyle name="Normal 4 10 5 4 3 2" xfId="30985" xr:uid="{DE40FC72-E52C-4143-91D6-4433BB3D9172}"/>
    <cellStyle name="Normal 4 10 5 4 4" xfId="10653" xr:uid="{C27629FE-CFBE-4519-A915-FC661ED68545}"/>
    <cellStyle name="Normal 4 10 5 5" xfId="10654" xr:uid="{3EC79136-2A5E-4C00-9E1D-28EE9724671A}"/>
    <cellStyle name="Normal 4 10 5 5 2" xfId="10655" xr:uid="{CD608A37-26B8-4C61-9A4A-3426A0F9DCA0}"/>
    <cellStyle name="Normal 4 10 5 5 2 2" xfId="30986" xr:uid="{E6370686-8EDB-4030-B6AC-8706261F1255}"/>
    <cellStyle name="Normal 4 10 5 5 3" xfId="10656" xr:uid="{E95235A1-2B3F-4945-83D0-947FFE27554C}"/>
    <cellStyle name="Normal 4 10 5 6" xfId="10657" xr:uid="{3D55DD51-4FF5-46E8-84DD-104B1D022EBC}"/>
    <cellStyle name="Normal 4 10 5 6 2" xfId="30987" xr:uid="{8F747331-BDF1-4197-91A4-D275770E9E94}"/>
    <cellStyle name="Normal 4 10 5 7" xfId="10658" xr:uid="{46DC4D1D-1ABC-4B4A-845F-7CA99AF32AD6}"/>
    <cellStyle name="Normal 4 10 5 8" xfId="30988" xr:uid="{F8B2A90E-45C8-4622-9A1C-115712939E4B}"/>
    <cellStyle name="Normal 4 10 6" xfId="10659" xr:uid="{59F0C687-7978-4680-AD8A-A9C77A24C67B}"/>
    <cellStyle name="Normal 4 10 6 2" xfId="10660" xr:uid="{128DA1A2-2B77-478D-A372-8D21A353E435}"/>
    <cellStyle name="Normal 4 10 6 2 2" xfId="10661" xr:uid="{0BB7D1AD-F44E-403F-83E3-C4DD69E6B367}"/>
    <cellStyle name="Normal 4 10 6 2 2 2" xfId="10662" xr:uid="{0D97A877-3748-46B6-B302-DCC0E08C8332}"/>
    <cellStyle name="Normal 4 10 6 2 2 2 2" xfId="30989" xr:uid="{BED84159-59A5-454A-9A95-66C575B672EC}"/>
    <cellStyle name="Normal 4 10 6 2 2 3" xfId="10663" xr:uid="{DECD1B62-39C8-4563-9DA0-82A822045BDC}"/>
    <cellStyle name="Normal 4 10 6 2 3" xfId="10664" xr:uid="{4ACCA00E-9468-4B9B-9ABA-D0CBD78BCAD9}"/>
    <cellStyle name="Normal 4 10 6 2 3 2" xfId="30990" xr:uid="{F35EBA87-A86C-47CC-BCA4-18DF3F9213AB}"/>
    <cellStyle name="Normal 4 10 6 2 4" xfId="10665" xr:uid="{0D0FC0CE-4175-4594-A2A9-3146984886AE}"/>
    <cellStyle name="Normal 4 10 6 3" xfId="10666" xr:uid="{6715232F-71B0-4228-84D0-3DADD3A36AB6}"/>
    <cellStyle name="Normal 4 10 6 3 2" xfId="10667" xr:uid="{A634E202-12FA-442B-BB7F-AD6E24F1268F}"/>
    <cellStyle name="Normal 4 10 6 3 2 2" xfId="30991" xr:uid="{4B2FCD01-5FC9-47F7-88AB-61CE23DA3B4E}"/>
    <cellStyle name="Normal 4 10 6 3 3" xfId="10668" xr:uid="{15396886-0831-46BA-9775-D798238A8636}"/>
    <cellStyle name="Normal 4 10 6 4" xfId="10669" xr:uid="{AD86C8B4-C513-4316-ADAB-AE5C3358EC9A}"/>
    <cellStyle name="Normal 4 10 6 4 2" xfId="30992" xr:uid="{0402C048-B15F-4503-A6D5-7D9A1DD9C516}"/>
    <cellStyle name="Normal 4 10 6 5" xfId="10670" xr:uid="{2A7240A4-3E6E-46E7-8F66-5350C8BE734B}"/>
    <cellStyle name="Normal 4 10 7" xfId="10671" xr:uid="{739B1283-1257-4EB3-8122-D9AD9BC243E3}"/>
    <cellStyle name="Normal 4 10 7 2" xfId="10672" xr:uid="{6060081E-5C01-44BF-BB32-A6A581988360}"/>
    <cellStyle name="Normal 4 10 7 2 2" xfId="10673" xr:uid="{5E6BEF64-F2A0-4ACF-B20D-2F010C0EE5EE}"/>
    <cellStyle name="Normal 4 10 7 2 2 2" xfId="10674" xr:uid="{AE5F8F50-3577-4767-8C9F-C3E619962353}"/>
    <cellStyle name="Normal 4 10 7 2 2 2 2" xfId="30993" xr:uid="{14AD0576-D77D-4E96-ABC3-D99431E18B62}"/>
    <cellStyle name="Normal 4 10 7 2 2 3" xfId="10675" xr:uid="{4D8458CD-EE35-44A2-8A06-FE3C7348E8B2}"/>
    <cellStyle name="Normal 4 10 7 2 3" xfId="10676" xr:uid="{BE293C67-40FA-4224-B1F2-2D8BE78B3998}"/>
    <cellStyle name="Normal 4 10 7 2 3 2" xfId="30994" xr:uid="{5552BCAF-EBE0-4D02-AF1A-CA7ADD62C18D}"/>
    <cellStyle name="Normal 4 10 7 2 4" xfId="10677" xr:uid="{2BC3338F-BCA5-4D1A-8BCC-72EB43AC2FFD}"/>
    <cellStyle name="Normal 4 10 7 3" xfId="10678" xr:uid="{380D25CF-EA6A-42B8-BD7F-8C5C50F3507F}"/>
    <cellStyle name="Normal 4 10 7 3 2" xfId="10679" xr:uid="{83F998A0-D4ED-42FF-9BD1-41B956D1F731}"/>
    <cellStyle name="Normal 4 10 7 3 2 2" xfId="30995" xr:uid="{63181F07-23D4-4DF1-98E2-17B62C1B34C7}"/>
    <cellStyle name="Normal 4 10 7 3 3" xfId="10680" xr:uid="{5FDDC91B-5B90-4D1F-8360-0AE005C5EDB6}"/>
    <cellStyle name="Normal 4 10 7 4" xfId="10681" xr:uid="{63C8607F-E15A-440B-9F97-956B0908E0E5}"/>
    <cellStyle name="Normal 4 10 7 4 2" xfId="30996" xr:uid="{7296636F-BCC8-41BF-8B47-196117A6D01F}"/>
    <cellStyle name="Normal 4 10 7 5" xfId="10682" xr:uid="{43929DDB-43B4-43B2-BBBE-4DE1AAF9B75E}"/>
    <cellStyle name="Normal 4 10 8" xfId="10683" xr:uid="{88285205-C45D-4093-8644-49C8DAF51CE7}"/>
    <cellStyle name="Normal 4 10 8 2" xfId="10684" xr:uid="{B65793BE-BEAC-4144-AFC7-698CB12E20D7}"/>
    <cellStyle name="Normal 4 10 8 2 2" xfId="10685" xr:uid="{EDE20D85-156E-4E60-98BC-BFF919668F6C}"/>
    <cellStyle name="Normal 4 10 8 2 2 2" xfId="10686" xr:uid="{D6B22955-F058-4260-9BE0-1B4EF40C9357}"/>
    <cellStyle name="Normal 4 10 8 2 2 2 2" xfId="30997" xr:uid="{E8D756E1-C408-41B8-89E3-FDD802314B57}"/>
    <cellStyle name="Normal 4 10 8 2 2 3" xfId="10687" xr:uid="{EC0B75AD-7F88-480B-B117-C1F3A15D7846}"/>
    <cellStyle name="Normal 4 10 8 2 3" xfId="10688" xr:uid="{A7821476-8D8F-42E6-A016-98B91749FD1B}"/>
    <cellStyle name="Normal 4 10 8 2 3 2" xfId="30998" xr:uid="{4156CEDA-3555-4579-9454-D71174907AC6}"/>
    <cellStyle name="Normal 4 10 8 2 4" xfId="10689" xr:uid="{B99CD3C0-C492-4DD0-9275-87FBEB08EE23}"/>
    <cellStyle name="Normal 4 10 8 3" xfId="10690" xr:uid="{37E61425-D2E2-4666-A134-C4AF4D7C441E}"/>
    <cellStyle name="Normal 4 10 8 3 2" xfId="10691" xr:uid="{F2D53E62-8EA6-4F39-9DC3-5E623AD04C6E}"/>
    <cellStyle name="Normal 4 10 8 3 2 2" xfId="30999" xr:uid="{06E62F0A-386D-4DD1-969A-0C7B65E87107}"/>
    <cellStyle name="Normal 4 10 8 3 3" xfId="10692" xr:uid="{A8E3FD5F-749D-41C0-9D46-180D5FE97E4B}"/>
    <cellStyle name="Normal 4 10 8 4" xfId="10693" xr:uid="{5EF3D22C-596B-41CE-8FE6-9D270268D705}"/>
    <cellStyle name="Normal 4 10 8 4 2" xfId="31000" xr:uid="{954AAE57-AA16-497A-A015-B30E407E0233}"/>
    <cellStyle name="Normal 4 10 8 5" xfId="10694" xr:uid="{16FBC01A-CB45-4E25-9B59-E4D7EC650784}"/>
    <cellStyle name="Normal 4 10 9" xfId="10695" xr:uid="{4107F657-0943-4563-9E4F-54033F877437}"/>
    <cellStyle name="Normal 4 10 9 2" xfId="10696" xr:uid="{082D52C1-CF8A-4483-B029-08486167B2B7}"/>
    <cellStyle name="Normal 4 10 9 2 2" xfId="10697" xr:uid="{8A7985C0-CD52-45B6-9128-3270C0762D6A}"/>
    <cellStyle name="Normal 4 10 9 2 2 2" xfId="10698" xr:uid="{1D495DB4-599D-4F26-8871-3D3921CBD910}"/>
    <cellStyle name="Normal 4 10 9 2 2 2 2" xfId="31001" xr:uid="{66A5964A-AA7E-4975-A0DC-394D867A5F18}"/>
    <cellStyle name="Normal 4 10 9 2 2 3" xfId="10699" xr:uid="{6AEC38B3-26F4-4DC2-A84D-9B1D268361BB}"/>
    <cellStyle name="Normal 4 10 9 2 3" xfId="10700" xr:uid="{0D7437D3-5471-4028-B5F4-EF4A23E0762B}"/>
    <cellStyle name="Normal 4 10 9 2 3 2" xfId="31002" xr:uid="{A3354FA6-E3BA-4F3E-8699-87F4A5D5569E}"/>
    <cellStyle name="Normal 4 10 9 2 4" xfId="10701" xr:uid="{F7F5C71C-FCAB-4373-8A63-3934074D2AC4}"/>
    <cellStyle name="Normal 4 10 9 3" xfId="10702" xr:uid="{E3F65345-48F0-4F5E-BD1A-FCFBCA6D82CB}"/>
    <cellStyle name="Normal 4 10 9 3 2" xfId="10703" xr:uid="{D1FED4E3-1D51-4F9E-B8B2-A7A91667B617}"/>
    <cellStyle name="Normal 4 10 9 3 2 2" xfId="31003" xr:uid="{475F3C76-8FE5-422D-9897-80546C00731A}"/>
    <cellStyle name="Normal 4 10 9 3 3" xfId="10704" xr:uid="{8EE0D5E0-0FA7-4F85-9B5F-45A50F1BED28}"/>
    <cellStyle name="Normal 4 10 9 4" xfId="10705" xr:uid="{B6962372-0644-4C76-A33D-E1267806F62C}"/>
    <cellStyle name="Normal 4 10 9 4 2" xfId="31004" xr:uid="{F4C56B51-9198-4660-8970-1EFFE81EA1C6}"/>
    <cellStyle name="Normal 4 10 9 5" xfId="10706" xr:uid="{905AC012-705D-4823-9D5E-02C6714F4A87}"/>
    <cellStyle name="Normal 4 11" xfId="498" xr:uid="{8900941E-2992-4695-ABDA-EBEC3DC2702F}"/>
    <cellStyle name="Normal 4 11 2" xfId="814" xr:uid="{7549978B-16BF-4291-B55F-0E8C45A94B4E}"/>
    <cellStyle name="Normal 4 11 2 2" xfId="3210" xr:uid="{1B2918AA-5177-40A1-A3F2-E9B4015B3611}"/>
    <cellStyle name="Normal 4 11 2 2 2" xfId="6460" xr:uid="{3457B22D-39EA-4AED-9532-617DBCC2A0C9}"/>
    <cellStyle name="Normal 4 11 2 2 3" xfId="10709" xr:uid="{9C223ABB-B583-4239-966F-FABFBE966037}"/>
    <cellStyle name="Normal 4 11 2 3" xfId="4174" xr:uid="{AF8320B4-E133-4817-91C6-2EBDEBBAF928}"/>
    <cellStyle name="Normal 4 11 2 3 2" xfId="31005" xr:uid="{5866522D-9D30-4639-8DEF-D74E80E25E76}"/>
    <cellStyle name="Normal 4 11 2 3 4 2 3" xfId="32856" xr:uid="{657AC01E-77AD-4D00-8FCC-1980DF2612C6}"/>
    <cellStyle name="Normal 4 11 2 4" xfId="10708" xr:uid="{634CFFB4-09D9-46B1-8883-7FBDC95D4C53}"/>
    <cellStyle name="Normal 4 11 3" xfId="2938" xr:uid="{7AA0FF63-8598-4C3B-85B7-6BDBF11FCB11}"/>
    <cellStyle name="Normal 4 11 3 2" xfId="6188" xr:uid="{103F1942-B8EC-4FAC-AFFF-D1270A688445}"/>
    <cellStyle name="Normal 4 11 3 3" xfId="10710" xr:uid="{2FD38367-3449-4788-9C69-4AFA2EA3B6E7}"/>
    <cellStyle name="Normal 4 11 4" xfId="3859" xr:uid="{81FF0393-F390-406C-BF21-47EB96C53ABD}"/>
    <cellStyle name="Normal 4 11 4 2" xfId="31006" xr:uid="{9C9B9DFA-EA16-4291-83DD-627B0F3BA315}"/>
    <cellStyle name="Normal 4 11 5" xfId="10707" xr:uid="{7066ED65-B3E1-4BF1-9BA6-86BE14FA4A9B}"/>
    <cellStyle name="Normal 4 12" xfId="499" xr:uid="{F2E2952C-3739-425B-8C6B-86A53837F22B}"/>
    <cellStyle name="Normal 4 12 2" xfId="815" xr:uid="{4659283B-C630-42DE-8BF0-113B99549683}"/>
    <cellStyle name="Normal 4 12 2 2" xfId="3211" xr:uid="{EEB2DA05-73EF-4FC1-8EAF-AE23DF42722B}"/>
    <cellStyle name="Normal 4 12 2 2 2" xfId="6461" xr:uid="{A75E20F2-F96C-4E7A-8D2D-CF72CE2BB931}"/>
    <cellStyle name="Normal 4 12 2 2 2 2" xfId="10711" xr:uid="{70972211-8B60-4B27-BDF1-AC1A590FD2F7}"/>
    <cellStyle name="Normal 4 12 2 2 2 2 2" xfId="31007" xr:uid="{ADAE0353-9979-46DD-9297-FCB4FB3787A4}"/>
    <cellStyle name="Normal 4 12 2 2 2 3" xfId="10712" xr:uid="{AAE090B2-6735-4BAC-ACA3-5C66823A4C8F}"/>
    <cellStyle name="Normal 4 12 2 2 3" xfId="10713" xr:uid="{2C9E2EDF-6160-43D3-8D78-30C2E4ED7AA7}"/>
    <cellStyle name="Normal 4 12 2 2 3 2" xfId="31008" xr:uid="{7C70E2AE-5601-4B6D-9AFB-202BC90E0E4E}"/>
    <cellStyle name="Normal 4 12 2 2 4" xfId="10714" xr:uid="{A26F9FF8-94FC-425F-95D7-D21B80F32361}"/>
    <cellStyle name="Normal 4 12 2 3" xfId="4175" xr:uid="{9409712B-AF56-494E-BC16-D18208FBB2FE}"/>
    <cellStyle name="Normal 4 12 2 3 2" xfId="10715" xr:uid="{18209BBF-BFEA-4507-BE3E-17F48C8C892D}"/>
    <cellStyle name="Normal 4 12 2 3 2 2" xfId="31009" xr:uid="{533DA322-A705-4AC3-AEA6-6DB198F34276}"/>
    <cellStyle name="Normal 4 12 2 3 3" xfId="10716" xr:uid="{DC55EABC-7541-4453-9A8A-009582EE5BEA}"/>
    <cellStyle name="Normal 4 12 2 4" xfId="10717" xr:uid="{F870FC1A-605B-4D02-B9A7-90577AEDE422}"/>
    <cellStyle name="Normal 4 12 2 4 2" xfId="10718" xr:uid="{3BDCE571-46C4-4EDE-A815-F87BB62DF1C4}"/>
    <cellStyle name="Normal 4 12 2 5" xfId="10719" xr:uid="{3CEB1077-851C-4F07-8554-4C3D45A68366}"/>
    <cellStyle name="Normal 4 12 3" xfId="2939" xr:uid="{D9B0116B-D678-44F5-BC1D-6B35015236C6}"/>
    <cellStyle name="Normal 4 12 3 2" xfId="6189" xr:uid="{EFF3260C-2F54-4DA0-9DBD-555FAA7C179D}"/>
    <cellStyle name="Normal 4 12 3 2 2" xfId="10720" xr:uid="{7FBA5872-4DF8-43E4-B1A0-FD22DA5750D5}"/>
    <cellStyle name="Normal 4 12 3 2 2 2" xfId="31010" xr:uid="{0CB60DDA-3FB1-4D9D-AEDB-A6A9A083782B}"/>
    <cellStyle name="Normal 4 12 3 2 3" xfId="10721" xr:uid="{09932FD6-6465-4AA1-BB28-3F14165F997D}"/>
    <cellStyle name="Normal 4 12 3 3" xfId="10722" xr:uid="{2139575B-1C44-489D-AB43-24AB0FD0AE5D}"/>
    <cellStyle name="Normal 4 12 3 3 2" xfId="31011" xr:uid="{36ABFED6-D87B-4BFD-95F1-0E46656012FC}"/>
    <cellStyle name="Normal 4 12 3 4" xfId="10723" xr:uid="{DEC7F1C2-5D07-4812-829F-4CDA78A4EAA5}"/>
    <cellStyle name="Normal 4 12 4" xfId="3860" xr:uid="{56A5A2EF-3FCA-4AE3-BCBA-6FB1C9A8E805}"/>
    <cellStyle name="Normal 4 12 4 2" xfId="10724" xr:uid="{2B621433-30E1-4191-A5EE-75DB7D066701}"/>
    <cellStyle name="Normal 4 12 4 2 2" xfId="31012" xr:uid="{5CC9CBEE-1E37-4744-A4EF-8251224080EC}"/>
    <cellStyle name="Normal 4 12 4 3" xfId="10725" xr:uid="{5400B33C-50A7-42B9-A35D-D18E485D2BA0}"/>
    <cellStyle name="Normal 4 12 5" xfId="10726" xr:uid="{1BDB7000-C261-44B2-9109-5FB3A3DA7DB4}"/>
    <cellStyle name="Normal 4 12 5 2" xfId="10727" xr:uid="{3710F356-195C-4D4E-9CE1-67876737BBB4}"/>
    <cellStyle name="Normal 4 12 6" xfId="10728" xr:uid="{2482F1DB-C942-4FBA-935E-F405E70514CB}"/>
    <cellStyle name="Normal 4 12 7" xfId="31013" xr:uid="{8D704C82-4E2E-4FE8-ABC0-D7E0F5E44BB3}"/>
    <cellStyle name="Normal 4 13" xfId="500" xr:uid="{A63E0DD2-2ADE-4DE8-AD58-946C786C5CC2}"/>
    <cellStyle name="Normal 4 13 2" xfId="816" xr:uid="{9F21AC3A-A3E6-41EC-A2B4-8F334CD478BD}"/>
    <cellStyle name="Normal 4 13 2 2" xfId="3212" xr:uid="{783A5A76-4A9E-436B-86A6-E43485C90922}"/>
    <cellStyle name="Normal 4 13 2 2 2" xfId="6462" xr:uid="{62937117-90C2-4793-971F-E8B49A4875DA}"/>
    <cellStyle name="Normal 4 13 2 2 2 2" xfId="31014" xr:uid="{0195CA05-DD07-49A3-A8B2-C44D89E65FBC}"/>
    <cellStyle name="Normal 4 13 2 2 3" xfId="10729" xr:uid="{99437F0B-D85E-4375-B316-AF4A1E743C74}"/>
    <cellStyle name="Normal 4 13 2 3" xfId="4176" xr:uid="{BFCAD35B-85F2-47DE-A56C-27B44CEF796B}"/>
    <cellStyle name="Normal 4 13 2 3 2" xfId="31015" xr:uid="{39D3FAA2-8064-4244-9823-C5297F858D23}"/>
    <cellStyle name="Normal 4 13 2 4" xfId="10730" xr:uid="{FF0032BB-31AD-4DC2-B894-8010C51C3656}"/>
    <cellStyle name="Normal 4 13 3" xfId="2940" xr:uid="{DE5D51FA-CFB2-406D-B67F-363129A6DF6B}"/>
    <cellStyle name="Normal 4 13 3 2" xfId="6190" xr:uid="{D1A36A29-7F1C-4DC6-A5ED-B7E252A94BD9}"/>
    <cellStyle name="Normal 4 13 3 2 2" xfId="31016" xr:uid="{BB844008-7613-46E6-A30A-C2424C3C318D}"/>
    <cellStyle name="Normal 4 13 3 3" xfId="10731" xr:uid="{97CB1532-CF9B-473B-890E-9BCC582DB2CD}"/>
    <cellStyle name="Normal 4 13 4" xfId="3861" xr:uid="{0227857F-DC98-46D3-BE57-AECD5760EF77}"/>
    <cellStyle name="Normal 4 13 4 2" xfId="10732" xr:uid="{7ADA64C2-7D51-4735-B5EB-D698E408C79E}"/>
    <cellStyle name="Normal 4 13 5" xfId="10733" xr:uid="{8CC0CF47-6CA9-449B-8A43-425AEFC7AACD}"/>
    <cellStyle name="Normal 4 14" xfId="817" xr:uid="{3BF0EB5E-E046-4FA9-949C-A70763ADE239}"/>
    <cellStyle name="Normal 4 14 2" xfId="3213" xr:uid="{9ECAF76E-8B1D-445D-8E54-4FA5B6E20696}"/>
    <cellStyle name="Normal 4 14 2 2" xfId="6463" xr:uid="{10EBC42D-9CA3-42CD-8FF3-123AD43ADCEF}"/>
    <cellStyle name="Normal 4 14 2 3" xfId="10735" xr:uid="{0063688B-5A8C-4825-9862-4C86E31DF791}"/>
    <cellStyle name="Normal 4 14 3" xfId="4177" xr:uid="{FF8B0C72-5DE5-4B07-BADD-A6995377F0D8}"/>
    <cellStyle name="Normal 4 14 4" xfId="10734" xr:uid="{B7BAA173-D215-4263-980D-74FA1181C587}"/>
    <cellStyle name="Normal 4 15" xfId="1373" xr:uid="{A84E5A2E-7892-4C41-ABFD-39EEE23E2D94}"/>
    <cellStyle name="Normal 4 15 2" xfId="10737" xr:uid="{D9291D5E-BA77-476E-8831-7AAEEE1B156C}"/>
    <cellStyle name="Normal 4 15 2 2" xfId="31017" xr:uid="{EC29D989-7DD3-445E-8EF6-E400EB26B5E1}"/>
    <cellStyle name="Normal 4 15 3" xfId="10736" xr:uid="{A1786D46-E24F-41D4-A2F0-ECA8BD0C80F2}"/>
    <cellStyle name="Normal 4 16" xfId="2778" xr:uid="{AA1E6D81-7B76-49C7-AFB4-7F8FCEA140C8}"/>
    <cellStyle name="Normal 4 16 2" xfId="6028" xr:uid="{F05EF474-EE27-4299-84DB-86FC3275E8E0}"/>
    <cellStyle name="Normal 4 17" xfId="3511" xr:uid="{9899C2C3-7BAF-47A3-9A28-3B526185FC72}"/>
    <cellStyle name="Normal 4 17 2" xfId="31018" xr:uid="{485C6225-2EFD-4862-9DC8-5DB28B416033}"/>
    <cellStyle name="Normal 4 18" xfId="144" xr:uid="{879D099A-DB00-4EC4-9918-0B3F51BDEAC7}"/>
    <cellStyle name="Normal 4 2" xfId="49" xr:uid="{16C85699-129A-4E42-9577-5490DB42692C}"/>
    <cellStyle name="Normal 4 2 10" xfId="2941" xr:uid="{EF46B4DA-2F67-4E31-B0A3-55F447413B51}"/>
    <cellStyle name="Normal 4 2 10 2" xfId="6191" xr:uid="{EF060F14-DAB9-48A3-9E69-DD2F737F72DA}"/>
    <cellStyle name="Normal 4 2 11" xfId="3862" xr:uid="{90965BB2-D2D7-4A15-9135-2F10019B02B4}"/>
    <cellStyle name="Normal 4 2 12" xfId="31019" xr:uid="{DB6420E6-4ED0-4E87-A065-CBA08060A29A}"/>
    <cellStyle name="Normal 4 2 13" xfId="501" xr:uid="{1F95A61B-B9E3-475E-BD3E-FA0D93717772}"/>
    <cellStyle name="Normal 4 2 2" xfId="502" xr:uid="{1C7B2ED9-E333-4493-89E2-5AF1E99A4CCB}"/>
    <cellStyle name="Normal 4 2 2 2" xfId="818" xr:uid="{82366ACA-A89D-4853-A36A-61856B49CEE4}"/>
    <cellStyle name="Normal 4 2 2 2 2" xfId="2364" xr:uid="{8A8FFDA4-17A3-4A2D-8F22-82B528DB7DA4}"/>
    <cellStyle name="Normal 4 2 2 2 2 2" xfId="3366" xr:uid="{6ED1E9E1-B9B0-4204-87FE-5670714E59C6}"/>
    <cellStyle name="Normal 4 2 2 2 2 2 2" xfId="6616" xr:uid="{B2A51D70-A9FF-484F-B23D-CB3AC5654368}"/>
    <cellStyle name="Normal 4 2 2 2 2 3" xfId="5617" xr:uid="{F2E9DC71-8938-4114-A83D-D2D5AFA16595}"/>
    <cellStyle name="Normal 4 2 2 2 3" xfId="3214" xr:uid="{24F33A86-2088-4292-810B-9D1D532180F1}"/>
    <cellStyle name="Normal 4 2 2 2 3 2" xfId="6464" xr:uid="{5861895A-A627-4F08-A386-06DCBC557C9D}"/>
    <cellStyle name="Normal 4 2 2 2 4" xfId="4178" xr:uid="{EB3E2C1A-7422-431A-91F7-8E0CC3AF37EA}"/>
    <cellStyle name="Normal 4 2 2 2 4 2" xfId="31020" xr:uid="{3AE1A95F-573D-40C2-BC43-C69755A3E7A3}"/>
    <cellStyle name="Normal 4 2 2 2 5" xfId="10739" xr:uid="{4CD2C963-6CF1-49C0-AA9C-A35D38D4427B}"/>
    <cellStyle name="Normal 4 2 2 3" xfId="1375" xr:uid="{5EDDAF53-2BBE-409D-91D3-D6F2403225D7}"/>
    <cellStyle name="Normal 4 2 2 3 2" xfId="10741" xr:uid="{633A5775-5E38-42D9-A470-27175C3C7E8B}"/>
    <cellStyle name="Normal 4 2 2 3 2 2" xfId="31021" xr:uid="{1D9E7324-BEE9-40D2-A928-E00633E4AD09}"/>
    <cellStyle name="Normal 4 2 2 3 3" xfId="31022" xr:uid="{51032053-15DE-4A6A-B02F-E7D9E2BBD936}"/>
    <cellStyle name="Normal 4 2 2 3 4" xfId="10740" xr:uid="{8D676DDC-45AF-45EC-B38D-328C1F946BE3}"/>
    <cellStyle name="Normal 4 2 2 3 5" xfId="32318" xr:uid="{131695B6-7B4E-42FB-8E09-BFB52800B3B8}"/>
    <cellStyle name="Normal 4 2 2 4" xfId="2942" xr:uid="{40CFFC6D-A657-4E91-A2A4-7B2060838E09}"/>
    <cellStyle name="Normal 4 2 2 4 2" xfId="6192" xr:uid="{9464B4F5-2FA9-4E59-BA63-8666DBB69385}"/>
    <cellStyle name="Normal 4 2 2 5" xfId="3863" xr:uid="{1CE91BF6-6FF7-4D7C-A2F8-7664D9CAEF83}"/>
    <cellStyle name="Normal 4 2 2 5 2" xfId="31023" xr:uid="{DDF2822E-CDCF-4386-A7B8-98F22BAF7FCE}"/>
    <cellStyle name="Normal 4 2 2 6" xfId="10738" xr:uid="{FE92F693-64F5-4BE3-9409-CF1964AF4A64}"/>
    <cellStyle name="Normal 4 2 3" xfId="503" xr:uid="{3930726A-5DA6-4C5B-9840-994130C05ACE}"/>
    <cellStyle name="Normal 4 2 3 2" xfId="819" xr:uid="{AC44588A-98E7-489A-BF44-06DAF75D13A7}"/>
    <cellStyle name="Normal 4 2 3 2 2" xfId="3215" xr:uid="{35CA9B49-4C15-4CB0-9AC4-CAB24F1D528C}"/>
    <cellStyle name="Normal 4 2 3 2 2 2" xfId="6465" xr:uid="{6CB7DFA9-03A2-48AB-B336-F686FC0C93BB}"/>
    <cellStyle name="Normal 4 2 3 2 2 3" xfId="32861" xr:uid="{3E193B0B-8A90-4D88-9DF9-46D9E0BB620E}"/>
    <cellStyle name="Normal 4 2 3 2 3" xfId="4179" xr:uid="{82D201E2-CF2D-494E-B916-A2A105E9FB54}"/>
    <cellStyle name="Normal 4 2 3 2 3 2" xfId="31024" xr:uid="{979F1C87-2B4D-413E-8BB7-405169CD9C35}"/>
    <cellStyle name="Normal 4 2 3 2 4" xfId="10743" xr:uid="{6C730357-57DE-49BF-869A-7D47D03C0F2D}"/>
    <cellStyle name="Normal 4 2 3 3" xfId="2365" xr:uid="{6E9308AE-7329-4D2D-A743-A5E92B1DF452}"/>
    <cellStyle name="Normal 4 2 3 3 2" xfId="3367" xr:uid="{64B0B7CD-7F16-4E7B-AC1D-ABB4C2A05A2C}"/>
    <cellStyle name="Normal 4 2 3 3 2 2" xfId="6617" xr:uid="{2C94748F-2705-4511-8FCE-179715584B0D}"/>
    <cellStyle name="Normal 4 2 3 3 3" xfId="5618" xr:uid="{EFF51E00-9FA2-4C32-9DBF-6AF3715B5ECC}"/>
    <cellStyle name="Normal 4 2 3 4" xfId="2943" xr:uid="{00633027-1524-44AE-A02E-3A3B460846CC}"/>
    <cellStyle name="Normal 4 2 3 4 2" xfId="6193" xr:uid="{151DD69D-F596-41DF-8559-ACB047A84379}"/>
    <cellStyle name="Normal 4 2 3 5" xfId="3864" xr:uid="{FFD63711-0E63-4152-A1CF-6BB0BDCF5A5A}"/>
    <cellStyle name="Normal 4 2 3 6" xfId="10742" xr:uid="{5882CF48-EC07-4D1C-8360-2C0CF23ADF56}"/>
    <cellStyle name="Normal 4 2 4" xfId="504" xr:uid="{4A376AC1-4A62-4060-AFC4-134983953EC5}"/>
    <cellStyle name="Normal 4 2 4 2" xfId="820" xr:uid="{7CBE95A8-DB5E-4BEC-B9D8-245C540E513D}"/>
    <cellStyle name="Normal 4 2 4 2 2" xfId="3216" xr:uid="{1DA63DC6-5D65-4944-910B-926A04C61B8A}"/>
    <cellStyle name="Normal 4 2 4 2 2 2" xfId="6466" xr:uid="{F8DBCD94-E52F-4B01-A505-72C176702655}"/>
    <cellStyle name="Normal 4 2 4 2 3" xfId="4180" xr:uid="{81F5FB5E-3024-41C3-9588-D285A6EF3449}"/>
    <cellStyle name="Normal 4 2 4 2 4" xfId="10745" xr:uid="{F8C4C1A4-9456-411A-9F86-8F39D3769707}"/>
    <cellStyle name="Normal 4 2 4 3" xfId="2366" xr:uid="{330E4FCC-84CE-473F-817A-64460E782104}"/>
    <cellStyle name="Normal 4 2 4 3 2" xfId="31025" xr:uid="{44AA2FCB-A954-48D3-9E7E-C9CDAB5A13BF}"/>
    <cellStyle name="Normal 4 2 4 3 3" xfId="10746" xr:uid="{5F177937-229A-44D7-9163-08F27FD42CA4}"/>
    <cellStyle name="Normal 4 2 4 3 4" xfId="32718" xr:uid="{0A9182B1-ECAF-4897-86F0-60699C21E5F2}"/>
    <cellStyle name="Normal 4 2 4 4" xfId="2944" xr:uid="{4D1F2306-F7B5-402E-AC9C-DFDD5D9CE7E4}"/>
    <cellStyle name="Normal 4 2 4 4 2" xfId="6194" xr:uid="{9D2BEEB5-263C-4A57-8707-5CA62B3D8D35}"/>
    <cellStyle name="Normal 4 2 4 5" xfId="3865" xr:uid="{C2D6BB69-78F3-4B69-A88D-ADFE08811071}"/>
    <cellStyle name="Normal 4 2 4 6" xfId="10744" xr:uid="{A61D03BE-2E20-41C8-B662-1C9B34BB2623}"/>
    <cellStyle name="Normal 4 2 5" xfId="505" xr:uid="{79D21FB9-8753-4AF6-A607-1815CC73FFEA}"/>
    <cellStyle name="Normal 4 2 5 2" xfId="821" xr:uid="{A84A3AC4-82AF-4125-AEC0-2009B47FE008}"/>
    <cellStyle name="Normal 4 2 5 2 2" xfId="3217" xr:uid="{9ACA6F1A-F36A-4416-A606-10440BD6AC9D}"/>
    <cellStyle name="Normal 4 2 5 2 2 2" xfId="6467" xr:uid="{98535DAB-9C01-4690-99F2-D879A6C7E373}"/>
    <cellStyle name="Normal 4 2 5 2 3" xfId="4181" xr:uid="{7C7FD33D-0D5B-4AE3-8DF7-A5E3C1BE8C99}"/>
    <cellStyle name="Normal 4 2 5 2 4" xfId="10748" xr:uid="{8304DFE6-E5CD-4A6A-98EA-1A39F7F13551}"/>
    <cellStyle name="Normal 4 2 5 3" xfId="2367" xr:uid="{37980787-9360-4404-9B4C-0F1EFFC77E11}"/>
    <cellStyle name="Normal 4 2 5 3 2" xfId="31026" xr:uid="{99FA4658-CCF3-4DB7-888C-D44BC3FD5C16}"/>
    <cellStyle name="Normal 4 2 5 3 3" xfId="10749" xr:uid="{C2446B3C-66DA-4E9D-AAB9-5538AAAE86C8}"/>
    <cellStyle name="Normal 4 2 5 3 4" xfId="32719" xr:uid="{4497E7EB-7565-4C51-ABAF-F63E34D6C00E}"/>
    <cellStyle name="Normal 4 2 5 4" xfId="2945" xr:uid="{17B3B98E-2661-4CE8-97E0-082D7E20B188}"/>
    <cellStyle name="Normal 4 2 5 4 2" xfId="6195" xr:uid="{1108B4C3-45B9-4227-A3B8-61577116FFB9}"/>
    <cellStyle name="Normal 4 2 5 5" xfId="3866" xr:uid="{E619E9B7-BFE7-4929-951D-6D7CA96389D3}"/>
    <cellStyle name="Normal 4 2 5 6" xfId="10747" xr:uid="{4F1D4E40-C537-4F2A-A57B-8B92C39DC2C5}"/>
    <cellStyle name="Normal 4 2 6" xfId="822" xr:uid="{D5FA0230-26D0-4D41-B399-73038888CCDD}"/>
    <cellStyle name="Normal 4 2 6 2" xfId="2368" xr:uid="{8DF1C48A-2183-43A7-918E-844E1257A6F9}"/>
    <cellStyle name="Normal 4 2 6 2 2" xfId="32720" xr:uid="{0814C786-4ABE-4743-9907-5DE0FCA1C8AB}"/>
    <cellStyle name="Normal 4 2 6 3" xfId="3218" xr:uid="{C69EB2AC-BCF4-45E8-957F-39B4ADFA6A97}"/>
    <cellStyle name="Normal 4 2 6 3 2" xfId="6468" xr:uid="{12BE84D5-8063-4425-8B0A-B5E8E1296B4D}"/>
    <cellStyle name="Normal 4 2 6 3 3" xfId="10750" xr:uid="{E8C8E000-C56A-424F-8D55-87A93E6CEB4B}"/>
    <cellStyle name="Normal 4 2 6 4" xfId="4182" xr:uid="{A1FE4A73-451E-4962-B4F4-75129C032906}"/>
    <cellStyle name="Normal 4 2 7" xfId="2369" xr:uid="{9E96E4E4-AE06-4D87-ADCD-53E622D4F594}"/>
    <cellStyle name="Normal 4 2 7 2" xfId="32721" xr:uid="{04A5315C-7979-41F6-8675-660065071594}"/>
    <cellStyle name="Normal 4 2 8" xfId="1376" xr:uid="{9B4CE1B8-A144-44D8-B2E1-6221584B610F}"/>
    <cellStyle name="Normal 4 2 8 2" xfId="31027" xr:uid="{02B02756-7F18-4CFB-B2DB-3754CEAE19B2}"/>
    <cellStyle name="Normal 4 2 8 3" xfId="10751" xr:uid="{B22DD9A2-BA1E-49B3-8042-DC3CA077C898}"/>
    <cellStyle name="Normal 4 2 9" xfId="1374" xr:uid="{AD6AAE47-D057-4939-945D-D9C2E21BFCF0}"/>
    <cellStyle name="Normal 4 2 9 2" xfId="31028" xr:uid="{18593807-5F4D-4C21-B448-E2FD9F62232A}"/>
    <cellStyle name="Normal 4 2 9 3" xfId="32317" xr:uid="{62F70382-FF23-434D-B5BB-05E9B9689A89}"/>
    <cellStyle name="Normal 4 2_03  50% Concept Design Cost Estimate Rev. 00 dated 29.07.07-AA" xfId="2370" xr:uid="{0C4A7973-321B-4E16-82F3-6D6A7B716DC5}"/>
    <cellStyle name="Normal 4 3" xfId="506" xr:uid="{FBEF7A79-C7FE-4855-9925-5C78C966AB88}"/>
    <cellStyle name="Normal 4 3 10" xfId="10752" xr:uid="{5F292B96-46E2-4AF1-8BE1-3B6AD9328C6D}"/>
    <cellStyle name="Normal 4 3 2" xfId="507" xr:uid="{895FA207-786F-4AE7-BC05-5DDA5D2580E7}"/>
    <cellStyle name="Normal 4 3 2 2" xfId="823" xr:uid="{BC7F75FA-9215-4C84-B870-A766E0371668}"/>
    <cellStyle name="Normal 4 3 2 2 2" xfId="3219" xr:uid="{A719C72B-1986-4F5B-8228-9662A53B86BD}"/>
    <cellStyle name="Normal 4 3 2 2 2 2" xfId="6469" xr:uid="{680CA8CC-F266-4AFA-BC12-4EEDB1307C6E}"/>
    <cellStyle name="Normal 4 3 2 2 2 2 2" xfId="31029" xr:uid="{73A45F64-2DA8-4CC5-8602-AE629353B170}"/>
    <cellStyle name="Normal 4 3 2 2 2 3" xfId="31030" xr:uid="{2ECC77EA-69C4-41FC-8FF9-E5DE15532A47}"/>
    <cellStyle name="Normal 4 3 2 2 3" xfId="4183" xr:uid="{DED6068C-63CF-46F8-8938-D237A5B47A8A}"/>
    <cellStyle name="Normal 4 3 2 2 3 2" xfId="31031" xr:uid="{4686FD25-87B1-4251-A883-8DC75D628561}"/>
    <cellStyle name="Normal 4 3 2 2 4" xfId="31032" xr:uid="{22C4413D-9A67-44C3-81F9-81BBA12EB33B}"/>
    <cellStyle name="Normal 4 3 2 3" xfId="2371" xr:uid="{19FC7D89-B8A7-42FB-863A-05A5C929CB31}"/>
    <cellStyle name="Normal 4 3 2 3 2" xfId="10755" xr:uid="{3E9DE3FA-CA4F-4994-ACF4-976A4890B5D3}"/>
    <cellStyle name="Normal 4 3 2 3 2 2" xfId="31033" xr:uid="{21C05444-2D46-4D8A-9AD2-5B98B5520BAE}"/>
    <cellStyle name="Normal 4 3 2 3 3" xfId="31034" xr:uid="{7F55D4BF-740F-41A2-B5AD-A9652F08FA24}"/>
    <cellStyle name="Normal 4 3 2 3 4" xfId="10754" xr:uid="{4D630F43-861B-4D75-BC5E-F73034B09040}"/>
    <cellStyle name="Normal 4 3 2 4" xfId="2947" xr:uid="{3D3BF725-1BDF-4C4A-AD74-8D19D7FA61DA}"/>
    <cellStyle name="Normal 4 3 2 4 2" xfId="6197" xr:uid="{C17BE464-C4F8-44B7-8E51-CBE58B477FCE}"/>
    <cellStyle name="Normal 4 3 2 5" xfId="3868" xr:uid="{9AB43B6D-5006-4F95-AB34-D1A5CBF06D1A}"/>
    <cellStyle name="Normal 4 3 2 5 2" xfId="31035" xr:uid="{8A3C954B-769B-4922-A6F3-9305A7DDB7D0}"/>
    <cellStyle name="Normal 4 3 2 6" xfId="10753" xr:uid="{627332C6-D830-44F3-94F0-B7A2634C356C}"/>
    <cellStyle name="Normal 4 3 3" xfId="508" xr:uid="{BB7FECD1-54B2-435A-8597-8EC81D0F2AE7}"/>
    <cellStyle name="Normal 4 3 3 2" xfId="824" xr:uid="{4449AEC6-1253-4A68-B1CA-6AE13DCC9826}"/>
    <cellStyle name="Normal 4 3 3 2 2" xfId="3220" xr:uid="{182B0B9D-DF4D-4692-AD16-FBD7918E405E}"/>
    <cellStyle name="Normal 4 3 3 2 2 2" xfId="6470" xr:uid="{CCB339BA-0F68-4335-B02D-574E700E0985}"/>
    <cellStyle name="Normal 4 3 3 2 3" xfId="4184" xr:uid="{2BB1EEB2-3173-4C95-891E-6B746C9BB199}"/>
    <cellStyle name="Normal 4 3 3 3" xfId="2948" xr:uid="{BDEC897C-C48C-4397-9647-D9D2BD3308B5}"/>
    <cellStyle name="Normal 4 3 3 3 2" xfId="6198" xr:uid="{78A6CD79-3F62-4DA5-9604-85480B05BB63}"/>
    <cellStyle name="Normal 4 3 3 4" xfId="3869" xr:uid="{3CC2F998-BBB8-42EF-8B90-4659D74AC515}"/>
    <cellStyle name="Normal 4 3 4" xfId="509" xr:uid="{3E4708BE-6B62-4CFE-BD9C-0256D1109EAA}"/>
    <cellStyle name="Normal 4 3 4 2" xfId="825" xr:uid="{3B3868A8-B383-45C7-9CF5-8B1C05B29DBB}"/>
    <cellStyle name="Normal 4 3 4 2 2" xfId="3221" xr:uid="{9A94BDFB-BEB3-4E45-B1CF-90FC5E697EE5}"/>
    <cellStyle name="Normal 4 3 4 2 2 2" xfId="6471" xr:uid="{B1D4E6E3-418D-4032-8F77-95B98F73DDA6}"/>
    <cellStyle name="Normal 4 3 4 2 3" xfId="4185" xr:uid="{77FCC8BC-8B5C-4DD2-A151-B835525C9FCB}"/>
    <cellStyle name="Normal 4 3 4 3" xfId="2949" xr:uid="{927A4120-63EB-4A24-A740-5DC55712BEBF}"/>
    <cellStyle name="Normal 4 3 4 3 2" xfId="6199" xr:uid="{47365855-4F1B-416E-8637-9945E989674A}"/>
    <cellStyle name="Normal 4 3 4 4" xfId="3870" xr:uid="{7A8E718B-FA38-4AF0-ABA6-69E893005C43}"/>
    <cellStyle name="Normal 4 3 5" xfId="510" xr:uid="{BAABE864-8333-4454-8CBC-307EBA0B7B9C}"/>
    <cellStyle name="Normal 4 3 5 2" xfId="826" xr:uid="{2D3121A1-3599-4D33-A013-E9E4B7E870E7}"/>
    <cellStyle name="Normal 4 3 5 2 2" xfId="3222" xr:uid="{3A59AB26-2BFE-4D90-B6CE-2D992F9851F8}"/>
    <cellStyle name="Normal 4 3 5 2 2 2" xfId="6472" xr:uid="{9D09D016-2488-4954-8734-716679CDEE2E}"/>
    <cellStyle name="Normal 4 3 5 2 3" xfId="4186" xr:uid="{D72EB9A9-857A-4335-9000-389859CE861B}"/>
    <cellStyle name="Normal 4 3 5 3" xfId="2950" xr:uid="{E519A6AA-67B8-4DC7-8635-BEF41C649A38}"/>
    <cellStyle name="Normal 4 3 5 3 2" xfId="6200" xr:uid="{7417222B-3279-4333-A5EE-D89D4C21E6A8}"/>
    <cellStyle name="Normal 4 3 5 4" xfId="3871" xr:uid="{459A309D-E2FD-45D2-A663-5382A943FCFA}"/>
    <cellStyle name="Normal 4 3 6" xfId="827" xr:uid="{C331823D-6BC3-4A08-AA40-B580675549A0}"/>
    <cellStyle name="Normal 4 3 6 2" xfId="3223" xr:uid="{A0A352C7-41BF-4432-AE8F-EDBDB6131D9B}"/>
    <cellStyle name="Normal 4 3 6 2 2" xfId="6473" xr:uid="{7B219F68-BEBA-4A8B-88C7-722E1F879602}"/>
    <cellStyle name="Normal 4 3 6 3" xfId="4187" xr:uid="{D3480DCE-FA4D-4D8C-B55A-2D9EA959DEA9}"/>
    <cellStyle name="Normal 4 3 7" xfId="1377" xr:uid="{FDC09228-A2BC-4688-9FE7-3D4E16A7324F}"/>
    <cellStyle name="Normal 4 3 7 2" xfId="31036" xr:uid="{4971178B-9CB2-4D04-A79B-1AA889370C5E}"/>
    <cellStyle name="Normal 4 3 7 3" xfId="32319" xr:uid="{1354D005-8630-4826-859D-25C4C6DC0B0D}"/>
    <cellStyle name="Normal 4 3 8" xfId="2946" xr:uid="{CE1F2946-83C3-4854-A5FE-00EBB8AF6DF8}"/>
    <cellStyle name="Normal 4 3 8 2" xfId="6196" xr:uid="{20D218D8-5374-47AF-9CE6-757B5D3AF32D}"/>
    <cellStyle name="Normal 4 3 9" xfId="3867" xr:uid="{32C2F300-5CDE-4E44-8024-48A4189241DC}"/>
    <cellStyle name="Normal 4 3_BC Tender Return Analysis (MEP)-EE" xfId="10756" xr:uid="{FECDE0C0-263B-4AB2-9E56-A9275F0EE5AC}"/>
    <cellStyle name="Normal 4 4" xfId="511" xr:uid="{3C860577-98D4-4400-AD42-9BBF4B0CE5E0}"/>
    <cellStyle name="Normal 4 4 10" xfId="10757" xr:uid="{56BE254C-7145-4CB8-8EB3-078D65F40528}"/>
    <cellStyle name="Normal 4 4 2" xfId="512" xr:uid="{458B255B-431D-4193-A098-AAFDA2FC13E0}"/>
    <cellStyle name="Normal 4 4 2 2" xfId="828" xr:uid="{757BBC2F-B5C4-49B0-911D-E9226E6C6085}"/>
    <cellStyle name="Normal 4 4 2 2 2" xfId="3224" xr:uid="{3B652268-16CE-4E6E-99E0-2D6AB8D2CE0D}"/>
    <cellStyle name="Normal 4 4 2 2 2 2" xfId="6474" xr:uid="{2A21C6EF-BA08-43CF-B282-963BEB917C42}"/>
    <cellStyle name="Normal 4 4 2 2 2 2 2" xfId="31037" xr:uid="{6FBC4F80-A414-452B-BA29-07369321B0B2}"/>
    <cellStyle name="Normal 4 4 2 2 2 2 3" xfId="32857" xr:uid="{B017E137-81F7-456A-B304-0D9B0CBF297C}"/>
    <cellStyle name="Normal 4 4 2 2 2 3" xfId="31038" xr:uid="{1FEE7280-D404-4FAC-972B-7CC1836ACF2A}"/>
    <cellStyle name="Normal 4 4 2 2 3" xfId="4188" xr:uid="{EB94EEC9-28D9-4375-9BD7-D149F9710DA7}"/>
    <cellStyle name="Normal 4 4 2 2 3 2" xfId="31039" xr:uid="{9A29F31B-2134-4D8E-BEAF-079BF2364DB7}"/>
    <cellStyle name="Normal 4 4 2 2 4" xfId="31040" xr:uid="{987C54D0-F839-453F-AEC8-E5AF40BCF142}"/>
    <cellStyle name="Normal 4 4 2 3" xfId="2952" xr:uid="{4A9F2331-8669-4B28-A433-B08A1DCDCF06}"/>
    <cellStyle name="Normal 4 4 2 3 2" xfId="6202" xr:uid="{7F06DC4B-A618-4B1D-B60F-6F29002A5DEB}"/>
    <cellStyle name="Normal 4 4 2 3 2 2" xfId="31041" xr:uid="{A848DC50-6DA4-46A2-914E-5EA26753416F}"/>
    <cellStyle name="Normal 4 4 2 3 3" xfId="31042" xr:uid="{71D002C2-E354-4B47-8B7C-8F8BDD672AE5}"/>
    <cellStyle name="Normal 4 4 2 4" xfId="3873" xr:uid="{792060FD-99EB-40D8-813C-A2CF39E866EE}"/>
    <cellStyle name="Normal 4 4 2 4 2" xfId="31043" xr:uid="{2A698FCE-3005-4D78-9C07-FC1FA6127983}"/>
    <cellStyle name="Normal 4 4 2 5" xfId="10759" xr:uid="{84C7C24A-F4BF-4E80-8EA7-7A5FCFF05BDD}"/>
    <cellStyle name="Normal 4 4 2 5 2" xfId="31044" xr:uid="{8A445F35-0370-40B4-9018-73EB6A3F0FAC}"/>
    <cellStyle name="Normal 4 4 2 6" xfId="10758" xr:uid="{21AF0A4B-53B2-4779-A03E-12E2242BFE32}"/>
    <cellStyle name="Normal 4 4 3" xfId="513" xr:uid="{4333602F-1C8F-408A-9772-D2CFD4E8B3C9}"/>
    <cellStyle name="Normal 4 4 3 2" xfId="829" xr:uid="{BC6C0A41-DA68-482C-A690-2243B82BBF5A}"/>
    <cellStyle name="Normal 4 4 3 2 2" xfId="3225" xr:uid="{8516B904-F644-490A-A8C3-8D684942F925}"/>
    <cellStyle name="Normal 4 4 3 2 2 2" xfId="6475" xr:uid="{C94B5002-8E8C-478D-8789-72698F3C2C1A}"/>
    <cellStyle name="Normal 4 4 3 2 3" xfId="4189" xr:uid="{02C0B287-5859-4F38-AFE5-F0867E6BC380}"/>
    <cellStyle name="Normal 4 4 3 3" xfId="2953" xr:uid="{4A7B2CCD-128A-4CD7-A52E-40C9F352A7EF}"/>
    <cellStyle name="Normal 4 4 3 3 2" xfId="6203" xr:uid="{224266D9-BFD6-4579-8B0A-DF2EAC6938BE}"/>
    <cellStyle name="Normal 4 4 3 4" xfId="3874" xr:uid="{81FCD3CA-0592-4973-B602-4C74D736537F}"/>
    <cellStyle name="Normal 4 4 4" xfId="514" xr:uid="{96A69559-1318-4195-A487-A78DA95A9F3A}"/>
    <cellStyle name="Normal 4 4 4 2" xfId="830" xr:uid="{2D9EEBAB-4B69-49FF-BBC8-915F5235F732}"/>
    <cellStyle name="Normal 4 4 4 2 2" xfId="3226" xr:uid="{58B03A89-7AF2-4A18-992C-0E76429508C3}"/>
    <cellStyle name="Normal 4 4 4 2 2 2" xfId="6476" xr:uid="{671C4D25-5CD5-4CE0-AF3E-2DB9B1ED9A31}"/>
    <cellStyle name="Normal 4 4 4 2 3" xfId="4190" xr:uid="{EE7411F2-1DA4-44E8-942E-EF25962DA0E1}"/>
    <cellStyle name="Normal 4 4 4 3" xfId="2954" xr:uid="{A86C7D43-4542-4D8C-88DF-8867F5295E35}"/>
    <cellStyle name="Normal 4 4 4 3 2" xfId="6204" xr:uid="{0D8B2892-3DE8-4482-A825-2EC1460A75FA}"/>
    <cellStyle name="Normal 4 4 4 4" xfId="3875" xr:uid="{11FF3C5B-8830-4FAD-A69B-F4F34838ED80}"/>
    <cellStyle name="Normal 4 4 5" xfId="515" xr:uid="{32870E2B-6DF6-4CEE-ACAD-2866D3028878}"/>
    <cellStyle name="Normal 4 4 5 2" xfId="831" xr:uid="{2CC72708-2AFE-497C-B72A-F42409D87573}"/>
    <cellStyle name="Normal 4 4 5 2 2" xfId="3227" xr:uid="{32457A7B-5BC1-4962-869A-F59FD50F999B}"/>
    <cellStyle name="Normal 4 4 5 2 2 2" xfId="6477" xr:uid="{BC7D66E3-8628-4E4C-9509-42F2725F879B}"/>
    <cellStyle name="Normal 4 4 5 2 3" xfId="4191" xr:uid="{2EB41072-92E9-4C39-9D1A-D31E484EAD1B}"/>
    <cellStyle name="Normal 4 4 5 3" xfId="2955" xr:uid="{0B73F759-1F5E-4D2D-BE67-829078733197}"/>
    <cellStyle name="Normal 4 4 5 3 2" xfId="6205" xr:uid="{72E5E473-2D65-4187-B0C4-FE11D3528FC3}"/>
    <cellStyle name="Normal 4 4 5 4" xfId="3876" xr:uid="{3D7E123B-4D5D-47AD-84F0-FE47DABD0049}"/>
    <cellStyle name="Normal 4 4 6" xfId="832" xr:uid="{2DB36B2F-8575-4CE7-B43C-192E1C4726F4}"/>
    <cellStyle name="Normal 4 4 6 2" xfId="3228" xr:uid="{2F262973-86E5-4BFD-AB18-5A952EA4BD22}"/>
    <cellStyle name="Normal 4 4 6 2 2" xfId="6478" xr:uid="{6BC8D12F-9C40-4B58-8FDA-A5E369A7572C}"/>
    <cellStyle name="Normal 4 4 6 3" xfId="4192" xr:uid="{EBD801B4-D6B3-4665-ADCB-55DB2D7B8C1B}"/>
    <cellStyle name="Normal 4 4 7" xfId="2372" xr:uid="{BB4F5BB5-D1ED-468B-AB0C-D475A348D972}"/>
    <cellStyle name="Normal 4 4 7 2" xfId="3368" xr:uid="{2394026B-FFB0-4FB0-81B9-5240C895C453}"/>
    <cellStyle name="Normal 4 4 7 2 2" xfId="6618" xr:uid="{85411C40-A5E6-4FB5-A90F-55B6EABB0456}"/>
    <cellStyle name="Normal 4 4 7 3" xfId="5625" xr:uid="{55256868-A38F-46D6-B46B-2B01BAFFE9AC}"/>
    <cellStyle name="Normal 4 4 8" xfId="2951" xr:uid="{D3ACBD16-D8E4-49F3-A57D-AE9E3073E192}"/>
    <cellStyle name="Normal 4 4 8 2" xfId="6201" xr:uid="{C6BA6280-2E49-4F5B-9C7B-F0F6C9ECFD78}"/>
    <cellStyle name="Normal 4 4 9" xfId="3872" xr:uid="{454C8FC4-2607-451A-BDEE-91FF31122363}"/>
    <cellStyle name="Normal 4 4_BC Tender Return Analysis (MEP)-EE" xfId="10760" xr:uid="{B6070246-6C1D-4D8A-9415-E5274C2F5E35}"/>
    <cellStyle name="Normal 4 5" xfId="516" xr:uid="{A790DF41-20E7-49F8-997D-30DEBB32AC34}"/>
    <cellStyle name="Normal 4 5 10" xfId="10761" xr:uid="{17BFA501-FEEE-4077-8146-36DF3F463F67}"/>
    <cellStyle name="Normal 4 5 2" xfId="517" xr:uid="{3DC6C90B-2502-49EE-BA34-74F9C333B803}"/>
    <cellStyle name="Normal 4 5 2 2" xfId="833" xr:uid="{621CC54E-FDD1-4D93-B9D8-FE69DA9EDEC6}"/>
    <cellStyle name="Normal 4 5 2 2 2" xfId="3229" xr:uid="{112244D8-8617-4A2E-9F50-944C829111A9}"/>
    <cellStyle name="Normal 4 5 2 2 2 2" xfId="6479" xr:uid="{9B2161CD-451E-4D8E-8AAD-211F190C2AB7}"/>
    <cellStyle name="Normal 4 5 2 2 3" xfId="4193" xr:uid="{06A04587-A655-432E-B163-39152A6C5EFB}"/>
    <cellStyle name="Normal 4 5 2 3" xfId="2374" xr:uid="{30B14CC4-297F-4027-B1B3-C724ACC5321D}"/>
    <cellStyle name="Normal 4 5 2 3 2" xfId="31045" xr:uid="{4FA916D7-7242-406B-A193-1E2364DD2A0A}"/>
    <cellStyle name="Normal 4 5 2 3 3" xfId="10763" xr:uid="{4C7A7CD1-5B6A-43EB-B42F-C51829D77ED6}"/>
    <cellStyle name="Normal 4 5 2 4" xfId="2957" xr:uid="{B9A07AC7-E10A-4A3C-BF24-4C608F60EB90}"/>
    <cellStyle name="Normal 4 5 2 4 2" xfId="6207" xr:uid="{866B3B8F-0846-4DC6-8584-3A2AF3CB0588}"/>
    <cellStyle name="Normal 4 5 2 5" xfId="3878" xr:uid="{4E78244E-CF1E-45C1-8303-BB5C15AB8B20}"/>
    <cellStyle name="Normal 4 5 2 6" xfId="10762" xr:uid="{8CA0DECD-275B-4BDF-8BE1-3916AC07889D}"/>
    <cellStyle name="Normal 4 5 3" xfId="518" xr:uid="{B0220831-39EA-4FC9-9A72-B7E60BC14D46}"/>
    <cellStyle name="Normal 4 5 3 2" xfId="834" xr:uid="{0FA9448A-F5D3-4CDA-B788-D6FE07EECEEF}"/>
    <cellStyle name="Normal 4 5 3 2 2" xfId="3230" xr:uid="{4672AF8A-B40C-4AF2-874E-40339B8CEF2E}"/>
    <cellStyle name="Normal 4 5 3 2 2 2" xfId="6480" xr:uid="{3AEC5A50-3FB6-4D66-9CCC-A1A0BC8BF8DF}"/>
    <cellStyle name="Normal 4 5 3 2 3" xfId="4194" xr:uid="{E330ED05-DB86-4441-BFD2-80D5094B5435}"/>
    <cellStyle name="Normal 4 5 3 3" xfId="2375" xr:uid="{9FEDC125-AFC0-4C7F-B2CA-F97F1E68352F}"/>
    <cellStyle name="Normal 4 5 3 3 2" xfId="31046" xr:uid="{4254FC2A-0BC8-4DD9-9FD8-401F90D27FBC}"/>
    <cellStyle name="Normal 4 5 3 4" xfId="2958" xr:uid="{451A2512-6EA6-4F34-9E52-2E0E692166D7}"/>
    <cellStyle name="Normal 4 5 3 4 2" xfId="6208" xr:uid="{2BAE4398-2F06-449F-8F1D-5AAB8E86AFF9}"/>
    <cellStyle name="Normal 4 5 3 5" xfId="3879" xr:uid="{57ABC8F4-201E-4876-8A3F-CB098AB642B5}"/>
    <cellStyle name="Normal 4 5 4" xfId="519" xr:uid="{D57FFA26-242F-4048-9FB9-4EDCFEEBAB24}"/>
    <cellStyle name="Normal 4 5 4 2" xfId="835" xr:uid="{7FA39018-673B-4A23-A245-EAAFAF5A4DD4}"/>
    <cellStyle name="Normal 4 5 4 2 2" xfId="3231" xr:uid="{ACCAC762-38B4-45F4-B7E1-706CFA56C914}"/>
    <cellStyle name="Normal 4 5 4 2 2 2" xfId="6481" xr:uid="{E5C50AD8-7F0B-4A0A-91CE-4ACEB1719683}"/>
    <cellStyle name="Normal 4 5 4 2 3" xfId="4195" xr:uid="{88DA31F1-16D8-4F2E-8CC9-9DB242AA0432}"/>
    <cellStyle name="Normal 4 5 4 3" xfId="2376" xr:uid="{81AA9840-EA1D-4A7D-AA89-07EB0538F266}"/>
    <cellStyle name="Normal 4 5 4 4" xfId="2959" xr:uid="{378898AB-F2B3-41F3-9872-4399A8CA6CA5}"/>
    <cellStyle name="Normal 4 5 4 4 2" xfId="6209" xr:uid="{11B94339-AB8F-4822-BF5B-C2BB5466578D}"/>
    <cellStyle name="Normal 4 5 4 5" xfId="3880" xr:uid="{FC5525C5-7D9C-4152-AE78-B73B29E6C8A4}"/>
    <cellStyle name="Normal 4 5 5" xfId="520" xr:uid="{69410452-7233-481D-969F-5D209ED14C57}"/>
    <cellStyle name="Normal 4 5 5 2" xfId="836" xr:uid="{23D2E23D-5C6E-4385-AB31-29067898CF8D}"/>
    <cellStyle name="Normal 4 5 5 2 2" xfId="3232" xr:uid="{54C306BB-210F-44E1-BDF7-6A0DE89D40A2}"/>
    <cellStyle name="Normal 4 5 5 2 2 2" xfId="6482" xr:uid="{A9602465-DE98-463E-B572-CB8885C274FA}"/>
    <cellStyle name="Normal 4 5 5 2 3" xfId="4196" xr:uid="{18108F45-CD4B-4A68-AF56-86F28C048F95}"/>
    <cellStyle name="Normal 4 5 5 3" xfId="2377" xr:uid="{99F801C3-7296-48A4-AFE3-17AC483B2C3E}"/>
    <cellStyle name="Normal 4 5 5 4" xfId="2960" xr:uid="{FCE0517C-54AA-4897-8996-8D13556BE957}"/>
    <cellStyle name="Normal 4 5 5 4 2" xfId="6210" xr:uid="{5FC90510-09CC-4B1D-AAEF-CE3B6D30EEA7}"/>
    <cellStyle name="Normal 4 5 5 5" xfId="3881" xr:uid="{333484B6-86DD-4CFB-9954-1431F11483F5}"/>
    <cellStyle name="Normal 4 5 5 6" xfId="10764" xr:uid="{3FDA0CB8-62E9-4E3D-A47A-E63212C217A5}"/>
    <cellStyle name="Normal 4 5 6" xfId="837" xr:uid="{F42DF0D4-64F7-45F8-9A8A-C1EB0D1E7168}"/>
    <cellStyle name="Normal 4 5 6 2" xfId="3233" xr:uid="{4D441F05-D568-401C-96F9-B6F3966E6DA1}"/>
    <cellStyle name="Normal 4 5 6 2 2" xfId="6483" xr:uid="{1A9601BD-3760-4664-A8D2-FDA2B9DCDE62}"/>
    <cellStyle name="Normal 4 5 6 3" xfId="4197" xr:uid="{464C9BA7-9C95-4F24-B70B-F17B9734275F}"/>
    <cellStyle name="Normal 4 5 7" xfId="2373" xr:uid="{37197821-C2E9-46E3-B8D7-4EBAC4C2252D}"/>
    <cellStyle name="Normal 4 5 7 2" xfId="3369" xr:uid="{E82963A7-C077-46B4-9657-07A0A0C10EAC}"/>
    <cellStyle name="Normal 4 5 7 2 2" xfId="6619" xr:uid="{3E9D5706-261A-41FD-8401-E796C65C2AEE}"/>
    <cellStyle name="Normal 4 5 7 3" xfId="5626" xr:uid="{1F34BE3E-C13F-4F60-8B13-D5A147E0A80A}"/>
    <cellStyle name="Normal 4 5 8" xfId="2956" xr:uid="{B776CCAF-2DC9-4B63-896C-EE020DEAD799}"/>
    <cellStyle name="Normal 4 5 8 2" xfId="6206" xr:uid="{E275D00A-180D-4487-AF03-24C587162175}"/>
    <cellStyle name="Normal 4 5 9" xfId="3877" xr:uid="{72B69B7E-D835-4B91-990A-1F557E30D78D}"/>
    <cellStyle name="Normal 4 5_BC Tender Return Analysis (MEP)-EE" xfId="10765" xr:uid="{4C1FF213-7E2F-4A80-9A01-8FBF4D2F37F3}"/>
    <cellStyle name="Normal 4 6" xfId="521" xr:uid="{06AAD731-1300-4D1C-A19F-CCABB0299391}"/>
    <cellStyle name="Normal 4 6 10" xfId="10766" xr:uid="{B91E6972-5040-4C53-AD0C-D7934C9919CC}"/>
    <cellStyle name="Normal 4 6 2" xfId="522" xr:uid="{2F492FDC-A8B0-4A28-AE96-EAD1226F16B5}"/>
    <cellStyle name="Normal 4 6 2 2" xfId="838" xr:uid="{E98B64FC-2F05-4890-A003-CEB6907FA824}"/>
    <cellStyle name="Normal 4 6 2 2 2" xfId="3234" xr:uid="{FC7A5CB3-6B8E-4636-92DD-E0125E6364F8}"/>
    <cellStyle name="Normal 4 6 2 2 2 2" xfId="6484" xr:uid="{E73CFE5E-78EA-420D-AD95-5E89551C90FE}"/>
    <cellStyle name="Normal 4 6 2 2 3" xfId="4198" xr:uid="{8698BADA-A5AF-47DD-95E8-7872427AF789}"/>
    <cellStyle name="Normal 4 6 2 3" xfId="2962" xr:uid="{0E2B3832-519A-4B51-8E28-DEA81558EBCF}"/>
    <cellStyle name="Normal 4 6 2 3 2" xfId="6212" xr:uid="{6B7703EB-A1BA-4DC1-8577-0CBC7DC4BA2C}"/>
    <cellStyle name="Normal 4 6 2 4" xfId="3883" xr:uid="{43610A6F-2092-4E82-BEAE-721A61013A13}"/>
    <cellStyle name="Normal 4 6 2 4 2" xfId="31047" xr:uid="{A9363574-17E5-45DD-B4C7-78F6427F9294}"/>
    <cellStyle name="Normal 4 6 2 5" xfId="10767" xr:uid="{ABA54250-735A-48A8-B5B6-11EE193FAC45}"/>
    <cellStyle name="Normal 4 6 3" xfId="523" xr:uid="{358ED70A-EEC1-4432-B9A6-C94360DB27BC}"/>
    <cellStyle name="Normal 4 6 3 2" xfId="839" xr:uid="{E77564D2-8DA1-4147-8297-1ECB033D6697}"/>
    <cellStyle name="Normal 4 6 3 2 2" xfId="3235" xr:uid="{C302D413-DBFF-45E5-903A-A5A9DCBDADF6}"/>
    <cellStyle name="Normal 4 6 3 2 2 2" xfId="6485" xr:uid="{B87CBE1F-7425-47F1-A4F9-98382EBE7726}"/>
    <cellStyle name="Normal 4 6 3 2 3" xfId="4199" xr:uid="{55D3FB08-666C-47EB-AFDA-51B6B29F05CC}"/>
    <cellStyle name="Normal 4 6 3 3" xfId="2963" xr:uid="{6901A9E4-A5C3-450F-9BF3-178075C86617}"/>
    <cellStyle name="Normal 4 6 3 3 2" xfId="6213" xr:uid="{2413A3B1-5CF1-459F-B977-0D868EA8A838}"/>
    <cellStyle name="Normal 4 6 3 4" xfId="3884" xr:uid="{5AB54C0A-591A-488E-8D3F-C8AB83F3BC05}"/>
    <cellStyle name="Normal 4 6 4" xfId="524" xr:uid="{0350D586-9CDE-40FB-A4B5-9D98511BF7B4}"/>
    <cellStyle name="Normal 4 6 4 2" xfId="840" xr:uid="{E36E8BF7-6241-43A8-9CE7-CE7C4EA73E39}"/>
    <cellStyle name="Normal 4 6 4 2 2" xfId="3236" xr:uid="{0F723B39-FADF-4A81-9F01-582DC7EF9144}"/>
    <cellStyle name="Normal 4 6 4 2 2 2" xfId="6486" xr:uid="{59D74DCC-AE4A-410D-A84F-080FD049F780}"/>
    <cellStyle name="Normal 4 6 4 2 3" xfId="4200" xr:uid="{5982EDC7-F031-4B5F-9281-48A2B7BA76FC}"/>
    <cellStyle name="Normal 4 6 4 3" xfId="2964" xr:uid="{F774EA78-4FA2-4A79-84E4-E02FD2EDD161}"/>
    <cellStyle name="Normal 4 6 4 3 2" xfId="6214" xr:uid="{4C493935-DB45-4FFE-A99B-FA798FDACA50}"/>
    <cellStyle name="Normal 4 6 4 4" xfId="3885" xr:uid="{EB223F59-D026-4029-9AF1-F11B9B87DE2E}"/>
    <cellStyle name="Normal 4 6 5" xfId="525" xr:uid="{9E8681EA-70BF-4B1B-8F15-69D89DA44BF1}"/>
    <cellStyle name="Normal 4 6 5 2" xfId="841" xr:uid="{1E8A4759-84DC-4915-B95E-3C3E80F0737A}"/>
    <cellStyle name="Normal 4 6 5 2 2" xfId="3237" xr:uid="{D20B3141-6EE5-4862-B176-91172D3111FE}"/>
    <cellStyle name="Normal 4 6 5 2 2 2" xfId="6487" xr:uid="{BCC3B7EC-6A62-4A08-97C3-356DC8C97A40}"/>
    <cellStyle name="Normal 4 6 5 2 3" xfId="4201" xr:uid="{82ED6AC7-CF5E-4120-93F2-BD3F7F78329D}"/>
    <cellStyle name="Normal 4 6 5 3" xfId="2965" xr:uid="{4EA92892-5174-46C1-8AEF-22CDB1B6E020}"/>
    <cellStyle name="Normal 4 6 5 3 2" xfId="6215" xr:uid="{7BDEA979-8D9F-4512-9C48-C11EB54835F8}"/>
    <cellStyle name="Normal 4 6 5 4" xfId="3886" xr:uid="{9892CF23-2326-427E-B29C-72E089B2FC3A}"/>
    <cellStyle name="Normal 4 6 5 5" xfId="10768" xr:uid="{BACAFBED-2E59-4601-BBE4-0960C36E8CE8}"/>
    <cellStyle name="Normal 4 6 6" xfId="842" xr:uid="{941A40B8-AE4D-44DE-8B13-832474A40DBF}"/>
    <cellStyle name="Normal 4 6 6 2" xfId="3238" xr:uid="{0DF5E623-AACC-4B54-8765-FF9F68BB4D52}"/>
    <cellStyle name="Normal 4 6 6 2 2" xfId="6488" xr:uid="{646D5A97-A5DF-4003-8FE5-A5D8568E8CDD}"/>
    <cellStyle name="Normal 4 6 6 3" xfId="4202" xr:uid="{30DD1CAE-7C38-438A-B7B3-18B267298405}"/>
    <cellStyle name="Normal 4 6 7" xfId="2378" xr:uid="{FC499BA3-AB3C-4CAA-B5A4-6C624959664E}"/>
    <cellStyle name="Normal 4 6 8" xfId="2961" xr:uid="{13A78327-CCFD-412A-8913-BA930389DA76}"/>
    <cellStyle name="Normal 4 6 8 2" xfId="6211" xr:uid="{66D05DB2-F138-4843-9F49-8776FBAF900B}"/>
    <cellStyle name="Normal 4 6 9" xfId="3882" xr:uid="{6C86CFE3-CD66-486B-A9D5-C85AC3F95EF6}"/>
    <cellStyle name="Normal 4 6_BC Tender Return Analysis (MEP)-EE" xfId="10769" xr:uid="{5F755A7E-9FFC-445B-B02E-5A089C0936B9}"/>
    <cellStyle name="Normal 4 7" xfId="526" xr:uid="{6E6031C9-E86C-45B8-A75F-22CF0FD7F2D5}"/>
    <cellStyle name="Normal 4 7 10" xfId="10770" xr:uid="{3675F1CD-7CAC-4B4E-B830-BF4FAADAC0EB}"/>
    <cellStyle name="Normal 4 7 2" xfId="527" xr:uid="{6580130F-767D-4C7D-8296-F6539A94B4CE}"/>
    <cellStyle name="Normal 4 7 2 2" xfId="843" xr:uid="{9205D419-9B29-4549-B89F-98F72ED8F7F1}"/>
    <cellStyle name="Normal 4 7 2 2 2" xfId="3239" xr:uid="{1FED0787-284B-4F98-BC26-3C5348600EA1}"/>
    <cellStyle name="Normal 4 7 2 2 2 2" xfId="6489" xr:uid="{B89ACB59-63D4-448F-8CDF-7C0F7F73235A}"/>
    <cellStyle name="Normal 4 7 2 2 3" xfId="4203" xr:uid="{91C4FD2A-FACB-48B1-825A-4982A91DDC15}"/>
    <cellStyle name="Normal 4 7 2 2 3 2" xfId="31048" xr:uid="{0A76B45A-3E99-4E9A-9E89-A5FDA498D307}"/>
    <cellStyle name="Normal 4 7 2 2 4" xfId="10772" xr:uid="{B2F16BD8-1FCC-435C-B2CE-0CE9C46FD4FD}"/>
    <cellStyle name="Normal 4 7 2 3" xfId="2967" xr:uid="{DF7A6A64-C4A6-4312-8805-FC23596AB609}"/>
    <cellStyle name="Normal 4 7 2 3 2" xfId="6217" xr:uid="{76B34B22-EA85-4681-B9D1-8746224F1BC5}"/>
    <cellStyle name="Normal 4 7 2 3 2 2" xfId="31049" xr:uid="{0FA6FB0F-2B30-4932-9F91-FD9452955DB0}"/>
    <cellStyle name="Normal 4 7 2 3 3" xfId="10773" xr:uid="{AB38A314-42CF-4584-B3DF-74731855B07A}"/>
    <cellStyle name="Normal 4 7 2 4" xfId="3888" xr:uid="{D058A028-C5CC-4401-8098-60CB80276415}"/>
    <cellStyle name="Normal 4 7 2 4 2" xfId="31050" xr:uid="{7381B73D-8ED7-44B5-A406-EEE709229F19}"/>
    <cellStyle name="Normal 4 7 2 5" xfId="10771" xr:uid="{1B6C0CB8-507C-48FA-84E5-1D73D4A2C36D}"/>
    <cellStyle name="Normal 4 7 3" xfId="528" xr:uid="{A3F25A48-340A-44FD-8EF1-D29434A91CB4}"/>
    <cellStyle name="Normal 4 7 3 2" xfId="844" xr:uid="{E3395DFA-74B3-41A5-8016-127E95F0931B}"/>
    <cellStyle name="Normal 4 7 3 2 2" xfId="3240" xr:uid="{3C4491E4-297B-41A2-AE5D-D5C0EE922B78}"/>
    <cellStyle name="Normal 4 7 3 2 2 2" xfId="6490" xr:uid="{EDB2F06C-0A05-45E4-8A97-8BD5D5CCE24B}"/>
    <cellStyle name="Normal 4 7 3 2 3" xfId="4204" xr:uid="{49496367-0D14-4792-B3BB-D2F1E8DAA88D}"/>
    <cellStyle name="Normal 4 7 3 3" xfId="2968" xr:uid="{DAD0776C-488F-4AE7-8FC0-1C044E173B02}"/>
    <cellStyle name="Normal 4 7 3 3 2" xfId="6218" xr:uid="{60A47E6E-CF7C-4FCD-9359-119A50AADD16}"/>
    <cellStyle name="Normal 4 7 3 4" xfId="3889" xr:uid="{64D37710-9AEC-4A3B-8675-BF3CE333B072}"/>
    <cellStyle name="Normal 4 7 3 5" xfId="10774" xr:uid="{BDB467B0-1375-4BB6-BC63-BAA7C6A9BCE0}"/>
    <cellStyle name="Normal 4 7 4" xfId="529" xr:uid="{B63E8848-9D1C-491A-AB53-41AA5C2C17CF}"/>
    <cellStyle name="Normal 4 7 4 2" xfId="845" xr:uid="{0579CA95-3060-49E0-942B-B3690085C121}"/>
    <cellStyle name="Normal 4 7 4 2 2" xfId="3241" xr:uid="{0E9EB5CD-FD88-4533-93F1-68464B807684}"/>
    <cellStyle name="Normal 4 7 4 2 2 2" xfId="6491" xr:uid="{2113CA07-D7AC-467A-A54F-62D5D4020134}"/>
    <cellStyle name="Normal 4 7 4 2 3" xfId="4205" xr:uid="{6BC8A09B-5FC4-4E2B-92BF-45944BC81A0C}"/>
    <cellStyle name="Normal 4 7 4 3" xfId="2969" xr:uid="{C55FAB83-64ED-4B3F-B5AA-6C43169CB6ED}"/>
    <cellStyle name="Normal 4 7 4 3 2" xfId="6219" xr:uid="{2B5F4AF3-A2C3-4880-9BBF-3F75D0D364F7}"/>
    <cellStyle name="Normal 4 7 4 4" xfId="3890" xr:uid="{D827E978-56BA-4372-8F32-86B7FA09298E}"/>
    <cellStyle name="Normal 4 7 4 5" xfId="10775" xr:uid="{4FA586F4-D4EB-4D0F-9CDB-02A296E9B7BE}"/>
    <cellStyle name="Normal 4 7 5" xfId="530" xr:uid="{18D90F6C-5DA6-440A-B839-F36E46F3E1B4}"/>
    <cellStyle name="Normal 4 7 5 2" xfId="846" xr:uid="{B416B673-A4F0-42EF-A40F-437000BDE8DA}"/>
    <cellStyle name="Normal 4 7 5 2 2" xfId="3242" xr:uid="{7B2C6527-6F8C-4808-B1CD-B5B0F2656740}"/>
    <cellStyle name="Normal 4 7 5 2 2 2" xfId="6492" xr:uid="{A70F7415-4443-4E79-AA6C-73FB50980EAD}"/>
    <cellStyle name="Normal 4 7 5 2 3" xfId="4206" xr:uid="{F97C177F-D2DA-4C62-8D4B-51F3BB661A12}"/>
    <cellStyle name="Normal 4 7 5 3" xfId="2970" xr:uid="{2029D54B-8D1D-4209-867E-D999107CF864}"/>
    <cellStyle name="Normal 4 7 5 3 2" xfId="6220" xr:uid="{66F71AEE-6B79-462A-A322-F07DCFF96377}"/>
    <cellStyle name="Normal 4 7 5 4" xfId="3891" xr:uid="{ECA17BB2-026E-4057-BA9F-C9CAF4B08160}"/>
    <cellStyle name="Normal 4 7 5 5" xfId="10776" xr:uid="{3479E3C5-AC00-4A49-AF85-B7A949BD8D91}"/>
    <cellStyle name="Normal 4 7 6" xfId="847" xr:uid="{16DE6039-A3B5-443D-99C0-9B4DAE99E540}"/>
    <cellStyle name="Normal 4 7 6 2" xfId="3243" xr:uid="{80B08E46-1EC8-44BF-B348-3B5ADAD00259}"/>
    <cellStyle name="Normal 4 7 6 2 2" xfId="6493" xr:uid="{C6378E26-DD33-404D-84C8-4F2780219EF4}"/>
    <cellStyle name="Normal 4 7 6 3" xfId="4207" xr:uid="{E0D8F016-8E04-4739-85C9-EFA87416A780}"/>
    <cellStyle name="Normal 4 7 7" xfId="2379" xr:uid="{0FB87DCC-1BF1-449C-ABE5-567BC2013447}"/>
    <cellStyle name="Normal 4 7 8" xfId="2966" xr:uid="{D5277746-656B-4048-B570-C921302FD9C4}"/>
    <cellStyle name="Normal 4 7 8 2" xfId="6216" xr:uid="{C286D72A-3340-43A6-97AA-EF19A0647F38}"/>
    <cellStyle name="Normal 4 7 9" xfId="3887" xr:uid="{84C99F8F-EA31-45C8-A78A-37EEC6DEC77F}"/>
    <cellStyle name="Normal 4 7_BC Tender Return Analysis (MEP)-EE" xfId="10777" xr:uid="{CF422D1F-DC77-48A5-B63E-088F56667BA9}"/>
    <cellStyle name="Normal 4 8" xfId="531" xr:uid="{839D23AD-AB12-42B7-A860-33A65154566F}"/>
    <cellStyle name="Normal 4 8 10" xfId="10778" xr:uid="{37B97FA0-B37C-49A2-AECE-C7AD08D0E4EC}"/>
    <cellStyle name="Normal 4 8 2" xfId="532" xr:uid="{67700F73-547C-40EF-9BE0-42E75F0A7935}"/>
    <cellStyle name="Normal 4 8 2 2" xfId="848" xr:uid="{4E13CE3F-1C4A-4323-8AC1-57AB82EBF66E}"/>
    <cellStyle name="Normal 4 8 2 2 2" xfId="3244" xr:uid="{CEA04362-FCCB-418C-B40E-E643C136FBD9}"/>
    <cellStyle name="Normal 4 8 2 2 2 2" xfId="6494" xr:uid="{B1C4FFE3-1792-489E-97BF-5C4C1A9A736B}"/>
    <cellStyle name="Normal 4 8 2 2 3" xfId="4208" xr:uid="{1E16225F-A8B1-4C91-A7DF-E83A03104292}"/>
    <cellStyle name="Normal 4 8 2 2 4" xfId="10780" xr:uid="{5B97687C-2336-4442-9585-C262F7E5294B}"/>
    <cellStyle name="Normal 4 8 2 3" xfId="2972" xr:uid="{039AF3AC-2FCD-4311-ADD6-93FD4103E356}"/>
    <cellStyle name="Normal 4 8 2 3 2" xfId="6222" xr:uid="{C43F8140-CCC5-4E83-9954-C671EE6E4A89}"/>
    <cellStyle name="Normal 4 8 2 3 3" xfId="10781" xr:uid="{5E2E07E1-9A97-4F4F-942C-AA0A2B9511A5}"/>
    <cellStyle name="Normal 4 8 2 4" xfId="3893" xr:uid="{459FBBF9-271B-4CCD-931F-A7B674CDF7C0}"/>
    <cellStyle name="Normal 4 8 2 4 2" xfId="31051" xr:uid="{2A557D13-060B-4697-A488-C22F323BFB87}"/>
    <cellStyle name="Normal 4 8 2 5" xfId="10779" xr:uid="{15620F3B-83B5-4BBC-936E-076DB41AC1F4}"/>
    <cellStyle name="Normal 4 8 3" xfId="533" xr:uid="{8C919A09-84D2-49BE-B355-6A710B84F68A}"/>
    <cellStyle name="Normal 4 8 3 2" xfId="849" xr:uid="{CBFA0555-8944-49EE-84CB-6C8B303AD7FF}"/>
    <cellStyle name="Normal 4 8 3 2 2" xfId="3245" xr:uid="{FAC93E00-57CA-437A-8564-351321FE17CE}"/>
    <cellStyle name="Normal 4 8 3 2 2 2" xfId="6495" xr:uid="{E2625B0C-2DC1-4A85-A1E1-A64D30FD1DE4}"/>
    <cellStyle name="Normal 4 8 3 2 3" xfId="4209" xr:uid="{0F86CB4F-6329-4FD6-842F-CC07A103C452}"/>
    <cellStyle name="Normal 4 8 3 3" xfId="2973" xr:uid="{5ABFB13F-4B10-4569-8B53-C18B3791774B}"/>
    <cellStyle name="Normal 4 8 3 3 2" xfId="6223" xr:uid="{64B56EC7-7BA9-420C-9109-323C6AD53D82}"/>
    <cellStyle name="Normal 4 8 3 4" xfId="3894" xr:uid="{5049859C-A38F-4900-AAE9-2A38AB6468B7}"/>
    <cellStyle name="Normal 4 8 3 5" xfId="10782" xr:uid="{B9C98AB2-4DB1-4ED3-A21D-EF9DEE80D554}"/>
    <cellStyle name="Normal 4 8 4" xfId="534" xr:uid="{53111020-5311-4028-8C73-3DB34AB02C51}"/>
    <cellStyle name="Normal 4 8 4 2" xfId="850" xr:uid="{8D28C7BD-83B8-45EA-B6D4-EE7FAAFBC429}"/>
    <cellStyle name="Normal 4 8 4 2 2" xfId="3246" xr:uid="{2BB5EABF-5135-4510-BA5D-08D61505F916}"/>
    <cellStyle name="Normal 4 8 4 2 2 2" xfId="6496" xr:uid="{B3ACB582-519B-408D-898B-A4FB3B913810}"/>
    <cellStyle name="Normal 4 8 4 2 3" xfId="4210" xr:uid="{2E734266-DE6E-4FB0-83CA-30D86538F8BE}"/>
    <cellStyle name="Normal 4 8 4 2 4" xfId="10784" xr:uid="{A6409F27-89EA-4BD9-87E7-AF02626E995B}"/>
    <cellStyle name="Normal 4 8 4 3" xfId="2974" xr:uid="{FB1DCC2A-A7FD-4857-8869-23FC3E130E74}"/>
    <cellStyle name="Normal 4 8 4 3 2" xfId="6224" xr:uid="{4FA48386-CA19-471F-8D03-1E7CE021B56C}"/>
    <cellStyle name="Normal 4 8 4 4" xfId="3895" xr:uid="{60175B46-04A8-4E14-9C35-CAA05E463CE1}"/>
    <cellStyle name="Normal 4 8 4 5" xfId="10783" xr:uid="{E32327F7-B616-44BB-A647-3E6C75E341AC}"/>
    <cellStyle name="Normal 4 8 5" xfId="535" xr:uid="{3F53B9F9-7DC5-49B2-AD73-0E1A43627747}"/>
    <cellStyle name="Normal 4 8 5 2" xfId="851" xr:uid="{7CE2A032-82DC-4C90-B1A6-C5A41979F744}"/>
    <cellStyle name="Normal 4 8 5 2 2" xfId="3247" xr:uid="{70E042B5-9A9F-42C2-B31A-08659D18282C}"/>
    <cellStyle name="Normal 4 8 5 2 2 2" xfId="6497" xr:uid="{5D93BB9B-F180-4803-BDCE-3BEAC736AFBF}"/>
    <cellStyle name="Normal 4 8 5 2 3" xfId="4211" xr:uid="{CA4E76DB-FABD-45C7-AB5A-E81745803295}"/>
    <cellStyle name="Normal 4 8 5 3" xfId="2975" xr:uid="{97E3740E-4471-4994-A78E-7BE632E92E3E}"/>
    <cellStyle name="Normal 4 8 5 3 2" xfId="6225" xr:uid="{2527778F-FAEE-45B2-BE8B-DF3A32CB75E6}"/>
    <cellStyle name="Normal 4 8 5 4" xfId="3896" xr:uid="{480D5980-63D0-4536-84AD-475A1F1DC5C8}"/>
    <cellStyle name="Normal 4 8 5 5" xfId="10785" xr:uid="{34D0E666-4BF0-4720-976D-6426080216D0}"/>
    <cellStyle name="Normal 4 8 6" xfId="852" xr:uid="{414FF9A1-E73D-4BA1-93F2-FD17FBA9A44D}"/>
    <cellStyle name="Normal 4 8 6 2" xfId="3248" xr:uid="{689CB49D-8532-41E5-808B-57A4AFFC5486}"/>
    <cellStyle name="Normal 4 8 6 2 2" xfId="6498" xr:uid="{44C9B6AE-0814-46AA-A43A-7D9B813FCEAB}"/>
    <cellStyle name="Normal 4 8 6 3" xfId="4212" xr:uid="{B11563E0-AEA4-4E33-8228-9598A489622E}"/>
    <cellStyle name="Normal 4 8 7" xfId="2380" xr:uid="{0E808A9E-9DD8-41E4-B514-B22B8D5B7C0F}"/>
    <cellStyle name="Normal 4 8 8" xfId="2971" xr:uid="{A8C9E707-6A6E-4BE1-8B31-B95F20E8C2D2}"/>
    <cellStyle name="Normal 4 8 8 2" xfId="6221" xr:uid="{35ADB207-01A3-481E-8B46-6E43A1A2A46C}"/>
    <cellStyle name="Normal 4 8 9" xfId="3892" xr:uid="{C97D5D18-E750-4656-93F1-F3D59B6775AF}"/>
    <cellStyle name="Normal 4 8_BC Tender Return Analysis (MEP)-EE" xfId="10786" xr:uid="{055D99EF-8496-4935-A215-09054756AF6D}"/>
    <cellStyle name="Normal 4 9" xfId="536" xr:uid="{DB637D80-42D7-47E6-A0AA-7D35F4FE32AD}"/>
    <cellStyle name="Normal 4 9 2" xfId="853" xr:uid="{91501D52-630F-457A-8F01-A1772F42E208}"/>
    <cellStyle name="Normal 4 9 2 2" xfId="3249" xr:uid="{55E90D2B-D4A7-4F78-9E09-DFCA4DDD102F}"/>
    <cellStyle name="Normal 4 9 2 2 2" xfId="6499" xr:uid="{C7570480-FF0F-4AD0-9E84-4E084EF52446}"/>
    <cellStyle name="Normal 4 9 2 2 3" xfId="10789" xr:uid="{B1B75EA4-CDDE-43E7-9621-C48DF34E3D21}"/>
    <cellStyle name="Normal 4 9 2 3" xfId="4213" xr:uid="{21D306B1-7A51-464A-8E99-701F1383B163}"/>
    <cellStyle name="Normal 4 9 2 3 2" xfId="10790" xr:uid="{A0D2D642-7E9D-4A26-8CFD-740CB35491D7}"/>
    <cellStyle name="Normal 4 9 2 4" xfId="10791" xr:uid="{1FF1937A-B22C-4878-A79F-9D62C34A7BF9}"/>
    <cellStyle name="Normal 4 9 2 4 2" xfId="31052" xr:uid="{6B670E4D-5DB1-4120-A5F1-E8C5A1E99EBF}"/>
    <cellStyle name="Normal 4 9 2 5" xfId="10788" xr:uid="{E543778E-7E39-4EEE-9FC8-D61FE3DF1373}"/>
    <cellStyle name="Normal 4 9 3" xfId="2381" xr:uid="{2751C141-E96C-498E-9A91-6E06B40BDD4C}"/>
    <cellStyle name="Normal 4 9 3 2" xfId="10792" xr:uid="{60F6C936-B6A2-4AAB-9664-E2C516231BF6}"/>
    <cellStyle name="Normal 4 9 4" xfId="2976" xr:uid="{FE051E3F-D8C9-494D-888B-8ABD2578ABD4}"/>
    <cellStyle name="Normal 4 9 4 2" xfId="6226" xr:uid="{C714CC4D-1AAF-4764-82B0-63F28FAB35FC}"/>
    <cellStyle name="Normal 4 9 4 3" xfId="10793" xr:uid="{22FBD113-F138-4266-99EF-CAA12DC01603}"/>
    <cellStyle name="Normal 4 9 5" xfId="3897" xr:uid="{528C8646-8490-4530-B2CE-1C6B3176B82E}"/>
    <cellStyle name="Normal 4 9 5 2" xfId="31053" xr:uid="{169C3B17-13FB-4D7A-A6CC-0F4F273F1A42}"/>
    <cellStyle name="Normal 4 9 6" xfId="10787" xr:uid="{A0D51D20-0A55-4C1D-964D-FD34D4EC66F4}"/>
    <cellStyle name="Normal 4_03  50% Concept Design Cost Estimate Rev. 00 dated 29.07.07-AA" xfId="2382" xr:uid="{A0C1ABA5-F60B-40CC-865A-8373CEBFC32F}"/>
    <cellStyle name="Normal 40" xfId="2383" xr:uid="{58D39A1D-C040-4893-96AA-E671BCB80559}"/>
    <cellStyle name="Normal 40 2" xfId="3370" xr:uid="{33E2E144-72C5-4E25-9171-1DE7FB00F2B0}"/>
    <cellStyle name="Normal 40 2 2" xfId="6620" xr:uid="{3431CB6C-D7EC-4456-AF92-8BD7F72C16F2}"/>
    <cellStyle name="Normal 40 2 2 2" xfId="10795" xr:uid="{C591FB05-258F-4E56-8A59-F04258823E2E}"/>
    <cellStyle name="Normal 40 2 2 2 2" xfId="31054" xr:uid="{EA741479-B724-4B07-8AF9-1AAC8ADEC698}"/>
    <cellStyle name="Normal 40 2 2 3" xfId="10796" xr:uid="{9A3C283A-8CB7-442D-B045-6CC345151BAB}"/>
    <cellStyle name="Normal 40 2 3" xfId="10797" xr:uid="{4FB98909-BF04-4D17-B9AC-58A5F110F2D5}"/>
    <cellStyle name="Normal 40 2 3 2" xfId="31055" xr:uid="{19E4532B-D169-41AE-BC87-13790BE3CF79}"/>
    <cellStyle name="Normal 40 2 4" xfId="10798" xr:uid="{C20A0C99-1702-4097-881A-4123BF90B153}"/>
    <cellStyle name="Normal 40 2 4 2" xfId="31056" xr:uid="{66E27C85-E58B-402F-BCF0-E34BC5C7C8CB}"/>
    <cellStyle name="Normal 40 2 5" xfId="10799" xr:uid="{2BE66769-563B-438B-8EFA-F212984853D5}"/>
    <cellStyle name="Normal 40 3" xfId="5635" xr:uid="{1BF81ACE-0EC4-4089-8720-C62385523CDE}"/>
    <cellStyle name="Normal 40 3 2" xfId="10800" xr:uid="{35CFBA43-41BD-4320-9BCF-7F5932FFFD5A}"/>
    <cellStyle name="Normal 40 3 2 2" xfId="31057" xr:uid="{D019101E-98B2-4DB6-865F-965087B6FC4D}"/>
    <cellStyle name="Normal 40 3 3" xfId="31058" xr:uid="{90D0603E-5467-42D5-BE11-F38242F6B645}"/>
    <cellStyle name="Normal 40 4" xfId="10801" xr:uid="{0E358EC6-447A-42B1-9FA3-D2F961960D47}"/>
    <cellStyle name="Normal 40 4 2" xfId="31059" xr:uid="{3D01B8D9-2433-41F3-A67A-00668949F66B}"/>
    <cellStyle name="Normal 40 5" xfId="10802" xr:uid="{36DD331F-C3AC-4728-80D1-004DAB2AA12C}"/>
    <cellStyle name="Normal 40 5 2" xfId="31060" xr:uid="{001715E3-ECFE-49D4-8C87-4CA5CDD76712}"/>
    <cellStyle name="Normal 40 6" xfId="10794" xr:uid="{959C2E0D-6694-4967-BD38-49D289B61E17}"/>
    <cellStyle name="Normal 41" xfId="2384" xr:uid="{AEFC9E94-EC5F-4E2B-9793-598AC3F637BF}"/>
    <cellStyle name="Normal 41 2" xfId="3371" xr:uid="{E641929A-BD07-497C-9406-986FC51DCE09}"/>
    <cellStyle name="Normal 41 2 2" xfId="6621" xr:uid="{97D2B1EA-52F0-48A1-9E8C-6DC1D7635391}"/>
    <cellStyle name="Normal 41 2 2 2" xfId="31061" xr:uid="{642B11E3-87F4-4E0A-AF3D-39323B961E5D}"/>
    <cellStyle name="Normal 41 2 3" xfId="10804" xr:uid="{E0DE1247-F350-4345-B915-504BF067CF04}"/>
    <cellStyle name="Normal 41 3" xfId="5636" xr:uid="{DE86581B-40C1-476F-9BF4-277DFA0AA5EB}"/>
    <cellStyle name="Normal 41 4" xfId="10803" xr:uid="{DF562AD1-EB7D-4BEC-BF7A-E4B25C129D16}"/>
    <cellStyle name="Normal 42" xfId="2385" xr:uid="{0FB8C16B-15FA-4687-AF15-B46C6CE8F3D4}"/>
    <cellStyle name="Normal 42 2" xfId="3372" xr:uid="{1E4D919C-2FF8-462E-B1FE-E2E39DD7FD29}"/>
    <cellStyle name="Normal 42 2 2" xfId="6622" xr:uid="{A2ED495C-3353-4DAA-9A34-E336668DBC07}"/>
    <cellStyle name="Normal 42 2 2 2" xfId="31062" xr:uid="{4B6CE1DF-0703-44A2-BCEE-DC16D55D3361}"/>
    <cellStyle name="Normal 42 2 3" xfId="10806" xr:uid="{461122AF-2806-4830-8D70-68CD27C0CF83}"/>
    <cellStyle name="Normal 42 3" xfId="5637" xr:uid="{7EF5ABDA-5F40-42A3-BC4A-F3C544669596}"/>
    <cellStyle name="Normal 42 4" xfId="10805" xr:uid="{B28C3215-89D5-4062-B72F-D06909BA31A9}"/>
    <cellStyle name="Normal 43" xfId="2386" xr:uid="{FDBA5229-ADBB-4E9C-96E3-F7EA20D78D1B}"/>
    <cellStyle name="Normal 43 2" xfId="3373" xr:uid="{EEB628D9-41BB-46A5-9B74-EA56EBCB9744}"/>
    <cellStyle name="Normal 43 2 2" xfId="6623" xr:uid="{DCFF45DF-490D-44E4-ABE0-F6E7B157A97B}"/>
    <cellStyle name="Normal 43 3" xfId="5638" xr:uid="{0924A064-FCFF-468D-A0D2-DB70CD1F7505}"/>
    <cellStyle name="Normal 43 4" xfId="10807" xr:uid="{1BA856F1-D0B0-4591-8E77-6354AAA5571B}"/>
    <cellStyle name="Normal 44" xfId="2387" xr:uid="{199207B7-2733-4B8B-A17A-0F686CF7A8BB}"/>
    <cellStyle name="Normal 44 2" xfId="3374" xr:uid="{8E140993-413F-422B-B1FD-83187E716853}"/>
    <cellStyle name="Normal 44 2 2" xfId="6624" xr:uid="{CA11052E-D7FF-4B95-BE6E-88BA4CC60DE2}"/>
    <cellStyle name="Normal 44 2 3" xfId="31063" xr:uid="{DB236CD9-5920-44AA-84D4-A2CEF95C79EC}"/>
    <cellStyle name="Normal 44 2 3 2" xfId="31064" xr:uid="{C340769D-8761-4C24-A0A2-041FB92DDE33}"/>
    <cellStyle name="Normal 44 2 3 2 2" xfId="31065" xr:uid="{B0C76A9D-C183-4C5E-A2A8-955607871481}"/>
    <cellStyle name="Normal 44 3" xfId="5639" xr:uid="{D5349E21-450B-4C4E-859B-E9DBDC0EF02D}"/>
    <cellStyle name="Normal 45" xfId="2388" xr:uid="{65B524A3-5ECC-4F74-A413-F82D3F099A64}"/>
    <cellStyle name="Normal 45 2" xfId="3375" xr:uid="{B1B6FD03-7B08-41CF-A490-79AE22842CFC}"/>
    <cellStyle name="Normal 45 2 2" xfId="6625" xr:uid="{17328012-F6E4-4363-89AF-7CCEEEE0DCC7}"/>
    <cellStyle name="Normal 45 3" xfId="5640" xr:uid="{5C21F0D4-C10A-4861-A2A3-ABA51B3324E0}"/>
    <cellStyle name="Normal 46" xfId="2389" xr:uid="{651D2DC4-BF8B-41B9-9C8D-964F86F7999D}"/>
    <cellStyle name="Normal 46 2" xfId="3376" xr:uid="{A5086A11-EBCB-4958-9167-7D5ABEDBD9A8}"/>
    <cellStyle name="Normal 46 2 2" xfId="6626" xr:uid="{320E274A-E0B8-4FC1-A44C-5190E826034E}"/>
    <cellStyle name="Normal 46 2 2 2" xfId="31066" xr:uid="{0A13884E-5168-451B-9D7F-EA7215902594}"/>
    <cellStyle name="Normal 46 2 3" xfId="31067" xr:uid="{6FDB8704-4FBE-40FF-9D37-4F7CDDE3DE69}"/>
    <cellStyle name="Normal 46 3" xfId="5641" xr:uid="{EA835043-8450-4F47-BCB7-F8671478ADE4}"/>
    <cellStyle name="Normal 46 3 2" xfId="31068" xr:uid="{49F45EAA-FC61-46FB-BE3A-DD8753A933F6}"/>
    <cellStyle name="Normal 46 4" xfId="10808" xr:uid="{5CFAB4D9-B768-4582-909A-6EBDC2D1AB73}"/>
    <cellStyle name="Normal 47" xfId="2390" xr:uid="{4C03EAF7-7C16-477E-95BE-2637ABEAF879}"/>
    <cellStyle name="Normal 47 2" xfId="2391" xr:uid="{CE12DF84-6CEA-4335-90DB-1D01011A4534}"/>
    <cellStyle name="Normal 47 2 2" xfId="10811" xr:uid="{76E81539-850B-46CC-A587-AEE80896A127}"/>
    <cellStyle name="Normal 47 2 2 2" xfId="31069" xr:uid="{BCE1ED37-3051-46FD-AB46-2D87F6BC6FF7}"/>
    <cellStyle name="Normal 47 2 3" xfId="31070" xr:uid="{68625989-C596-4E62-B922-090144B9AE20}"/>
    <cellStyle name="Normal 47 2 4" xfId="10810" xr:uid="{E89E39FB-E308-4514-8644-610386ED5249}"/>
    <cellStyle name="Normal 47 2 5" xfId="32723" xr:uid="{9485803C-6F3F-45BF-B200-50F82520ADD9}"/>
    <cellStyle name="Normal 47 3" xfId="10812" xr:uid="{FDC11485-A8EC-478C-88CA-911666C0B96E}"/>
    <cellStyle name="Normal 47 3 2" xfId="31071" xr:uid="{491A4565-294F-489F-BA38-B8C13A50AE7A}"/>
    <cellStyle name="Normal 47 4" xfId="10813" xr:uid="{CCFC0169-2AC5-42F6-8F43-04DEFD00624B}"/>
    <cellStyle name="Normal 47 5" xfId="10809" xr:uid="{5DDB5A6A-CFCD-42C9-9B20-3EFA8A65F852}"/>
    <cellStyle name="Normal 47 6" xfId="32722" xr:uid="{A1BFB9D6-2670-4C55-948C-61CD797BC1E2}"/>
    <cellStyle name="Normal 48" xfId="2392" xr:uid="{9F6AD86A-9EBC-4BD6-B40B-15B4031979D6}"/>
    <cellStyle name="Normal 48 2" xfId="3377" xr:uid="{DB1F8B0B-7B80-46FF-90AA-66156A7A485F}"/>
    <cellStyle name="Normal 48 2 2" xfId="6627" xr:uid="{215D1F96-279E-4784-B0A3-A81AA531F018}"/>
    <cellStyle name="Normal 48 2 2 2" xfId="31072" xr:uid="{09FA77FA-5F1D-482F-841E-7211CC0522B4}"/>
    <cellStyle name="Normal 48 2 3" xfId="31073" xr:uid="{39EDA570-07A8-4A2C-BD43-F4A8B6BF6EF8}"/>
    <cellStyle name="Normal 48 3" xfId="5644" xr:uid="{694595AC-8E89-47F6-902D-D77F326794E1}"/>
    <cellStyle name="Normal 48 3 2" xfId="31074" xr:uid="{6139E845-F1E7-45B8-A520-DC98F55E7F1F}"/>
    <cellStyle name="Normal 48 4" xfId="10814" xr:uid="{2A89955A-E0A7-47EC-8FBB-21E1AF235037}"/>
    <cellStyle name="Normal 49" xfId="2393" xr:uid="{7063DB75-03DF-455E-9C79-4A95EE3C7C4F}"/>
    <cellStyle name="Normal 49 2" xfId="3378" xr:uid="{DC68D6EA-AB58-4FC8-B28D-277EB33A0501}"/>
    <cellStyle name="Normal 49 2 2" xfId="6628" xr:uid="{81F0C3F9-3A40-44AA-B273-847DE334B636}"/>
    <cellStyle name="Normal 49 2 2 2" xfId="31075" xr:uid="{5945F5F8-6ACD-4DE3-BDC7-BA270ABDE1AF}"/>
    <cellStyle name="Normal 49 2 3" xfId="31076" xr:uid="{53DCB754-7C43-4AEC-AC4A-A440BCD59378}"/>
    <cellStyle name="Normal 49 3" xfId="5645" xr:uid="{056A6A95-3E76-470A-A8F8-9FCE662797FB}"/>
    <cellStyle name="Normal 49 3 2" xfId="31077" xr:uid="{7FEA03D1-0318-4867-BAA5-69E888C76166}"/>
    <cellStyle name="Normal 49 4" xfId="10815" xr:uid="{CF238411-13F2-4524-A830-7B8909D2D350}"/>
    <cellStyle name="Normal 5" xfId="83" xr:uid="{A5672A59-F1E4-4628-913F-E94B29529236}"/>
    <cellStyle name="Normal 5 10" xfId="538" xr:uid="{0E99E760-CA63-435A-AADA-54DE9E120E57}"/>
    <cellStyle name="Normal 5 10 2" xfId="854" xr:uid="{348B7F7C-5329-401A-9CD0-2C83C96955D5}"/>
    <cellStyle name="Normal 5 10 2 2" xfId="3250" xr:uid="{D70F656C-29E1-480B-95D1-C3272EC956A0}"/>
    <cellStyle name="Normal 5 10 2 2 2" xfId="6500" xr:uid="{A05BEF1D-E2A0-480A-A725-EFE3135645D5}"/>
    <cellStyle name="Normal 5 10 2 2 3" xfId="10819" xr:uid="{50437FDE-8631-4E03-BB36-61C03B375700}"/>
    <cellStyle name="Normal 5 10 2 3" xfId="4214" xr:uid="{4CCE42DE-CDC3-4CB7-9AE7-3AFF086BFE36}"/>
    <cellStyle name="Normal 5 10 2 3 2" xfId="10820" xr:uid="{0D2D85DD-CD94-4F54-9143-A09E6CCA1C09}"/>
    <cellStyle name="Normal 5 10 2 4" xfId="10818" xr:uid="{00F66CDC-6F5B-49A8-B55A-741DA4A6CC36}"/>
    <cellStyle name="Normal 5 10 3" xfId="2977" xr:uid="{EC0BC9C5-3464-4027-B102-A08064D35C70}"/>
    <cellStyle name="Normal 5 10 3 2" xfId="6227" xr:uid="{74E6B37C-C595-4B51-B853-A3DCB6616211}"/>
    <cellStyle name="Normal 5 10 3 3" xfId="10821" xr:uid="{07AD0E5B-488E-4917-A84B-7E7300FB030C}"/>
    <cellStyle name="Normal 5 10 4" xfId="3899" xr:uid="{6B54B454-65ED-417A-9537-5F8E1D801FE7}"/>
    <cellStyle name="Normal 5 10 4 2" xfId="10822" xr:uid="{389787D4-3A02-4820-9EEB-D75D6699D34C}"/>
    <cellStyle name="Normal 5 10 5" xfId="10817" xr:uid="{2E2AB403-505A-4BF7-8C99-467A569758F5}"/>
    <cellStyle name="Normal 5 11" xfId="539" xr:uid="{7DE2D90F-6B80-4EF9-BFB2-712B48772F64}"/>
    <cellStyle name="Normal 5 11 2" xfId="855" xr:uid="{CC582A0F-6658-479B-A038-DF9BE5DD2363}"/>
    <cellStyle name="Normal 5 11 2 2" xfId="3251" xr:uid="{31789546-4351-4871-BCDB-A8A12BAFEF10}"/>
    <cellStyle name="Normal 5 11 2 2 2" xfId="6501" xr:uid="{EC197E72-1511-4A74-8B62-3DE98F5D54E0}"/>
    <cellStyle name="Normal 5 11 2 3" xfId="4215" xr:uid="{BFE60A53-E976-4910-9953-8BE8BB21E7F6}"/>
    <cellStyle name="Normal 5 11 2 4" xfId="10824" xr:uid="{6308C30B-C610-4C69-99EB-C18E03E4F17E}"/>
    <cellStyle name="Normal 5 11 3" xfId="2978" xr:uid="{948B3897-ECEE-420C-ADB1-35C5DC5B4A9B}"/>
    <cellStyle name="Normal 5 11 3 2" xfId="6228" xr:uid="{86E768C7-56FD-40E7-A690-621157EAD7E5}"/>
    <cellStyle name="Normal 5 11 3 3" xfId="10825" xr:uid="{FBA6DA68-38F0-4039-9AF7-10EEB90F92B9}"/>
    <cellStyle name="Normal 5 11 4" xfId="3900" xr:uid="{62A635B7-62D5-4DE6-B530-EB25D9627FD3}"/>
    <cellStyle name="Normal 5 11 5" xfId="10823" xr:uid="{625DD320-FDE0-4FC8-879F-75CC219B1916}"/>
    <cellStyle name="Normal 5 12" xfId="540" xr:uid="{15B792F3-5F4C-4EBD-95C5-51381EB9A9BC}"/>
    <cellStyle name="Normal 5 12 2" xfId="856" xr:uid="{7EDD83B9-69CD-4641-A9D8-FF6DCD9BD748}"/>
    <cellStyle name="Normal 5 12 2 2" xfId="3252" xr:uid="{1A677380-387F-45BB-BCC9-0170AA893E0C}"/>
    <cellStyle name="Normal 5 12 2 2 2" xfId="6502" xr:uid="{1BE45F4A-BE9E-43BB-8649-2B5902F548B5}"/>
    <cellStyle name="Normal 5 12 2 3" xfId="4216" xr:uid="{CF269333-B08B-4A74-B334-412BB0DA0393}"/>
    <cellStyle name="Normal 5 12 2 4" xfId="10827" xr:uid="{3E1FD273-05BA-4F0F-82B6-4400C45981EE}"/>
    <cellStyle name="Normal 5 12 3" xfId="2979" xr:uid="{36C3B4D9-A55B-4602-9D4E-51638486DDA5}"/>
    <cellStyle name="Normal 5 12 3 2" xfId="6229" xr:uid="{E84A63E4-F46B-47B8-8760-730AD13BF960}"/>
    <cellStyle name="Normal 5 12 4" xfId="3901" xr:uid="{2DEBC639-5044-41D8-A74D-D6F11D053A62}"/>
    <cellStyle name="Normal 5 12 5" xfId="10826" xr:uid="{DFF227EE-4EEF-4432-A8AE-93E1E85F6B1D}"/>
    <cellStyle name="Normal 5 13" xfId="541" xr:uid="{7B1F94DF-6F4B-4E06-B7C1-EE00C639CC3A}"/>
    <cellStyle name="Normal 5 14" xfId="1378" xr:uid="{743C51BC-ED46-4B80-8109-5DE006975C9B}"/>
    <cellStyle name="Normal 5 14 2" xfId="32320" xr:uid="{250B5A74-91C3-43D4-88D0-7A4331A0AC27}"/>
    <cellStyle name="Normal 5 15" xfId="10816" xr:uid="{3DA67C4A-A730-4FFD-884E-B505EC06E30B}"/>
    <cellStyle name="Normal 5 16" xfId="537" xr:uid="{B8FF9984-C773-4055-AE22-8A8068CD1C67}"/>
    <cellStyle name="Normal 5 2" xfId="81" xr:uid="{2B056A4B-E593-4549-87ED-EC63B9FA66AF}"/>
    <cellStyle name="Normal 5 2 10" xfId="3903" xr:uid="{CE5E5B56-CAEC-426C-B894-AFDF2FF8977C}"/>
    <cellStyle name="Normal 5 2 11" xfId="10828" xr:uid="{3FF9DBE5-6131-4A49-970A-A03AF97B3395}"/>
    <cellStyle name="Normal 5 2 12" xfId="542" xr:uid="{03B54104-FDC3-41BE-9924-F122B794D58F}"/>
    <cellStyle name="Normal 5 2 2" xfId="543" xr:uid="{73FF0EFB-914F-42D1-BFFB-665E834E1081}"/>
    <cellStyle name="Normal 5 2 2 10" xfId="10829" xr:uid="{BB73CB20-C453-4DFB-98E1-C28F617F54C9}"/>
    <cellStyle name="Normal 5 2 2 2" xfId="857" xr:uid="{93644383-0A00-477B-B852-CCF27EA5020C}"/>
    <cellStyle name="Normal 5 2 2 2 2" xfId="2395" xr:uid="{1AF07127-5650-4F86-BC22-51D2BC211842}"/>
    <cellStyle name="Normal 5 2 2 2 2 2" xfId="10831" xr:uid="{DA2F0AE3-4B91-461C-9BAF-2794306ADBF8}"/>
    <cellStyle name="Normal 5 2 2 2 2 2 2" xfId="10832" xr:uid="{4E203C21-98B6-4F6D-8765-7F15F66F3B41}"/>
    <cellStyle name="Normal 5 2 2 2 2 2 2 2" xfId="31078" xr:uid="{BDAF2861-2DE6-4588-880E-CDEFA86E42CC}"/>
    <cellStyle name="Normal 5 2 2 2 2 2 3" xfId="31079" xr:uid="{971446B9-6E22-45BF-81D6-A4E05B6AD92B}"/>
    <cellStyle name="Normal 5 2 2 2 2 3" xfId="10833" xr:uid="{7F545FCF-7154-4D2B-A5E6-4D1AE061DDFB}"/>
    <cellStyle name="Normal 5 2 2 2 2 3 2" xfId="31080" xr:uid="{4C764F11-4755-4C99-920E-23EED3B94D6F}"/>
    <cellStyle name="Normal 5 2 2 2 2 4" xfId="31081" xr:uid="{462CB742-389D-4AE0-833A-507657FDB317}"/>
    <cellStyle name="Normal 5 2 2 2 2 5" xfId="10830" xr:uid="{03495439-1D6A-42B8-8101-4BCE48A31180}"/>
    <cellStyle name="Normal 5 2 2 2 2 6" xfId="32724" xr:uid="{5312C80B-E3EC-443F-8F43-492B93671191}"/>
    <cellStyle name="Normal 5 2 2 2 3" xfId="3253" xr:uid="{CD40AE24-C003-4D4F-BD63-9E8BC35A9973}"/>
    <cellStyle name="Normal 5 2 2 2 3 2" xfId="6503" xr:uid="{BDE9BC49-6AD1-4639-B5A1-3039C726502C}"/>
    <cellStyle name="Normal 5 2 2 2 3 2 2" xfId="31082" xr:uid="{62DD6D96-09B0-4F7E-942D-3D8070214636}"/>
    <cellStyle name="Normal 5 2 2 2 3 3" xfId="31083" xr:uid="{4402425B-527F-4072-9C4F-693A0A897CC9}"/>
    <cellStyle name="Normal 5 2 2 2 4" xfId="4217" xr:uid="{4BDEC7BA-E154-4809-8464-B4D5E9760465}"/>
    <cellStyle name="Normal 5 2 2 2 4 2" xfId="31084" xr:uid="{D1E4DD00-ADBA-4DE3-9E06-311E19908917}"/>
    <cellStyle name="Normal 5 2 2 2 5" xfId="10834" xr:uid="{628645BA-52AA-4D76-90E2-BE059F701B0A}"/>
    <cellStyle name="Normal 5 2 2 2 5 2" xfId="31085" xr:uid="{7D0F4A74-A82C-48AE-996B-ACCBD7D62132}"/>
    <cellStyle name="Normal 5 2 2 3" xfId="2396" xr:uid="{C8612CCC-60E7-408D-A1F6-A6A0A433C339}"/>
    <cellStyle name="Normal 5 2 2 3 2" xfId="10836" xr:uid="{E8319082-2172-4593-B6BC-79CAA4669A7F}"/>
    <cellStyle name="Normal 5 2 2 3 2 2" xfId="10837" xr:uid="{563BB5F8-A4FE-466F-9CBF-38D7BD8331E3}"/>
    <cellStyle name="Normal 5 2 2 3 2 2 2" xfId="31086" xr:uid="{56679189-037C-4E44-A308-5282D89ADBDE}"/>
    <cellStyle name="Normal 5 2 2 3 2 3" xfId="31087" xr:uid="{3248D067-BC0D-436F-9228-9953072F24ED}"/>
    <cellStyle name="Normal 5 2 2 3 3" xfId="10838" xr:uid="{40C517D8-3498-417E-B67D-F31AD1F6197A}"/>
    <cellStyle name="Normal 5 2 2 3 3 2" xfId="31088" xr:uid="{9AB59D90-013E-4049-8CEB-C417AAAF8D92}"/>
    <cellStyle name="Normal 5 2 2 3 4" xfId="31089" xr:uid="{86EFC760-1393-49C8-9815-80189763B261}"/>
    <cellStyle name="Normal 5 2 2 3 5" xfId="10835" xr:uid="{805F1505-4789-4FF3-A8D9-6D9D730040CE}"/>
    <cellStyle name="Normal 5 2 2 3 6" xfId="32725" xr:uid="{A6EE1170-B815-44DF-B670-2AA5FB4F8AD3}"/>
    <cellStyle name="Normal 5 2 2 4" xfId="2397" xr:uid="{031D68F8-7CDC-455A-8450-1C82E9D68017}"/>
    <cellStyle name="Normal 5 2 2 4 2" xfId="10840" xr:uid="{70A2269B-C578-44A7-9596-11C77E5D5C05}"/>
    <cellStyle name="Normal 5 2 2 4 2 2" xfId="31090" xr:uid="{593D734C-687C-4F64-A5CE-53C268580EF5}"/>
    <cellStyle name="Normal 5 2 2 4 3" xfId="31091" xr:uid="{0B62F39F-4E0B-47E1-88D1-86B7A5A20D1F}"/>
    <cellStyle name="Normal 5 2 2 4 4" xfId="10839" xr:uid="{10163C71-5DEB-4A6B-8E95-D84D61377990}"/>
    <cellStyle name="Normal 5 2 2 4 5" xfId="32726" xr:uid="{19865DDF-18CC-4E88-81B3-23AEC68BD4DE}"/>
    <cellStyle name="Normal 5 2 2 5" xfId="2398" xr:uid="{891C5A7D-6CD3-44AF-BFC6-E6EA999659F1}"/>
    <cellStyle name="Normal 5 2 2 5 2" xfId="31092" xr:uid="{8AE7E881-3230-4AA6-8B18-EC8E211202D7}"/>
    <cellStyle name="Normal 5 2 2 5 3" xfId="10841" xr:uid="{DF1F2375-FA7F-4A21-AD74-ADD9F29176FE}"/>
    <cellStyle name="Normal 5 2 2 5 4" xfId="32727" xr:uid="{68A0D2D0-7825-4350-A336-8D5693BA2C7B}"/>
    <cellStyle name="Normal 5 2 2 6" xfId="2399" xr:uid="{C154BEC7-AE73-4529-9E5C-788CEEDEAFCE}"/>
    <cellStyle name="Normal 5 2 2 6 2" xfId="31093" xr:uid="{49D36787-1398-4E7F-B103-2DAD913EA40D}"/>
    <cellStyle name="Normal 5 2 2 6 3" xfId="10842" xr:uid="{E81BF053-8FD6-4411-A7FE-E613E6F8F7EF}"/>
    <cellStyle name="Normal 5 2 2 6 4" xfId="32728" xr:uid="{09C72FFE-C346-4F93-919A-2BFFB068BECD}"/>
    <cellStyle name="Normal 5 2 2 7" xfId="2394" xr:uid="{C5FEA4FC-8E42-4F99-86BE-2B636FE1DA27}"/>
    <cellStyle name="Normal 5 2 2 7 2" xfId="3379" xr:uid="{F339C516-E714-45F0-80B7-37FAB97DA31B}"/>
    <cellStyle name="Normal 5 2 2 7 2 2" xfId="6629" xr:uid="{2AE50356-810F-4104-9BA6-690A18FAF2A2}"/>
    <cellStyle name="Normal 5 2 2 7 3" xfId="5646" xr:uid="{F92D116D-0F56-4DEF-A963-4D2AA8D3BC53}"/>
    <cellStyle name="Normal 5 2 2 8" xfId="2981" xr:uid="{B26557BA-4911-4B19-92F7-FE748F2D2422}"/>
    <cellStyle name="Normal 5 2 2 8 2" xfId="6231" xr:uid="{D68223C0-9D9B-4AFC-AC3E-F432DCE19446}"/>
    <cellStyle name="Normal 5 2 2 9" xfId="3904" xr:uid="{2F484545-6C55-4931-9E6C-08890A9A6892}"/>
    <cellStyle name="Normal 5 2 3" xfId="544" xr:uid="{30406A4E-071B-4529-BAE1-9E02F11C241F}"/>
    <cellStyle name="Normal 5 2 3 2" xfId="858" xr:uid="{4A5782C3-65FB-48C9-9751-736F231A4C72}"/>
    <cellStyle name="Normal 5 2 3 2 2" xfId="3254" xr:uid="{6F4BB2AA-CC7B-494B-9C98-76DDD460E47F}"/>
    <cellStyle name="Normal 5 2 3 2 2 2" xfId="6504" xr:uid="{3B55CBAC-ED85-4C3B-8E0C-A1CC8FC9D7DA}"/>
    <cellStyle name="Normal 5 2 3 2 3" xfId="4218" xr:uid="{94CC5D91-4804-485D-ACEC-E91B525A99C5}"/>
    <cellStyle name="Normal 5 2 3 2 4" xfId="10844" xr:uid="{AC1B15B9-74F0-431C-8908-3DE0198AE3D9}"/>
    <cellStyle name="Normal 5 2 3 3" xfId="2400" xr:uid="{F641A147-9F85-43EF-A3CD-0B660EE270BC}"/>
    <cellStyle name="Normal 5 2 3 3 2" xfId="3380" xr:uid="{0BC5EC86-37C4-4767-9B46-E03AC5D5A0E7}"/>
    <cellStyle name="Normal 5 2 3 3 2 2" xfId="6630" xr:uid="{DBABC949-4A27-4BD0-BD05-CC637C2580FC}"/>
    <cellStyle name="Normal 5 2 3 3 3" xfId="5651" xr:uid="{3BF6E2B7-5111-4F59-8E12-C6A2AB31F5E8}"/>
    <cellStyle name="Normal 5 2 3 4" xfId="2982" xr:uid="{9EB223F8-BF6A-4916-BB50-D2233E6BD7B7}"/>
    <cellStyle name="Normal 5 2 3 4 2" xfId="6232" xr:uid="{D254DA6A-647B-4D1F-A155-638067AB68BA}"/>
    <cellStyle name="Normal 5 2 3 5" xfId="3905" xr:uid="{B2BA88C2-F9D2-4EE9-9EB0-DE60531AD147}"/>
    <cellStyle name="Normal 5 2 3 6" xfId="10843" xr:uid="{8A91CB05-6C04-49E2-BE8E-ACB4508F5818}"/>
    <cellStyle name="Normal 5 2 4" xfId="545" xr:uid="{18B69170-1B70-4BA2-BFDD-B4D3AF0B5639}"/>
    <cellStyle name="Normal 5 2 4 2" xfId="859" xr:uid="{CCEF2B6A-E125-45FB-8196-BB80063E9395}"/>
    <cellStyle name="Normal 5 2 4 2 2" xfId="3255" xr:uid="{FE937EF1-42B3-4F05-A862-60FA1A484239}"/>
    <cellStyle name="Normal 5 2 4 2 2 2" xfId="6505" xr:uid="{C90E7926-E521-43A5-8392-CE96187E014D}"/>
    <cellStyle name="Normal 5 2 4 2 3" xfId="4219" xr:uid="{6AAC9BF5-4BCA-4796-9831-487EE9442D9D}"/>
    <cellStyle name="Normal 5 2 4 2 4" xfId="10846" xr:uid="{862A70D5-56DF-4188-BD84-78A5296DFCFE}"/>
    <cellStyle name="Normal 5 2 4 3" xfId="2401" xr:uid="{2C08F45C-C398-4EC2-8208-EF1E748E0BCC}"/>
    <cellStyle name="Normal 5 2 4 3 2" xfId="3381" xr:uid="{1DDFD6AC-F28B-46A1-8207-1F5B622E3593}"/>
    <cellStyle name="Normal 5 2 4 3 2 2" xfId="6631" xr:uid="{73FB2B28-FD2B-400D-BD27-B1CBD887CFDF}"/>
    <cellStyle name="Normal 5 2 4 3 3" xfId="5652" xr:uid="{753090FF-0688-4155-AA30-E8BC5EE3386E}"/>
    <cellStyle name="Normal 5 2 4 4" xfId="2983" xr:uid="{38CBEFEB-5C99-4ADF-94FC-56C0C3443B72}"/>
    <cellStyle name="Normal 5 2 4 4 2" xfId="6233" xr:uid="{9914B488-BD49-4AAA-8EDA-E2AAB1F0FECA}"/>
    <cellStyle name="Normal 5 2 4 5" xfId="3906" xr:uid="{4DE124F2-057A-41A8-A96D-0104D20B6CC6}"/>
    <cellStyle name="Normal 5 2 4 6" xfId="10845" xr:uid="{EF88497F-33A2-41DE-9077-ADA03C8D0C60}"/>
    <cellStyle name="Normal 5 2 5" xfId="546" xr:uid="{372AD4E6-7337-4FF6-94D2-5CCDEFC0D548}"/>
    <cellStyle name="Normal 5 2 5 2" xfId="860" xr:uid="{D24908E0-052A-452F-850F-961A0EB251DB}"/>
    <cellStyle name="Normal 5 2 5 2 2" xfId="3256" xr:uid="{CC6ACA97-A3F9-472B-8DA3-92E7EAA7FB0E}"/>
    <cellStyle name="Normal 5 2 5 2 2 2" xfId="6506" xr:uid="{2823812D-AA07-44FE-9B34-BA2CD486E3D9}"/>
    <cellStyle name="Normal 5 2 5 2 3" xfId="4220" xr:uid="{F9F3A777-84E9-4302-AD1D-F6CD66495F73}"/>
    <cellStyle name="Normal 5 2 5 2 4" xfId="10848" xr:uid="{7C84D741-E80C-4FB3-A83B-0B279A9F4095}"/>
    <cellStyle name="Normal 5 2 5 3" xfId="2402" xr:uid="{7EBDACCF-D0FB-4FC3-AFFF-0ED2FFD9A696}"/>
    <cellStyle name="Normal 5 2 5 3 2" xfId="3382" xr:uid="{D751D35E-24A6-4001-9329-53832A18D417}"/>
    <cellStyle name="Normal 5 2 5 3 2 2" xfId="6632" xr:uid="{FD877F0A-AC0D-431E-9D83-C4B0B35BF8B5}"/>
    <cellStyle name="Normal 5 2 5 3 3" xfId="5653" xr:uid="{3E7D2325-FF3C-4737-BEFE-A8354ABAFECB}"/>
    <cellStyle name="Normal 5 2 5 4" xfId="2984" xr:uid="{422AE749-4A53-4935-AEBC-E4DBB7E88422}"/>
    <cellStyle name="Normal 5 2 5 4 2" xfId="6234" xr:uid="{06ED9EC3-FD4A-4F1F-985D-D010A88CE017}"/>
    <cellStyle name="Normal 5 2 5 5" xfId="3907" xr:uid="{15B8851E-BA2F-453C-9A09-3034F8F90C44}"/>
    <cellStyle name="Normal 5 2 5 6" xfId="10847" xr:uid="{609A4D47-7B9A-4341-96DE-05D6C4D5A911}"/>
    <cellStyle name="Normal 5 2 6" xfId="547" xr:uid="{C34EF75E-9140-4C46-8DF2-3715233DA53B}"/>
    <cellStyle name="Normal 5 2 6 2" xfId="861" xr:uid="{7A65B15F-70AC-4D71-8E9C-62A6D2F69937}"/>
    <cellStyle name="Normal 5 2 6 2 2" xfId="3257" xr:uid="{8E893608-904D-4D41-8A8B-37E4DF98157C}"/>
    <cellStyle name="Normal 5 2 6 2 2 2" xfId="6507" xr:uid="{DBB73BE8-5EC4-4605-A4E3-0C0135471BFC}"/>
    <cellStyle name="Normal 5 2 6 2 2 3" xfId="10851" xr:uid="{F04163FD-1CA9-4D68-86A2-60C521403D55}"/>
    <cellStyle name="Normal 5 2 6 2 3" xfId="4221" xr:uid="{E4E601B1-79E7-48A6-852B-5777D7CE3D5E}"/>
    <cellStyle name="Normal 5 2 6 2 3 2" xfId="10852" xr:uid="{5A9FC11A-DB9C-482A-8E0E-7C4E23EC1485}"/>
    <cellStyle name="Normal 5 2 6 2 4" xfId="10850" xr:uid="{6C2DBDC5-608F-43FD-AA5D-9A3882095833}"/>
    <cellStyle name="Normal 5 2 6 3" xfId="2985" xr:uid="{40AF49C4-F3F4-4189-82D9-9D4F123CED81}"/>
    <cellStyle name="Normal 5 2 6 3 2" xfId="6235" xr:uid="{BFDACCAE-5B11-459C-B4B7-2FFEC4A5EA6B}"/>
    <cellStyle name="Normal 5 2 6 3 3" xfId="10853" xr:uid="{BD07F5A7-69B3-4C08-AA5A-306BC29DE47D}"/>
    <cellStyle name="Normal 5 2 6 4" xfId="3908" xr:uid="{DE14668A-802D-4DDB-93A7-1CC40D84F28E}"/>
    <cellStyle name="Normal 5 2 6 4 2" xfId="10854" xr:uid="{43ACAAA7-CDC7-44EC-B22E-321171440605}"/>
    <cellStyle name="Normal 5 2 6 5" xfId="10855" xr:uid="{1F0B0677-2D52-4894-BF76-FD129FCC3CA7}"/>
    <cellStyle name="Normal 5 2 6 6" xfId="10849" xr:uid="{34DF2CF2-EDEE-4404-8D08-84AEBE179A01}"/>
    <cellStyle name="Normal 5 2 7" xfId="862" xr:uid="{AE4DCF9E-6099-4CED-B1D5-8536EC8D5689}"/>
    <cellStyle name="Normal 5 2 7 2" xfId="3258" xr:uid="{03EC5CA6-1D0E-482E-949C-536108B19342}"/>
    <cellStyle name="Normal 5 2 7 2 2" xfId="6508" xr:uid="{4DDE5A6E-9358-401C-8092-1E00744A4B15}"/>
    <cellStyle name="Normal 5 2 7 3" xfId="4222" xr:uid="{298FE2D9-8A0A-462E-A1CE-1BE20AE7AC7C}"/>
    <cellStyle name="Normal 5 2 7 4" xfId="10856" xr:uid="{311C34C4-5940-427E-9035-2E4AC7E4FE61}"/>
    <cellStyle name="Normal 5 2 8" xfId="926" xr:uid="{DF0B3493-1E20-4AB4-AE5C-057A8C30B21A}"/>
    <cellStyle name="Normal 5 2 8 2" xfId="31094" xr:uid="{39583905-BFA4-4E67-BF2D-BBAB245FA148}"/>
    <cellStyle name="Normal 5 2 9" xfId="2980" xr:uid="{13E208C6-0815-4B58-84A9-6F5FE23C8B31}"/>
    <cellStyle name="Normal 5 2 9 2" xfId="6230" xr:uid="{0D8F428F-B36F-4308-8F53-82F5098B7F99}"/>
    <cellStyle name="Normal 5 2_BC Tender Return Analysis (MEP)-EE" xfId="10857" xr:uid="{278336A7-4602-4E97-B474-0D112765513E}"/>
    <cellStyle name="Normal 5 3" xfId="548" xr:uid="{47C82B8B-FCD4-4A0D-893F-7AF74FF0770F}"/>
    <cellStyle name="Normal 5 3 10" xfId="10858" xr:uid="{6BD69FF9-97E3-4BC8-B4B1-2295F22A8D9E}"/>
    <cellStyle name="Normal 5 3 2" xfId="549" xr:uid="{89E3F922-DFEB-4D59-A6D1-0F84136EE002}"/>
    <cellStyle name="Normal 5 3 2 2" xfId="863" xr:uid="{D48F9BB5-1638-41DE-B9DD-18FE605965B4}"/>
    <cellStyle name="Normal 5 3 2 2 2" xfId="2406" xr:uid="{B08DFEA7-D7C1-4570-8A2D-8629B9CBA65F}"/>
    <cellStyle name="Normal 5 3 2 2 2 2" xfId="3385" xr:uid="{A24BE9E7-7C38-4948-B066-12447C9ED1F3}"/>
    <cellStyle name="Normal 5 3 2 2 2 2 2" xfId="6635" xr:uid="{EAA3567A-701B-4977-A27C-2FC12BA7D60F}"/>
    <cellStyle name="Normal 5 3 2 2 2 3" xfId="5657" xr:uid="{EAF9CEDE-D5D4-4EE8-B617-E96F20B023F6}"/>
    <cellStyle name="Normal 5 3 2 2 3" xfId="2405" xr:uid="{EDEF6029-D76E-4455-AB7C-DA3D41CC3EDF}"/>
    <cellStyle name="Normal 5 3 2 2 3 2" xfId="3384" xr:uid="{35B90798-C878-4886-9BEB-046750B4E266}"/>
    <cellStyle name="Normal 5 3 2 2 3 2 2" xfId="6634" xr:uid="{818A5AA4-95D7-4B80-A123-86715B6C1122}"/>
    <cellStyle name="Normal 5 3 2 2 3 3" xfId="5656" xr:uid="{8ECACA2B-9E58-4D43-8374-1A94C986A7B9}"/>
    <cellStyle name="Normal 5 3 2 2 4" xfId="3259" xr:uid="{AF618D5E-12A6-4ECC-9722-56AE544B3E34}"/>
    <cellStyle name="Normal 5 3 2 2 4 2" xfId="6509" xr:uid="{C0B8EC39-C123-45AF-989B-2095F8F90F8A}"/>
    <cellStyle name="Normal 5 3 2 2 5" xfId="4223" xr:uid="{C4D16F88-3C50-4C62-A6C0-972F809D1564}"/>
    <cellStyle name="Normal 5 3 2 3" xfId="2404" xr:uid="{E0E6CF76-87B9-4F46-8C24-8C2DDF515AF1}"/>
    <cellStyle name="Normal 5 3 2 3 2" xfId="3383" xr:uid="{2FB3561A-257F-413D-A454-4957F901D4D9}"/>
    <cellStyle name="Normal 5 3 2 3 2 2" xfId="6633" xr:uid="{5FF38410-A07F-4A08-8FA2-4EACF47D033A}"/>
    <cellStyle name="Normal 5 3 2 3 3" xfId="5655" xr:uid="{DF8B421A-E6C9-4796-B066-7706C59DD21F}"/>
    <cellStyle name="Normal 5 3 2 4" xfId="2987" xr:uid="{C1694DF1-D034-4FAE-9502-3D10148072E5}"/>
    <cellStyle name="Normal 5 3 2 4 2" xfId="6237" xr:uid="{D6720462-041E-4B9F-AFA2-B6C07C2E5F74}"/>
    <cellStyle name="Normal 5 3 2 5" xfId="3910" xr:uid="{84033CE5-9CF5-4B7C-848E-26C4857B3001}"/>
    <cellStyle name="Normal 5 3 2 5 2" xfId="31095" xr:uid="{94785686-A733-4838-B104-2C119A19F20D}"/>
    <cellStyle name="Normal 5 3 2 6" xfId="10859" xr:uid="{6D96ABC5-BCC2-4785-9A11-A10E2E916766}"/>
    <cellStyle name="Normal 5 3 3" xfId="550" xr:uid="{C389C358-89FF-484F-B9C0-75D411CD6EE4}"/>
    <cellStyle name="Normal 5 3 3 2" xfId="864" xr:uid="{57E489A3-E734-4DC2-B4DC-020BD29DC5B8}"/>
    <cellStyle name="Normal 5 3 3 2 2" xfId="3260" xr:uid="{E871BE28-E6AA-4665-ABCE-496CB898CBF1}"/>
    <cellStyle name="Normal 5 3 3 2 2 2" xfId="6510" xr:uid="{DBE3F559-2B9B-4E38-BD74-A3B7474A41AE}"/>
    <cellStyle name="Normal 5 3 3 2 3" xfId="4224" xr:uid="{BA295CD8-C301-4F3C-96AC-307F82AC8C7C}"/>
    <cellStyle name="Normal 5 3 3 3" xfId="2407" xr:uid="{F5AFB8EE-4037-4091-8330-07BD505ED911}"/>
    <cellStyle name="Normal 5 3 3 3 2" xfId="31096" xr:uid="{D48CA983-A974-4029-9258-C76993942661}"/>
    <cellStyle name="Normal 5 3 3 3 3" xfId="10860" xr:uid="{9A7F1DE9-4E7F-474E-99EA-F8DBF8CA66EC}"/>
    <cellStyle name="Normal 5 3 3 4" xfId="2988" xr:uid="{28CC67E4-7E02-4603-B6EF-BE113B23E4EF}"/>
    <cellStyle name="Normal 5 3 3 4 2" xfId="6238" xr:uid="{E089F4A6-2F63-4A5F-882F-312607D04345}"/>
    <cellStyle name="Normal 5 3 3 5" xfId="3911" xr:uid="{BDADFE11-DC78-4257-9545-256AB6458A12}"/>
    <cellStyle name="Normal 5 3 4" xfId="551" xr:uid="{BF99BD14-825D-4A58-B365-901DF979FA91}"/>
    <cellStyle name="Normal 5 3 4 2" xfId="865" xr:uid="{2A019734-6B7F-46A0-BB8B-8C84C093EBC1}"/>
    <cellStyle name="Normal 5 3 4 2 2" xfId="3261" xr:uid="{68FC187E-95CC-4445-9F10-0CACA8505696}"/>
    <cellStyle name="Normal 5 3 4 2 2 2" xfId="6511" xr:uid="{D23D56F8-5ED0-42AA-B2AF-4F4C0AD28864}"/>
    <cellStyle name="Normal 5 3 4 2 3" xfId="4225" xr:uid="{591A4C35-4D3E-4BA9-BD0D-951293FFE6CB}"/>
    <cellStyle name="Normal 5 3 4 3" xfId="2408" xr:uid="{C4AF1D4A-1080-46E0-8514-3AC11D17CAE6}"/>
    <cellStyle name="Normal 5 3 4 3 2" xfId="31097" xr:uid="{5C771483-BDCF-4E1B-9CBA-9837C1E27E1A}"/>
    <cellStyle name="Normal 5 3 4 4" xfId="2989" xr:uid="{81323860-24B2-4DB2-B803-DAAA4512C6C6}"/>
    <cellStyle name="Normal 5 3 4 4 2" xfId="6239" xr:uid="{39922FA9-68B4-433A-B897-C28186D0EB97}"/>
    <cellStyle name="Normal 5 3 4 5" xfId="3912" xr:uid="{176D906C-D264-4AC1-9662-D61CA457C941}"/>
    <cellStyle name="Normal 5 3 5" xfId="552" xr:uid="{F246C9F8-7AC3-4601-BFC4-D2E4F9D80065}"/>
    <cellStyle name="Normal 5 3 5 2" xfId="866" xr:uid="{AAD222AA-DAA0-43DC-8F6D-0BA8EBB9FF56}"/>
    <cellStyle name="Normal 5 3 5 2 2" xfId="3262" xr:uid="{74BF80F3-44D5-4E55-8654-7B18784B0851}"/>
    <cellStyle name="Normal 5 3 5 2 2 2" xfId="6512" xr:uid="{B1707C1E-5DEE-4831-A57E-1EFE35391DBC}"/>
    <cellStyle name="Normal 5 3 5 2 3" xfId="4226" xr:uid="{B753086B-7D92-49A3-A587-E834E0C5BDD6}"/>
    <cellStyle name="Normal 5 3 5 3" xfId="2409" xr:uid="{B621250B-2175-4829-805B-D93EE38F9A1C}"/>
    <cellStyle name="Normal 5 3 5 4" xfId="2990" xr:uid="{201DBA32-96FB-4F01-8877-B02A4BBA7C6C}"/>
    <cellStyle name="Normal 5 3 5 4 2" xfId="6240" xr:uid="{98F3BE3D-15FB-480D-A226-4EAB7E4ED164}"/>
    <cellStyle name="Normal 5 3 5 5" xfId="3913" xr:uid="{4188F14E-44D3-4DED-BF79-7AB3ACF5A5B7}"/>
    <cellStyle name="Normal 5 3 6" xfId="867" xr:uid="{6475AA22-9C22-4B68-A58A-FFE7B6F023DD}"/>
    <cellStyle name="Normal 5 3 6 2" xfId="2410" xr:uid="{6B90F76F-6167-4BB0-823B-2B166F93EAD8}"/>
    <cellStyle name="Normal 5 3 6 2 2" xfId="31098" xr:uid="{EE505A8C-66BE-4367-B7E1-1F2B9C45BD55}"/>
    <cellStyle name="Normal 5 3 6 3" xfId="3263" xr:uid="{BA2D1C24-1D28-455B-A56C-11061DE9A4C3}"/>
    <cellStyle name="Normal 5 3 6 3 2" xfId="6513" xr:uid="{49820EDA-9D23-4C71-AACC-05BD5AEC94CE}"/>
    <cellStyle name="Normal 5 3 6 4" xfId="4227" xr:uid="{6DE6E6E7-1FB0-4A88-A12B-9D7B014662E5}"/>
    <cellStyle name="Normal 5 3 7" xfId="2403" xr:uid="{32CE4FF1-5E53-4645-8736-9B985E71FD52}"/>
    <cellStyle name="Normal 5 3 7 2" xfId="31099" xr:uid="{58ED2E28-AFA4-443B-9775-DE9DDA1BDB80}"/>
    <cellStyle name="Normal 5 3 8" xfId="2986" xr:uid="{EDC7A823-E0EF-4EF0-B404-E49D3CE0F606}"/>
    <cellStyle name="Normal 5 3 8 2" xfId="6236" xr:uid="{CC731A89-A6C5-464F-81BB-BD894AF9107B}"/>
    <cellStyle name="Normal 5 3 9" xfId="3909" xr:uid="{35AB52CD-DDF2-414D-AB22-438ACE23BBA7}"/>
    <cellStyle name="Normal 5 3_BC Tender Return Analysis (MEP)-EE" xfId="10861" xr:uid="{3F02983A-B06D-47DF-965C-34C82CD12B29}"/>
    <cellStyle name="Normal 5 4" xfId="553" xr:uid="{40721354-6A0E-40B3-8DDD-3C31837B6B2A}"/>
    <cellStyle name="Normal 5 4 10" xfId="10862" xr:uid="{107C0A07-FB2A-442F-A2F2-5D305801CBA6}"/>
    <cellStyle name="Normal 5 4 2" xfId="554" xr:uid="{CB7219FC-D69F-4FDA-8A0F-8897AB73F67B}"/>
    <cellStyle name="Normal 5 4 2 2" xfId="868" xr:uid="{880A88C9-87B9-41D7-B7ED-216FF333C060}"/>
    <cellStyle name="Normal 5 4 2 2 2" xfId="3264" xr:uid="{94B99A99-9F20-4250-AD4B-EC9777E6FB7D}"/>
    <cellStyle name="Normal 5 4 2 2 2 2" xfId="6514" xr:uid="{6A751D0A-53F6-432E-9E04-1C25ECA3D184}"/>
    <cellStyle name="Normal 5 4 2 2 3" xfId="4228" xr:uid="{A57B6FD7-0CF9-4B29-8373-467A1CA23662}"/>
    <cellStyle name="Normal 5 4 2 2 4" xfId="10864" xr:uid="{DC89EFD7-93C2-4FBD-B759-FE5956F8F94A}"/>
    <cellStyle name="Normal 5 4 2 3" xfId="2992" xr:uid="{E4462385-F919-42E7-8D4B-97819930B925}"/>
    <cellStyle name="Normal 5 4 2 3 2" xfId="6242" xr:uid="{3CC7F14E-7F8D-43CF-8240-5B5956FF557E}"/>
    <cellStyle name="Normal 5 4 2 4" xfId="3915" xr:uid="{0F79A4A3-7A7F-4EC0-BA94-A8D7B4E576B9}"/>
    <cellStyle name="Normal 5 4 2 5" xfId="10863" xr:uid="{FBFF3D3D-B476-4660-B4A4-86CA8DACF864}"/>
    <cellStyle name="Normal 5 4 3" xfId="555" xr:uid="{696FB5CE-1CB9-4D18-B291-3ECB19BFB967}"/>
    <cellStyle name="Normal 5 4 3 2" xfId="869" xr:uid="{29C7406C-2F03-490E-A739-4EE7CCB418FA}"/>
    <cellStyle name="Normal 5 4 3 2 2" xfId="3265" xr:uid="{8BF3ADB0-4FDD-4AB5-A8FD-9DC7A5906AB0}"/>
    <cellStyle name="Normal 5 4 3 2 2 2" xfId="6515" xr:uid="{CD50EB14-2D80-4AE7-81C7-23FB4F5ADAF2}"/>
    <cellStyle name="Normal 5 4 3 2 3" xfId="4229" xr:uid="{DE729C41-8E76-4BDA-B3EC-96CB2B6A5739}"/>
    <cellStyle name="Normal 5 4 3 3" xfId="2993" xr:uid="{27AE3E41-EF00-46C5-BDE3-85C87AE81409}"/>
    <cellStyle name="Normal 5 4 3 3 2" xfId="6243" xr:uid="{017F61CC-3466-4D16-9669-F57CF9E8BCCD}"/>
    <cellStyle name="Normal 5 4 3 4" xfId="3916" xr:uid="{5D1F7FBE-90C2-4ACD-97CF-566E1C339286}"/>
    <cellStyle name="Normal 5 4 3 5" xfId="10865" xr:uid="{4E6D2B98-1AFA-4D78-930F-B2E4F114C106}"/>
    <cellStyle name="Normal 5 4 4" xfId="556" xr:uid="{C2B62AAF-4D98-41F6-9154-1F05F03B0630}"/>
    <cellStyle name="Normal 5 4 4 2" xfId="870" xr:uid="{F2B1572B-1744-4088-AEAB-F15A8CF45EC3}"/>
    <cellStyle name="Normal 5 4 4 2 2" xfId="3266" xr:uid="{37BD011F-6859-4EB7-8E5B-E354D1596B7D}"/>
    <cellStyle name="Normal 5 4 4 2 2 2" xfId="6516" xr:uid="{CF8E1AF5-ED35-46F7-938F-EB8E9714428E}"/>
    <cellStyle name="Normal 5 4 4 2 3" xfId="4230" xr:uid="{5836E17B-6D1A-4FDC-8691-5C7AA39155E9}"/>
    <cellStyle name="Normal 5 4 4 3" xfId="2994" xr:uid="{6B5A4BE8-3374-4D6B-BCBA-E55F380DABC6}"/>
    <cellStyle name="Normal 5 4 4 3 2" xfId="6244" xr:uid="{60CE7F67-4BD0-4572-BC02-FB9E371EB926}"/>
    <cellStyle name="Normal 5 4 4 4" xfId="3917" xr:uid="{3949A381-AB55-4153-8928-0A9B049C91B8}"/>
    <cellStyle name="Normal 5 4 4 5" xfId="10866" xr:uid="{6C48A2F0-C528-49A8-B238-012E1FDCECCE}"/>
    <cellStyle name="Normal 5 4 5" xfId="557" xr:uid="{3C3BF6F2-D2A8-490B-9630-C2EECD0FC03A}"/>
    <cellStyle name="Normal 5 4 5 2" xfId="871" xr:uid="{AA56D2E4-50F4-482F-9E3B-536FA5FF8FF8}"/>
    <cellStyle name="Normal 5 4 5 2 2" xfId="3267" xr:uid="{F7DED776-BE8B-4ACD-9FCF-DB38F9191946}"/>
    <cellStyle name="Normal 5 4 5 2 2 2" xfId="6517" xr:uid="{A781C517-71E5-4FA4-894B-21B530AE1E29}"/>
    <cellStyle name="Normal 5 4 5 2 3" xfId="4231" xr:uid="{95BB3662-A484-4EC9-B1DC-EF14B2C79A22}"/>
    <cellStyle name="Normal 5 4 5 3" xfId="2995" xr:uid="{F7C9C0F8-C886-41AA-9B28-0F7261F0753B}"/>
    <cellStyle name="Normal 5 4 5 3 2" xfId="6245" xr:uid="{D1710BF6-301F-4F2A-B57B-6C5DC27007CD}"/>
    <cellStyle name="Normal 5 4 5 4" xfId="3918" xr:uid="{172B06EF-77F9-450A-8326-9885143796E7}"/>
    <cellStyle name="Normal 5 4 5 5" xfId="10867" xr:uid="{1D3DB364-71F9-4179-B003-97E62DF747B4}"/>
    <cellStyle name="Normal 5 4 6" xfId="872" xr:uid="{82C3220E-0F72-4306-851A-B3E285A7BD6A}"/>
    <cellStyle name="Normal 5 4 6 2" xfId="3268" xr:uid="{7B4430D5-48D0-4DEE-B413-4687EE3EB93A}"/>
    <cellStyle name="Normal 5 4 6 2 2" xfId="6518" xr:uid="{302A9303-C8EE-4CD3-9FDE-94DD354E671B}"/>
    <cellStyle name="Normal 5 4 6 3" xfId="4232" xr:uid="{C293BB0E-372E-47CC-9A21-D95EF104D443}"/>
    <cellStyle name="Normal 5 4 6 4" xfId="10868" xr:uid="{E89D5513-8C27-4DAC-B98C-F59DEE42B510}"/>
    <cellStyle name="Normal 5 4 7" xfId="2411" xr:uid="{ACBE29B9-056D-4FF6-A3AA-7DD5758458D4}"/>
    <cellStyle name="Normal 5 4 7 2" xfId="32729" xr:uid="{99870E72-6F1C-4904-8C82-E4E6E531A5C3}"/>
    <cellStyle name="Normal 5 4 8" xfId="2991" xr:uid="{C1D40DD1-D0DE-40D1-967B-EE9A2504262E}"/>
    <cellStyle name="Normal 5 4 8 2" xfId="6241" xr:uid="{1A2B8039-6D8F-42F8-BA14-20C03EE78C5D}"/>
    <cellStyle name="Normal 5 4 9" xfId="3914" xr:uid="{F88A0FBE-0C0D-4398-B57C-AF8DF61278D0}"/>
    <cellStyle name="Normal 5 4_BC Tender Return Analysis (MEP)-EE" xfId="10869" xr:uid="{D12B4A94-C16D-49A0-9252-E2539E314A1B}"/>
    <cellStyle name="Normal 5 5" xfId="558" xr:uid="{A61F19E7-4429-4D58-B1F6-916766261B96}"/>
    <cellStyle name="Normal 5 5 10" xfId="10870" xr:uid="{D2EA09B5-2287-49A1-A8FA-A130DAC13888}"/>
    <cellStyle name="Normal 5 5 2" xfId="559" xr:uid="{AA0DFFE1-54B2-4EA9-8402-0CD4CFFCD22B}"/>
    <cellStyle name="Normal 5 5 2 2" xfId="873" xr:uid="{837D40BE-5D42-47F7-895F-8BE39EC8494A}"/>
    <cellStyle name="Normal 5 5 2 2 2" xfId="3269" xr:uid="{8198039B-1EE1-416A-A9D7-4C9BA5629138}"/>
    <cellStyle name="Normal 5 5 2 2 2 2" xfId="6519" xr:uid="{9963A1A4-A9E7-45D9-ACB6-D34F8B5DE3CC}"/>
    <cellStyle name="Normal 5 5 2 2 3" xfId="4233" xr:uid="{8054FEBD-F4E8-4F69-99DA-A16C7E3FECAB}"/>
    <cellStyle name="Normal 5 5 2 2 4" xfId="10872" xr:uid="{D9BAE32F-9452-4C00-9610-B453FA4B9605}"/>
    <cellStyle name="Normal 5 5 2 3" xfId="2997" xr:uid="{202E0E74-3A2C-4CB2-A3AC-3AF28113987E}"/>
    <cellStyle name="Normal 5 5 2 3 2" xfId="6247" xr:uid="{F949C480-F50B-4A22-AF3C-444685E03CD6}"/>
    <cellStyle name="Normal 5 5 2 4" xfId="3920" xr:uid="{0C9FA320-D154-44C8-8F84-EB263B98980B}"/>
    <cellStyle name="Normal 5 5 2 5" xfId="10871" xr:uid="{46178326-9476-479E-8B8B-E76ECE653822}"/>
    <cellStyle name="Normal 5 5 3" xfId="560" xr:uid="{B8532714-275A-4825-AFCF-369C6EFCA66E}"/>
    <cellStyle name="Normal 5 5 3 2" xfId="874" xr:uid="{5008F790-F42C-4B7A-BB56-A9FBC36D751B}"/>
    <cellStyle name="Normal 5 5 3 2 2" xfId="3270" xr:uid="{47D75D1C-2667-49B9-90CD-5A3864A93C39}"/>
    <cellStyle name="Normal 5 5 3 2 2 2" xfId="6520" xr:uid="{8E714856-21AB-471B-83A3-371E54AD6AF2}"/>
    <cellStyle name="Normal 5 5 3 2 3" xfId="4234" xr:uid="{580BC1CA-DE90-4A4D-89B0-51B7BA179E08}"/>
    <cellStyle name="Normal 5 5 3 3" xfId="2998" xr:uid="{31372923-73CD-4DE4-978D-86329D584702}"/>
    <cellStyle name="Normal 5 5 3 3 2" xfId="6248" xr:uid="{F25C0401-2D75-495F-8DB6-6278523BCC87}"/>
    <cellStyle name="Normal 5 5 3 4" xfId="3921" xr:uid="{C602F389-B45B-4DB3-A0A6-B25C3ABD5282}"/>
    <cellStyle name="Normal 5 5 3 5" xfId="10873" xr:uid="{D3D7809E-9801-4874-B1DA-9BB05ACBD14D}"/>
    <cellStyle name="Normal 5 5 4" xfId="561" xr:uid="{E6AAB975-4712-457F-BEC4-E7420C0CE7AF}"/>
    <cellStyle name="Normal 5 5 4 2" xfId="875" xr:uid="{482D8B62-FE46-4D7E-8623-0424A29B14B4}"/>
    <cellStyle name="Normal 5 5 4 2 2" xfId="3271" xr:uid="{FDA3528A-4383-4F93-AA60-F36200CC3B7E}"/>
    <cellStyle name="Normal 5 5 4 2 2 2" xfId="6521" xr:uid="{C9DCF1B7-D356-4F01-ADDD-78A4C3F89B7E}"/>
    <cellStyle name="Normal 5 5 4 2 3" xfId="4235" xr:uid="{AC739A6B-176A-403C-8D91-E3E3E6BDCD9E}"/>
    <cellStyle name="Normal 5 5 4 3" xfId="2999" xr:uid="{FD244DD0-A520-4E13-87B5-08C1B09DD1CD}"/>
    <cellStyle name="Normal 5 5 4 3 2" xfId="6249" xr:uid="{29ED51E9-3075-43D7-A6C8-E9364F912909}"/>
    <cellStyle name="Normal 5 5 4 4" xfId="3922" xr:uid="{A8821EEB-C9C7-4F6D-AD4D-00606A517F6A}"/>
    <cellStyle name="Normal 5 5 4 5" xfId="10874" xr:uid="{8CED7814-73B2-4EA6-A6E3-1418687C434B}"/>
    <cellStyle name="Normal 5 5 5" xfId="562" xr:uid="{FD10EF30-959C-4731-8A58-A7ABAEC283CB}"/>
    <cellStyle name="Normal 5 5 5 2" xfId="876" xr:uid="{5969C1B1-C8E6-4555-97E1-307621B77305}"/>
    <cellStyle name="Normal 5 5 5 2 2" xfId="3272" xr:uid="{6BBCC7EF-D783-4775-B410-67DECAB0D5E9}"/>
    <cellStyle name="Normal 5 5 5 2 2 2" xfId="6522" xr:uid="{0F513A73-60A6-4824-898A-D15C9A95D7F2}"/>
    <cellStyle name="Normal 5 5 5 2 3" xfId="4236" xr:uid="{3BEFFB1C-FBC3-4D2B-BF81-41688441A82C}"/>
    <cellStyle name="Normal 5 5 5 3" xfId="3000" xr:uid="{7D8D1F25-230A-4F55-BA9C-802DE342D867}"/>
    <cellStyle name="Normal 5 5 5 3 2" xfId="6250" xr:uid="{8B094875-1478-47FD-8657-87A69968AB9A}"/>
    <cellStyle name="Normal 5 5 5 4" xfId="3923" xr:uid="{7673E0D3-EB88-4835-B4A4-C551523DED42}"/>
    <cellStyle name="Normal 5 5 5 5" xfId="10875" xr:uid="{88C8446D-A027-4D05-8BBE-B411B3A7E48D}"/>
    <cellStyle name="Normal 5 5 6" xfId="877" xr:uid="{7B38CA43-C012-4DB6-AE62-8A5233272A59}"/>
    <cellStyle name="Normal 5 5 6 2" xfId="3273" xr:uid="{0D3F707E-2CF8-4DA4-BD54-7C7D8B6B8B79}"/>
    <cellStyle name="Normal 5 5 6 2 2" xfId="6523" xr:uid="{968F0AEA-C8B4-4C1B-B92C-F4F6F4CA4DC7}"/>
    <cellStyle name="Normal 5 5 6 3" xfId="4237" xr:uid="{DF47C479-0D38-44B0-9BD7-BC69630DE4DE}"/>
    <cellStyle name="Normal 5 5 6 4" xfId="10876" xr:uid="{20A5A582-15FF-41E7-A3A1-88505B03A65B}"/>
    <cellStyle name="Normal 5 5 7" xfId="2412" xr:uid="{962FD06E-1D9C-4DCD-B627-BC044B2E4A03}"/>
    <cellStyle name="Normal 5 5 8" xfId="2996" xr:uid="{69A6DE03-E3D4-4303-B42B-26ED2682C7EF}"/>
    <cellStyle name="Normal 5 5 8 2" xfId="6246" xr:uid="{C149D5B2-740B-4098-A92A-7B76151F9F77}"/>
    <cellStyle name="Normal 5 5 9" xfId="3919" xr:uid="{E4357320-4D52-45D8-B061-31BA4C1278C7}"/>
    <cellStyle name="Normal 5 5_BC Tender Return Analysis (MEP)-EE" xfId="10877" xr:uid="{72883563-17D9-4C52-A587-8626EFEBB54F}"/>
    <cellStyle name="Normal 5 6" xfId="563" xr:uid="{07F78283-B583-42A6-A336-2BFB11622DD5}"/>
    <cellStyle name="Normal 5 6 10" xfId="10878" xr:uid="{C0AF295D-83D6-4FF0-803F-BD3ECE5E5F19}"/>
    <cellStyle name="Normal 5 6 2" xfId="564" xr:uid="{EC749981-5459-459C-A342-5BF9D7A2EC00}"/>
    <cellStyle name="Normal 5 6 2 2" xfId="878" xr:uid="{F2DA061C-8FE5-4E95-A5DB-7C76BFDA30E3}"/>
    <cellStyle name="Normal 5 6 2 2 2" xfId="3274" xr:uid="{41054972-6A6E-45C4-A993-38B69AE43341}"/>
    <cellStyle name="Normal 5 6 2 2 2 2" xfId="6524" xr:uid="{649FF392-C493-4753-B05C-50FAF60B1D3B}"/>
    <cellStyle name="Normal 5 6 2 2 3" xfId="4238" xr:uid="{DB1CA210-8759-4FA5-BF7D-657FF64038A6}"/>
    <cellStyle name="Normal 5 6 2 2 4" xfId="10880" xr:uid="{2C071C79-C400-4DCE-B354-787BB104239F}"/>
    <cellStyle name="Normal 5 6 2 3" xfId="3002" xr:uid="{09E52A9C-CDB5-4BCB-A510-0833FA7B4A38}"/>
    <cellStyle name="Normal 5 6 2 3 2" xfId="6252" xr:uid="{8F99828F-8F26-4621-A95E-39D8CC6D5307}"/>
    <cellStyle name="Normal 5 6 2 4" xfId="3925" xr:uid="{720033C0-57CE-48AC-BF7A-3A578A7D2285}"/>
    <cellStyle name="Normal 5 6 2 5" xfId="10879" xr:uid="{828B9039-E844-4AA7-9881-EA482D7D8B56}"/>
    <cellStyle name="Normal 5 6 3" xfId="565" xr:uid="{16857C38-6F72-4B53-A4F5-4679D478C7E1}"/>
    <cellStyle name="Normal 5 6 3 2" xfId="879" xr:uid="{AEF3BB06-C394-4416-A390-575301041C07}"/>
    <cellStyle name="Normal 5 6 3 2 2" xfId="3275" xr:uid="{6BCAE340-65E6-49CE-B218-D20FF2FFE782}"/>
    <cellStyle name="Normal 5 6 3 2 2 2" xfId="6525" xr:uid="{CBE7228B-1680-4676-975B-7BD6FC93645C}"/>
    <cellStyle name="Normal 5 6 3 2 3" xfId="4239" xr:uid="{DC04BEDB-BB44-4DF3-A869-13B99F244AAA}"/>
    <cellStyle name="Normal 5 6 3 3" xfId="3003" xr:uid="{E7961853-73BA-4AFC-BCEF-41AFA417AB4C}"/>
    <cellStyle name="Normal 5 6 3 3 2" xfId="6253" xr:uid="{63DDDD14-29D6-4662-BE6F-A0930ED6C188}"/>
    <cellStyle name="Normal 5 6 3 4" xfId="3926" xr:uid="{DCF32314-36B4-4D99-B408-0943EA5BAAAB}"/>
    <cellStyle name="Normal 5 6 3 5" xfId="10881" xr:uid="{AAA3F630-3A65-473C-B1D5-0400C5EC5DD6}"/>
    <cellStyle name="Normal 5 6 4" xfId="566" xr:uid="{8110F2E3-73F1-4D78-B900-946E695B4914}"/>
    <cellStyle name="Normal 5 6 4 2" xfId="880" xr:uid="{99FC4A73-14E6-49ED-ACBB-1A0CC3C212DC}"/>
    <cellStyle name="Normal 5 6 4 2 2" xfId="3276" xr:uid="{03A2538A-D542-4D8B-81AE-A3575EAFDA49}"/>
    <cellStyle name="Normal 5 6 4 2 2 2" xfId="6526" xr:uid="{A8537408-9AB1-4492-9033-7CA0A164DFB8}"/>
    <cellStyle name="Normal 5 6 4 2 3" xfId="4240" xr:uid="{A2C1B408-6C5E-4A76-AC13-5CDC5D2D2353}"/>
    <cellStyle name="Normal 5 6 4 3" xfId="3004" xr:uid="{7FCC67EB-A30B-4215-B0A3-3F719E035AF7}"/>
    <cellStyle name="Normal 5 6 4 3 2" xfId="6254" xr:uid="{6039B352-D414-4BD4-9D28-81946FCABA1D}"/>
    <cellStyle name="Normal 5 6 4 4" xfId="3927" xr:uid="{97C14F35-282C-4F84-8931-0CAB15A41751}"/>
    <cellStyle name="Normal 5 6 4 5" xfId="10882" xr:uid="{51C5F7D2-461A-42A7-A446-F3DDFF70D8A6}"/>
    <cellStyle name="Normal 5 6 5" xfId="567" xr:uid="{5102ED67-6FDD-4CB3-9CB1-9F1F8029ABCC}"/>
    <cellStyle name="Normal 5 6 5 2" xfId="881" xr:uid="{4C4C684A-0299-45CE-82BD-49A409F95C32}"/>
    <cellStyle name="Normal 5 6 5 2 2" xfId="3277" xr:uid="{3F06C668-AC44-4177-953C-B1AA9BD083D3}"/>
    <cellStyle name="Normal 5 6 5 2 2 2" xfId="6527" xr:uid="{C84C10D2-C5BE-41A9-AF77-AEC9E86A894D}"/>
    <cellStyle name="Normal 5 6 5 2 3" xfId="4241" xr:uid="{699329F5-9227-48AB-AD9F-3618C831006D}"/>
    <cellStyle name="Normal 5 6 5 3" xfId="3005" xr:uid="{A36EB3B0-3D15-46BD-9C93-B124F32B508C}"/>
    <cellStyle name="Normal 5 6 5 3 2" xfId="6255" xr:uid="{6EAB26EF-09CE-42BD-8FEA-52DAE66B7FDD}"/>
    <cellStyle name="Normal 5 6 5 4" xfId="3928" xr:uid="{D861A12F-A8D7-4BA6-A2D1-7DFC786F0D1B}"/>
    <cellStyle name="Normal 5 6 5 5" xfId="10883" xr:uid="{6E679CBD-F1A5-4A4A-889F-03CB793B768F}"/>
    <cellStyle name="Normal 5 6 6" xfId="882" xr:uid="{B8EF796E-48FE-42CB-964A-11A57D703FFA}"/>
    <cellStyle name="Normal 5 6 6 2" xfId="3278" xr:uid="{6A447455-8449-4819-B56E-4D0A3A6F1670}"/>
    <cellStyle name="Normal 5 6 6 2 2" xfId="6528" xr:uid="{E5057F4F-1903-44AE-8945-8CABBBCFD233}"/>
    <cellStyle name="Normal 5 6 6 3" xfId="4242" xr:uid="{399A1510-C5D4-43E2-B8CC-9B642A7A3C9E}"/>
    <cellStyle name="Normal 5 6 7" xfId="2413" xr:uid="{F228F6D9-9024-4AE7-B956-C4E5F860DBC8}"/>
    <cellStyle name="Normal 5 6 8" xfId="3001" xr:uid="{136CAC77-A911-4F49-BE48-77839C39562B}"/>
    <cellStyle name="Normal 5 6 8 2" xfId="6251" xr:uid="{FB786508-513C-449C-AB90-B124009E35E5}"/>
    <cellStyle name="Normal 5 6 9" xfId="3924" xr:uid="{F6C48BE7-4587-4EA9-A271-7EF489740DED}"/>
    <cellStyle name="Normal 5 6_BC Tender Return Analysis (MEP)-EE" xfId="10884" xr:uid="{7B1DE20C-0681-4330-96D2-F10219168665}"/>
    <cellStyle name="Normal 5 7" xfId="568" xr:uid="{5478F1C9-5AFF-4AE8-BDA1-973F379F106E}"/>
    <cellStyle name="Normal 5 7 10" xfId="10885" xr:uid="{406C7DD4-D988-4F7A-A688-39C82E896786}"/>
    <cellStyle name="Normal 5 7 2" xfId="569" xr:uid="{6C81C1C3-7FCD-4111-A0FB-BED7AD8E2D4E}"/>
    <cellStyle name="Normal 5 7 2 2" xfId="883" xr:uid="{5B7B8FED-C3FC-483C-AB13-9D6AA26FC394}"/>
    <cellStyle name="Normal 5 7 2 2 2" xfId="3279" xr:uid="{2E20FB0E-0003-4F40-B452-7D0F7B8866CA}"/>
    <cellStyle name="Normal 5 7 2 2 2 2" xfId="6529" xr:uid="{7D8D0C0F-6C33-410E-AE38-F69329F99EAF}"/>
    <cellStyle name="Normal 5 7 2 2 3" xfId="4243" xr:uid="{019DEB70-DC8B-4F83-AFDD-9D0576B9201A}"/>
    <cellStyle name="Normal 5 7 2 2 4" xfId="10887" xr:uid="{13CBEF06-E4B5-4CEC-A684-1E52B45C905F}"/>
    <cellStyle name="Normal 5 7 2 3" xfId="3007" xr:uid="{4C83A52C-AA7A-4199-BE57-0B07076B74C6}"/>
    <cellStyle name="Normal 5 7 2 3 2" xfId="6257" xr:uid="{9204990C-BBC3-4080-AECA-69001E120FE7}"/>
    <cellStyle name="Normal 5 7 2 4" xfId="3930" xr:uid="{322A07E5-1D1F-4A71-BE54-B398CFEFAFEB}"/>
    <cellStyle name="Normal 5 7 2 5" xfId="10886" xr:uid="{D72334E1-D7A7-46E8-BC7C-FDA275DBCC26}"/>
    <cellStyle name="Normal 5 7 3" xfId="570" xr:uid="{99D00948-5323-41A6-93F7-37011F5153D7}"/>
    <cellStyle name="Normal 5 7 3 2" xfId="884" xr:uid="{ADCF4BDA-F7EF-4742-99E1-7E8A6DAD6F29}"/>
    <cellStyle name="Normal 5 7 3 2 2" xfId="3280" xr:uid="{21690C58-D602-4CEF-B019-9EED4B730227}"/>
    <cellStyle name="Normal 5 7 3 2 2 2" xfId="6530" xr:uid="{CCA9A7CB-3020-492B-AD74-57C7F6D62FB5}"/>
    <cellStyle name="Normal 5 7 3 2 3" xfId="4244" xr:uid="{1A4A9E79-84B2-4BEA-9540-E46C2575402A}"/>
    <cellStyle name="Normal 5 7 3 3" xfId="3008" xr:uid="{AE551032-EC5B-4021-83C7-8FC99DBB8EAB}"/>
    <cellStyle name="Normal 5 7 3 3 2" xfId="6258" xr:uid="{CFF7E511-A5AF-4943-BC84-8629543FC5CB}"/>
    <cellStyle name="Normal 5 7 3 4" xfId="3931" xr:uid="{CEA19BA9-D915-473C-9854-0FB0E48D2E15}"/>
    <cellStyle name="Normal 5 7 3 5" xfId="10888" xr:uid="{762E3364-82C1-498E-B137-7305FF91C30B}"/>
    <cellStyle name="Normal 5 7 4" xfId="571" xr:uid="{1766C238-AB7B-460F-B5A6-A916DB1A0F0C}"/>
    <cellStyle name="Normal 5 7 4 2" xfId="885" xr:uid="{3C022F05-F7D7-4A3E-9C00-AE06D4DCF4CC}"/>
    <cellStyle name="Normal 5 7 4 2 2" xfId="3281" xr:uid="{B8FB5EAF-0926-4006-885F-B43C888422ED}"/>
    <cellStyle name="Normal 5 7 4 2 2 2" xfId="6531" xr:uid="{55C9E77A-0EC8-406D-BC34-484CBFA21963}"/>
    <cellStyle name="Normal 5 7 4 2 3" xfId="4245" xr:uid="{68C6E182-E83B-4F6C-AEDB-6C7A49F97C0F}"/>
    <cellStyle name="Normal 5 7 4 3" xfId="3009" xr:uid="{71269C98-ADB9-4270-9865-62A1795E88D9}"/>
    <cellStyle name="Normal 5 7 4 3 2" xfId="6259" xr:uid="{644ACDBD-ADE3-49F5-8D6F-9C4075C241B9}"/>
    <cellStyle name="Normal 5 7 4 4" xfId="3932" xr:uid="{E8F3FB61-1E2B-4430-BA28-A7ED98C89733}"/>
    <cellStyle name="Normal 5 7 4 5" xfId="10889" xr:uid="{45C101CB-0343-4638-8BDD-D209881BBC90}"/>
    <cellStyle name="Normal 5 7 5" xfId="572" xr:uid="{15A65C30-20B6-44A7-942B-4F1F81A7B65D}"/>
    <cellStyle name="Normal 5 7 5 2" xfId="886" xr:uid="{1B063F02-3F76-4C98-BCD6-1396A1483751}"/>
    <cellStyle name="Normal 5 7 5 2 2" xfId="3282" xr:uid="{5C38605E-D3F5-45D5-8504-3824D026150E}"/>
    <cellStyle name="Normal 5 7 5 2 2 2" xfId="6532" xr:uid="{7CB3EE24-1749-4808-84D9-CF5445EE3B9A}"/>
    <cellStyle name="Normal 5 7 5 2 3" xfId="4246" xr:uid="{1C3545EC-BE98-4023-8244-9390B9902F90}"/>
    <cellStyle name="Normal 5 7 5 3" xfId="3010" xr:uid="{18C7B3C7-FB0E-4F82-8727-951D4BA5BD32}"/>
    <cellStyle name="Normal 5 7 5 3 2" xfId="6260" xr:uid="{F50F6B2E-AF66-4E0D-B1AE-89AD2902EFC5}"/>
    <cellStyle name="Normal 5 7 5 4" xfId="3933" xr:uid="{5A2CF49A-7346-4FA4-BF27-00F045FFCB98}"/>
    <cellStyle name="Normal 5 7 5 5" xfId="10890" xr:uid="{9F46352C-89FB-437D-BF74-51AB1765B0B7}"/>
    <cellStyle name="Normal 5 7 6" xfId="887" xr:uid="{80D6B508-CD10-4454-8A26-8F5F40A84A5F}"/>
    <cellStyle name="Normal 5 7 6 2" xfId="3283" xr:uid="{795B3C20-ACBF-44A5-8486-72CAE9B7163B}"/>
    <cellStyle name="Normal 5 7 6 2 2" xfId="6533" xr:uid="{1CEB228C-986F-45BC-B6B8-DE81AB13C3F4}"/>
    <cellStyle name="Normal 5 7 6 3" xfId="4247" xr:uid="{5404C0D9-B397-4E40-8629-0BF8733D1B54}"/>
    <cellStyle name="Normal 5 7 7" xfId="2414" xr:uid="{F6812DCA-A530-47AA-8619-817444D7C859}"/>
    <cellStyle name="Normal 5 7 8" xfId="3006" xr:uid="{D68B08D3-6D9C-46DF-A926-235F1AA9592A}"/>
    <cellStyle name="Normal 5 7 8 2" xfId="6256" xr:uid="{FE80A9BB-DAE1-4ECE-95A8-13C463DD010F}"/>
    <cellStyle name="Normal 5 7 9" xfId="3929" xr:uid="{74B35661-365C-4FC6-8D53-FB38D06709FC}"/>
    <cellStyle name="Normal 5 7_BC Tender Return Analysis (MEP)-EE" xfId="10891" xr:uid="{CA250B64-D61F-4801-AA0E-9F67017CB566}"/>
    <cellStyle name="Normal 5 8" xfId="573" xr:uid="{B82DD232-98A5-44E3-B921-0099CC3E9AF2}"/>
    <cellStyle name="Normal 5 8 2" xfId="574" xr:uid="{D34F191B-270F-4D05-BC10-64F1F9FB66BB}"/>
    <cellStyle name="Normal 5 8 2 2" xfId="888" xr:uid="{11950B1D-677C-436A-902A-2FEF9D5E860A}"/>
    <cellStyle name="Normal 5 8 2 2 2" xfId="3284" xr:uid="{7E954CF1-A71C-4720-A730-7553A5A0D24D}"/>
    <cellStyle name="Normal 5 8 2 2 2 2" xfId="6534" xr:uid="{10261BCB-F852-467A-BAFA-E21079BBCC32}"/>
    <cellStyle name="Normal 5 8 2 2 3" xfId="4248" xr:uid="{6B56007C-59EE-432B-9E2E-B109BC878BB2}"/>
    <cellStyle name="Normal 5 8 2 2 4" xfId="10894" xr:uid="{71880C05-40A3-4B2A-A5A1-C7BB8ADFB919}"/>
    <cellStyle name="Normal 5 8 2 3" xfId="3012" xr:uid="{323D2B12-8F30-41AA-9ED1-48AA7B3B9AC6}"/>
    <cellStyle name="Normal 5 8 2 3 2" xfId="6262" xr:uid="{5CA092B6-6A05-4BA5-895F-EEB9F3884EBB}"/>
    <cellStyle name="Normal 5 8 2 4" xfId="3935" xr:uid="{CBAAA09B-3B9A-498E-A4CC-6F0307F39C2E}"/>
    <cellStyle name="Normal 5 8 2 5" xfId="10893" xr:uid="{55A68081-A501-4C52-B36D-097B6114760C}"/>
    <cellStyle name="Normal 5 8 3" xfId="575" xr:uid="{57D14F68-1359-4B55-B48F-10AF1489B616}"/>
    <cellStyle name="Normal 5 8 3 2" xfId="889" xr:uid="{0065564E-C913-4C1B-B3D6-42D32BFA8B43}"/>
    <cellStyle name="Normal 5 8 3 2 2" xfId="3285" xr:uid="{3210F4A2-C618-43AD-BCA8-F3A3ACBF0BAB}"/>
    <cellStyle name="Normal 5 8 3 2 2 2" xfId="6535" xr:uid="{14DA52A1-F6E2-4898-9A0A-6EF2D619B8F4}"/>
    <cellStyle name="Normal 5 8 3 2 3" xfId="4249" xr:uid="{B21B9654-8F01-477B-9143-7DD8C17969D7}"/>
    <cellStyle name="Normal 5 8 3 3" xfId="3013" xr:uid="{3B86B1F4-A195-4481-AAB1-15D3880B4517}"/>
    <cellStyle name="Normal 5 8 3 3 2" xfId="6263" xr:uid="{2345F2E5-5344-4290-958F-C6935F9B20BC}"/>
    <cellStyle name="Normal 5 8 3 4" xfId="3936" xr:uid="{13630E44-3E76-4E4A-A586-E968EDD63A75}"/>
    <cellStyle name="Normal 5 8 3 5" xfId="10895" xr:uid="{4D3C32AE-30FD-41A1-96A6-64CE0D13A9EA}"/>
    <cellStyle name="Normal 5 8 4" xfId="576" xr:uid="{97A428EE-E316-4309-99E8-8B5CFDDC2BAF}"/>
    <cellStyle name="Normal 5 8 4 2" xfId="890" xr:uid="{FEB7CC71-B251-4383-8708-E735EB3FAB52}"/>
    <cellStyle name="Normal 5 8 4 2 2" xfId="3286" xr:uid="{B7A58CED-C10B-4018-8BBA-08DA614C2778}"/>
    <cellStyle name="Normal 5 8 4 2 2 2" xfId="6536" xr:uid="{F9CE9A00-57DD-4368-BB0D-C2C48300D0B8}"/>
    <cellStyle name="Normal 5 8 4 2 3" xfId="4250" xr:uid="{EB98BA02-7354-4840-80BA-DA9EDCB60988}"/>
    <cellStyle name="Normal 5 8 4 3" xfId="3014" xr:uid="{E28811BE-2E8E-47F1-919B-4E8C2B4C90E7}"/>
    <cellStyle name="Normal 5 8 4 3 2" xfId="6264" xr:uid="{56A87014-D9A7-4817-A4F5-7C90466310E4}"/>
    <cellStyle name="Normal 5 8 4 4" xfId="3937" xr:uid="{2F11608D-88D6-4B46-B425-0C69FCEB5555}"/>
    <cellStyle name="Normal 5 8 4 5" xfId="10896" xr:uid="{08D03339-6074-4C46-AFAE-6D68ECAEAE99}"/>
    <cellStyle name="Normal 5 8 5" xfId="577" xr:uid="{AA1654D7-C5E9-49AD-9F47-4FB3005E8E9B}"/>
    <cellStyle name="Normal 5 8 5 2" xfId="891" xr:uid="{404160E9-BE64-481F-890B-3B0CAFF522BD}"/>
    <cellStyle name="Normal 5 8 5 2 2" xfId="3287" xr:uid="{1FA61640-6666-4716-802A-423A80B26C9D}"/>
    <cellStyle name="Normal 5 8 5 2 2 2" xfId="6537" xr:uid="{025AB1E0-1248-4B36-9E37-AC505974902F}"/>
    <cellStyle name="Normal 5 8 5 2 3" xfId="4251" xr:uid="{2B85BA78-7E99-4041-BE35-D77929615DBC}"/>
    <cellStyle name="Normal 5 8 5 3" xfId="3015" xr:uid="{F5365236-0C39-41A5-81B6-E9B55B93AB7D}"/>
    <cellStyle name="Normal 5 8 5 3 2" xfId="6265" xr:uid="{D4DD46EC-A326-402F-8521-F64EB877A906}"/>
    <cellStyle name="Normal 5 8 5 4" xfId="3938" xr:uid="{1879D1C8-6A39-4356-97AC-0C6DED073022}"/>
    <cellStyle name="Normal 5 8 5 5" xfId="10897" xr:uid="{E5F60E5F-8898-408A-AD12-52AA753E770B}"/>
    <cellStyle name="Normal 5 8 6" xfId="892" xr:uid="{4D73118A-1353-4BA3-895D-34EC6674D2DF}"/>
    <cellStyle name="Normal 5 8 6 2" xfId="3288" xr:uid="{8B32281C-B134-45D4-B7D9-EF77E9C1A75B}"/>
    <cellStyle name="Normal 5 8 6 2 2" xfId="6538" xr:uid="{54AC84FF-42A6-44D1-899D-C0294F51CD72}"/>
    <cellStyle name="Normal 5 8 6 3" xfId="4252" xr:uid="{30B6BB49-CACE-401B-9D3D-5C6004AB9632}"/>
    <cellStyle name="Normal 5 8 7" xfId="3011" xr:uid="{6953A9DE-4183-4CC2-8733-475EF40FC22E}"/>
    <cellStyle name="Normal 5 8 7 2" xfId="6261" xr:uid="{7052A999-F149-4F96-83E7-2BFB5542D041}"/>
    <cellStyle name="Normal 5 8 8" xfId="3934" xr:uid="{2D68E797-7267-4CAB-903D-51FEB53BD994}"/>
    <cellStyle name="Normal 5 8 9" xfId="10892" xr:uid="{7B9E602B-096F-420B-B31F-96845605F2E3}"/>
    <cellStyle name="Normal 5 8_BC Tender Return Analysis (MEP)-EE" xfId="10898" xr:uid="{6C7E9C22-92A1-4427-B028-AE1DAF8BFAC5}"/>
    <cellStyle name="Normal 5 9" xfId="578" xr:uid="{EF7D0027-E4F8-430A-B735-075DE6C6387A}"/>
    <cellStyle name="Normal 5 9 2" xfId="893" xr:uid="{15083B36-F312-4ED8-980F-F8EC7F13008B}"/>
    <cellStyle name="Normal 5 9 2 2" xfId="3289" xr:uid="{BDA4CCC5-DDBC-4903-8457-A105050436C0}"/>
    <cellStyle name="Normal 5 9 2 2 2" xfId="6539" xr:uid="{A01EC28A-A318-46AB-96F5-194CA8585F75}"/>
    <cellStyle name="Normal 5 9 2 3" xfId="4253" xr:uid="{B0084F21-420C-4AC6-9A99-C6AA56E3009D}"/>
    <cellStyle name="Normal 5 9 2 4" xfId="10900" xr:uid="{80491D9C-D820-49C0-8C64-79F4E2B9F1D5}"/>
    <cellStyle name="Normal 5 9 3" xfId="3016" xr:uid="{758EEEC8-9564-4CE8-BC76-1AB5778228A8}"/>
    <cellStyle name="Normal 5 9 3 2" xfId="6266" xr:uid="{47CC8D26-914E-45CB-B2C1-B3FB68CC53F9}"/>
    <cellStyle name="Normal 5 9 4" xfId="3939" xr:uid="{E134DB3A-01BE-4308-8C5A-14BD4E0C2AE5}"/>
    <cellStyle name="Normal 5 9 5" xfId="10899" xr:uid="{87D71FDB-D8F2-465A-98D6-8AAD25101059}"/>
    <cellStyle name="Normal 5_05_Research Centre_CD Estimate_BQ" xfId="10901" xr:uid="{4D5481D0-7F10-49F1-AF86-17D4EAA9DCE2}"/>
    <cellStyle name="Normal 50" xfId="2415" xr:uid="{4E931FFA-6DF2-4BC4-B3D7-53432DDCE1D0}"/>
    <cellStyle name="Normal 50 2" xfId="3386" xr:uid="{5AED272D-E942-43D8-843E-E88638CE1AB1}"/>
    <cellStyle name="Normal 50 2 2" xfId="6636" xr:uid="{C09685FD-4DD2-4A6D-9F51-9195A939B6CC}"/>
    <cellStyle name="Normal 50 2 2 2" xfId="31100" xr:uid="{026F9C3A-67CB-4336-B623-257D72E4D69F}"/>
    <cellStyle name="Normal 50 2 3" xfId="31101" xr:uid="{77D4C076-9B81-4A06-8706-75C63D2A9A0F}"/>
    <cellStyle name="Normal 50 3" xfId="5667" xr:uid="{453C8B92-F058-4A32-92C2-3D664A95C478}"/>
    <cellStyle name="Normal 50 3 2" xfId="31102" xr:uid="{B1DA4CE5-9557-4EE0-BADD-007BE82BE7B5}"/>
    <cellStyle name="Normal 50 4" xfId="10902" xr:uid="{3AD78062-DC8A-4838-AFFB-2F9F17B561D7}"/>
    <cellStyle name="Normal 51" xfId="923" xr:uid="{37FD347E-DFF1-4390-9B86-563689C8B1CF}"/>
    <cellStyle name="Normal 51 2" xfId="10904" xr:uid="{7BA17510-8B76-4924-8D00-955BEF7B07D0}"/>
    <cellStyle name="Normal 51 2 2" xfId="10905" xr:uid="{DE4FB285-A24C-487D-9676-6940AB78E164}"/>
    <cellStyle name="Normal 51 2 2 2" xfId="31103" xr:uid="{B8318A81-39C9-4E7D-83DE-933D7C9A5E1C}"/>
    <cellStyle name="Normal 51 2 3" xfId="31104" xr:uid="{AD6723AF-8E08-484E-85C7-F81F45F1EA1E}"/>
    <cellStyle name="Normal 51 3" xfId="10906" xr:uid="{4BA8616F-CD4E-4DC3-9F0D-773BA9A9D8BD}"/>
    <cellStyle name="Normal 51 3 2" xfId="31105" xr:uid="{84F8B8E3-4332-401D-8118-F2E00ED7D7A0}"/>
    <cellStyle name="Normal 51 4" xfId="10907" xr:uid="{1EB250A9-CCF9-4AEE-AE5F-200A91D3F09B}"/>
    <cellStyle name="Normal 51 5" xfId="10903" xr:uid="{6B77593E-D168-4549-8067-C8BD76FDA007}"/>
    <cellStyle name="Normal 52" xfId="916" xr:uid="{19BA7472-0887-48D9-859F-66B0834A6396}"/>
    <cellStyle name="Normal 52 2" xfId="3308" xr:uid="{F81F79AF-4035-42AA-ADB1-5993B773DDBC}"/>
    <cellStyle name="Normal 52 2 2" xfId="6558" xr:uid="{93572225-71DE-4F3A-BD68-B31BDA738175}"/>
    <cellStyle name="Normal 52 2 2 2" xfId="31106" xr:uid="{6E2EFDF9-1EED-485F-B669-FF3FA25DFEA6}"/>
    <cellStyle name="Normal 52 2 3" xfId="31107" xr:uid="{157E3490-BB4B-40CF-9A5F-834E3334B28F}"/>
    <cellStyle name="Normal 52 3" xfId="4277" xr:uid="{EF35E216-A31C-4B6D-AD2D-CB280012DCBE}"/>
    <cellStyle name="Normal 52 3 2" xfId="31108" xr:uid="{A7CCAD78-9ABD-4A14-A33A-DF5201AE222F}"/>
    <cellStyle name="Normal 52 4" xfId="10908" xr:uid="{EC273E47-69E9-496B-8262-D94AE702163A}"/>
    <cellStyle name="Normal 53" xfId="2416" xr:uid="{BF4EA5E4-E978-4BA0-AC8A-8DA2D7D1C47B}"/>
    <cellStyle name="Normal 53 2" xfId="3387" xr:uid="{8F10B436-CEA7-49A9-8F1D-16C2A66BAB9F}"/>
    <cellStyle name="Normal 53 2 2" xfId="6637" xr:uid="{44627306-B735-4478-9C61-92157F027EB1}"/>
    <cellStyle name="Normal 53 2 2 2" xfId="31109" xr:uid="{8DA9AA94-8D41-4DEE-971F-22C206B3F139}"/>
    <cellStyle name="Normal 53 2 3" xfId="31110" xr:uid="{6C370411-92DE-490E-8CEA-EF4FF5B687F1}"/>
    <cellStyle name="Normal 53 3" xfId="5668" xr:uid="{1E413D2A-5A47-44A0-BAB3-2C8E83DB7D5F}"/>
    <cellStyle name="Normal 53 3 2" xfId="31111" xr:uid="{680BF525-E168-46D8-93D1-446958EB29FB}"/>
    <cellStyle name="Normal 53 4" xfId="10909" xr:uid="{5AEE5223-A1B2-4B28-B952-A6C07C86A690}"/>
    <cellStyle name="Normal 54" xfId="2417" xr:uid="{28EAF689-2AF3-4D08-8145-0AB021510CAE}"/>
    <cellStyle name="Normal 54 2" xfId="3388" xr:uid="{E521D182-2956-474D-9A76-CB5C85DB983A}"/>
    <cellStyle name="Normal 54 2 2" xfId="6638" xr:uid="{27EDC86A-668D-4BC6-9124-6E05A69FCE51}"/>
    <cellStyle name="Normal 54 2 2 2" xfId="31112" xr:uid="{D84D9D5E-4FE3-459C-B008-9E87C5F2BC66}"/>
    <cellStyle name="Normal 54 2 3" xfId="31113" xr:uid="{A5744AA5-EA22-4D2D-A16A-EC6B9F936D10}"/>
    <cellStyle name="Normal 54 3" xfId="5669" xr:uid="{DEDA7871-F6DA-48D6-B964-231BA22ECFB5}"/>
    <cellStyle name="Normal 54 3 2" xfId="31114" xr:uid="{BE6A0278-5A5A-47D7-B089-CDA0ADC7A959}"/>
    <cellStyle name="Normal 54 4" xfId="10910" xr:uid="{E97B6175-70F6-4083-A3A1-1C182A501B30}"/>
    <cellStyle name="Normal 55" xfId="139" xr:uid="{6565C205-2A0D-4FA9-9591-17E72806C200}"/>
    <cellStyle name="Normal 55 2" xfId="10912" xr:uid="{AD948717-706D-4573-BF09-BB789A74EF8E}"/>
    <cellStyle name="Normal 55 2 2" xfId="10913" xr:uid="{523C8ACA-B19C-4895-8129-6C913D9667D5}"/>
    <cellStyle name="Normal 55 2 2 2" xfId="31115" xr:uid="{568798AF-E566-46D2-A69E-379A922F2979}"/>
    <cellStyle name="Normal 55 2 3" xfId="31116" xr:uid="{449BD285-058F-49C0-9487-67189DC12D95}"/>
    <cellStyle name="Normal 55 3" xfId="10914" xr:uid="{0EEA1A1F-B025-47E9-B6BE-126C3525C610}"/>
    <cellStyle name="Normal 55 3 2" xfId="31117" xr:uid="{9A2DB925-3F3F-4C1D-BCF3-16E61B583192}"/>
    <cellStyle name="Normal 55 4" xfId="10915" xr:uid="{FC3F73ED-A782-496C-97CE-5A54D022B400}"/>
    <cellStyle name="Normal 55 5" xfId="10911" xr:uid="{B531C7D3-F084-43BB-943A-DF1950E0FA52}"/>
    <cellStyle name="Normal 55 6" xfId="32164" xr:uid="{F3A870D2-2DF0-4599-A693-4F089C3C9BE6}"/>
    <cellStyle name="Normal 56" xfId="126" xr:uid="{6E5B788B-0127-49A7-98CE-BD402E493FB6}"/>
    <cellStyle name="Normal 56 2" xfId="10917" xr:uid="{5CFB4A9A-AEFC-4855-B7D1-1B04F2C50578}"/>
    <cellStyle name="Normal 56 2 2" xfId="10918" xr:uid="{D8E51E34-C7B4-4EC7-94C5-F07FE56A6F72}"/>
    <cellStyle name="Normal 56 2 2 2" xfId="31118" xr:uid="{4A3B0852-64F2-4427-A45C-DA52C46ACF8C}"/>
    <cellStyle name="Normal 56 2 3" xfId="31119" xr:uid="{9BCDA633-0B63-497D-B300-0EF4F2ADDD69}"/>
    <cellStyle name="Normal 56 3" xfId="10919" xr:uid="{92D4E9B8-8000-49CD-857A-D349CDBB9725}"/>
    <cellStyle name="Normal 56 3 2" xfId="31120" xr:uid="{38D9751D-5C39-4BB8-A704-79DD1AA1D261}"/>
    <cellStyle name="Normal 56 4" xfId="31121" xr:uid="{9D1D2768-6EA2-49B6-B4A5-B6AA1370203A}"/>
    <cellStyle name="Normal 56 5" xfId="10916" xr:uid="{94719885-72F0-4C13-824C-D326068F4A57}"/>
    <cellStyle name="Normal 56 6" xfId="32780" xr:uid="{1080A155-B031-44F6-9E2D-2A611AC0088F}"/>
    <cellStyle name="Normal 57" xfId="2418" xr:uid="{72F743F4-A50E-4E73-8B43-C7D0D7786C7A}"/>
    <cellStyle name="Normal 57 2" xfId="3389" xr:uid="{41DB2549-0043-4E90-915F-EEE16909DB0D}"/>
    <cellStyle name="Normal 57 2 2" xfId="6639" xr:uid="{88C5FDAF-94D6-48CA-8CAE-B4A64071171A}"/>
    <cellStyle name="Normal 57 2 3" xfId="31122" xr:uid="{18944491-5441-4FC2-BA5B-4B288A78198A}"/>
    <cellStyle name="Normal 57 3" xfId="5670" xr:uid="{FC4BCF3F-6C27-43AB-9635-F3DE09F7CFA3}"/>
    <cellStyle name="Normal 57 4" xfId="10920" xr:uid="{D7938592-7176-4493-9854-849D864A7E74}"/>
    <cellStyle name="Normal 58" xfId="2419" xr:uid="{DAE2F837-A75B-4EEE-9203-745590D16653}"/>
    <cellStyle name="Normal 58 2" xfId="3390" xr:uid="{77DF55A9-6486-413C-BCC6-3F8A0DD0CE7D}"/>
    <cellStyle name="Normal 58 2 2" xfId="6640" xr:uid="{DD866728-3B0A-4398-8093-10A296B314CC}"/>
    <cellStyle name="Normal 58 3" xfId="5671" xr:uid="{39EF1DA0-05E7-423C-8875-226CE05537BE}"/>
    <cellStyle name="Normal 58 4" xfId="10921" xr:uid="{6E00C947-12E0-4F07-8AB1-AEA7BFBF3ED8}"/>
    <cellStyle name="Normal 59" xfId="135" xr:uid="{41EA22CA-FA45-48C9-BC3F-D2ED937B62CD}"/>
    <cellStyle name="Normal 59 2" xfId="3457" xr:uid="{97652660-990E-43B3-A380-EEE1638AA608}"/>
    <cellStyle name="Normal 59 2 2" xfId="6707" xr:uid="{E1D17864-3AA3-46E8-B778-A3FF0A5FF98D}"/>
    <cellStyle name="Normal 59 3" xfId="3503" xr:uid="{99D6756C-2D57-4FD4-9BBB-45E934D65C25}"/>
    <cellStyle name="Normal 59 4" xfId="10922" xr:uid="{EB8696D4-E666-4265-9E73-CBC5F2CAEB34}"/>
    <cellStyle name="Normal 6" xfId="86" xr:uid="{30B0261D-E450-44B4-B60C-D7841B58BE5E}"/>
    <cellStyle name="Normal 6 10" xfId="10924" xr:uid="{76F0D0AC-6B46-4DCF-91D7-20579041FFDA}"/>
    <cellStyle name="Normal 6 11" xfId="10925" xr:uid="{312741D1-254D-4A8A-80EA-77F490462190}"/>
    <cellStyle name="Normal 6 11 2" xfId="31123" xr:uid="{C45532EB-E9B8-49D4-AA02-B982C41379DC}"/>
    <cellStyle name="Normal 6 12" xfId="31124" xr:uid="{6D381A89-3196-4962-9543-95A7DDFCE48C}"/>
    <cellStyle name="Normal 6 13" xfId="10923" xr:uid="{172AE207-7588-4E6E-AD6E-69B3B5750354}"/>
    <cellStyle name="Normal 6 14" xfId="579" xr:uid="{B8C7ED95-23DD-4E92-8889-1C6AF8C780DB}"/>
    <cellStyle name="Normal 6 2" xfId="580" xr:uid="{5098A7D3-34D0-4B1B-8893-44994B5A719A}"/>
    <cellStyle name="Normal 6 2 2" xfId="894" xr:uid="{C8F7A25F-577B-4214-9CD1-FF72BAE02B44}"/>
    <cellStyle name="Normal 6 2 2 2" xfId="1381" xr:uid="{7C96D633-9A1F-4B81-88F5-484AAB711D16}"/>
    <cellStyle name="Normal 6 2 2 2 2" xfId="3321" xr:uid="{09E4E5C9-0103-410F-A541-E91924DF8F14}"/>
    <cellStyle name="Normal 6 2 2 2 2 2" xfId="6571" xr:uid="{CE2EA478-AC08-47FE-8FF8-936D6CB74AF8}"/>
    <cellStyle name="Normal 6 2 2 2 2 3" xfId="31125" xr:uid="{2FEF11BB-2EA9-40ED-A98B-680CE241B91D}"/>
    <cellStyle name="Normal 6 2 2 2 3" xfId="4662" xr:uid="{71A9F8B4-B250-451D-A7ED-A95F00618030}"/>
    <cellStyle name="Normal 6 2 2 2 4" xfId="10927" xr:uid="{C96F1BCC-1637-4D83-9A6F-EA08D496D83C}"/>
    <cellStyle name="Normal 6 2 2 3" xfId="2420" xr:uid="{C00D492A-3746-4ED0-A3F1-38067DA480F4}"/>
    <cellStyle name="Normal 6 2 2 3 2" xfId="3391" xr:uid="{C25BC0B0-FA9B-44CF-860C-9E1BCDF4B379}"/>
    <cellStyle name="Normal 6 2 2 3 2 2" xfId="6641" xr:uid="{75793A64-2F57-4BA6-A4FA-46EA3CAE4533}"/>
    <cellStyle name="Normal 6 2 2 3 3" xfId="5672" xr:uid="{1969C436-F75A-4C3F-A7FA-C8F06B156CA0}"/>
    <cellStyle name="Normal 6 2 2 3 4" xfId="31126" xr:uid="{FC72D28A-D19A-4FCB-939B-439FC9F256DB}"/>
    <cellStyle name="Normal 6 2 2 4" xfId="3290" xr:uid="{8797B6F0-AD94-4B2E-8F0C-7F0C43BBAC8B}"/>
    <cellStyle name="Normal 6 2 2 4 2" xfId="6540" xr:uid="{51C434B7-BD65-43CB-8447-6A49FFF270D2}"/>
    <cellStyle name="Normal 6 2 2 5" xfId="4254" xr:uid="{E800B2E9-7AF6-4FD6-AABA-CF2FE8431572}"/>
    <cellStyle name="Normal 6 2 2 6" xfId="10926" xr:uid="{F84B1F36-F3DE-4530-82A6-BE49D43C52AD}"/>
    <cellStyle name="Normal 6 2 3" xfId="1380" xr:uid="{67C30CA9-274F-46DC-BA37-81D89335EA9B}"/>
    <cellStyle name="Normal 6 2 3 2" xfId="10929" xr:uid="{309AB6BD-CD9A-4D46-92A0-98B90D95AECC}"/>
    <cellStyle name="Normal 6 2 3 3" xfId="31127" xr:uid="{F02B002E-E196-441C-9245-E694CF947EB1}"/>
    <cellStyle name="Normal 6 2 3 4" xfId="10928" xr:uid="{6E3C0EDE-B694-4478-AD8C-CB8EE64ED21E}"/>
    <cellStyle name="Normal 6 2 3 5" xfId="32322" xr:uid="{FC049771-DE9A-4AD9-93B7-083C7F6794AB}"/>
    <cellStyle name="Normal 6 2 4" xfId="3017" xr:uid="{57E70DED-A94C-468F-BE12-C3DCA74CD35E}"/>
    <cellStyle name="Normal 6 2 4 2" xfId="6267" xr:uid="{A9A8D0EA-2B40-4BA1-A44D-5704375D7AAF}"/>
    <cellStyle name="Normal 6 2 4 2 2" xfId="10931" xr:uid="{A427C1D4-4E39-452C-9994-5F3BC085BC39}"/>
    <cellStyle name="Normal 6 2 4 3" xfId="10930" xr:uid="{4A35E4BD-155E-41B2-BDE2-6C0D63EC6A73}"/>
    <cellStyle name="Normal 6 2 5" xfId="3941" xr:uid="{0785F9A3-D14C-47CA-8F75-96A5599BE488}"/>
    <cellStyle name="Normal 6 2 5 2" xfId="10933" xr:uid="{D553129D-E663-4EFA-9C12-44724945CC60}"/>
    <cellStyle name="Normal 6 2 5 3" xfId="10932" xr:uid="{BBD735AE-B418-43D3-8A54-66A723FDBBF4}"/>
    <cellStyle name="Normal 6 2 6" xfId="2421" xr:uid="{B6A9ABEF-1C6A-424E-95E4-105204F35F5A}"/>
    <cellStyle name="Normal 6 2 6 2" xfId="10934" xr:uid="{9C2DA0C3-FFBF-4906-8005-0C6F7E8002CA}"/>
    <cellStyle name="Normal 6 2 6 3" xfId="10935" xr:uid="{C4D2F771-624C-485E-95C3-9621F81C3A7D}"/>
    <cellStyle name="Normal 6 2 6 4" xfId="32730" xr:uid="{3E0E30B3-AA39-4694-81B4-F5DE27EF8720}"/>
    <cellStyle name="Normal 6 2 7" xfId="10936" xr:uid="{CB7CE59B-AF75-4CD6-BC9B-9704661D849D}"/>
    <cellStyle name="Normal 6 2 8" xfId="10937" xr:uid="{AD126244-A92C-4DEA-B1EF-18B081636222}"/>
    <cellStyle name="Normal 6 2 9" xfId="31128" xr:uid="{CD09B4D0-F1F4-4964-AFBB-796022B8D20B}"/>
    <cellStyle name="Normal 6 3" xfId="581" xr:uid="{00923730-6D7D-450C-A626-8718F38F6875}"/>
    <cellStyle name="Normal 6 3 2" xfId="2422" xr:uid="{FD3CC23C-FCA8-455F-B67D-4A7184EF8607}"/>
    <cellStyle name="Normal 6 3 2 2" xfId="3392" xr:uid="{A3340755-E5F7-4395-A1D3-93A763EC5236}"/>
    <cellStyle name="Normal 6 3 2 2 2" xfId="6642" xr:uid="{9A459D49-39DE-443D-AC26-DB8C5250FE6A}"/>
    <cellStyle name="Normal 6 3 2 3" xfId="5674" xr:uid="{167F5FF8-6F8C-4EAF-8DD0-FDB89D2CAF6C}"/>
    <cellStyle name="Normal 6 3 2 3 2" xfId="31129" xr:uid="{DB0B0CCF-4AA9-4B5A-BE29-8D5979E94942}"/>
    <cellStyle name="Normal 6 3 2 4" xfId="10939" xr:uid="{26C08965-C6C1-4A28-BE8D-B42A427BBA22}"/>
    <cellStyle name="Normal 6 3 3" xfId="10940" xr:uid="{6FDB0E79-82B4-4F54-ACDC-C9743B1B3F02}"/>
    <cellStyle name="Normal 6 3 3 2" xfId="10941" xr:uid="{8919AC5A-F5AD-4863-B38A-7BE1A3EF7E08}"/>
    <cellStyle name="Normal 6 3 4" xfId="10942" xr:uid="{6C8AE01A-6976-49D3-B051-673CBEB96B06}"/>
    <cellStyle name="Normal 6 3 5" xfId="10938" xr:uid="{A6E3A882-1842-45C0-AE60-37458044BD42}"/>
    <cellStyle name="Normal 6 4" xfId="582" xr:uid="{2C287D4E-FBD5-4EEF-95FA-AE488CA17349}"/>
    <cellStyle name="Normal 6 4 2" xfId="2423" xr:uid="{2708AAE5-88E5-4846-880F-002E72978CD8}"/>
    <cellStyle name="Normal 6 4 2 2" xfId="10944" xr:uid="{057FD5D1-2568-4201-945A-DD5CB4C0CA17}"/>
    <cellStyle name="Normal 6 4 2 3" xfId="32731" xr:uid="{EA1C66B4-9610-4441-8077-0C2F5AB31398}"/>
    <cellStyle name="Normal 6 4 3" xfId="10945" xr:uid="{63AF9D36-0E99-4A30-8CA3-4B6A3182FC10}"/>
    <cellStyle name="Normal 6 4 3 2" xfId="10946" xr:uid="{3A6177FA-9E6F-4680-ADA4-84ABE3990956}"/>
    <cellStyle name="Normal 6 4 4" xfId="10947" xr:uid="{40E7A8D7-EF78-426E-A393-8716213CC375}"/>
    <cellStyle name="Normal 6 4 5" xfId="10943" xr:uid="{2925BED6-2F6A-4DFC-9A18-27092858B468}"/>
    <cellStyle name="Normal 6 5" xfId="583" xr:uid="{9B1EC36F-C198-4915-B72F-9406B1AF1877}"/>
    <cellStyle name="Normal 6 5 2" xfId="2424" xr:uid="{F10196F1-B486-418E-B068-0DFEC5994F6A}"/>
    <cellStyle name="Normal 6 5 2 2" xfId="32732" xr:uid="{D89782FA-E6F8-4492-A07E-C1A6CF4D47C5}"/>
    <cellStyle name="Normal 6 5 3" xfId="31130" xr:uid="{F7E7E219-88B0-4506-B86E-8CC2956D9DFF}"/>
    <cellStyle name="Normal 6 5 4" xfId="10948" xr:uid="{7951C36A-0BF5-4085-9A49-8AA32B3BD32E}"/>
    <cellStyle name="Normal 6 6" xfId="584" xr:uid="{3ED8FC9C-7CD2-4918-8892-A47B323443D5}"/>
    <cellStyle name="Normal 6 6 2" xfId="10950" xr:uid="{5DD7C2C5-0366-421F-B09F-ED88E9D66C20}"/>
    <cellStyle name="Normal 6 6 3" xfId="10949" xr:uid="{C401A1A3-E4B2-4FC1-B758-396040EE31E6}"/>
    <cellStyle name="Normal 6 7" xfId="585" xr:uid="{82FFFB1F-7A0D-44BC-9BA5-A31AED8B0D9F}"/>
    <cellStyle name="Normal 6 7 2" xfId="10952" xr:uid="{AA543C1C-E348-4F45-B54C-8329CBD39358}"/>
    <cellStyle name="Normal 6 7 2 2" xfId="10953" xr:uid="{58D71AAA-3221-472B-8197-0452942FE0D0}"/>
    <cellStyle name="Normal 6 7 2 3" xfId="10954" xr:uid="{6403C20D-6BEC-4D34-9DBC-51C7AB31BD58}"/>
    <cellStyle name="Normal 6 7 3" xfId="10955" xr:uid="{7FCCE453-214A-4C77-A353-C0F45E72A195}"/>
    <cellStyle name="Normal 6 7 4" xfId="10956" xr:uid="{938492D9-D3E6-402D-BD3E-84ADED2C6B6F}"/>
    <cellStyle name="Normal 6 7 5" xfId="31131" xr:uid="{7247C8F3-68D2-4EB5-A34E-E3F9903516DA}"/>
    <cellStyle name="Normal 6 7 6" xfId="10951" xr:uid="{1AAFB2D8-C3A8-4882-8F3F-E551402F3737}"/>
    <cellStyle name="Normal 6 8" xfId="586" xr:uid="{D5434A2F-0985-4E5A-ADB5-1EA158E7728E}"/>
    <cellStyle name="Normal 6 8 2" xfId="10958" xr:uid="{0F32BF47-9EDF-4A19-8F75-9535D01DAAED}"/>
    <cellStyle name="Normal 6 8 2 2" xfId="10959" xr:uid="{4A560D96-1AF7-4F23-A7AE-9BDE2C5048C7}"/>
    <cellStyle name="Normal 6 8 2 3" xfId="10960" xr:uid="{568B7EB9-8415-49FE-A475-FC01A1BDCBF1}"/>
    <cellStyle name="Normal 6 8 3" xfId="10961" xr:uid="{FD532D45-6BA2-4427-ACA0-4487E1CEBF72}"/>
    <cellStyle name="Normal 6 8 4" xfId="10962" xr:uid="{85DC11B3-39E9-43CE-8414-76911B193C08}"/>
    <cellStyle name="Normal 6 8 5" xfId="31132" xr:uid="{AD572DDA-AA56-4988-B0AB-D9A4F2A2CFCA}"/>
    <cellStyle name="Normal 6 8 6" xfId="10957" xr:uid="{C51E5B15-898F-4A53-BBC4-3CBBD582F71C}"/>
    <cellStyle name="Normal 6 9" xfId="1379" xr:uid="{E53EE0D8-311A-4DB0-BE69-5DB63A39D1FB}"/>
    <cellStyle name="Normal 6 9 2" xfId="10963" xr:uid="{1BA1176B-336E-4D3B-8CC6-65B3775317E9}"/>
    <cellStyle name="Normal 6 9 2 2" xfId="10964" xr:uid="{DC4B89F2-3F0B-4A8C-9A84-D4896E6ECD61}"/>
    <cellStyle name="Normal 6 9 2 3" xfId="10965" xr:uid="{09F0BF4D-DB88-46C9-890E-75D73C91A65C}"/>
    <cellStyle name="Normal 6 9 3" xfId="10966" xr:uid="{55CABD16-EA98-44BE-A600-AECD7C7A8037}"/>
    <cellStyle name="Normal 6 9 4" xfId="10967" xr:uid="{B4855341-FFFB-4CF5-A612-929D3842A519}"/>
    <cellStyle name="Normal 6 9 5" xfId="31133" xr:uid="{5C43F8CE-C87C-4C4B-9D02-E24C2FC4BE73}"/>
    <cellStyle name="Normal 6 9 6" xfId="32321" xr:uid="{01224C32-4E03-4F66-A1F5-2A27BE5A4D3D}"/>
    <cellStyle name="Normal 6_05_Research Centre_CD Estimate_BQ" xfId="10968" xr:uid="{EA0EEE45-71C5-4A52-8FFF-4771C09415F7}"/>
    <cellStyle name="Normal 60" xfId="2425" xr:uid="{80E493E0-DFD8-40BE-80F7-F431B762E6FB}"/>
    <cellStyle name="Normal 60 2" xfId="3393" xr:uid="{50C7D844-BE35-46CB-802C-1658712E9779}"/>
    <cellStyle name="Normal 60 2 2" xfId="6643" xr:uid="{C70A64C5-2D39-4CFC-9323-2A44DC7E7523}"/>
    <cellStyle name="Normal 60 3" xfId="5677" xr:uid="{6A549BF1-2C20-4985-BD0C-88CF9F244C39}"/>
    <cellStyle name="Normal 61" xfId="2426" xr:uid="{85A6C1C5-19A3-4E5E-BF1E-90914DAAFE04}"/>
    <cellStyle name="Normal 61 2" xfId="3394" xr:uid="{920B4F0F-BD8D-424C-B929-12E46052886F}"/>
    <cellStyle name="Normal 61 2 2" xfId="6644" xr:uid="{3F9B38A7-D686-46D3-918A-434E2E949579}"/>
    <cellStyle name="Normal 61 3" xfId="5678" xr:uid="{4C9F88DE-7C81-47C1-8AD0-89CAA7E059E4}"/>
    <cellStyle name="Normal 61 4" xfId="10969" xr:uid="{07949C4F-7263-449B-8312-AA8BDF6D1CF6}"/>
    <cellStyle name="Normal 62" xfId="2767" xr:uid="{D7CA008B-2D16-41B4-813E-896B0358D22F}"/>
    <cellStyle name="Normal 62 2" xfId="32802" xr:uid="{CF7B3297-D924-4BF4-B1F6-91352CB588BA}"/>
    <cellStyle name="Normal 63" xfId="109" xr:uid="{D9CF1430-24FE-4988-9EE2-A06D619EC0AB}"/>
    <cellStyle name="Normal 63 2" xfId="3395" xr:uid="{CB12EEF9-20F5-41F9-912F-DA3760E4B39E}"/>
    <cellStyle name="Normal 63 2 2" xfId="6645" xr:uid="{641C9CED-D8B0-41FD-89C9-2ED059C9B736}"/>
    <cellStyle name="Normal 63 3" xfId="5679" xr:uid="{C5EA38D5-A4AA-4088-A3C7-685A97B8B6FE}"/>
    <cellStyle name="Normal 63 4" xfId="10970" xr:uid="{80E789B9-9164-447D-B5F3-868C521EABAC}"/>
    <cellStyle name="Normal 63 5" xfId="2427" xr:uid="{D11C3948-8096-4F1B-9B8F-710C0A8508AE}"/>
    <cellStyle name="Normal 64" xfId="2428" xr:uid="{06003E91-9FD5-4AB2-9C6B-5E9455011813}"/>
    <cellStyle name="Normal 64 2" xfId="3396" xr:uid="{CDCBC48A-CBEF-415E-BAD6-86199C15E6EF}"/>
    <cellStyle name="Normal 64 2 2" xfId="6646" xr:uid="{69D58E75-B7BA-4FDB-9A18-D2949AFDD5FC}"/>
    <cellStyle name="Normal 64 3" xfId="5680" xr:uid="{395995D2-2E39-46D4-A14C-9D108ED9ECAC}"/>
    <cellStyle name="Normal 64 4" xfId="10971" xr:uid="{38E6FDA3-969F-4A70-9225-B926E13D5369}"/>
    <cellStyle name="Normal 65" xfId="2429" xr:uid="{97804DDB-56C2-4EF0-81CD-A111D51698EF}"/>
    <cellStyle name="Normal 65 2" xfId="3397" xr:uid="{8139E722-B40B-4D9A-9583-C302D2FAEDA1}"/>
    <cellStyle name="Normal 65 2 2" xfId="6647" xr:uid="{4BB7CF9C-3940-4032-B2BA-70A2A2F3C99F}"/>
    <cellStyle name="Normal 65 3" xfId="5681" xr:uid="{7331D3D1-3B15-485A-A004-3FCDBE16FEBA}"/>
    <cellStyle name="Normal 65 4" xfId="10972" xr:uid="{4E310D13-97A0-46BF-AE43-C1F14826956A}"/>
    <cellStyle name="Normal 66" xfId="2430" xr:uid="{FFADDC5A-D406-423A-AD2C-750851E00A63}"/>
    <cellStyle name="Normal 66 2" xfId="3398" xr:uid="{35513A17-8C82-42A3-900E-9E8F2962427F}"/>
    <cellStyle name="Normal 66 2 2" xfId="6648" xr:uid="{7BD2504A-6912-4827-88AD-729307CAB345}"/>
    <cellStyle name="Normal 66 3" xfId="5682" xr:uid="{1F0EC38F-7F93-4F48-A92A-CC4DBD5FF81E}"/>
    <cellStyle name="Normal 66 4" xfId="10973" xr:uid="{9F322723-A993-402D-BD38-21EDC294BC21}"/>
    <cellStyle name="Normal 67" xfId="2431" xr:uid="{991CDF7B-6747-4901-97D7-D43608F39998}"/>
    <cellStyle name="Normal 67 2" xfId="3399" xr:uid="{A4F5FAC0-D978-49D5-BA05-8D21EF3E0972}"/>
    <cellStyle name="Normal 67 2 2" xfId="6649" xr:uid="{DA8C2C08-645C-4B15-B86F-37CBD9F0413E}"/>
    <cellStyle name="Normal 67 3" xfId="5683" xr:uid="{3BA4A245-7151-4CAF-B566-C77DC6B5E1D2}"/>
    <cellStyle name="Normal 67 4" xfId="10974" xr:uid="{97C6970B-4F19-4627-A3A4-49199409579A}"/>
    <cellStyle name="Normal 68" xfId="2432" xr:uid="{61948686-9A14-428B-80F9-DF276B5D390C}"/>
    <cellStyle name="Normal 68 2" xfId="3400" xr:uid="{33D234BA-9DD0-46BE-87D3-7352DDF2D502}"/>
    <cellStyle name="Normal 68 2 2" xfId="6650" xr:uid="{24379640-2AFB-447D-BE18-76E1B98A363E}"/>
    <cellStyle name="Normal 68 3" xfId="5684" xr:uid="{4828EB6C-3AE6-411F-9118-E71D4C4DB7C0}"/>
    <cellStyle name="Normal 68 4" xfId="10975" xr:uid="{98557629-F519-4645-BACF-A346A61C6CE2}"/>
    <cellStyle name="Normal 69" xfId="2433" xr:uid="{33632DE3-85E6-4609-8301-0846BC9BF134}"/>
    <cellStyle name="Normal 69 2" xfId="3401" xr:uid="{44A54A19-EB31-4C05-92FD-076BFE91E3AB}"/>
    <cellStyle name="Normal 69 2 2" xfId="6651" xr:uid="{E8CC88C2-9CA0-40BD-BF41-A37661458602}"/>
    <cellStyle name="Normal 69 3" xfId="5685" xr:uid="{F82D9C73-1B70-4FC3-8ACC-AF82946B1DB4}"/>
    <cellStyle name="Normal 69 4" xfId="10976" xr:uid="{7C748B42-856F-4897-A659-A8C75883BA2A}"/>
    <cellStyle name="Normal 7" xfId="587" xr:uid="{E5DDA15A-C99F-4293-A4D0-2B9AD09B0667}"/>
    <cellStyle name="Normal 7 10" xfId="10978" xr:uid="{22DDD958-4B5E-40E6-8B6A-A8365D8D8E57}"/>
    <cellStyle name="Normal 7 11" xfId="10979" xr:uid="{8B11D790-8658-4395-93C9-A180A7A8E310}"/>
    <cellStyle name="Normal 7 12" xfId="10977" xr:uid="{4880157C-0A44-4B44-9FFE-665EBA707D83}"/>
    <cellStyle name="Normal 7 2" xfId="588" xr:uid="{C1F1D1E0-4B8E-4E3B-BE59-F4A662C172FF}"/>
    <cellStyle name="Normal 7 2 2" xfId="895" xr:uid="{71F7032E-94F2-4C62-88B0-A52BC512B823}"/>
    <cellStyle name="Normal 7 2 2 2" xfId="2435" xr:uid="{C78303D6-5D71-4CF8-A6C6-9DB58A41601C}"/>
    <cellStyle name="Normal 7 2 2 2 2" xfId="3402" xr:uid="{183FB00B-D179-4324-9C05-9CF47FFA4EA4}"/>
    <cellStyle name="Normal 7 2 2 2 2 2" xfId="6652" xr:uid="{7DE01A3B-4D83-4272-86F1-1D6B2738EDEF}"/>
    <cellStyle name="Normal 7 2 2 2 2 2 2" xfId="31134" xr:uid="{2B864D41-4DFD-407B-9C25-FB9230B51087}"/>
    <cellStyle name="Normal 7 2 2 2 2 3" xfId="31135" xr:uid="{B408EAA9-6A9A-4A3C-86E5-1CD1B27956BC}"/>
    <cellStyle name="Normal 7 2 2 2 3" xfId="5687" xr:uid="{971461B6-D5BD-4425-A8BA-DEC39A36C835}"/>
    <cellStyle name="Normal 7 2 2 2 3 2" xfId="31136" xr:uid="{081BF22C-AA9D-4A86-927A-559C2CC7F1CA}"/>
    <cellStyle name="Normal 7 2 2 2 4" xfId="10983" xr:uid="{15CE57A6-84A7-487F-8545-9E3B84717600}"/>
    <cellStyle name="Normal 7 2 2 2 4 2" xfId="31137" xr:uid="{10F23ABC-9E18-4586-ABFD-BDED271B94C9}"/>
    <cellStyle name="Normal 7 2 2 2 5" xfId="31138" xr:uid="{FD0DC7DA-F43B-4D7F-A604-A7E7CBA03B8D}"/>
    <cellStyle name="Normal 7 2 2 2 6" xfId="10982" xr:uid="{BFC880EE-CD0E-4D0B-87D6-02B3215D02E7}"/>
    <cellStyle name="Normal 7 2 2 3" xfId="3291" xr:uid="{07EB62E7-C6C4-4302-A108-101739774101}"/>
    <cellStyle name="Normal 7 2 2 3 2" xfId="6541" xr:uid="{1CD8C54E-1DD2-4D4E-957A-CAE3A45EF0E6}"/>
    <cellStyle name="Normal 7 2 2 3 2 2" xfId="31139" xr:uid="{D8CACB2B-6911-42BF-AB43-3B24C0E40778}"/>
    <cellStyle name="Normal 7 2 2 3 3" xfId="31140" xr:uid="{EE863BCF-81C1-49B4-AF13-1B3A5E4370D4}"/>
    <cellStyle name="Normal 7 2 2 4" xfId="4255" xr:uid="{6719D568-0DB6-4B17-9249-3E93DCED9B9C}"/>
    <cellStyle name="Normal 7 2 2 4 2" xfId="31141" xr:uid="{24A46DEB-7A19-45C6-8D1B-2126901A53BB}"/>
    <cellStyle name="Normal 7 2 2 5" xfId="10984" xr:uid="{A09B2EEA-0F8D-4256-A33B-5696D5607A78}"/>
    <cellStyle name="Normal 7 2 2 5 2" xfId="31142" xr:uid="{CCF8779F-FCB4-4E1C-A6C6-512683332245}"/>
    <cellStyle name="Normal 7 2 2 6" xfId="31143" xr:uid="{0D071324-A514-453E-9BEC-E5B04AD27201}"/>
    <cellStyle name="Normal 7 2 2 7" xfId="10981" xr:uid="{25A238A0-65E0-4015-8260-946424812E71}"/>
    <cellStyle name="Normal 7 2 3" xfId="2434" xr:uid="{EA6C7099-457B-45BF-B842-7080596CC075}"/>
    <cellStyle name="Normal 7 2 3 2" xfId="10986" xr:uid="{6D01CD69-A252-4A60-9CC8-8BE375787BB1}"/>
    <cellStyle name="Normal 7 2 3 2 2" xfId="10987" xr:uid="{D2E55BAC-CA70-49B4-9D77-A0F98D687869}"/>
    <cellStyle name="Normal 7 2 3 2 2 2" xfId="31144" xr:uid="{E838D568-A474-496C-8D3B-6334F79B83EF}"/>
    <cellStyle name="Normal 7 2 3 2 3" xfId="10988" xr:uid="{84BDB474-E423-483A-A72A-DF0495D0765D}"/>
    <cellStyle name="Normal 7 2 3 2 3 2" xfId="31145" xr:uid="{9E5899F0-5EFB-4C30-8DC2-DA8F63D9398D}"/>
    <cellStyle name="Normal 7 2 3 3" xfId="10989" xr:uid="{43D235C1-6E28-4221-B923-431B87C26A67}"/>
    <cellStyle name="Normal 7 2 3 3 2" xfId="31146" xr:uid="{A86FFA88-16C6-4BAE-A896-3629F587034B}"/>
    <cellStyle name="Normal 7 2 3 4" xfId="10990" xr:uid="{FB16A6A9-0BE3-40FD-94C7-C6C7A7C508D6}"/>
    <cellStyle name="Normal 7 2 3 4 2" xfId="31147" xr:uid="{4778B23F-023C-4AF7-A539-863A8E6C5EE9}"/>
    <cellStyle name="Normal 7 2 3 5" xfId="31148" xr:uid="{B6BE59B1-A669-4E04-AE2D-E4F25561669D}"/>
    <cellStyle name="Normal 7 2 3 6" xfId="10985" xr:uid="{3511B3AC-F5C9-4624-A269-B13B19475136}"/>
    <cellStyle name="Normal 7 2 4" xfId="3019" xr:uid="{9C9E6B45-0CB8-4B59-8A39-3FFC8988630E}"/>
    <cellStyle name="Normal 7 2 4 2" xfId="6269" xr:uid="{5A83C139-506E-4D0F-9684-BD3C0F42062E}"/>
    <cellStyle name="Normal 7 2 4 2 2" xfId="10993" xr:uid="{49869481-5429-4394-A9A3-77BD4A09E378}"/>
    <cellStyle name="Normal 7 2 4 2 2 2" xfId="31149" xr:uid="{791588B9-E03A-4B44-8DD4-40DB8B222B42}"/>
    <cellStyle name="Normal 7 2 4 2 3" xfId="10992" xr:uid="{5A62A382-C05F-4AC2-A443-873B7AE94B4F}"/>
    <cellStyle name="Normal 7 2 4 3" xfId="10994" xr:uid="{B5A1420F-E889-42C9-A09F-F8E795253D58}"/>
    <cellStyle name="Normal 7 2 4 3 2" xfId="31150" xr:uid="{883A6487-FE55-4645-A34E-D2F89F66C5EE}"/>
    <cellStyle name="Normal 7 2 4 4" xfId="10991" xr:uid="{B740C56D-2CB7-4EE0-8568-9E95E9A95EF5}"/>
    <cellStyle name="Normal 7 2 5" xfId="3949" xr:uid="{5A2FF70A-205D-495D-AFFD-0B158EBE4D80}"/>
    <cellStyle name="Normal 7 2 5 2" xfId="10996" xr:uid="{357DE6B9-5C11-422E-BC48-BAA52281BB56}"/>
    <cellStyle name="Normal 7 2 5 3" xfId="10997" xr:uid="{67D0AEFB-C853-4EE6-AF3E-CBDB10AAD996}"/>
    <cellStyle name="Normal 7 2 5 3 2" xfId="31151" xr:uid="{D1B64B74-86E9-4A16-AE5F-381A32663CE9}"/>
    <cellStyle name="Normal 7 2 5 4" xfId="10995" xr:uid="{23646C74-B097-400A-8F72-CB306C4EEAAE}"/>
    <cellStyle name="Normal 7 2 6" xfId="10998" xr:uid="{0E4D1232-113D-4EED-A34C-C888A28E5BD0}"/>
    <cellStyle name="Normal 7 2 7" xfId="10999" xr:uid="{D4C215EB-9645-4C06-A6CB-FFBF86F1EDE9}"/>
    <cellStyle name="Normal 7 2 7 2" xfId="31152" xr:uid="{EBBC96C9-32C8-480B-8338-C3A4E12C1407}"/>
    <cellStyle name="Normal 7 2 8" xfId="31153" xr:uid="{FBB17C79-F35F-45D3-AA52-0BC55C2FB6C6}"/>
    <cellStyle name="Normal 7 2 9" xfId="10980" xr:uid="{9EA922F6-0037-4A1A-A44D-217EF22B1829}"/>
    <cellStyle name="Normal 7 3" xfId="589" xr:uid="{1F44602D-8589-4C50-AF2D-0FB0D3711CC1}"/>
    <cellStyle name="Normal 7 3 2" xfId="896" xr:uid="{42A33F6D-47DC-4993-85FF-8D554BE77554}"/>
    <cellStyle name="Normal 7 3 2 2" xfId="3292" xr:uid="{C0661715-4F65-4634-87AD-AE57DA7BC75E}"/>
    <cellStyle name="Normal 7 3 2 2 2" xfId="6542" xr:uid="{872507DC-6D9A-41C4-8B64-5A56A6C8E209}"/>
    <cellStyle name="Normal 7 3 2 3" xfId="4256" xr:uid="{AC107FDD-834A-4EE1-B302-EC9E4647AE11}"/>
    <cellStyle name="Normal 7 3 2 3 2" xfId="31154" xr:uid="{B50D8ECA-088D-4D0C-987A-DE8C72559B59}"/>
    <cellStyle name="Normal 7 3 2 4" xfId="11001" xr:uid="{4BBB631F-739F-4CAC-9AD8-4CFCC60A9972}"/>
    <cellStyle name="Normal 7 3 3" xfId="3020" xr:uid="{5B3270F8-7989-4A41-8277-1198A0C9A48E}"/>
    <cellStyle name="Normal 7 3 3 2" xfId="6270" xr:uid="{EDF4A6BC-8319-42E3-B069-BDFDA31661EB}"/>
    <cellStyle name="Normal 7 3 4" xfId="3950" xr:uid="{BD3BAB40-7E5B-41EC-8BC7-E87C0663394A}"/>
    <cellStyle name="Normal 7 3 5" xfId="11000" xr:uid="{221B2240-1375-410F-BC44-8D128D2855E6}"/>
    <cellStyle name="Normal 7 4" xfId="590" xr:uid="{242A1785-A629-4319-B5BC-CFFECA7B34CB}"/>
    <cellStyle name="Normal 7 4 2" xfId="897" xr:uid="{DA450131-F3E3-4DF4-BEBB-758085522829}"/>
    <cellStyle name="Normal 7 4 2 2" xfId="3293" xr:uid="{50224365-390D-4CF6-A533-7E360FF0FF1B}"/>
    <cellStyle name="Normal 7 4 2 2 2" xfId="6543" xr:uid="{0BC2AA03-F2FB-4000-A7B7-B0532D6423DB}"/>
    <cellStyle name="Normal 7 4 2 3" xfId="4257" xr:uid="{9CF8DEC2-58BB-4B6A-8216-B58BE3B5CD17}"/>
    <cellStyle name="Normal 7 4 2 4" xfId="11003" xr:uid="{F9846E57-C558-4E84-B518-A2544D80E412}"/>
    <cellStyle name="Normal 7 4 3" xfId="3021" xr:uid="{BD1F9C2A-2478-449D-8401-ADC38BB99B83}"/>
    <cellStyle name="Normal 7 4 3 2" xfId="6271" xr:uid="{CD0534DA-5C29-4FE9-9F03-EF0326408247}"/>
    <cellStyle name="Normal 7 4 4" xfId="3951" xr:uid="{0A118BF0-30F5-4698-AC98-8CDBB3AC1F7C}"/>
    <cellStyle name="Normal 7 4 5" xfId="11002" xr:uid="{EB7B694A-BB6B-41FF-B427-6E5043E35230}"/>
    <cellStyle name="Normal 7 5" xfId="591" xr:uid="{3F4AA02B-B246-4B13-93F1-3841C38A1EC8}"/>
    <cellStyle name="Normal 7 5 2" xfId="898" xr:uid="{9E741B6B-BCF7-42DC-BEE5-792C65BA49D7}"/>
    <cellStyle name="Normal 7 5 2 2" xfId="3294" xr:uid="{9EBB035C-AAF2-400B-BC9D-21D3320B9752}"/>
    <cellStyle name="Normal 7 5 2 2 2" xfId="6544" xr:uid="{D7FC3249-7961-4F0E-B3EF-23FDAB6FF1AA}"/>
    <cellStyle name="Normal 7 5 2 3" xfId="4258" xr:uid="{0BAD17D5-1D52-4450-A013-D407FFE8857F}"/>
    <cellStyle name="Normal 7 5 2 4" xfId="11005" xr:uid="{BC343EFD-889F-4C3D-B07B-141388FE33D6}"/>
    <cellStyle name="Normal 7 5 3" xfId="3022" xr:uid="{4D5A2357-A6B1-42BD-8D7A-F113FD4040D4}"/>
    <cellStyle name="Normal 7 5 3 2" xfId="6272" xr:uid="{BF4C75D5-1ED6-4704-8723-DAB85CF04C9A}"/>
    <cellStyle name="Normal 7 5 3 3" xfId="31155" xr:uid="{7E548EFD-C28A-4E19-A28C-BE26F7933370}"/>
    <cellStyle name="Normal 7 5 4" xfId="3952" xr:uid="{C2FF6570-72BF-4025-994B-9A631051765F}"/>
    <cellStyle name="Normal 7 5 5" xfId="11004" xr:uid="{48B123B5-9D44-4D7E-A207-3DFFE4020550}"/>
    <cellStyle name="Normal 7 6" xfId="899" xr:uid="{858F5DDF-EC92-4CC5-A351-47E1C9690F6B}"/>
    <cellStyle name="Normal 7 6 2" xfId="3295" xr:uid="{4DB9314F-C2CD-43BC-AA98-A60803E0FC55}"/>
    <cellStyle name="Normal 7 6 2 2" xfId="6545" xr:uid="{BE3B15A3-6F7E-41CD-89AA-0E1964BD2136}"/>
    <cellStyle name="Normal 7 6 2 3" xfId="11007" xr:uid="{B0B52FC8-2FB3-4887-8FEF-795C3A6DBA88}"/>
    <cellStyle name="Normal 7 6 3" xfId="4259" xr:uid="{745F1F86-D5A4-4173-9BD2-C1229A30E4CF}"/>
    <cellStyle name="Normal 7 6 4" xfId="11006" xr:uid="{4F2FA81B-D392-4D8B-88F8-2A309497E169}"/>
    <cellStyle name="Normal 7 7" xfId="1382" xr:uid="{1E263826-C909-48FB-ADFA-B3D691E22CC1}"/>
    <cellStyle name="Normal 7 7 2" xfId="11009" xr:uid="{4264C10D-565B-4C12-9323-6389B7C54413}"/>
    <cellStyle name="Normal 7 7 3" xfId="11008" xr:uid="{EEC57C23-0CF5-4A93-8FCC-E27513EB3FB5}"/>
    <cellStyle name="Normal 7 7 4" xfId="32323" xr:uid="{302AB596-A324-4CF1-B627-933D26968CD4}"/>
    <cellStyle name="Normal 7 8" xfId="3018" xr:uid="{63704274-A685-4E20-8421-BC8A1441B828}"/>
    <cellStyle name="Normal 7 8 2" xfId="6268" xr:uid="{827BC9BF-4025-47E8-BE94-F0C22B7BD721}"/>
    <cellStyle name="Normal 7 8 2 2" xfId="11011" xr:uid="{84D51F00-5CAE-4A64-B0B1-45719E03E10C}"/>
    <cellStyle name="Normal 7 8 3" xfId="11010" xr:uid="{A7D67B70-AD3D-43C5-B666-4A8035FCDCD4}"/>
    <cellStyle name="Normal 7 9" xfId="3948" xr:uid="{8BEEBCA7-7FA9-46BD-9D4C-72DBA40E47F5}"/>
    <cellStyle name="Normal 7 9 2" xfId="11013" xr:uid="{B1B769A2-1314-490F-A275-626CF97C9AE9}"/>
    <cellStyle name="Normal 7 9 3" xfId="11012" xr:uid="{9E56E3CB-2084-4012-B621-007340DDC70C}"/>
    <cellStyle name="Normal 7_05_Research Centre_CD Estimate_BQ" xfId="11014" xr:uid="{D06D5536-2B0D-4D34-BB0C-DFDF20F323D1}"/>
    <cellStyle name="Normal 70" xfId="2436" xr:uid="{234EE2E2-D517-4095-A81A-855C056C492C}"/>
    <cellStyle name="Normal 70 2" xfId="3403" xr:uid="{BF64BCFF-D794-4CC1-9945-F8E31A70745C}"/>
    <cellStyle name="Normal 70 2 2" xfId="6653" xr:uid="{BE4E88F8-4CF1-48F4-8786-EC56B641CEB0}"/>
    <cellStyle name="Normal 70 3" xfId="5688" xr:uid="{3345AD1A-1869-4661-AF51-586AE04F233A}"/>
    <cellStyle name="Normal 70 4" xfId="11015" xr:uid="{8FDEBED3-32DC-4CF0-9DDF-CE5B21D3E066}"/>
    <cellStyle name="Normal 71" xfId="2437" xr:uid="{E8982445-4797-46C2-AEF4-8E63A148E348}"/>
    <cellStyle name="Normal 71 2" xfId="3404" xr:uid="{5931F038-05DF-4539-956A-0E2F6C16BD14}"/>
    <cellStyle name="Normal 71 2 2" xfId="6654" xr:uid="{FF772568-332D-47AC-827A-14C0DCFD0DE4}"/>
    <cellStyle name="Normal 71 3" xfId="5689" xr:uid="{0AFF4868-3706-4737-AEEA-38C78A0D9EBF}"/>
    <cellStyle name="Normal 71 4" xfId="11016" xr:uid="{3F306FE8-481F-4501-B8AC-50EB11C73A24}"/>
    <cellStyle name="Normal 72" xfId="2438" xr:uid="{7CE158FE-3DE2-4147-A392-96EBD8F5A3C3}"/>
    <cellStyle name="Normal 72 2" xfId="3405" xr:uid="{DCF9B2F3-57AA-4056-B041-845784210724}"/>
    <cellStyle name="Normal 72 2 2" xfId="6655" xr:uid="{BB2D3D73-13E9-4A40-975B-F84A4B9AFBA2}"/>
    <cellStyle name="Normal 72 3" xfId="5690" xr:uid="{5EA7D514-AA14-4C33-95FC-34981A855565}"/>
    <cellStyle name="Normal 72 4" xfId="11017" xr:uid="{F65E8EBD-4724-4ABB-9299-76EBBDD680DE}"/>
    <cellStyle name="Normal 73" xfId="2439" xr:uid="{3FBE4273-90DE-45F8-BFCD-25BC6E49D565}"/>
    <cellStyle name="Normal 73 2" xfId="3406" xr:uid="{36B85887-3931-4968-B89F-4E07CC0F06D7}"/>
    <cellStyle name="Normal 73 2 2" xfId="6656" xr:uid="{5E570DD4-EE9B-4E3B-918D-9BA2A03E0A39}"/>
    <cellStyle name="Normal 73 3" xfId="5691" xr:uid="{47A7018B-B78F-46A5-A552-5B7A8508ADD0}"/>
    <cellStyle name="Normal 73 4" xfId="11018" xr:uid="{0576FC4D-3543-4DB7-BBB8-DE61C3ECE459}"/>
    <cellStyle name="Normal 74" xfId="2440" xr:uid="{4FB3B7B6-B12D-4E1B-A682-C7F1F17E8701}"/>
    <cellStyle name="Normal 74 2" xfId="3407" xr:uid="{911C493A-BA2E-49CD-A592-F6A24F4DC463}"/>
    <cellStyle name="Normal 74 2 2" xfId="6657" xr:uid="{F6727C12-209D-465B-A2E3-F22CE370B5E7}"/>
    <cellStyle name="Normal 74 3" xfId="5692" xr:uid="{8830D139-3E11-41FB-ABA2-52301132D6CB}"/>
    <cellStyle name="Normal 74 4" xfId="11019" xr:uid="{86748D6F-5B2F-4F19-89F8-31D9B177FDE8}"/>
    <cellStyle name="Normal 75" xfId="2441" xr:uid="{6B1EB45E-8898-44A2-A947-FCFE2D0DB528}"/>
    <cellStyle name="Normal 75 2" xfId="3408" xr:uid="{B7075C32-AD44-4E7E-AEEB-8F220864BED3}"/>
    <cellStyle name="Normal 75 2 2" xfId="6658" xr:uid="{17038D41-E9F0-4B73-BCE0-398A760E9569}"/>
    <cellStyle name="Normal 75 3" xfId="5693" xr:uid="{47CDC94A-4C45-429E-B3B1-66E364B548A9}"/>
    <cellStyle name="Normal 75 4" xfId="11020" xr:uid="{D4B5F1CF-7556-4CF8-8C5F-514E0F54609F}"/>
    <cellStyle name="Normal 76" xfId="2770" xr:uid="{1B3FCC8C-CD5B-42FD-A17C-E37BBBC1CDD8}"/>
    <cellStyle name="Normal 76 2" xfId="11021" xr:uid="{6CEAC49C-58D2-4224-A886-9B90317BB31F}"/>
    <cellStyle name="Normal 76 3" xfId="32804" xr:uid="{7EC8F72A-F811-4374-9230-5E719BFC209F}"/>
    <cellStyle name="Normal 77" xfId="2442" xr:uid="{F9638E80-B1AD-4AE3-B885-7BA423D90E4B}"/>
    <cellStyle name="Normal 77 2" xfId="3409" xr:uid="{4AF9B403-2462-4ED7-AAC0-FF0759ED7E70}"/>
    <cellStyle name="Normal 77 2 2" xfId="6659" xr:uid="{82705B19-8793-45A3-A318-DB321887A488}"/>
    <cellStyle name="Normal 77 3" xfId="5694" xr:uid="{232B2386-2CED-4B09-B29C-4E96259A4241}"/>
    <cellStyle name="Normal 77 4" xfId="11022" xr:uid="{063B17E4-1153-4BBB-8CFB-C33A9BCFC581}"/>
    <cellStyle name="Normal 78" xfId="129" xr:uid="{D0AB9D01-8DA2-47C9-A760-E751D04D2815}"/>
    <cellStyle name="Normal 78 2" xfId="11023" xr:uid="{4011D911-A996-497E-9947-6B7BA7AF2CA5}"/>
    <cellStyle name="Normal 79" xfId="2443" xr:uid="{CC0E453A-D1ED-46EF-A022-C309D576EB1F}"/>
    <cellStyle name="Normal 79 2" xfId="3410" xr:uid="{A63B484C-65E6-4C8A-B9DF-4C176DAA4C9A}"/>
    <cellStyle name="Normal 79 2 2" xfId="6660" xr:uid="{C95DC33E-9392-450B-A7A1-5F6639437E2D}"/>
    <cellStyle name="Normal 79 3" xfId="5695" xr:uid="{241EAF18-AF1E-4F7B-BD05-E4EFE10DF08F}"/>
    <cellStyle name="Normal 79 4" xfId="11024" xr:uid="{ECAF7988-EEDB-4F25-B7F8-70638DC07DED}"/>
    <cellStyle name="Normal 8" xfId="592" xr:uid="{3CDEA371-8FDF-4FC7-91E7-E1402D45F51C}"/>
    <cellStyle name="Normal 8 10" xfId="2444" xr:uid="{32F8AEAE-90A7-4796-9810-CEF55896F6F3}"/>
    <cellStyle name="Normal 8 10 2" xfId="32733" xr:uid="{F272D2DF-F33C-4639-ADD2-1E5522F96EFB}"/>
    <cellStyle name="Normal 8 11" xfId="2445" xr:uid="{3AFEF933-E0FE-432C-98EC-0D24630AC807}"/>
    <cellStyle name="Normal 8 11 2" xfId="31156" xr:uid="{E11E1323-F3BB-46CD-912D-C506EB5B832E}"/>
    <cellStyle name="Normal 8 11 3" xfId="11026" xr:uid="{DC1741D8-943C-4C9A-AE8C-3B629437E8C3}"/>
    <cellStyle name="Normal 8 11 4" xfId="32734" xr:uid="{A1657D5D-1B07-4E95-B1F3-B4B3D6B4C789}"/>
    <cellStyle name="Normal 8 12" xfId="2446" xr:uid="{8C003DE1-B8C1-490F-95C3-CE7B9C3FDBB1}"/>
    <cellStyle name="Normal 8 13" xfId="2447" xr:uid="{6A4EE47A-A679-4839-9E40-A244FA216920}"/>
    <cellStyle name="Normal 8 14" xfId="2448" xr:uid="{1BBA215B-63E3-4868-9839-A0636977E394}"/>
    <cellStyle name="Normal 8 15" xfId="2449" xr:uid="{BB5D8D4D-A244-49F0-83DA-0941F9509D4C}"/>
    <cellStyle name="Normal 8 16" xfId="920" xr:uid="{1A756316-71E8-4369-B437-D136FFA8CDFF}"/>
    <cellStyle name="Normal 8 16 2" xfId="3311" xr:uid="{C91CE70A-8858-4BB8-8D2D-8D24ECC64E72}"/>
    <cellStyle name="Normal 8 16 2 2" xfId="6561" xr:uid="{A8AE0BCA-B711-47C3-BBE8-95EF41ADA038}"/>
    <cellStyle name="Normal 8 16 3" xfId="4281" xr:uid="{2BEFC469-8416-4106-8948-D4ACD59A35E5}"/>
    <cellStyle name="Normal 8 17" xfId="3023" xr:uid="{7330BF6F-20DE-472E-AB4F-BFBCF1E57563}"/>
    <cellStyle name="Normal 8 17 2" xfId="6273" xr:uid="{E56900FD-6972-4C6A-8204-FFC7B041A54C}"/>
    <cellStyle name="Normal 8 18" xfId="3953" xr:uid="{6D14F76B-4E2A-4B69-80AE-658EED99AC2F}"/>
    <cellStyle name="Normal 8 19" xfId="11025" xr:uid="{501FA7FD-95B1-4BEB-B8C9-91C280BF374E}"/>
    <cellStyle name="Normal 8 2" xfId="593" xr:uid="{B11995F0-6F6A-4261-B2EB-0E2366A61BB5}"/>
    <cellStyle name="Normal 8 2 2" xfId="900" xr:uid="{50496DD3-4A34-47E6-937D-FF88E494E45B}"/>
    <cellStyle name="Normal 8 2 2 2" xfId="3296" xr:uid="{72E5CD43-528E-4C73-A428-665680AF9FB7}"/>
    <cellStyle name="Normal 8 2 2 2 2" xfId="6546" xr:uid="{7F34CDF4-D398-4AB9-B950-D99CD95FC231}"/>
    <cellStyle name="Normal 8 2 2 2 2 2" xfId="11030" xr:uid="{F60C12DA-FF85-4F6D-8A31-7741F2D01CEA}"/>
    <cellStyle name="Normal 8 2 2 2 2 2 2" xfId="31157" xr:uid="{F4631B8B-7F4B-4EA3-A911-00E8F82A1483}"/>
    <cellStyle name="Normal 8 2 2 2 2 3" xfId="31158" xr:uid="{A3C42336-D89F-4A05-8FA9-74F3643D9EAD}"/>
    <cellStyle name="Normal 8 2 2 2 3" xfId="11031" xr:uid="{BAD9FFF1-588F-436E-A158-91C45467A851}"/>
    <cellStyle name="Normal 8 2 2 2 3 2" xfId="31159" xr:uid="{D0D0C991-0475-4396-A342-A11700E23422}"/>
    <cellStyle name="Normal 8 2 2 2 4" xfId="11032" xr:uid="{B76F269A-8004-404E-BF86-4A3CC0A6BB52}"/>
    <cellStyle name="Normal 8 2 2 2 4 2" xfId="31160" xr:uid="{15D31B55-3959-4394-BD14-0B7D62D8D28F}"/>
    <cellStyle name="Normal 8 2 2 2 5" xfId="31161" xr:uid="{D3E9AFD1-C8A2-4E42-B1EF-954D64004FC2}"/>
    <cellStyle name="Normal 8 2 2 2 6" xfId="11029" xr:uid="{9AA50DCE-0CEB-4A2A-B495-6FEE50C52E8D}"/>
    <cellStyle name="Normal 8 2 2 3" xfId="4260" xr:uid="{6554BBEA-4DF9-4389-AC95-6BF25F5F29D6}"/>
    <cellStyle name="Normal 8 2 2 3 2" xfId="11033" xr:uid="{C6B3902F-DBB0-43B5-97CB-06DDAEB892C5}"/>
    <cellStyle name="Normal 8 2 2 3 2 2" xfId="31162" xr:uid="{FC804D3C-4C89-4188-AB73-955470B3A2EE}"/>
    <cellStyle name="Normal 8 2 2 3 3" xfId="31163" xr:uid="{BF6D3EC5-0DC6-4BB0-97A3-D14194579D53}"/>
    <cellStyle name="Normal 8 2 2 4" xfId="11034" xr:uid="{096C90A2-9BFD-4084-A2A5-F8D5A9FBBACF}"/>
    <cellStyle name="Normal 8 2 2 4 2" xfId="31164" xr:uid="{1D44036E-82B3-4BF0-B89E-41CF63E7642D}"/>
    <cellStyle name="Normal 8 2 2 5" xfId="11035" xr:uid="{CB46DD72-720C-481B-A911-4BE994D4F29B}"/>
    <cellStyle name="Normal 8 2 2 5 2" xfId="31165" xr:uid="{9AF2E7F8-2CF8-42A8-B29B-46760263172E}"/>
    <cellStyle name="Normal 8 2 2 6" xfId="31166" xr:uid="{A80BC9F7-F599-47E6-9474-38C47087E54E}"/>
    <cellStyle name="Normal 8 2 2 7" xfId="11028" xr:uid="{43A4230B-05EA-46F3-92BF-187CDC5C42F9}"/>
    <cellStyle name="Normal 8 2 3" xfId="2450" xr:uid="{6B53AFCC-7DE5-4EE4-84D7-C8322D087D2E}"/>
    <cellStyle name="Normal 8 2 3 2" xfId="11037" xr:uid="{BF8E0EFD-5E5B-4AF1-9C2F-222F3F9EC4D6}"/>
    <cellStyle name="Normal 8 2 3 2 2" xfId="11038" xr:uid="{D025827F-C068-4B3A-90CD-1101FC093026}"/>
    <cellStyle name="Normal 8 2 3 2 2 2" xfId="31167" xr:uid="{0F98FF2A-D6A6-47FC-A0B3-6A76D3C7DF54}"/>
    <cellStyle name="Normal 8 2 3 2 3" xfId="11039" xr:uid="{26E677D4-F65C-4AC1-A246-157D3098C934}"/>
    <cellStyle name="Normal 8 2 3 2 3 2" xfId="31168" xr:uid="{21366A09-0130-4B24-B4BF-0F6AE1A5CD4C}"/>
    <cellStyle name="Normal 8 2 3 3" xfId="11040" xr:uid="{7321005A-7927-4A33-9F0C-CD015BDC59C1}"/>
    <cellStyle name="Normal 8 2 3 3 2" xfId="31169" xr:uid="{DDCA134A-45D0-4FEE-9D98-EFFF73F649F6}"/>
    <cellStyle name="Normal 8 2 3 4" xfId="11041" xr:uid="{DE826D03-1555-4B66-9DC3-5834CF377273}"/>
    <cellStyle name="Normal 8 2 3 4 2" xfId="31170" xr:uid="{9E6BCEAC-601A-4F0C-8DF1-786440266907}"/>
    <cellStyle name="Normal 8 2 3 5" xfId="31171" xr:uid="{2FC34314-6E46-4482-BFE9-36550BC64E9E}"/>
    <cellStyle name="Normal 8 2 3 6" xfId="11036" xr:uid="{48783F77-0563-43BB-87FA-5219EBDE5085}"/>
    <cellStyle name="Normal 8 2 4" xfId="3024" xr:uid="{7C2545D9-03E4-478B-BC64-FB1130B90079}"/>
    <cellStyle name="Normal 8 2 4 2" xfId="6274" xr:uid="{97B9F51A-42EE-4B32-B5D5-6790A4D7CA1D}"/>
    <cellStyle name="Normal 8 2 4 2 2" xfId="11044" xr:uid="{7E0F48F7-6A06-4685-A0C8-C307654FB8D2}"/>
    <cellStyle name="Normal 8 2 4 2 2 2" xfId="31172" xr:uid="{C47F666C-E10F-492E-9AD4-D654AE8BE0BE}"/>
    <cellStyle name="Normal 8 2 4 2 3" xfId="11043" xr:uid="{FFBD0061-3924-4714-9EA6-695C6173EB4F}"/>
    <cellStyle name="Normal 8 2 4 3" xfId="11045" xr:uid="{BC556511-099E-458F-9A21-B7A817879A61}"/>
    <cellStyle name="Normal 8 2 4 3 2" xfId="31173" xr:uid="{29229205-0153-44A5-B4EF-C79640CF37B2}"/>
    <cellStyle name="Normal 8 2 4 4" xfId="11042" xr:uid="{528D7BD6-9A9E-4AE3-BB3C-BDAD62CB99FB}"/>
    <cellStyle name="Normal 8 2 5" xfId="3954" xr:uid="{5B109316-182E-4FBE-9E40-827513642BE8}"/>
    <cellStyle name="Normal 8 2 5 2" xfId="11047" xr:uid="{273B5DF0-EEFF-40A9-A8E8-249A7E21E358}"/>
    <cellStyle name="Normal 8 2 5 3" xfId="11048" xr:uid="{7E5AE908-36AD-458E-BE82-1AB870BB8624}"/>
    <cellStyle name="Normal 8 2 5 3 2" xfId="31174" xr:uid="{13EC9251-F12B-4901-8397-991B2599DAB5}"/>
    <cellStyle name="Normal 8 2 5 4" xfId="11046" xr:uid="{FD620921-01BF-406E-8828-AA6212F9ACA9}"/>
    <cellStyle name="Normal 8 2 6" xfId="11049" xr:uid="{EBB73B49-A9A5-4941-B96A-72521BA480CA}"/>
    <cellStyle name="Normal 8 2 7" xfId="11050" xr:uid="{8C5EA19C-2E5C-47DB-87A2-3F7AC51A6953}"/>
    <cellStyle name="Normal 8 2 7 2" xfId="31175" xr:uid="{81F7BB14-566C-4B90-AC79-E56E73CD16E9}"/>
    <cellStyle name="Normal 8 2 8" xfId="31176" xr:uid="{0B1546EA-ED74-4797-A85B-C36A57262769}"/>
    <cellStyle name="Normal 8 2 9" xfId="11027" xr:uid="{7D3EB567-24E1-4BB5-B05D-8C9B66B8A9E5}"/>
    <cellStyle name="Normal 8 2_05_Research Centre_CD Estimate_BQ" xfId="11051" xr:uid="{BFC7E611-0130-4CF2-865E-D70C5F700A20}"/>
    <cellStyle name="Normal 8 20" xfId="32875" xr:uid="{FF3B5C97-3B8A-45BF-AEFD-3181E3EF19A4}"/>
    <cellStyle name="Normal 8 3" xfId="594" xr:uid="{C9DC0C7C-3BCA-4C0A-8C8E-308C8CA583D4}"/>
    <cellStyle name="Normal 8 3 2" xfId="901" xr:uid="{3EADC1FF-FD7A-4A62-8A6E-D4CCEF062B27}"/>
    <cellStyle name="Normal 8 3 2 2" xfId="3297" xr:uid="{E90FEDC1-7528-428A-9BAD-E8C8FE7314C7}"/>
    <cellStyle name="Normal 8 3 2 2 2" xfId="6547" xr:uid="{6AF872B6-A968-47B5-AA14-CF6C6FE6984D}"/>
    <cellStyle name="Normal 8 3 2 2 2 2" xfId="11054" xr:uid="{CEC25ED3-CB59-47D8-8EA4-2A3E904535ED}"/>
    <cellStyle name="Normal 8 3 2 2 2 2 2" xfId="31177" xr:uid="{F1686985-66DB-46B6-A0EB-AECB7336E980}"/>
    <cellStyle name="Normal 8 3 2 2 2 3" xfId="31178" xr:uid="{8E5D3BFC-9855-4300-A2C3-74E34EAFA24A}"/>
    <cellStyle name="Normal 8 3 2 2 3" xfId="11055" xr:uid="{E68D3E63-3036-414D-962C-431ECB65989B}"/>
    <cellStyle name="Normal 8 3 2 2 3 2" xfId="31179" xr:uid="{5A500BCE-39EE-46B2-AE66-3B0518787485}"/>
    <cellStyle name="Normal 8 3 2 2 4" xfId="31180" xr:uid="{B51794E7-1F0F-4861-978B-76BB81429E68}"/>
    <cellStyle name="Normal 8 3 2 3" xfId="4261" xr:uid="{21FF3761-6DB4-43BE-BEEF-6F7572933A3E}"/>
    <cellStyle name="Normal 8 3 2 3 2" xfId="11056" xr:uid="{955C22B2-426B-412F-89CC-EC9DE6DA5195}"/>
    <cellStyle name="Normal 8 3 2 3 2 2" xfId="31181" xr:uid="{C2D6C0EA-6EC4-441F-BEF5-766659E330FC}"/>
    <cellStyle name="Normal 8 3 2 3 3" xfId="31182" xr:uid="{3E4A23FE-F64A-4D52-9E88-70C08C94FEF4}"/>
    <cellStyle name="Normal 8 3 2 4" xfId="11057" xr:uid="{7D2C75DC-A8B7-4EA9-8C1F-7C4B313B4385}"/>
    <cellStyle name="Normal 8 3 2 4 2" xfId="31183" xr:uid="{EBC275CD-1BF9-46BC-88FA-C164E5B962DE}"/>
    <cellStyle name="Normal 8 3 2 5" xfId="11058" xr:uid="{41DAFC9A-9FE6-4689-9D95-954B894E8DA3}"/>
    <cellStyle name="Normal 8 3 2 5 2" xfId="31184" xr:uid="{8A65AACC-1CBC-4E2A-8F0C-B6C616F45DCB}"/>
    <cellStyle name="Normal 8 3 2 6" xfId="31185" xr:uid="{7278114F-EC98-412E-B720-5F1651B8DBA5}"/>
    <cellStyle name="Normal 8 3 2 7" xfId="11053" xr:uid="{1FED6903-397C-4EEF-8A9D-FD8A07CFDF9A}"/>
    <cellStyle name="Normal 8 3 3" xfId="2451" xr:uid="{A4057D35-4A34-4699-91F3-DC6E246D6951}"/>
    <cellStyle name="Normal 8 3 3 2" xfId="11060" xr:uid="{6CC281C3-1828-4733-93C4-E6BA02B8E60E}"/>
    <cellStyle name="Normal 8 3 3 2 2" xfId="11061" xr:uid="{47B5C750-1335-4B89-B075-AEED248FDBCB}"/>
    <cellStyle name="Normal 8 3 3 2 2 2" xfId="31186" xr:uid="{B4853ECE-C529-401F-944E-642D763AC5E6}"/>
    <cellStyle name="Normal 8 3 3 2 3" xfId="31187" xr:uid="{24FDF808-8294-4884-9BE7-636F4A4D0A37}"/>
    <cellStyle name="Normal 8 3 3 3" xfId="11062" xr:uid="{AC034196-B49F-47CE-B1D0-C700C699396C}"/>
    <cellStyle name="Normal 8 3 3 3 2" xfId="31188" xr:uid="{0C6C14E3-A71F-4B31-9595-4D5BD02BE86B}"/>
    <cellStyle name="Normal 8 3 3 4" xfId="31189" xr:uid="{C17D701F-63E2-4FC9-AA50-EF7C6C8E2E06}"/>
    <cellStyle name="Normal 8 3 3 5" xfId="11059" xr:uid="{E7639D8F-5EF1-4867-8262-9D18240B7AFC}"/>
    <cellStyle name="Normal 8 3 3 6" xfId="32735" xr:uid="{8F2614EF-05EC-479A-81B3-E769C4A19AF9}"/>
    <cellStyle name="Normal 8 3 4" xfId="3025" xr:uid="{9280512C-B252-4870-9D3B-C74E5EF9B6CC}"/>
    <cellStyle name="Normal 8 3 4 2" xfId="6275" xr:uid="{F0D4AAF7-916F-40B0-A3E0-2CB940679963}"/>
    <cellStyle name="Normal 8 3 4 2 2" xfId="31190" xr:uid="{F08668E0-CDF9-47A9-98E8-ECB6E02B14B6}"/>
    <cellStyle name="Normal 8 3 4 3" xfId="31191" xr:uid="{459E1165-0400-4F82-95E6-EAF74F4469E6}"/>
    <cellStyle name="Normal 8 3 5" xfId="3955" xr:uid="{BD5E62DC-F099-4529-ACD3-E9A8864E4B18}"/>
    <cellStyle name="Normal 8 3 5 2" xfId="31192" xr:uid="{C4C974D1-E1E2-4029-85FB-A03728B328BE}"/>
    <cellStyle name="Normal 8 3 6" xfId="11063" xr:uid="{EA620F63-E447-488A-9D03-A45DB577DF8B}"/>
    <cellStyle name="Normal 8 3 6 2" xfId="31193" xr:uid="{3EBE4320-E839-4DB4-88C0-F46AD2F3116F}"/>
    <cellStyle name="Normal 8 3 7" xfId="31194" xr:uid="{40D76A11-CF39-417C-B2DA-047ECF797760}"/>
    <cellStyle name="Normal 8 3 8" xfId="11052" xr:uid="{A295470F-E25D-44ED-B9C3-7B2ABF7AEA98}"/>
    <cellStyle name="Normal 8 4" xfId="595" xr:uid="{AD7A8F25-3123-47D5-BC41-6E4CAB3FA4E9}"/>
    <cellStyle name="Normal 8 4 2" xfId="902" xr:uid="{55041148-84B5-48A7-A65C-FDD6B40FD71F}"/>
    <cellStyle name="Normal 8 4 2 2" xfId="3298" xr:uid="{92E2A080-688F-417E-864B-D3E5206685AA}"/>
    <cellStyle name="Normal 8 4 2 2 2" xfId="6548" xr:uid="{E33358B4-3F05-464F-9685-4A035365C381}"/>
    <cellStyle name="Normal 8 4 2 2 2 2" xfId="31195" xr:uid="{5BFE2466-F79F-457B-8234-F0F4C5F9C541}"/>
    <cellStyle name="Normal 8 4 2 2 3" xfId="31196" xr:uid="{EA01AED3-40EE-4786-A2B4-E1A7195E02CD}"/>
    <cellStyle name="Normal 8 4 2 3" xfId="4262" xr:uid="{9CDC73DC-52CB-47FE-B26C-54EA3556E57E}"/>
    <cellStyle name="Normal 8 4 2 3 2" xfId="31197" xr:uid="{26A40D46-3E44-430B-A04A-C2B95F14A0E7}"/>
    <cellStyle name="Normal 8 4 2 4" xfId="11066" xr:uid="{74EAECE0-F304-461A-BCB5-E4B5A0D9D167}"/>
    <cellStyle name="Normal 8 4 2 4 2" xfId="31198" xr:uid="{863F24D2-2854-4578-B491-63AB4900FD65}"/>
    <cellStyle name="Normal 8 4 2 5" xfId="11065" xr:uid="{84002F75-A23A-459C-96D0-24AEEFDAE248}"/>
    <cellStyle name="Normal 8 4 3" xfId="2452" xr:uid="{40FD5ABB-A3CE-42A0-A03C-F8D3562CE02A}"/>
    <cellStyle name="Normal 8 4 3 2" xfId="11068" xr:uid="{D8E48CF7-2F7B-4355-9513-276854C45CF8}"/>
    <cellStyle name="Normal 8 4 3 2 2" xfId="31199" xr:uid="{1EF3324D-F61A-4185-9E58-DC3D162AB43C}"/>
    <cellStyle name="Normal 8 4 3 3" xfId="31200" xr:uid="{08F45FFA-211C-40AE-8392-93A24738C068}"/>
    <cellStyle name="Normal 8 4 3 4" xfId="11067" xr:uid="{78D3CFE2-6FD7-432A-9A9B-68F9993C9DFD}"/>
    <cellStyle name="Normal 8 4 3 5" xfId="32736" xr:uid="{1CA8AEB3-2537-4F1B-B9DA-723DD7C4F1DF}"/>
    <cellStyle name="Normal 8 4 4" xfId="3026" xr:uid="{AB126F2C-E6DA-4FB1-B645-D4366F282D27}"/>
    <cellStyle name="Normal 8 4 4 2" xfId="6276" xr:uid="{9B26045F-7BAA-42E5-85CB-1707D522FF99}"/>
    <cellStyle name="Normal 8 4 5" xfId="3956" xr:uid="{21C427AF-6C45-477A-B5E0-C35D63E0A786}"/>
    <cellStyle name="Normal 8 4 5 2" xfId="31201" xr:uid="{AAD8BEA9-C2D3-4720-A781-8A495865B39E}"/>
    <cellStyle name="Normal 8 4 6" xfId="31202" xr:uid="{95D5E1E1-91DD-43C4-93E4-1CD014D71D13}"/>
    <cellStyle name="Normal 8 4 7" xfId="11064" xr:uid="{0349F004-F706-423C-840B-880E09A48989}"/>
    <cellStyle name="Normal 8 4 9" xfId="52" xr:uid="{A8040D4F-858C-4C8A-B7C8-49C30BFEF9C2}"/>
    <cellStyle name="Normal 8 5" xfId="596" xr:uid="{DEFEA196-2606-444B-9CE1-257C7008AA7A}"/>
    <cellStyle name="Normal 8 5 2" xfId="903" xr:uid="{C4FB99FF-B42A-4769-BA34-C92FCBB2A037}"/>
    <cellStyle name="Normal 8 5 2 2" xfId="3299" xr:uid="{106BA83C-503B-48B2-83BD-2ED28CC4B352}"/>
    <cellStyle name="Normal 8 5 2 2 2" xfId="6549" xr:uid="{B656AF26-99DC-44B9-B310-710DACE02C2C}"/>
    <cellStyle name="Normal 8 5 2 3" xfId="4263" xr:uid="{3BB88B65-B861-458F-A562-CA097A3DA003}"/>
    <cellStyle name="Normal 8 5 2 3 2" xfId="31203" xr:uid="{38BB4F4D-698A-4A6C-9EC7-2A17555F366B}"/>
    <cellStyle name="Normal 8 5 2 4" xfId="11070" xr:uid="{5D85B573-6CF7-40DF-8DFB-73BA6F732989}"/>
    <cellStyle name="Normal 8 5 3" xfId="2453" xr:uid="{BB82D079-6DD3-45F6-8830-FBDCE201FD13}"/>
    <cellStyle name="Normal 8 5 3 2" xfId="31204" xr:uid="{466F5D6D-7E47-41BD-8461-B46F8B6F3799}"/>
    <cellStyle name="Normal 8 5 3 3" xfId="11071" xr:uid="{0F65714A-1892-4CF7-8E4B-CB57A55020AC}"/>
    <cellStyle name="Normal 8 5 3 4" xfId="32737" xr:uid="{3C8CA827-9A08-4B54-B5F0-81444C3EE1CB}"/>
    <cellStyle name="Normal 8 5 4" xfId="3027" xr:uid="{DAAC79D4-F79A-45F4-9A22-70EFD0CB4EBF}"/>
    <cellStyle name="Normal 8 5 4 2" xfId="6277" xr:uid="{081BA3EB-D90F-4F1C-B2FE-0100F8FC54AD}"/>
    <cellStyle name="Normal 8 5 5" xfId="3957" xr:uid="{3A67EA07-67C5-4F96-AD0B-B4D5DC6F119E}"/>
    <cellStyle name="Normal 8 5 6" xfId="11069" xr:uid="{67335C1E-378E-4431-9487-3806DFAD21AF}"/>
    <cellStyle name="Normal 8 6" xfId="904" xr:uid="{C903B78D-A34C-4465-8696-0F70EAC2465A}"/>
    <cellStyle name="Normal 8 6 2" xfId="2454" xr:uid="{16FEB305-8826-4860-9AB9-1B5E75BDD7F8}"/>
    <cellStyle name="Normal 8 6 2 2" xfId="11073" xr:uid="{734275D0-8282-4B68-9D84-27097AB6BA4C}"/>
    <cellStyle name="Normal 8 6 2 2 2" xfId="31205" xr:uid="{22D8685B-16BA-49A4-A38D-274AD877EE72}"/>
    <cellStyle name="Normal 8 6 2 3" xfId="32738" xr:uid="{B183CC16-B37B-4C07-9CC7-7EA29B7A17F4}"/>
    <cellStyle name="Normal 8 6 3" xfId="3300" xr:uid="{24E588D6-4BA8-4693-BA52-1BCD4F49E9D7}"/>
    <cellStyle name="Normal 8 6 3 2" xfId="6550" xr:uid="{7FDDB8D8-AFEC-4FA0-91DF-33A40E957D5A}"/>
    <cellStyle name="Normal 8 6 4" xfId="4264" xr:uid="{649DFD38-9A0D-4513-A2A0-FE9A2872AD86}"/>
    <cellStyle name="Normal 8 6 5" xfId="11072" xr:uid="{95B920BB-7882-4342-8A39-96FCA57DF5DC}"/>
    <cellStyle name="Normal 8 7" xfId="2455" xr:uid="{5E109B13-3C79-4B80-864E-241003DDC243}"/>
    <cellStyle name="Normal 8 7 2" xfId="11075" xr:uid="{37E66BAE-3921-4489-B335-1A515E28A3A0}"/>
    <cellStyle name="Normal 8 7 3" xfId="11076" xr:uid="{3A29B200-3E08-4DE6-8BD3-7F65C154DF52}"/>
    <cellStyle name="Normal 8 7 3 2" xfId="31206" xr:uid="{0304B5A1-68CD-4B69-9F7F-6084D36535C9}"/>
    <cellStyle name="Normal 8 7 4" xfId="11074" xr:uid="{176B092B-CF3E-483F-90C5-0E99F92F8F0E}"/>
    <cellStyle name="Normal 8 7 5" xfId="32739" xr:uid="{1DA38259-26F1-4FF7-94DA-E293F69A0CFA}"/>
    <cellStyle name="Normal 8 8" xfId="2456" xr:uid="{A74E00BD-2B2D-49B6-911A-120C84F05D77}"/>
    <cellStyle name="Normal 8 8 2" xfId="11078" xr:uid="{3F6CF57F-B2E7-4B30-A52D-B8312CF3A5D1}"/>
    <cellStyle name="Normal 8 8 3" xfId="11077" xr:uid="{3649326D-B00D-4D8C-9266-DC2229D7B300}"/>
    <cellStyle name="Normal 8 8 4" xfId="32740" xr:uid="{CE646810-C628-4661-B974-BC5484429765}"/>
    <cellStyle name="Normal 8 9" xfId="2457" xr:uid="{CA0A0135-D748-4799-ABD9-A65C54F9122F}"/>
    <cellStyle name="Normal 8 9 2" xfId="11080" xr:uid="{2D0295F6-B6E4-4942-BB1E-F08C474C52A0}"/>
    <cellStyle name="Normal 8 9 3" xfId="11079" xr:uid="{824B25D5-76C7-450F-8ABF-8D279379E183}"/>
    <cellStyle name="Normal 8 9 4" xfId="32741" xr:uid="{96F691F7-A988-40DC-B956-BADEB00DC13F}"/>
    <cellStyle name="Normal 8_05_Research Centre_CD Estimate_BQ" xfId="11081" xr:uid="{225430B1-8D39-4AA9-BD40-AA5307AD0BDF}"/>
    <cellStyle name="Normal 80" xfId="2458" xr:uid="{11EB8F65-D2A3-49EC-8790-F6D158B0055F}"/>
    <cellStyle name="Normal 80 2" xfId="3411" xr:uid="{68CB464D-A2D4-4485-BDBC-0664B1CCA727}"/>
    <cellStyle name="Normal 80 2 2" xfId="6661" xr:uid="{E16CF247-9537-475B-9FC1-E1EBB5F0B333}"/>
    <cellStyle name="Normal 80 3" xfId="5711" xr:uid="{16EAD843-0CDA-4CB8-A440-6AB41253248E}"/>
    <cellStyle name="Normal 80 4" xfId="11082" xr:uid="{FDD37422-5DCE-4061-94FA-50F66F6F119C}"/>
    <cellStyle name="Normal 81" xfId="2459" xr:uid="{4BA993A2-4CB2-41DB-B079-AD9ADCD27CE3}"/>
    <cellStyle name="Normal 81 2" xfId="3412" xr:uid="{5A92FBBF-5D00-4BA0-85F3-5EBA0F96040D}"/>
    <cellStyle name="Normal 81 2 2" xfId="6662" xr:uid="{351EB580-CE01-4D7F-BC81-ACA4EDE0FE89}"/>
    <cellStyle name="Normal 81 3" xfId="5712" xr:uid="{EC25637D-11CF-4EE9-8F9D-9CE55F6233F3}"/>
    <cellStyle name="Normal 82" xfId="2460" xr:uid="{04FF8782-77FD-4D7E-AED0-AA309751A45F}"/>
    <cellStyle name="Normal 82 2" xfId="3413" xr:uid="{A763A4A7-7CC6-48AE-A931-8C17BC941343}"/>
    <cellStyle name="Normal 82 2 2" xfId="6663" xr:uid="{07424BB1-C2A1-475D-A810-A1E364F00725}"/>
    <cellStyle name="Normal 82 3" xfId="5713" xr:uid="{EB14AB50-48DE-452E-8300-4E090B135DCD}"/>
    <cellStyle name="Normal 83" xfId="2461" xr:uid="{85CEE60C-9BEC-4164-AA70-B32A1E720B6B}"/>
    <cellStyle name="Normal 83 2" xfId="3414" xr:uid="{BFE9367A-4D39-4C04-AE65-BD92A40E5AB2}"/>
    <cellStyle name="Normal 83 2 2" xfId="6664" xr:uid="{9AA12757-7084-4E13-A77F-E2410FE6751A}"/>
    <cellStyle name="Normal 83 3" xfId="5714" xr:uid="{EF5DF3D3-C8E4-4CC8-98A8-0199265566FB}"/>
    <cellStyle name="Normal 84" xfId="2773" xr:uid="{BEE6F9D9-C4C8-4650-92CA-0C26CE6312A5}"/>
    <cellStyle name="Normal 84 2" xfId="6022" xr:uid="{8B3BB683-8CD6-4CDE-A8A4-D7C9FD082432}"/>
    <cellStyle name="Normal 85" xfId="2462" xr:uid="{79811299-8173-4A51-BF19-B238C0BC3365}"/>
    <cellStyle name="Normal 85 2" xfId="3415" xr:uid="{0C5E7FFB-F68D-4E9B-8E8D-54F3EA885007}"/>
    <cellStyle name="Normal 85 2 2" xfId="6665" xr:uid="{712546AB-2F0E-43D3-AECB-3629570F5867}"/>
    <cellStyle name="Normal 85 3" xfId="5715" xr:uid="{594EE304-ECEE-4E55-8B4E-7F18B7C28779}"/>
    <cellStyle name="Normal 86" xfId="2463" xr:uid="{F203F488-127A-42AC-863A-50B27C08A740}"/>
    <cellStyle name="Normal 86 2" xfId="3416" xr:uid="{B3E2D8D4-C4F8-4EDA-80A3-CF845E4DC55E}"/>
    <cellStyle name="Normal 86 2 2" xfId="6666" xr:uid="{305B4036-0C34-407C-BBA9-CAD7494A5E6D}"/>
    <cellStyle name="Normal 86 3" xfId="5716" xr:uid="{D8209679-8F00-4FB8-9F55-CEE72C7975F0}"/>
    <cellStyle name="Normal 86 4" xfId="11083" xr:uid="{F56E55CA-3532-4046-9E1D-3F8B82E238F8}"/>
    <cellStyle name="Normal 87" xfId="2464" xr:uid="{248A1279-4401-4E28-ACD0-EE2C62A7A52E}"/>
    <cellStyle name="Normal 87 2" xfId="3417" xr:uid="{2F383DE5-D328-4E36-BAB3-C4444D02B8BB}"/>
    <cellStyle name="Normal 87 2 2" xfId="6667" xr:uid="{3750A6C6-F56E-45DF-9950-B2BDBD9B768A}"/>
    <cellStyle name="Normal 87 3" xfId="5717" xr:uid="{07FF8ADE-F473-48B0-91CC-2B25EDFAAA77}"/>
    <cellStyle name="Normal 87 4" xfId="11084" xr:uid="{15101760-8778-4471-9CA3-3E9B09C569C3}"/>
    <cellStyle name="Normal 88" xfId="2465" xr:uid="{318927CD-2FA5-4A10-87C4-99A3ECFAEB7E}"/>
    <cellStyle name="Normal 88 2" xfId="3418" xr:uid="{F4193782-D1B6-45B0-ADDB-4F2F5922D1B6}"/>
    <cellStyle name="Normal 88 2 2" xfId="6668" xr:uid="{E307F7ED-0EC3-427A-81E2-3D60FD6D7C76}"/>
    <cellStyle name="Normal 88 3" xfId="5718" xr:uid="{A7F70E79-9639-487B-81A1-191FAEA61BAB}"/>
    <cellStyle name="Normal 88 4" xfId="11085" xr:uid="{B945393D-BD09-48F1-81BD-17E60C20C75B}"/>
    <cellStyle name="Normal 89" xfId="2466" xr:uid="{E9D9A24A-6ABF-49B5-8107-9A37967DCAC0}"/>
    <cellStyle name="Normal 89 2" xfId="3419" xr:uid="{F0960395-AF93-42AC-8A77-480BAACEDBD4}"/>
    <cellStyle name="Normal 89 2 2" xfId="6669" xr:uid="{CADC56FA-A9AC-4B36-B3EC-0A49FCA9BCF0}"/>
    <cellStyle name="Normal 89 3" xfId="5719" xr:uid="{5CC4C4E6-4852-447B-AF6E-8250D236211D}"/>
    <cellStyle name="Normal 89 4" xfId="11086" xr:uid="{CD695F5C-BFE7-4B99-BF0F-43A43C223537}"/>
    <cellStyle name="Normal 9" xfId="597" xr:uid="{0D01C9F9-6DED-4706-95ED-3673E31FD5CF}"/>
    <cellStyle name="Normal 9 10" xfId="32257" xr:uid="{920C4EFF-3BA6-4ADA-BFE4-5E887C1F033C}"/>
    <cellStyle name="Normal 9 2" xfId="598" xr:uid="{B19D7D8E-BAFF-432E-9423-CF2F91A04AFF}"/>
    <cellStyle name="Normal 9 2 2" xfId="905" xr:uid="{10438561-1AD0-4726-B49C-12B7ECFC71E2}"/>
    <cellStyle name="Normal 9 2 2 2" xfId="3301" xr:uid="{681AB416-FE32-4D04-B694-0374190FE173}"/>
    <cellStyle name="Normal 9 2 2 2 2" xfId="6551" xr:uid="{EF2F39B5-5538-42E8-9B8A-D6A4C10AA2A5}"/>
    <cellStyle name="Normal 9 2 2 2 3" xfId="11088" xr:uid="{5973B324-61E4-4A9E-BEAC-A8B432FFD740}"/>
    <cellStyle name="Normal 9 2 2 3" xfId="4265" xr:uid="{443F5F36-E7C1-453F-8EEF-6F21987F4864}"/>
    <cellStyle name="Normal 9 2 2 3 2" xfId="11089" xr:uid="{BE6CAF99-58A4-48C0-B181-A2B018F0FBA6}"/>
    <cellStyle name="Normal 9 2 2 4" xfId="11087" xr:uid="{56CBA6F3-5391-418B-AC34-8D02AC077743}"/>
    <cellStyle name="Normal 9 2 3" xfId="2467" xr:uid="{92093506-20A6-4D80-83E3-AC4C2A22FD73}"/>
    <cellStyle name="Normal 9 2 3 2" xfId="11090" xr:uid="{60F733E3-EC8F-47E6-ADB0-6B1B57546B17}"/>
    <cellStyle name="Normal 9 2 3 3" xfId="32743" xr:uid="{C9B5B340-F31D-48BE-9169-B0A5E1E386FD}"/>
    <cellStyle name="Normal 9 2 4" xfId="3029" xr:uid="{1EAC4583-5848-4807-9008-E86359D6FBC8}"/>
    <cellStyle name="Normal 9 2 4 2" xfId="6279" xr:uid="{CB1F99F9-DD72-45C8-9403-3A88F359B03B}"/>
    <cellStyle name="Normal 9 2 4 3" xfId="11091" xr:uid="{549AA209-B1FA-4D36-891F-716D6D840633}"/>
    <cellStyle name="Normal 9 2 5" xfId="3959" xr:uid="{2B048ED9-75C5-408A-AA0D-F630E802C3AD}"/>
    <cellStyle name="Normal 9 2 5 2" xfId="11092" xr:uid="{737F2EAB-FC95-4586-AC9B-D406C5E8B164}"/>
    <cellStyle name="Normal 9 3" xfId="599" xr:uid="{64D15EB5-6497-4F1B-AF08-15C84BBDBBB6}"/>
    <cellStyle name="Normal 9 3 2" xfId="906" xr:uid="{2798F7C2-C1AD-4A8F-A28B-722936982046}"/>
    <cellStyle name="Normal 9 3 2 2" xfId="3302" xr:uid="{F6E32178-AD95-4618-9468-6FB308E7097B}"/>
    <cellStyle name="Normal 9 3 2 2 2" xfId="6552" xr:uid="{F920AEAE-2EAD-4419-BA18-86B631E61809}"/>
    <cellStyle name="Normal 9 3 2 2 2 2" xfId="11096" xr:uid="{F48967BF-9ABA-4AB3-8DC7-58E688865335}"/>
    <cellStyle name="Normal 9 3 2 2 2 2 2" xfId="31207" xr:uid="{56F74DC2-A1EF-44CB-9B61-1A4F6BDCBDC7}"/>
    <cellStyle name="Normal 9 3 2 2 2 3" xfId="31208" xr:uid="{F123ED36-BCD2-4545-92DD-C3A70C039279}"/>
    <cellStyle name="Normal 9 3 2 2 3" xfId="11097" xr:uid="{5C91E6D4-8D71-4C9C-B366-5581F727E011}"/>
    <cellStyle name="Normal 9 3 2 2 3 2" xfId="31209" xr:uid="{B7243D48-723F-4360-997F-AB8B6A6C65C7}"/>
    <cellStyle name="Normal 9 3 2 2 4" xfId="11098" xr:uid="{6D881D1B-80B7-4532-87BF-16A4D7876AAB}"/>
    <cellStyle name="Normal 9 3 2 2 4 2" xfId="31210" xr:uid="{D76A612A-E201-45A2-B2A4-C1011E89EDD4}"/>
    <cellStyle name="Normal 9 3 2 2 5" xfId="11095" xr:uid="{AE7BCF25-BF4B-4FDB-9391-71F7795B1666}"/>
    <cellStyle name="Normal 9 3 2 3" xfId="4266" xr:uid="{FA7E58C8-D8F6-41A2-920F-AFA1998D275A}"/>
    <cellStyle name="Normal 9 3 2 3 2" xfId="11100" xr:uid="{D9A1F650-F5E4-4887-A632-BAA4DF1F5336}"/>
    <cellStyle name="Normal 9 3 2 3 2 2" xfId="31211" xr:uid="{3BB89A1E-18F2-4D46-82CB-4BF0948AA0EE}"/>
    <cellStyle name="Normal 9 3 2 3 3" xfId="11101" xr:uid="{E59AE6A8-550D-4B14-8DA4-DE5563DAB86A}"/>
    <cellStyle name="Normal 9 3 2 3 3 2" xfId="31212" xr:uid="{3E2BAC2D-78EF-4D64-AA31-45F56730F7BD}"/>
    <cellStyle name="Normal 9 3 2 3 4" xfId="11099" xr:uid="{07E8FD11-FB85-49DC-81AD-0593F2E59496}"/>
    <cellStyle name="Normal 9 3 2 4" xfId="11102" xr:uid="{3DE5A856-BE72-4A4D-89B7-50D7D271CA8E}"/>
    <cellStyle name="Normal 9 3 2 4 2" xfId="31213" xr:uid="{1B4A48EE-F50E-47AE-B0E4-796081B6C5D3}"/>
    <cellStyle name="Normal 9 3 2 5" xfId="11103" xr:uid="{D5C618A3-9E02-4A01-890F-ADE5412424A5}"/>
    <cellStyle name="Normal 9 3 2 5 2" xfId="31214" xr:uid="{DE490210-049E-45D4-BDD0-190B9C18E009}"/>
    <cellStyle name="Normal 9 3 2 6" xfId="11094" xr:uid="{2C28A690-522B-4F93-876A-78FB5BCE9882}"/>
    <cellStyle name="Normal 9 3 3" xfId="3030" xr:uid="{A0C9548A-30BE-45C3-BD88-128D38668CE8}"/>
    <cellStyle name="Normal 9 3 3 2" xfId="6280" xr:uid="{C10ECABE-E55E-4A3B-94BF-75496AC027EE}"/>
    <cellStyle name="Normal 9 3 3 2 2" xfId="11105" xr:uid="{499FE6AA-F515-4816-BA64-9EB009EC44C9}"/>
    <cellStyle name="Normal 9 3 3 2 2 2" xfId="31215" xr:uid="{FFC74391-53CA-4E7F-83DE-895E4A494E18}"/>
    <cellStyle name="Normal 9 3 3 2 3" xfId="31216" xr:uid="{09B5A9BB-33BA-4684-A77E-1A7EFC019800}"/>
    <cellStyle name="Normal 9 3 3 3" xfId="11106" xr:uid="{824EB8D9-43C6-4956-A3E4-19660BF15F9C}"/>
    <cellStyle name="Normal 9 3 3 3 2" xfId="31217" xr:uid="{ADCC057E-5322-4E53-A44A-CDB8DDD5D2B6}"/>
    <cellStyle name="Normal 9 3 3 4" xfId="11107" xr:uid="{A4645102-AC7B-4798-B2FB-11BF3D56366F}"/>
    <cellStyle name="Normal 9 3 3 4 2" xfId="31218" xr:uid="{1B1C1D33-39C6-4C84-BD60-924EE063A099}"/>
    <cellStyle name="Normal 9 3 3 5" xfId="11104" xr:uid="{F833FB69-014C-4D0D-BC30-3F8522A6C01C}"/>
    <cellStyle name="Normal 9 3 4" xfId="3960" xr:uid="{CCE89383-AD38-4D53-B0F3-90FEC4ACC856}"/>
    <cellStyle name="Normal 9 3 4 2" xfId="11109" xr:uid="{C4558A3A-2B5C-4216-8311-C06641579022}"/>
    <cellStyle name="Normal 9 3 4 2 2" xfId="31219" xr:uid="{02D11B3D-F025-46BA-87A6-1FCBA1888980}"/>
    <cellStyle name="Normal 9 3 4 3" xfId="11110" xr:uid="{2CD89DFF-B146-4979-BF58-58BBA006FAD5}"/>
    <cellStyle name="Normal 9 3 4 3 2" xfId="31220" xr:uid="{E5051860-EF05-4314-B266-32CA5E002324}"/>
    <cellStyle name="Normal 9 3 4 4" xfId="11108" xr:uid="{9C096009-342C-4A07-883C-5A74CFD683B3}"/>
    <cellStyle name="Normal 9 3 5" xfId="11111" xr:uid="{FFFEED25-814E-43ED-B4B5-83084636622B}"/>
    <cellStyle name="Normal 9 3 5 2" xfId="31221" xr:uid="{B44B26FE-A336-42DD-9F84-5D93E85E2BCC}"/>
    <cellStyle name="Normal 9 3 6" xfId="11112" xr:uid="{EA79A24C-9F2B-4646-9DB7-58B77508E9EA}"/>
    <cellStyle name="Normal 9 3 6 2" xfId="31222" xr:uid="{6A9E6ED2-45A4-4774-98EC-F48BA3F35B73}"/>
    <cellStyle name="Normal 9 3 7" xfId="11093" xr:uid="{D6D4FDAB-A2EC-462B-A30A-76D2096F25CA}"/>
    <cellStyle name="Normal 9 4" xfId="600" xr:uid="{73191730-AF13-4DBA-912A-3DF140F92F2B}"/>
    <cellStyle name="Normal 9 4 2" xfId="907" xr:uid="{C56082AD-D363-4FCE-8A35-5DECFBAD7F3B}"/>
    <cellStyle name="Normal 9 4 2 2" xfId="3303" xr:uid="{5ECF69EC-6C85-4A93-80B2-BE426D6F992E}"/>
    <cellStyle name="Normal 9 4 2 2 2" xfId="6553" xr:uid="{2268B6BA-7C2C-4FA4-9314-9AB47392CFE2}"/>
    <cellStyle name="Normal 9 4 2 2 3" xfId="11115" xr:uid="{B0D050CF-4FF6-43A9-856C-D17575D3B6ED}"/>
    <cellStyle name="Normal 9 4 2 3" xfId="4267" xr:uid="{326FBF7D-0E4B-427D-AE73-990EE628AAF3}"/>
    <cellStyle name="Normal 9 4 2 3 2" xfId="11116" xr:uid="{2DF1C16D-70D9-47C3-A75E-4C07F8B20D68}"/>
    <cellStyle name="Normal 9 4 2 4" xfId="11114" xr:uid="{7FC4A6F4-B1F9-4BE3-96C8-CD1DFF696507}"/>
    <cellStyle name="Normal 9 4 3" xfId="3031" xr:uid="{B5A82D7A-C609-460B-AF65-DA3F6C4135F6}"/>
    <cellStyle name="Normal 9 4 3 2" xfId="6281" xr:uid="{8EFB11F9-F2F9-488F-A1AE-024EDE8DCE6F}"/>
    <cellStyle name="Normal 9 4 3 3" xfId="11117" xr:uid="{B6FAACA7-0AF2-40A3-B6DE-4F72F1067A1F}"/>
    <cellStyle name="Normal 9 4 4" xfId="3961" xr:uid="{B4723A10-2F7D-4ED3-8C2E-3E3540BBD78C}"/>
    <cellStyle name="Normal 9 4 4 2" xfId="11118" xr:uid="{4C4E5E6F-971A-4C47-864C-0E85FE61A8EE}"/>
    <cellStyle name="Normal 9 4 5" xfId="31223" xr:uid="{BE93C706-90D1-4914-AC14-5A0462301245}"/>
    <cellStyle name="Normal 9 4 6" xfId="11113" xr:uid="{B7DA7C5B-B8A3-49DC-B539-DC75060D04A0}"/>
    <cellStyle name="Normal 9 5" xfId="601" xr:uid="{9E095025-AA73-4E33-BF70-B13FF19AAAD4}"/>
    <cellStyle name="Normal 9 5 2" xfId="908" xr:uid="{09D51E93-BF17-448B-AEC3-9F45E9111483}"/>
    <cellStyle name="Normal 9 5 2 2" xfId="3304" xr:uid="{E5A55D6D-2104-44E8-94FE-4EAF46EF703C}"/>
    <cellStyle name="Normal 9 5 2 2 2" xfId="6554" xr:uid="{26D7D8D6-FD96-4DB2-875C-2B0232C4F104}"/>
    <cellStyle name="Normal 9 5 2 3" xfId="4268" xr:uid="{D33A445E-C6C8-478E-8D5B-DAF9D6C76B3E}"/>
    <cellStyle name="Normal 9 5 2 4" xfId="11120" xr:uid="{42282CAB-1D90-4BFF-9A31-95A841045596}"/>
    <cellStyle name="Normal 9 5 3" xfId="3032" xr:uid="{0B1608A3-1D7F-4E73-9D25-894021120045}"/>
    <cellStyle name="Normal 9 5 3 2" xfId="6282" xr:uid="{E21F05C6-F08D-4CAF-BB44-A442A27852F3}"/>
    <cellStyle name="Normal 9 5 3 3" xfId="11121" xr:uid="{B2648F08-41D7-4376-8B6A-0C8F7CBCA65D}"/>
    <cellStyle name="Normal 9 5 4" xfId="3962" xr:uid="{3FF9B6A8-124F-4EAA-B58C-9BED06E5C8D4}"/>
    <cellStyle name="Normal 9 5 4 2" xfId="11122" xr:uid="{71525589-47F6-4F43-B3D3-BD1B44DBE77A}"/>
    <cellStyle name="Normal 9 5 5" xfId="11119" xr:uid="{1560685F-25AA-495C-81D4-5306177AE32F}"/>
    <cellStyle name="Normal 9 6" xfId="909" xr:uid="{443D86DD-3D95-4B0B-AF2C-4EEEBB1DFFA0}"/>
    <cellStyle name="Normal 9 6 2" xfId="3305" xr:uid="{C8D1C166-3AD0-4D76-BBF6-9AFEC55054F5}"/>
    <cellStyle name="Normal 9 6 2 2" xfId="6555" xr:uid="{A5C6FB89-2A5C-4DB4-92A6-25EF4DB556B1}"/>
    <cellStyle name="Normal 9 6 3" xfId="4269" xr:uid="{D89B21FA-DDA9-42C9-B262-AD70962A352D}"/>
    <cellStyle name="Normal 9 6 4" xfId="11123" xr:uid="{1D293B09-2CB3-4BFC-B085-22F5FB61DDBD}"/>
    <cellStyle name="Normal 9 7" xfId="1383" xr:uid="{6C5821F9-B99E-4776-8E26-FEAE453B5F8B}"/>
    <cellStyle name="Normal 9 7 2" xfId="3322" xr:uid="{4F71F603-DC7B-4312-B311-FBDD7D8EC266}"/>
    <cellStyle name="Normal 9 7 2 2" xfId="6572" xr:uid="{BD66A456-777D-4E5A-B45E-3DCA4BFDB759}"/>
    <cellStyle name="Normal 9 7 3" xfId="4664" xr:uid="{7C9C9AE8-B76E-495D-9E07-3514D36C02E3}"/>
    <cellStyle name="Normal 9 7 4" xfId="11124" xr:uid="{091D3BA9-7AE8-4097-8FFA-E09EAF6F4499}"/>
    <cellStyle name="Normal 9 8" xfId="3028" xr:uid="{471EED54-037B-492E-925A-CF8729EC91B0}"/>
    <cellStyle name="Normal 9 8 2" xfId="6278" xr:uid="{BFE0B3A1-1C2D-4D95-9E15-6313E0AC4F0D}"/>
    <cellStyle name="Normal 9 8 3" xfId="11125" xr:uid="{42F43656-3C23-4FD7-8818-75D2762DB2CB}"/>
    <cellStyle name="Normal 9 9" xfId="3958" xr:uid="{3A072E45-522C-42EE-86EB-995FF8A89033}"/>
    <cellStyle name="Normal 9_BC Tender Return Analysis (MEP)-EE" xfId="11126" xr:uid="{FEB8A786-223A-4095-A032-6839AB498121}"/>
    <cellStyle name="Normal 90" xfId="2468" xr:uid="{86DB5BBF-AB8F-4554-9B8D-F1B04F1AA0E6}"/>
    <cellStyle name="Normal 90 2" xfId="3420" xr:uid="{F77136DD-D836-4D2E-92ED-D000142D5189}"/>
    <cellStyle name="Normal 90 2 2" xfId="6670" xr:uid="{70F056AC-9D9A-47CD-8415-42D0B0913E5D}"/>
    <cellStyle name="Normal 90 3" xfId="5721" xr:uid="{8200F0B5-2282-42D9-8833-2987E0D7D696}"/>
    <cellStyle name="Normal 91" xfId="2469" xr:uid="{11D39DB7-E08E-45B6-BB41-F193F3715DF8}"/>
    <cellStyle name="Normal 91 2" xfId="3421" xr:uid="{D645ECEF-E097-4759-957A-955FE52E0A75}"/>
    <cellStyle name="Normal 91 2 2" xfId="6671" xr:uid="{30C4DBA0-9C1C-42AF-8869-1A50C15800ED}"/>
    <cellStyle name="Normal 91 3" xfId="5722" xr:uid="{0954DEEB-1C57-428F-ACB0-3BB537EF7735}"/>
    <cellStyle name="Normal 91 4" xfId="31224" xr:uid="{EEAEBD4A-8746-46D6-873B-A612B5C65F3F}"/>
    <cellStyle name="Normal 92" xfId="3479" xr:uid="{C11EDA28-E7A9-4D46-9999-C2931D062901}"/>
    <cellStyle name="Normal 92 2" xfId="31225" xr:uid="{9B341525-386B-44E9-9A16-C8496A3BF42D}"/>
    <cellStyle name="Normal 93" xfId="2470" xr:uid="{9ECF3D3A-2CB0-4D2D-AB85-147ADDD6ABD8}"/>
    <cellStyle name="Normal 93 2" xfId="3422" xr:uid="{1B57E94C-E997-45FE-8AAC-8B53DEC40374}"/>
    <cellStyle name="Normal 93 2 2" xfId="6672" xr:uid="{8080DBFE-7394-46E0-9BB5-4BF4F1DD0058}"/>
    <cellStyle name="Normal 93 3" xfId="5723" xr:uid="{B171CB03-1E69-4CE5-BC36-598C143FAA9E}"/>
    <cellStyle name="Normal 94" xfId="6002" xr:uid="{04D4FADE-13A6-4EC3-954E-84994FE4632F}"/>
    <cellStyle name="Normal 94 2" xfId="31226" xr:uid="{CD359AE2-0745-42DA-83F6-5D451B44E620}"/>
    <cellStyle name="Normal 95" xfId="2471" xr:uid="{3A5656A7-B520-4CD6-AFF1-BD8D3084B948}"/>
    <cellStyle name="Normal 95 2" xfId="3423" xr:uid="{CBDE416E-FD8D-4AFA-89A1-87BF985BA3F8}"/>
    <cellStyle name="Normal 95 2 2" xfId="6673" xr:uid="{3B2FF7FC-81EA-43B8-BFFE-ABF30E81F482}"/>
    <cellStyle name="Normal 95 3" xfId="5724" xr:uid="{18E32954-AFE3-4DDB-82CA-12BD0EB8CA69}"/>
    <cellStyle name="Normal 96" xfId="2472" xr:uid="{B43E3A5C-B6BC-4049-905C-4335D86E0FBA}"/>
    <cellStyle name="Normal 96 2" xfId="3424" xr:uid="{8108D263-8418-4AE1-887A-07CF4A37A661}"/>
    <cellStyle name="Normal 96 2 2" xfId="6674" xr:uid="{21592C60-013B-4C24-B6B7-CEBCC728011C}"/>
    <cellStyle name="Normal 96 3" xfId="5725" xr:uid="{453DF027-9CD7-495F-AD30-C7CC8EED06F2}"/>
    <cellStyle name="Normal 97" xfId="7353" xr:uid="{6BC01762-DAF0-4446-B0D8-E8E494C45D56}"/>
    <cellStyle name="Normal 98" xfId="3478" xr:uid="{EFD6C8CE-9FC3-465D-84FE-ED6A401CE1EF}"/>
    <cellStyle name="Normal 99" xfId="3514" xr:uid="{DD5C1013-8E6E-438F-8F4F-EEC8C426AA2F}"/>
    <cellStyle name="Normale_COLUMNS_" xfId="2473" xr:uid="{2E03421E-50B2-42D7-B7C8-39360F736E45}"/>
    <cellStyle name="Normalny_08-04-22 powierzchnie E" xfId="11127" xr:uid="{5FEFAA75-109F-4775-9A7C-3C7511965DF5}"/>
    <cellStyle name="Notas" xfId="2474" xr:uid="{ADA83CDF-3CEA-43A8-A15B-439E39B5DE15}"/>
    <cellStyle name="Note 10" xfId="1384" xr:uid="{2F2ED963-5CC6-4239-831E-C334373EDDB5}"/>
    <cellStyle name="Note 10 2" xfId="31228" xr:uid="{89542E27-BFAB-47F0-A29E-48B73DCD49F1}"/>
    <cellStyle name="Note 10 3" xfId="31227" xr:uid="{BC0E61D6-8E04-4417-B134-2AA5588059C9}"/>
    <cellStyle name="Note 11" xfId="31229" xr:uid="{0127A6BE-6204-4699-B785-AD1C86B76D8C}"/>
    <cellStyle name="Note 11 2" xfId="31230" xr:uid="{4717AA38-6795-4E56-8834-F9508B2E0382}"/>
    <cellStyle name="Note 11 3" xfId="32697" xr:uid="{2B73166D-1BBC-4F1D-A45B-1E16538C9FC3}"/>
    <cellStyle name="Note 12" xfId="31231" xr:uid="{919F96F1-4E12-4044-9D2A-911817F29C69}"/>
    <cellStyle name="Note 12 2" xfId="31232" xr:uid="{D725B678-B5F6-45C3-ADFC-074C9F6EE762}"/>
    <cellStyle name="Note 13" xfId="31233" xr:uid="{738ED7E1-47C6-43E8-ABF4-D81CBE81E9F5}"/>
    <cellStyle name="Note 14" xfId="31234" xr:uid="{EADADD11-B906-4175-A912-B94953F70AF7}"/>
    <cellStyle name="Note 15" xfId="98" xr:uid="{2F189A5B-644C-4063-8652-CB051B1B32E5}"/>
    <cellStyle name="Note 2" xfId="602" xr:uid="{0FE6C863-E78A-4292-A4CE-296ADE575E7E}"/>
    <cellStyle name="Note 2 10" xfId="11129" xr:uid="{7B639B29-1689-49BB-988A-3604EE47E7C0}"/>
    <cellStyle name="Note 2 10 2" xfId="31235" xr:uid="{80071F2C-4558-4727-8698-E288EB0BB608}"/>
    <cellStyle name="Note 2 10 2 2" xfId="31236" xr:uid="{D104959A-E577-4588-80CB-D46DB615FB27}"/>
    <cellStyle name="Note 2 10 3" xfId="31237" xr:uid="{88F49DC8-1E18-4193-B4F7-7897EE872C4B}"/>
    <cellStyle name="Note 2 11" xfId="31238" xr:uid="{79D67B63-5CA6-45F3-8809-54967B940764}"/>
    <cellStyle name="Note 2 11 2" xfId="31239" xr:uid="{4BD2480C-3F7D-47EE-8ACD-44D29933367B}"/>
    <cellStyle name="Note 2 12" xfId="31240" xr:uid="{2AEC524B-EA19-4992-B43D-AA241300180F}"/>
    <cellStyle name="Note 2 12 2" xfId="31241" xr:uid="{02734EEB-3D66-430F-95C9-297567D32315}"/>
    <cellStyle name="Note 2 13" xfId="31242" xr:uid="{B4BA4648-9E69-4FFD-9DD1-83B87F3DABE5}"/>
    <cellStyle name="Note 2 13 2" xfId="31243" xr:uid="{DD0E9B65-7524-4B52-A667-A797491DAA14}"/>
    <cellStyle name="Note 2 14" xfId="31244" xr:uid="{D96D6D37-CF5E-4EAC-962F-B80323752B3A}"/>
    <cellStyle name="Note 2 14 2" xfId="31245" xr:uid="{C3B8E5B1-F02F-4777-B00E-71152F130308}"/>
    <cellStyle name="Note 2 15" xfId="31246" xr:uid="{765D0B0B-8C49-4DB6-A2D4-FFC8330614AE}"/>
    <cellStyle name="Note 2 16" xfId="31247" xr:uid="{AA54DFBB-966F-4364-B907-F5F3BDE2556C}"/>
    <cellStyle name="Note 2 17" xfId="31248" xr:uid="{7AB1D16E-45F4-4D8F-9C25-7118508C9568}"/>
    <cellStyle name="Note 2 18" xfId="11128" xr:uid="{E6F94AB1-9C96-4EBB-A5D2-DF9E96BA1916}"/>
    <cellStyle name="Note 2 2" xfId="1386" xr:uid="{4E3DB33A-CD83-4EFB-B906-F333917C62B6}"/>
    <cellStyle name="Note 2 2 10" xfId="11130" xr:uid="{EE5E5314-1842-4CCB-BF58-0192B9627A43}"/>
    <cellStyle name="Note 2 2 2" xfId="11131" xr:uid="{089229A6-B6B8-4D64-A1EC-1F40B28CB5DF}"/>
    <cellStyle name="Note 2 2 2 2" xfId="11132" xr:uid="{87C4A83B-4E51-496A-93E9-8D9993D7B0F4}"/>
    <cellStyle name="Note 2 2 2 2 2" xfId="31249" xr:uid="{8ACAAD16-EC3B-4A48-BCF4-57EAB77EB15B}"/>
    <cellStyle name="Note 2 2 2 2 2 2" xfId="31250" xr:uid="{45118113-314C-4BF6-B21A-B156DF5581C2}"/>
    <cellStyle name="Note 2 2 2 2 3" xfId="31251" xr:uid="{F9AD5639-6874-4F68-86CD-6C06AC3BE2BF}"/>
    <cellStyle name="Note 2 2 3" xfId="11133" xr:uid="{CCD7C210-EFD1-4DA8-8F6F-313DFFB452C2}"/>
    <cellStyle name="Note 2 2 4" xfId="31252" xr:uid="{B55CA247-F674-4A83-9BB1-6293AD93BC09}"/>
    <cellStyle name="Note 2 2 4 2" xfId="31253" xr:uid="{BAFBDA49-44EB-454C-8854-CB797C070367}"/>
    <cellStyle name="Note 2 2 5" xfId="31254" xr:uid="{B4599DD8-B201-48AD-BFC0-EBE841E96668}"/>
    <cellStyle name="Note 2 2 5 2" xfId="31255" xr:uid="{BCCF10A1-52C3-4676-A4D0-6E8E42FBAA61}"/>
    <cellStyle name="Note 2 2 6" xfId="31256" xr:uid="{86DB2FB7-3CAE-48DB-ABC5-6769C6D7803A}"/>
    <cellStyle name="Note 2 2 6 2" xfId="31257" xr:uid="{21B5DEC8-CB5C-449D-BEA0-A2F4DC369090}"/>
    <cellStyle name="Note 2 2 7" xfId="31258" xr:uid="{3C49B9AE-0E95-4796-AE18-FF9111610823}"/>
    <cellStyle name="Note 2 2 7 2" xfId="31259" xr:uid="{6EAE02FC-3BD4-4520-AED1-95777C322D20}"/>
    <cellStyle name="Note 2 2 8" xfId="31260" xr:uid="{49C2B0C2-0618-497C-99B6-2560D3F8799F}"/>
    <cellStyle name="Note 2 2 9" xfId="31261" xr:uid="{62904D09-03DB-4500-B3CD-B8B98981FE70}"/>
    <cellStyle name="Note 2 3" xfId="1387" xr:uid="{5FDBA485-41E0-40E1-94E4-B4CE37017642}"/>
    <cellStyle name="Note 2 3 10" xfId="11134" xr:uid="{1FBD61FB-9E10-4101-999F-5ACF119EB312}"/>
    <cellStyle name="Note 2 3 2" xfId="11135" xr:uid="{510DFAF2-89F0-4960-93FC-B20C4966B207}"/>
    <cellStyle name="Note 2 3 2 2" xfId="11136" xr:uid="{12FDD39E-BA58-4F53-88EE-5D57100DB4DF}"/>
    <cellStyle name="Note 2 3 2 2 2" xfId="31262" xr:uid="{F5C32E37-8EDE-4540-9110-3D497926FFC1}"/>
    <cellStyle name="Note 2 3 2 2 2 2" xfId="31263" xr:uid="{EDB3A9F1-04F7-4393-948C-435CD5F67520}"/>
    <cellStyle name="Note 2 3 2 2 3" xfId="31264" xr:uid="{39CC0202-FD7E-4BA4-BEAB-145E3B6EC8D5}"/>
    <cellStyle name="Note 2 3 3" xfId="11137" xr:uid="{569D5934-C244-4B92-99B1-170F406E942F}"/>
    <cellStyle name="Note 2 3 4" xfId="31265" xr:uid="{386159FB-CB56-44B5-82BF-FB6E8EA30230}"/>
    <cellStyle name="Note 2 3 4 2" xfId="31266" xr:uid="{13B11836-6548-4E79-826A-F73151B386FF}"/>
    <cellStyle name="Note 2 3 5" xfId="31267" xr:uid="{E338BBAF-37C9-4AAA-969F-D8A073DBB334}"/>
    <cellStyle name="Note 2 3 5 2" xfId="31268" xr:uid="{F12B9EA8-E425-4DAF-8578-170A5F676B13}"/>
    <cellStyle name="Note 2 3 6" xfId="31269" xr:uid="{D3119876-541C-47E2-A180-2E79F21CCDCE}"/>
    <cellStyle name="Note 2 3 6 2" xfId="31270" xr:uid="{C61CE283-04C5-4164-A7A1-588A2D9E1232}"/>
    <cellStyle name="Note 2 3 7" xfId="31271" xr:uid="{C3A2ABA6-98F0-42E5-A7AA-14EB9F345C09}"/>
    <cellStyle name="Note 2 3 7 2" xfId="31272" xr:uid="{2F0A7D22-A73A-4E12-84AB-0AF70F49F988}"/>
    <cellStyle name="Note 2 3 8" xfId="31273" xr:uid="{04F59065-349F-4443-AE31-CD6D78B51FE6}"/>
    <cellStyle name="Note 2 3 9" xfId="31274" xr:uid="{75B568D6-F07B-4641-A5C3-F302674A3255}"/>
    <cellStyle name="Note 2 4" xfId="1385" xr:uid="{F5370188-A19F-4AD9-89CA-5732DE3ED60E}"/>
    <cellStyle name="Note 2 4 10" xfId="11138" xr:uid="{41E6309A-291C-49A6-A55F-DECDC27D451D}"/>
    <cellStyle name="Note 2 4 2" xfId="11139" xr:uid="{5528CF61-EDA1-4F0C-86DD-833272AEABCF}"/>
    <cellStyle name="Note 2 4 2 2" xfId="11140" xr:uid="{C67139AC-595B-48A9-804A-5607C1C833DD}"/>
    <cellStyle name="Note 2 4 2 2 2" xfId="31275" xr:uid="{8C4C5315-37D1-4057-A99D-34B5E9401EC8}"/>
    <cellStyle name="Note 2 4 2 2 2 2" xfId="31276" xr:uid="{6DF342D4-2074-481A-9290-5D00EB8BDAEE}"/>
    <cellStyle name="Note 2 4 2 2 3" xfId="31277" xr:uid="{9B3925E5-4F1B-45F6-AB27-D24780EF2DB5}"/>
    <cellStyle name="Note 2 4 3" xfId="11141" xr:uid="{ED9A7101-E91E-444E-983C-F25CFA1ABD51}"/>
    <cellStyle name="Note 2 4 4" xfId="31278" xr:uid="{A0F1ACEA-E0F3-4B04-9673-9C1198E0377A}"/>
    <cellStyle name="Note 2 4 4 2" xfId="31279" xr:uid="{261C7A39-286C-4B1C-AD85-CBE0DD7BD29D}"/>
    <cellStyle name="Note 2 4 5" xfId="31280" xr:uid="{996F8238-9290-41FA-8AC3-6075BD1B6410}"/>
    <cellStyle name="Note 2 4 5 2" xfId="31281" xr:uid="{32E72A0E-AA67-4B49-B753-922352D21C5A}"/>
    <cellStyle name="Note 2 4 6" xfId="31282" xr:uid="{1498925A-30A7-4D61-ADF5-F976C3C963C5}"/>
    <cellStyle name="Note 2 4 6 2" xfId="31283" xr:uid="{CA4FF40E-D0F5-4F7D-BEC5-C5D236AB92E1}"/>
    <cellStyle name="Note 2 4 7" xfId="31284" xr:uid="{358AC674-0D84-455A-B61A-01A884AE0B59}"/>
    <cellStyle name="Note 2 4 7 2" xfId="31285" xr:uid="{B850003E-1DC6-4C7E-8768-577554C095AD}"/>
    <cellStyle name="Note 2 4 8" xfId="31286" xr:uid="{1978FB7B-3882-46CF-AD6D-73AF4F9B2CD1}"/>
    <cellStyle name="Note 2 4 9" xfId="31287" xr:uid="{C119D3C7-C399-4836-997D-A93E1EAEAFCA}"/>
    <cellStyle name="Note 2 5" xfId="11142" xr:uid="{D6B12449-5ECC-4554-983E-78AB321324E5}"/>
    <cellStyle name="Note 2 5 2" xfId="11143" xr:uid="{754804E6-7D4F-4CFC-B7EA-FEE63F9DCC46}"/>
    <cellStyle name="Note 2 5 2 2" xfId="11144" xr:uid="{C43E2798-5863-483B-968A-115C9FC2DA7A}"/>
    <cellStyle name="Note 2 5 2 2 2" xfId="31288" xr:uid="{5D7F5AAC-3C85-40FD-81F6-54636EE696EA}"/>
    <cellStyle name="Note 2 5 2 2 2 2" xfId="31289" xr:uid="{597EC433-D804-41A8-A8EB-40F30622C607}"/>
    <cellStyle name="Note 2 5 2 2 3" xfId="31290" xr:uid="{74640991-F1D9-4B91-8213-E35B5E702552}"/>
    <cellStyle name="Note 2 5 3" xfId="11145" xr:uid="{AEF090CD-F241-40FB-90B8-1C1014F9BE47}"/>
    <cellStyle name="Note 2 5 4" xfId="31291" xr:uid="{F01D6A8F-1FF4-466F-A624-F333CDE3C83F}"/>
    <cellStyle name="Note 2 5 4 2" xfId="31292" xr:uid="{93F43C95-857D-4601-ADBE-74CCFE01D00A}"/>
    <cellStyle name="Note 2 5 5" xfId="31293" xr:uid="{534E89E6-1D61-41BA-BB6A-21BFB5142245}"/>
    <cellStyle name="Note 2 5 5 2" xfId="31294" xr:uid="{9904CDEC-5A24-4591-B6C8-1E8CFF31145A}"/>
    <cellStyle name="Note 2 5 6" xfId="31295" xr:uid="{800829A5-1AEE-40FE-BF92-761D5F7EAB07}"/>
    <cellStyle name="Note 2 5 6 2" xfId="31296" xr:uid="{3B62CFC6-D9A3-41A3-81E5-B438A7944344}"/>
    <cellStyle name="Note 2 5 7" xfId="31297" xr:uid="{14163EA7-85F1-4A79-8D96-56903EF5E0DC}"/>
    <cellStyle name="Note 2 5 7 2" xfId="31298" xr:uid="{08E7BBE2-DEA9-49F3-8EB9-ACC1DFE3389F}"/>
    <cellStyle name="Note 2 5 8" xfId="31299" xr:uid="{F2B5935C-D839-41D1-955D-7B190C3A232A}"/>
    <cellStyle name="Note 2 5 9" xfId="31300" xr:uid="{F3B1789F-7A8F-4B8F-A559-15AFF8B4ADF2}"/>
    <cellStyle name="Note 2 6" xfId="11146" xr:uid="{72E0656D-0B9A-4CDB-A807-3B5917F4729D}"/>
    <cellStyle name="Note 2 6 2" xfId="11147" xr:uid="{395CD1DF-60CE-4F08-A79B-18DD3952323B}"/>
    <cellStyle name="Note 2 6 2 2" xfId="11148" xr:uid="{56FA947B-5C6B-4914-944E-DF5FBA17B7F9}"/>
    <cellStyle name="Note 2 6 2 2 2" xfId="11149" xr:uid="{18DFFC87-D6C0-4550-80FA-BA1B54B87ECC}"/>
    <cellStyle name="Note 2 6 2 2 2 2" xfId="31301" xr:uid="{16BA57AA-DF44-4EF4-8608-1BE95308CD3E}"/>
    <cellStyle name="Note 2 6 2 2 2 2 2" xfId="31302" xr:uid="{81AE297D-7CAA-4869-9FD2-C78DF874671F}"/>
    <cellStyle name="Note 2 6 2 2 2 3" xfId="31303" xr:uid="{A2B62DAF-FF19-40F1-8F31-9107F06BF7A8}"/>
    <cellStyle name="Note 2 6 2 3" xfId="11150" xr:uid="{13A67651-DA50-4F5B-89A6-A0E2F0287CDF}"/>
    <cellStyle name="Note 2 6 2 3 2" xfId="31304" xr:uid="{4C8A48CC-1985-45EB-B4E8-1D4C203E2202}"/>
    <cellStyle name="Note 2 6 2 3 2 2" xfId="31305" xr:uid="{6F9874DF-3145-4F85-AB1E-A676F90136F8}"/>
    <cellStyle name="Note 2 6 2 3 3" xfId="31306" xr:uid="{4FDF1F65-0CB4-480C-A68D-BAC3B1B2B02B}"/>
    <cellStyle name="Note 2 6 2 4" xfId="31307" xr:uid="{E8292A73-BD00-43DE-BA58-F5C77A4F706E}"/>
    <cellStyle name="Note 2 6 2 5" xfId="31308" xr:uid="{A3F05C2E-EC74-4D9F-9AAB-098589C0EAFC}"/>
    <cellStyle name="Note 2 6 3" xfId="11151" xr:uid="{F3787C86-C6B8-466F-8FF6-DA43E692B04A}"/>
    <cellStyle name="Note 2 6 3 2" xfId="11152" xr:uid="{8D622A1C-797B-45AD-9641-25BDD8764EA7}"/>
    <cellStyle name="Note 2 6 3 2 2" xfId="31309" xr:uid="{A1BF7FB5-D8AC-43B3-81E6-87A343F1991D}"/>
    <cellStyle name="Note 2 6 3 2 2 2" xfId="31310" xr:uid="{AD5BF4F8-EF05-4C74-88BD-6F09A1048689}"/>
    <cellStyle name="Note 2 6 3 2 3" xfId="31311" xr:uid="{3F6B6D3B-E588-448F-B85E-EBC9729BE650}"/>
    <cellStyle name="Note 2 6 4" xfId="11153" xr:uid="{DDB5B8F9-FB13-47E1-BB69-0ACCF607B60A}"/>
    <cellStyle name="Note 2 6 5" xfId="11154" xr:uid="{79F0C52D-9035-4A1A-9D1A-0A9EEDE9C95D}"/>
    <cellStyle name="Note 2 6 5 2" xfId="31312" xr:uid="{7C8DD942-C394-42D5-9BB0-7424D87DB13A}"/>
    <cellStyle name="Note 2 6 5 2 2" xfId="31313" xr:uid="{1013647B-BC65-4CD3-9683-B0F6D63DA5D2}"/>
    <cellStyle name="Note 2 6 5 3" xfId="31314" xr:uid="{F41F34E2-0CF7-4413-884D-54775C139D91}"/>
    <cellStyle name="Note 2 6 6" xfId="31315" xr:uid="{D9ECB5C4-CEA8-4B8C-B3BC-703066A74E64}"/>
    <cellStyle name="Note 2 6 6 2" xfId="31316" xr:uid="{3F222613-8FB3-48A9-8788-1D0FA70FCD8A}"/>
    <cellStyle name="Note 2 6 7" xfId="31317" xr:uid="{1391425E-F911-46A3-A043-9E858937FF86}"/>
    <cellStyle name="Note 2 6 8" xfId="31318" xr:uid="{68EA4556-1279-4FAD-8053-6E52C08375A8}"/>
    <cellStyle name="Note 2 6 9" xfId="31319" xr:uid="{AFC153E4-9AEA-4783-B0EE-89CC284982A7}"/>
    <cellStyle name="Note 2 7" xfId="11155" xr:uid="{7E921C78-AA96-4F48-9C84-DBA980B3AF23}"/>
    <cellStyle name="Note 2 7 2" xfId="11156" xr:uid="{433644E9-9039-4EA6-8CF0-DF7EBB0ECC89}"/>
    <cellStyle name="Note 2 7 2 2" xfId="11157" xr:uid="{E3689137-0DA8-46D3-845A-624DEC12E1C6}"/>
    <cellStyle name="Note 2 7 2 2 2" xfId="31320" xr:uid="{00812660-98C6-43A6-BDA9-CB704B989873}"/>
    <cellStyle name="Note 2 7 2 2 2 2" xfId="31321" xr:uid="{94569CCD-14CF-4437-A03E-5BEA014DD527}"/>
    <cellStyle name="Note 2 7 2 2 3" xfId="31322" xr:uid="{1E350D00-54BA-4E12-8BD3-EE6B251CD86B}"/>
    <cellStyle name="Note 2 7 3" xfId="11158" xr:uid="{9C27059E-3F6A-47D1-957F-67E3A90F3FD2}"/>
    <cellStyle name="Note 2 7 3 2" xfId="31323" xr:uid="{5E886BA7-168A-4C6E-9A88-50BCBC8B7B3B}"/>
    <cellStyle name="Note 2 7 3 2 2" xfId="31324" xr:uid="{E6ABCB92-793A-47F1-B330-8A3C73A9AE02}"/>
    <cellStyle name="Note 2 7 3 3" xfId="31325" xr:uid="{B9EFD331-9E8E-4D0B-92E9-6CA10EE0B122}"/>
    <cellStyle name="Note 2 7 4" xfId="31326" xr:uid="{22304B62-44C1-409B-AF13-2F7E44B4BB48}"/>
    <cellStyle name="Note 2 7 5" xfId="31327" xr:uid="{B143CB5B-E529-4D83-B54B-A519B97CA31A}"/>
    <cellStyle name="Note 2 8" xfId="11159" xr:uid="{02461E40-69E8-442F-868F-0099E35BAD52}"/>
    <cellStyle name="Note 2 8 2" xfId="11160" xr:uid="{5C904251-ABF4-4F65-9301-0AC09BDE73D1}"/>
    <cellStyle name="Note 2 8 2 2" xfId="31328" xr:uid="{284ED846-8CDE-4582-BB25-D6E2E5F4BA80}"/>
    <cellStyle name="Note 2 8 2 2 2" xfId="31329" xr:uid="{13C2ED29-942F-45C7-96B7-EBD514FBCFEB}"/>
    <cellStyle name="Note 2 8 2 3" xfId="31330" xr:uid="{E8FC60E0-B3C0-409C-AF68-C61B88703B5D}"/>
    <cellStyle name="Note 2 9" xfId="11161" xr:uid="{C388B591-7F77-4E96-BDCA-12D415F65DEC}"/>
    <cellStyle name="Note 3" xfId="1388" xr:uid="{65F374B6-650D-4D4E-9653-FBCB7E4F2ADD}"/>
    <cellStyle name="Note 3 10" xfId="31331" xr:uid="{456AEB1A-3D42-42A9-842F-8DD540C021EC}"/>
    <cellStyle name="Note 3 11" xfId="11162" xr:uid="{42AAE37F-B9BF-4CEB-AEA7-F48FFC2272DF}"/>
    <cellStyle name="Note 3 2" xfId="11163" xr:uid="{AA48AB52-93E2-4622-B09B-40D2D6584950}"/>
    <cellStyle name="Note 3 2 2" xfId="11164" xr:uid="{C302564F-9636-4D65-8023-948679429D72}"/>
    <cellStyle name="Note 3 2 2 2" xfId="31332" xr:uid="{EF30CAEA-739F-4FB0-BF98-C5F39ACD2776}"/>
    <cellStyle name="Note 3 2 2 2 2" xfId="31333" xr:uid="{A49F55BA-5F6F-40E1-A842-C00C36151A53}"/>
    <cellStyle name="Note 3 2 2 3" xfId="31334" xr:uid="{6D5703EF-23FA-4D99-9831-64A0A89E54BB}"/>
    <cellStyle name="Note 3 3" xfId="11165" xr:uid="{78D61BB5-A98F-495B-8CD8-61DF18BCD342}"/>
    <cellStyle name="Note 3 4" xfId="11166" xr:uid="{17FA3A86-6EC5-4D20-A08D-6F72F33CD6AB}"/>
    <cellStyle name="Note 3 4 2" xfId="31335" xr:uid="{414CEB68-A447-410D-9857-7F9E030CC17D}"/>
    <cellStyle name="Note 3 4 2 2" xfId="31336" xr:uid="{06ADAA22-BA38-4B99-807D-7340B498A900}"/>
    <cellStyle name="Note 3 4 3" xfId="31337" xr:uid="{1A001A71-0D29-4753-8559-D86FB43740B4}"/>
    <cellStyle name="Note 3 5" xfId="31338" xr:uid="{9006B43A-E69A-4E09-8B27-73F9BB34CE31}"/>
    <cellStyle name="Note 3 5 2" xfId="31339" xr:uid="{39644520-BD7C-4119-8A29-7549CA1C60EE}"/>
    <cellStyle name="Note 3 6" xfId="31340" xr:uid="{D6D7E1E7-1521-4B50-9719-D507FAB0E2B8}"/>
    <cellStyle name="Note 3 6 2" xfId="31341" xr:uid="{719AF073-90A8-47E6-9591-C8BBD31C822C}"/>
    <cellStyle name="Note 3 7" xfId="31342" xr:uid="{8FBBCEE0-D8B1-4A90-B944-DDC3812B7D4E}"/>
    <cellStyle name="Note 3 7 2" xfId="31343" xr:uid="{38A2FE0E-14E6-4096-9A7E-0D02452DE158}"/>
    <cellStyle name="Note 3 8" xfId="31344" xr:uid="{FD7C82D3-3596-4D50-8013-27034A75F4CF}"/>
    <cellStyle name="Note 3 8 2" xfId="31345" xr:uid="{7708539E-C0D5-4FF6-BA24-E5ED4895BD74}"/>
    <cellStyle name="Note 3 9" xfId="31346" xr:uid="{C54E5159-C202-4B7C-913C-6F7646F2E2B8}"/>
    <cellStyle name="Note 4" xfId="1389" xr:uid="{D80598C5-3548-462A-9EB4-4943E784F041}"/>
    <cellStyle name="Note 4 2" xfId="11168" xr:uid="{144204A5-FA7B-404F-8D27-4E623EBA8A87}"/>
    <cellStyle name="Note 4 2 2" xfId="11169" xr:uid="{797B15A7-23C4-4F81-A3CD-5B23ED112682}"/>
    <cellStyle name="Note 4 2 2 2" xfId="31347" xr:uid="{77B4A042-0E0F-4F33-89CE-45B2C6B7DC2F}"/>
    <cellStyle name="Note 4 2 2 3" xfId="31348" xr:uid="{BCC631B8-0389-41EB-BEBE-266E61C661DC}"/>
    <cellStyle name="Note 4 2 3" xfId="11170" xr:uid="{481E7BC9-212D-4023-87F2-7FFFF6B420A8}"/>
    <cellStyle name="Note 4 2 3 2" xfId="31349" xr:uid="{DE5B07EB-32E4-471A-B428-49AD15E601C5}"/>
    <cellStyle name="Note 4 2 3 2 2" xfId="31350" xr:uid="{B77FD253-7964-4D9D-A456-DD4A45B83B58}"/>
    <cellStyle name="Note 4 2 3 3" xfId="31351" xr:uid="{B82B6E6F-D4DC-4B6A-AB0D-A73BA04B9ED3}"/>
    <cellStyle name="Note 4 2 4" xfId="31352" xr:uid="{8C143800-14FE-4E44-BFD4-438C14F7B649}"/>
    <cellStyle name="Note 4 2 4 2" xfId="31353" xr:uid="{E51A3C2B-4E0B-45D8-A47B-552326F61D3D}"/>
    <cellStyle name="Note 4 2 5" xfId="31354" xr:uid="{45B491EC-A884-4B80-857A-A260318DA3EE}"/>
    <cellStyle name="Note 4 2 6" xfId="31355" xr:uid="{76DCE91A-AEA1-44D5-BBBC-BFDB121C5FEF}"/>
    <cellStyle name="Note 4 2 7" xfId="31356" xr:uid="{7BD80A0E-5011-40AC-B941-56A3AE7BC521}"/>
    <cellStyle name="Note 4 3" xfId="11171" xr:uid="{86C3D53F-CE59-42D0-A7D0-253CACF072AD}"/>
    <cellStyle name="Note 4 3 2" xfId="31357" xr:uid="{CCBE001A-FBF1-4C78-B350-CFD85B4817D5}"/>
    <cellStyle name="Note 4 3 3" xfId="31358" xr:uid="{F3E5FACE-0D3A-4EA7-BA84-7DE8547225BB}"/>
    <cellStyle name="Note 4 4" xfId="11172" xr:uid="{6E1B6AE2-C77C-4A6E-8345-4CA4F61A8C45}"/>
    <cellStyle name="Note 4 4 2" xfId="31359" xr:uid="{FC754CD1-513E-4074-8F87-061D40EB0797}"/>
    <cellStyle name="Note 4 4 2 2" xfId="31360" xr:uid="{4609BACD-36B6-4FD8-938B-4A8B218D010A}"/>
    <cellStyle name="Note 4 4 3" xfId="31361" xr:uid="{6FCE0673-EE67-46C0-B110-185AE73828FD}"/>
    <cellStyle name="Note 4 5" xfId="11173" xr:uid="{6D3741A8-61E5-496C-B3D8-21A4BEA0EF48}"/>
    <cellStyle name="Note 4 5 2" xfId="31362" xr:uid="{26A57A5A-CE77-42E5-89B5-B18AA3554E8F}"/>
    <cellStyle name="Note 4 6" xfId="31363" xr:uid="{F019B7AA-08DA-4F16-BE2F-89C2BFEA9BE4}"/>
    <cellStyle name="Note 4 7" xfId="31364" xr:uid="{588FE852-DBE1-433C-AA7B-A74FC375F34D}"/>
    <cellStyle name="Note 4 8" xfId="31365" xr:uid="{C756CFF8-58A0-4B78-A02A-DD862837853E}"/>
    <cellStyle name="Note 4 9" xfId="11167" xr:uid="{0C435FBE-B457-4B6B-BB05-D871C883893A}"/>
    <cellStyle name="Note 5" xfId="1390" xr:uid="{E4B9DEE1-00B9-4A02-93B7-31526BDF8145}"/>
    <cellStyle name="Note 5 2" xfId="11175" xr:uid="{BADBDD8D-0699-492E-A127-B9C378203A65}"/>
    <cellStyle name="Note 5 2 2" xfId="11176" xr:uid="{9F76785D-8A6B-45CE-8D70-5B18E76B02E3}"/>
    <cellStyle name="Note 5 2 2 2" xfId="31366" xr:uid="{CDB65188-F694-45A1-A4AF-9B15560F7CBF}"/>
    <cellStyle name="Note 5 2 2 3" xfId="31367" xr:uid="{44F44982-EAB8-4C19-A872-D85ADA1E3805}"/>
    <cellStyle name="Note 5 2 3" xfId="11177" xr:uid="{4663BBB1-65FD-4850-9FAF-147249094229}"/>
    <cellStyle name="Note 5 2 3 2" xfId="31368" xr:uid="{1AABD0D3-59DF-40A7-A8AC-F442D9CB4B4F}"/>
    <cellStyle name="Note 5 2 3 2 2" xfId="31369" xr:uid="{2A97FA96-D1C9-4BEA-B3BC-E9EAFB9ADF19}"/>
    <cellStyle name="Note 5 2 3 3" xfId="31370" xr:uid="{8A290DE3-A9FC-4070-90D2-7B3E2F01A852}"/>
    <cellStyle name="Note 5 2 4" xfId="31371" xr:uid="{DFA9599E-0CE8-48CA-BA93-DF18F75DC3A8}"/>
    <cellStyle name="Note 5 2 4 2" xfId="31372" xr:uid="{BAA2CF44-9D3D-4F8F-A260-05F35251EEA8}"/>
    <cellStyle name="Note 5 2 5" xfId="31373" xr:uid="{646E18DC-2DA2-4523-AAFB-3096687285B8}"/>
    <cellStyle name="Note 5 2 6" xfId="31374" xr:uid="{15ECAF07-422D-40E1-B35E-5CF5A5B7C8C6}"/>
    <cellStyle name="Note 5 2 7" xfId="31375" xr:uid="{45D27B4A-1E04-452A-801D-23A12C3EF2E8}"/>
    <cellStyle name="Note 5 3" xfId="11178" xr:uid="{0433EE93-0E9D-47EB-B7E8-E5A0A8997BEB}"/>
    <cellStyle name="Note 5 3 2" xfId="31376" xr:uid="{7EA94DA3-D0D3-4DEF-8513-99B9ECE5ACA7}"/>
    <cellStyle name="Note 5 3 3" xfId="31377" xr:uid="{1780D0D3-25E4-40D9-A856-D14D7BF82913}"/>
    <cellStyle name="Note 5 4" xfId="11179" xr:uid="{8CCF175A-C094-4E08-8CAA-94835280E4F8}"/>
    <cellStyle name="Note 5 4 2" xfId="31378" xr:uid="{C99A147E-F2B6-4E8E-AA18-84F073D77B6F}"/>
    <cellStyle name="Note 5 4 2 2" xfId="31379" xr:uid="{EC468E9C-FE61-4FB4-94FA-DD9C3762A051}"/>
    <cellStyle name="Note 5 4 3" xfId="31380" xr:uid="{91EE8295-7257-4F54-A632-D1F1DEE5C5BB}"/>
    <cellStyle name="Note 5 5" xfId="31381" xr:uid="{B2DE1C23-FA68-45DC-8750-F689CC8CD478}"/>
    <cellStyle name="Note 5 5 2" xfId="31382" xr:uid="{B42DE091-4515-45E0-BAB8-48B13697C3EA}"/>
    <cellStyle name="Note 5 6" xfId="31383" xr:uid="{5F46D90E-95BB-449C-B3BF-587DBE237F67}"/>
    <cellStyle name="Note 5 7" xfId="31384" xr:uid="{B2E5C8E2-3DEF-4893-A805-B516A3BEBF95}"/>
    <cellStyle name="Note 5 8" xfId="31385" xr:uid="{6EF8996D-C114-4A41-95A7-B126CCE9EEDD}"/>
    <cellStyle name="Note 5 9" xfId="11174" xr:uid="{14CFE810-BF2C-4115-B036-A6AD0D5CDBE8}"/>
    <cellStyle name="Note 6" xfId="1391" xr:uid="{34623C56-1681-4EF7-A7BA-BBD74493695B}"/>
    <cellStyle name="Note 6 10" xfId="11180" xr:uid="{CCF54118-C259-4312-80E6-C89E63FF7116}"/>
    <cellStyle name="Note 6 2" xfId="11181" xr:uid="{2184E258-52A0-4728-AE1B-166AFBB1BEC7}"/>
    <cellStyle name="Note 6 2 2" xfId="11182" xr:uid="{C726C36C-2562-44E9-8AC7-DEAAC0221F8B}"/>
    <cellStyle name="Note 6 2 2 2" xfId="31386" xr:uid="{1E096ED8-DE25-4800-BC38-057652AAFCAE}"/>
    <cellStyle name="Note 6 2 2 2 2" xfId="31387" xr:uid="{04BD1B17-7BCF-451E-8FBC-D7B26C88438A}"/>
    <cellStyle name="Note 6 2 2 3" xfId="31388" xr:uid="{F9908DFF-A7D1-4864-AC3D-A9236DF47B5B}"/>
    <cellStyle name="Note 6 2 3" xfId="31389" xr:uid="{8D758DA5-F3B7-411E-A344-F18A94771B87}"/>
    <cellStyle name="Note 6 2 4" xfId="31390" xr:uid="{9BA872CE-2F82-42CC-987B-48043F0BACF2}"/>
    <cellStyle name="Note 6 3" xfId="11183" xr:uid="{F94E2A31-F1EE-4FA3-89BC-402ACE73F1EE}"/>
    <cellStyle name="Note 6 4" xfId="11184" xr:uid="{9F6C34CE-5A0C-49B7-B76A-2D7DD787A0B3}"/>
    <cellStyle name="Note 6 5" xfId="11185" xr:uid="{1E870CFD-90F5-4B62-A463-E22C2BFAA613}"/>
    <cellStyle name="Note 6 5 2" xfId="31391" xr:uid="{1A80CAB4-4B28-4FB8-AB96-B9D313D666D8}"/>
    <cellStyle name="Note 6 5 2 2" xfId="31392" xr:uid="{6C89F51B-10A7-4F0E-8149-960F200B9C49}"/>
    <cellStyle name="Note 6 5 3" xfId="31393" xr:uid="{A3099299-E5FF-412A-8E35-D201ADBD9F23}"/>
    <cellStyle name="Note 6 6" xfId="31394" xr:uid="{859E95F4-CDEE-4B7D-B524-E4CAE661F110}"/>
    <cellStyle name="Note 6 6 2" xfId="31395" xr:uid="{D3320214-57FB-462E-9F6E-05148920ACD6}"/>
    <cellStyle name="Note 6 7" xfId="31396" xr:uid="{468B1F34-1F6D-4D8B-9643-9F889B644111}"/>
    <cellStyle name="Note 6 8" xfId="31397" xr:uid="{39644F68-3395-481A-A601-17A96B512421}"/>
    <cellStyle name="Note 6 9" xfId="31398" xr:uid="{9E85F606-58C6-431B-90B9-1966D2FFCA5E}"/>
    <cellStyle name="Note 7" xfId="1392" xr:uid="{26818D86-F3BE-4FCB-8B77-ECF0B4CFC636}"/>
    <cellStyle name="Note 7 2" xfId="11186" xr:uid="{395A3588-69E6-4E67-ACFC-8E565887C01D}"/>
    <cellStyle name="Note 8" xfId="1393" xr:uid="{D66FB131-29D1-4B8B-9448-039C620C21D7}"/>
    <cellStyle name="Note 8 2" xfId="11188" xr:uid="{725E8D9F-7BA5-4B75-89F8-0FC85A3C99E4}"/>
    <cellStyle name="Note 8 2 2" xfId="31399" xr:uid="{E257033D-6496-4FF1-96EC-D7A96BBA376B}"/>
    <cellStyle name="Note 8 2 2 2" xfId="31400" xr:uid="{EDF25AE8-DA4D-4E42-BF9B-1CDF676DCAF6}"/>
    <cellStyle name="Note 8 2 3" xfId="31401" xr:uid="{AF394FEB-C1BA-42C5-B790-9F0992D21F8E}"/>
    <cellStyle name="Note 8 3" xfId="11189" xr:uid="{73B802A3-7A8D-4AC0-9508-A523B73999B4}"/>
    <cellStyle name="Note 8 3 2" xfId="31402" xr:uid="{51E0FD7A-35E1-40CE-8E1F-C180CA3C2250}"/>
    <cellStyle name="Note 8 4" xfId="31403" xr:uid="{BA2B2C49-789A-42BC-A58B-0A812899F309}"/>
    <cellStyle name="Note 8 5" xfId="11187" xr:uid="{726DD91D-7218-4EE4-970D-9F50978A7E5B}"/>
    <cellStyle name="Note 9" xfId="1394" xr:uid="{0ABA8E38-1583-4723-A573-1CAAB6C58DCE}"/>
    <cellStyle name="Note 9 2" xfId="31405" xr:uid="{0F20DC29-FF38-4B95-BAF2-237FA934EBDC}"/>
    <cellStyle name="Note 9 3" xfId="31404" xr:uid="{EF8C04BA-DABB-4C73-AB1A-B15960DF13FB}"/>
    <cellStyle name="Notiz" xfId="2475" xr:uid="{58109D51-5AC4-43B6-BEA0-90542DB5E363}"/>
    <cellStyle name="Notiz 2" xfId="32744" xr:uid="{80029987-C251-44C0-BEA9-D963910AC5C9}"/>
    <cellStyle name="Nr" xfId="11190" xr:uid="{8604A427-E246-40B6-B661-A9BDFE041F6E}"/>
    <cellStyle name="Nr 2" xfId="11191" xr:uid="{971D0E19-251C-44FA-A298-7E9AC22EF304}"/>
    <cellStyle name="Number" xfId="2476" xr:uid="{CCA51B18-300F-4679-940F-8F8F83890B54}"/>
    <cellStyle name="Number 2" xfId="11192" xr:uid="{0D65E7B0-25CA-40AE-BC9B-4B47D294AA52}"/>
    <cellStyle name="Number 3" xfId="32745" xr:uid="{1DBD69EF-28B8-45D1-8A4A-53A8F15F77D0}"/>
    <cellStyle name="Œ…‹æØ‚è [0.00]_laroux" xfId="2477" xr:uid="{C801888C-363C-4ED4-9183-B32EF11FFED6}"/>
    <cellStyle name="Œ…‹æØ‚è_laroux" xfId="2478" xr:uid="{8E4F6094-79FE-4712-BF57-CF9DFCDE2067}"/>
    <cellStyle name="oft Excel]_x000d__x000a_Comment=The open=/f lines load custom functions into the Paste Function list._x000d__x000a_Maximized=3_x000d__x000a_AutoFormat=" xfId="2479" xr:uid="{CED02304-9FB0-4292-9D72-EECEAE8525C4}"/>
    <cellStyle name="omma [0]_Mktg Prog" xfId="2480" xr:uid="{29CF563E-B1B3-499E-9BCD-F35BFCB44FEF}"/>
    <cellStyle name="or" xfId="603" xr:uid="{85774CAA-FF90-4A45-A4FC-58E9A15C3B9A}"/>
    <cellStyle name="Org Chart" xfId="2481" xr:uid="{DB308CF4-88A4-48A7-8FF7-25A9F8D3A67C}"/>
    <cellStyle name="Org Chart 2" xfId="32746" xr:uid="{6667D4E3-BCC3-4EF5-ACC3-F2A320E1A359}"/>
    <cellStyle name="ormal_Sheet1_1" xfId="2482" xr:uid="{EFCE056C-CCB6-4FF1-99B0-1B27B0C40422}"/>
    <cellStyle name="Output" xfId="12" builtinId="21" customBuiltin="1"/>
    <cellStyle name="Output 10" xfId="1395" xr:uid="{C0D91BAE-4A77-401A-AB08-CEB9C4C49831}"/>
    <cellStyle name="Output 10 2" xfId="31406" xr:uid="{9D800160-7738-4918-B69F-B4B230529894}"/>
    <cellStyle name="Output 11" xfId="32253" xr:uid="{1527DF11-9B95-409C-BB14-3A01DE55886D}"/>
    <cellStyle name="Output 2" xfId="604" xr:uid="{DFA2758A-C1A9-4319-9AA6-CE6E97EA452A}"/>
    <cellStyle name="Output 2 2" xfId="1397" xr:uid="{11021D6B-7225-40F7-8F19-7256F7F04CED}"/>
    <cellStyle name="Output 2 2 2" xfId="11195" xr:uid="{703FDAF2-5D83-4B34-A33C-29801E098C99}"/>
    <cellStyle name="Output 2 2 2 2" xfId="31407" xr:uid="{E314D0A1-23B2-4099-94CE-E4E0CA35E47D}"/>
    <cellStyle name="Output 2 2 2 2 2" xfId="31408" xr:uid="{C4253F71-346F-4FAF-8FFE-DAB3C331D33E}"/>
    <cellStyle name="Output 2 2 2 3" xfId="31409" xr:uid="{6683102F-4048-4409-96FC-3AFFBFB41BF5}"/>
    <cellStyle name="Output 2 2 3" xfId="11194" xr:uid="{E7885069-737D-4B08-97A9-D75256B192F4}"/>
    <cellStyle name="Output 2 3" xfId="1398" xr:uid="{9AB2DB3D-96A6-4F04-9905-A745C410C6A6}"/>
    <cellStyle name="Output 2 3 2" xfId="31410" xr:uid="{D5499FC6-C86E-47F2-ABFE-8185028CDF51}"/>
    <cellStyle name="Output 2 3 2 2" xfId="31411" xr:uid="{1F627359-E590-4A90-B192-37C92CA9E485}"/>
    <cellStyle name="Output 2 3 3" xfId="31412" xr:uid="{160AE831-79F1-496B-B1A7-54BEE41793F2}"/>
    <cellStyle name="Output 2 3 4" xfId="11196" xr:uid="{03AE9E54-B712-45C5-99B0-D8945F38E9E4}"/>
    <cellStyle name="Output 2 4" xfId="1396" xr:uid="{23C08D26-8996-4E63-8CF1-26BF75662D8A}"/>
    <cellStyle name="Output 2 5" xfId="11193" xr:uid="{D361D23E-B2E9-4E0A-8549-6CC8A8E8CA71}"/>
    <cellStyle name="Output 3" xfId="1399" xr:uid="{A1ADD509-BE02-4150-9249-C82491EDA905}"/>
    <cellStyle name="Output 3 2" xfId="11198" xr:uid="{CE72C95D-8C5B-41BC-BDE6-A2C6643DD537}"/>
    <cellStyle name="Output 3 2 2" xfId="31413" xr:uid="{CA705AF3-46C0-417B-A671-1FA11CFA3E9A}"/>
    <cellStyle name="Output 3 2 2 2" xfId="31414" xr:uid="{D82B72B8-6CA1-4EAF-B8FE-8E0DA9EFFD0C}"/>
    <cellStyle name="Output 3 2 3" xfId="31415" xr:uid="{31E6DC97-D076-4AC6-BB56-D07988EF7ED1}"/>
    <cellStyle name="Output 3 3" xfId="11199" xr:uid="{ECB42A1A-532D-4D69-AA9B-6981E1D4AC44}"/>
    <cellStyle name="Output 3 4" xfId="11197" xr:uid="{E2BD03AE-3ABA-451A-8A5E-EC8A335AFFCF}"/>
    <cellStyle name="Output 4" xfId="1400" xr:uid="{30A07146-DF92-4575-9871-C99FE5A718A4}"/>
    <cellStyle name="Output 4 2" xfId="11201" xr:uid="{80F2889A-26CF-4B96-9392-EF0CDC96E09E}"/>
    <cellStyle name="Output 4 3" xfId="11200" xr:uid="{11EEF0F3-175E-4E5A-8164-B8FBE303BAB2}"/>
    <cellStyle name="Output 5" xfId="1401" xr:uid="{B0C5BBB0-8D20-4D6D-BA17-DB811C53F7C0}"/>
    <cellStyle name="Output 5 2" xfId="31416" xr:uid="{D46CAAD8-4B36-4B6D-8C69-90C9D076973F}"/>
    <cellStyle name="Output 5 3" xfId="11202" xr:uid="{E5B1EA74-61E7-46E0-8F8C-2D50A1C2C6A3}"/>
    <cellStyle name="Output 6" xfId="1402" xr:uid="{2D854978-D103-40FC-8C12-2522466E2FEC}"/>
    <cellStyle name="Output 6 2" xfId="31418" xr:uid="{3F831F2B-9C21-47EB-8833-93D68CFE7CA1}"/>
    <cellStyle name="Output 6 3" xfId="31417" xr:uid="{6E42F91D-8C20-4401-8C54-6E50177E609B}"/>
    <cellStyle name="Output 7" xfId="1403" xr:uid="{BE116F45-9636-471C-8BB1-56FCF10E9781}"/>
    <cellStyle name="Output 7 2" xfId="31420" xr:uid="{3426B7A1-88DE-443F-ACBC-697AC0C33C6D}"/>
    <cellStyle name="Output 7 3" xfId="31419" xr:uid="{363FEAD5-65BA-47B6-BAA8-9E4032C0EC86}"/>
    <cellStyle name="Output 8" xfId="1404" xr:uid="{DC190257-5040-4E40-856C-FF4DF45EE85F}"/>
    <cellStyle name="Output 8 2" xfId="31422" xr:uid="{E15701ED-BA05-4050-BDA8-77A25BE1FE4C}"/>
    <cellStyle name="Output 8 3" xfId="31421" xr:uid="{5B31A3C5-3A84-4B88-AD75-A9D2FC2D1C5B}"/>
    <cellStyle name="Output 9" xfId="1405" xr:uid="{3EA757EE-C9DD-4944-9E82-ABBD0738A137}"/>
    <cellStyle name="Output 9 2" xfId="31423" xr:uid="{7670E3CE-55B7-4642-81F3-F7D3063F7CA7}"/>
    <cellStyle name="p time]_x000d__x000a_time-zone-subsection=japan_x000d__x000a_save-on-exit=yes_x000d__x000a_show-log=no_x000d__x000a_updates=single_x000d__x000a_authorization=m" xfId="2484" xr:uid="{8AE3A610-EB0F-4972-B38E-2EA742914D7C}"/>
    <cellStyle name="paint" xfId="2485" xr:uid="{F18923DD-7874-4B06-AC28-833E57ADDD23}"/>
    <cellStyle name="Pattern_PRINT" xfId="2486" xr:uid="{99BEDAC7-0A33-4BEC-9E0F-4DCA44895AD3}"/>
    <cellStyle name="per m2" xfId="605" xr:uid="{40A2F0EA-8267-4B32-84C2-B6AF20FDEB6D}"/>
    <cellStyle name="per.style" xfId="606" xr:uid="{3936A535-2D89-41E6-9A8C-DDBBA320DC9C}"/>
    <cellStyle name="Percent" xfId="2" builtinId="5"/>
    <cellStyle name="Percent (0)" xfId="2487" xr:uid="{88AC42E7-BD5B-4796-9079-A72C0AEE8D54}"/>
    <cellStyle name="Percent (0) 2" xfId="32747" xr:uid="{AA030E29-65D8-4B15-A28D-FE2680D0E141}"/>
    <cellStyle name="Percent [0]" xfId="2488" xr:uid="{57B50C7A-64A5-493C-AEF6-1D9DB5487F14}"/>
    <cellStyle name="Percent [00]" xfId="2489" xr:uid="{36916267-910A-4E54-B7FE-61F99FC0BB0B}"/>
    <cellStyle name="Percent [2]" xfId="607" xr:uid="{D3F89080-9BDD-4A45-BE2D-61C815C825B5}"/>
    <cellStyle name="Percent [2] 2" xfId="11203" xr:uid="{94C319DB-B5F8-4B02-8969-7F2BE7C2C67D}"/>
    <cellStyle name="Percent [2] 3" xfId="11204" xr:uid="{60FA6E01-4205-40C0-989C-EC912252BEC2}"/>
    <cellStyle name="Percent [2] 4" xfId="32259" xr:uid="{1D75FC1E-3721-4E49-9AA1-555ACEAB2A1B}"/>
    <cellStyle name="Percent 10" xfId="110" xr:uid="{CC4FCF3B-191B-4645-922D-79FE1B668134}"/>
    <cellStyle name="Percent 10 2" xfId="2491" xr:uid="{707DC5FA-B0D8-4EDF-89DA-EDC4219ECF2E}"/>
    <cellStyle name="Percent 10 3" xfId="11205" xr:uid="{F61E71E0-2D62-4C66-A91D-F3F23900BA50}"/>
    <cellStyle name="Percent 10 4" xfId="2490" xr:uid="{B234B6C7-CE58-41DB-BEAD-03C39916A59E}"/>
    <cellStyle name="Percent 11" xfId="2492" xr:uid="{E4E93E7F-A7D0-40C6-BB88-71914C4F3BF8}"/>
    <cellStyle name="Percent 11 2" xfId="3425" xr:uid="{8CC74603-2B7A-44B5-9D96-EE6E6A0EE9FA}"/>
    <cellStyle name="Percent 11 2 2" xfId="6675" xr:uid="{9868E34A-52A6-42CC-998D-281A77F7C424}"/>
    <cellStyle name="Percent 11 3" xfId="5744" xr:uid="{299FE9DE-FCEE-47B1-9E8B-FF4921243134}"/>
    <cellStyle name="Percent 11 4" xfId="11206" xr:uid="{ED0AF673-5C45-4F3C-849F-1921E38E8EE2}"/>
    <cellStyle name="Percent 12" xfId="927" xr:uid="{DCA25483-D122-468A-9BB3-412B8586F842}"/>
    <cellStyle name="Percent 12 2" xfId="2493" xr:uid="{CCFE60DC-9D6E-4114-932E-5FA84DAD5D32}"/>
    <cellStyle name="Percent 12 2 2" xfId="3426" xr:uid="{C61CE0F1-0815-4653-87C7-2571B483BAE8}"/>
    <cellStyle name="Percent 12 2 2 2" xfId="6676" xr:uid="{23699CDD-2E5A-40BA-A404-5E4F8604C241}"/>
    <cellStyle name="Percent 12 2 3" xfId="5745" xr:uid="{C29C3381-D9DC-4C40-831D-CF27F4041FC5}"/>
    <cellStyle name="Percent 12 3" xfId="3313" xr:uid="{7E7B0F5B-42C3-4023-AFA0-3B18AC44E660}"/>
    <cellStyle name="Percent 12 3 2" xfId="6563" xr:uid="{09813394-C31C-47FD-BDAD-7B5C97A1B482}"/>
    <cellStyle name="Percent 12 4" xfId="4288" xr:uid="{EE35652D-D225-427D-A46C-F078834612A0}"/>
    <cellStyle name="Percent 12 5" xfId="11207" xr:uid="{3146584E-3689-489A-9060-E6A076205A99}"/>
    <cellStyle name="Percent 13" xfId="2760" xr:uid="{A37C61FA-9854-4823-B33F-257BA3449A16}"/>
    <cellStyle name="Percent 13 2" xfId="3434" xr:uid="{56C6AB28-06CA-4461-A38C-15E837302786}"/>
    <cellStyle name="Percent 13 2 2" xfId="6684" xr:uid="{12F302FE-0B03-4F63-8DF0-A1F0C72F791C}"/>
    <cellStyle name="Percent 13 3" xfId="6003" xr:uid="{FBF8258C-A639-4399-9DB1-AF67C1197FC0}"/>
    <cellStyle name="Percent 13 4" xfId="11208" xr:uid="{9D108E85-465A-4650-B57C-E11773C35408}"/>
    <cellStyle name="Percent 14" xfId="2494" xr:uid="{5805EE52-65D2-4A12-B8C7-CBF0CFE2D291}"/>
    <cellStyle name="Percent 14 2" xfId="11209" xr:uid="{F6B2813C-0B38-4991-ABF4-14999DBC7FDC}"/>
    <cellStyle name="Percent 15" xfId="929" xr:uid="{3E4ECF16-6CCE-4FD3-955A-C09B998054F8}"/>
    <cellStyle name="Percent 15 2" xfId="11210" xr:uid="{0464CE01-F9F0-4E63-B1B6-7004223D00AD}"/>
    <cellStyle name="Percent 16" xfId="2769" xr:uid="{1F8826AB-084E-47C7-A335-6051D1E6A6D2}"/>
    <cellStyle name="Percent 16 2" xfId="32782" xr:uid="{A239A457-D890-434A-9381-04968A15FEA5}"/>
    <cellStyle name="Percent 17" xfId="2772" xr:uid="{FABFB501-5B39-4429-9A5F-A1E9150F83B5}"/>
    <cellStyle name="Percent 17 2" xfId="32806" xr:uid="{DDE04395-4A7E-4458-BACE-54C99AC44627}"/>
    <cellStyle name="Percent 18" xfId="11211" xr:uid="{AD46D935-DB7D-4F7F-AC14-35A90B17E641}"/>
    <cellStyle name="Percent 19" xfId="11212" xr:uid="{6F8A003B-4614-4AF8-B58C-B05DDB8D0117}"/>
    <cellStyle name="Percent 2" xfId="45" xr:uid="{08E7A87A-BCB6-40DA-B22F-966C4CF1C09E}"/>
    <cellStyle name="Percent 2 10" xfId="127" xr:uid="{DE386173-83C0-4FF0-94AB-FC2315C839A3}"/>
    <cellStyle name="Percent 2 10 2" xfId="11213" xr:uid="{93C24815-71FF-43CA-B462-66D8582DAE70}"/>
    <cellStyle name="Percent 2 10 3" xfId="32291" xr:uid="{F7A5ECAC-A2EE-47CC-B802-8FBAFCE9380E}"/>
    <cellStyle name="Percent 2 11" xfId="2495" xr:uid="{DE8B9ED2-6707-4DA5-995E-DE3B0F91E487}"/>
    <cellStyle name="Percent 2 11 2" xfId="11214" xr:uid="{8F0089F4-997B-4818-8BF7-3190642FF7C9}"/>
    <cellStyle name="Percent 2 11 3" xfId="32748" xr:uid="{8687DB25-E276-498D-BE8D-AC42B73CF463}"/>
    <cellStyle name="Percent 2 12" xfId="2496" xr:uid="{08F8E40B-1BCD-4960-B03B-E0E47728BA95}"/>
    <cellStyle name="Percent 2 12 2" xfId="32749" xr:uid="{3782FBB1-A5DF-471A-8541-C1D9B8CF0815}"/>
    <cellStyle name="Percent 2 13" xfId="2497" xr:uid="{A7F4E31B-5E1A-41AE-B037-49B5830E316A}"/>
    <cellStyle name="Percent 2 13 2" xfId="32750" xr:uid="{E7222812-0EDF-466B-A760-7EA4F551F893}"/>
    <cellStyle name="Percent 2 14" xfId="2498" xr:uid="{55541EA2-5757-410E-82C1-BE4B0F78B96F}"/>
    <cellStyle name="Percent 2 14 2" xfId="32751" xr:uid="{9238A1DE-0E84-4911-9BE8-ED3D8395F34E}"/>
    <cellStyle name="Percent 2 15" xfId="2499" xr:uid="{FC6F5416-9C76-434A-A425-EF7145429BF7}"/>
    <cellStyle name="Percent 2 15 2" xfId="32752" xr:uid="{88415670-9799-468C-91AE-9BEF43E23511}"/>
    <cellStyle name="Percent 2 16" xfId="2500" xr:uid="{DC426E10-5E1C-4F44-B1E2-C82780C0F55A}"/>
    <cellStyle name="Percent 2 16 2" xfId="3427" xr:uid="{BB5CA687-7B18-4C72-889D-6130C78998F5}"/>
    <cellStyle name="Percent 2 16 2 2" xfId="6677" xr:uid="{DE095C56-EC29-4465-980F-C94017AD6165}"/>
    <cellStyle name="Percent 2 16 3" xfId="5752" xr:uid="{75515355-EE35-4408-AF8C-FA33A6EDF8EE}"/>
    <cellStyle name="Percent 2 17" xfId="608" xr:uid="{EADE8606-F08C-4D1B-92FB-ED2DA6AF86F6}"/>
    <cellStyle name="Percent 2 18" xfId="32163" xr:uid="{8201811A-8960-4D32-A301-AEB84D8065FA}"/>
    <cellStyle name="Percent 2 19" xfId="32286" xr:uid="{A68C05C5-3E0B-46EC-A123-AA661AF7F96F}"/>
    <cellStyle name="Percent 2 2" xfId="54" xr:uid="{E12B3325-19AE-4496-8F6D-BFE9F798FFAF}"/>
    <cellStyle name="Percent 2 2 10" xfId="11216" xr:uid="{92E0C4DC-0270-4D76-B6ED-BEF1A54F0A05}"/>
    <cellStyle name="Percent 2 2 10 2" xfId="11217" xr:uid="{75CD7253-7373-45D7-823F-D21997F5E63F}"/>
    <cellStyle name="Percent 2 2 11" xfId="11215" xr:uid="{30E5925B-9C91-4EF0-A32B-3793EFF7949F}"/>
    <cellStyle name="Percent 2 2 12" xfId="1406" xr:uid="{221CAFC7-FC7F-4766-AE98-7C08C95F4D04}"/>
    <cellStyle name="Percent 2 2 2" xfId="932" xr:uid="{DC106AC0-91AF-4850-93B5-D4B9150D6CFC}"/>
    <cellStyle name="Percent 2 2 2 2" xfId="3315" xr:uid="{CE035043-8E94-48CA-844C-892DC3872F9D}"/>
    <cellStyle name="Percent 2 2 2 2 2" xfId="6565" xr:uid="{DA51E20B-680E-43F1-A28C-E17BB9CDDA25}"/>
    <cellStyle name="Percent 2 2 2 2 3" xfId="11219" xr:uid="{C99CB044-D68A-4341-B36B-B43FE7A40058}"/>
    <cellStyle name="Percent 2 2 2 3" xfId="4293" xr:uid="{9EC1102F-EFCE-4CCA-8930-4F3D2B64EB2A}"/>
    <cellStyle name="Percent 2 2 2 3 2" xfId="31424" xr:uid="{75B9F8E9-376B-487D-852D-6AE4B2601966}"/>
    <cellStyle name="Percent 2 2 2 4" xfId="11218" xr:uid="{4D385003-8F43-447D-924E-32711F2AC58B}"/>
    <cellStyle name="Percent 2 2 3" xfId="912" xr:uid="{6CA82BA2-DA94-456D-B850-C77D11587DD0}"/>
    <cellStyle name="Percent 2 2 3 2" xfId="120" xr:uid="{ADA20939-8931-4CCA-AC26-F6307C4C2479}"/>
    <cellStyle name="Percent 2 2 3 2 2" xfId="2766" xr:uid="{CB4E0E16-F41E-444D-BF61-FA06923876EB}"/>
    <cellStyle name="Percent 2 2 3 2 2 2" xfId="3477" xr:uid="{C6AC2FFF-1061-43A2-8C13-0F4D80336F4A}"/>
    <cellStyle name="Percent 2 2 3 2 2 2 2" xfId="6728" xr:uid="{CCEED42D-9FCD-4465-84A5-A990A8D877D2}"/>
    <cellStyle name="Percent 2 2 3 2 2 3" xfId="6015" xr:uid="{80D067C6-C8E4-4930-8E8E-8EA19C7072CD}"/>
    <cellStyle name="Percent 2 2 3 2 3" xfId="3438" xr:uid="{6078AC0B-C79F-4344-9587-0629E04EB73A}"/>
    <cellStyle name="Percent 2 2 3 2 3 2" xfId="6688" xr:uid="{A88FA432-1D49-4A2D-BD8B-25C1F9EFEA2C}"/>
    <cellStyle name="Percent 2 2 3 2 4" xfId="6007" xr:uid="{726BB116-4AB9-42F1-96EF-5954F089F33A}"/>
    <cellStyle name="Percent 2 2 3 2 5" xfId="11221" xr:uid="{2848678B-42AF-4FED-B07C-2931C362E14D}"/>
    <cellStyle name="Percent 2 2 3 3" xfId="2762" xr:uid="{359D26C4-8CEB-4ED2-89C3-1E501D81D5F2}"/>
    <cellStyle name="Percent 2 2 3 3 2" xfId="3474" xr:uid="{0DE675D1-3BC5-465E-88E0-E97E1377E737}"/>
    <cellStyle name="Percent 2 2 3 3 2 2" xfId="6724" xr:uid="{036828AC-2615-4F1D-9FE7-093E3222ADA4}"/>
    <cellStyle name="Percent 2 2 3 3 3" xfId="6010" xr:uid="{27CA3FA8-709B-4FE3-A40E-47CA7846E217}"/>
    <cellStyle name="Percent 2 2 3 3 4" xfId="31425" xr:uid="{4ACE6596-3566-4E79-9D57-BCB690C6F833}"/>
    <cellStyle name="Percent 2 2 3 4" xfId="3307" xr:uid="{B594F45B-7892-445F-856E-BEDCCF2823BC}"/>
    <cellStyle name="Percent 2 2 3 4 2" xfId="6557" xr:uid="{C35F5289-83AD-4C35-B0F6-AD9357E0B962}"/>
    <cellStyle name="Percent 2 2 3 5" xfId="4273" xr:uid="{977AE301-306F-470C-AFCF-86F50871A9A8}"/>
    <cellStyle name="Percent 2 2 3 6" xfId="11220" xr:uid="{83B76968-BE67-42E5-8CAC-521E1943145F}"/>
    <cellStyle name="Percent 2 2 4" xfId="11222" xr:uid="{78A09D68-72AF-4C9A-B025-92E84AD23820}"/>
    <cellStyle name="Percent 2 2 4 2" xfId="11223" xr:uid="{C523182C-BADF-46EA-8F54-679B7D25C564}"/>
    <cellStyle name="Percent 2 2 5" xfId="11224" xr:uid="{AE6B212F-EB23-4040-BB8B-940E817E46B0}"/>
    <cellStyle name="Percent 2 2 5 2" xfId="11225" xr:uid="{74A39E57-A311-47EB-9176-ED2113740340}"/>
    <cellStyle name="Percent 2 2 6" xfId="11226" xr:uid="{D7EF092D-47D6-4765-9200-7B1550D90CC2}"/>
    <cellStyle name="Percent 2 2 6 2" xfId="11227" xr:uid="{44AB39C9-03C8-46CD-9BDB-95C49A2A9027}"/>
    <cellStyle name="Percent 2 2 7" xfId="108" xr:uid="{BE47116F-DC51-444E-83CA-07A92B0A6E71}"/>
    <cellStyle name="Percent 2 2 7 2" xfId="11229" xr:uid="{FD526B87-2ABF-4147-868E-48418D9B7E78}"/>
    <cellStyle name="Percent 2 2 7 3" xfId="11228" xr:uid="{B9298965-BF34-437E-AEF6-E79FE5C4DB82}"/>
    <cellStyle name="Percent 2 2 8" xfId="11230" xr:uid="{EBD300D7-B53A-494D-A62E-164DA2BF51A4}"/>
    <cellStyle name="Percent 2 2 8 2" xfId="11231" xr:uid="{F972AE6A-E210-4D29-9A92-327C20608196}"/>
    <cellStyle name="Percent 2 2 9" xfId="11232" xr:uid="{94910718-9039-4213-8B76-1276E4AFB55D}"/>
    <cellStyle name="Percent 2 3" xfId="2501" xr:uid="{6C76D61B-4DDD-4B45-9019-27BA6D72526B}"/>
    <cellStyle name="Percent 2 3 2" xfId="11234" xr:uid="{D6822793-3255-4789-BAA4-90D8E398219F}"/>
    <cellStyle name="Percent 2 3 3" xfId="11235" xr:uid="{FA234699-90DC-4DEC-AB87-9BA73FC39640}"/>
    <cellStyle name="Percent 2 3 3 2" xfId="11236" xr:uid="{F729F5C0-D54E-4BB4-8033-44D1D413383F}"/>
    <cellStyle name="Percent 2 3 4" xfId="31426" xr:uid="{058E7199-10ED-46EA-A149-F22F648E6B74}"/>
    <cellStyle name="Percent 2 3 5" xfId="11233" xr:uid="{D5B6F0BF-935E-4BEF-97B8-9405BE61D086}"/>
    <cellStyle name="Percent 2 3 6" xfId="32753" xr:uid="{1EB360D2-A012-41F4-A826-5C28B4ABD434}"/>
    <cellStyle name="Percent 2 4" xfId="2502" xr:uid="{FC6FF5B7-6891-4E9A-8318-13B2D7FBC08A}"/>
    <cellStyle name="Percent 2 4 2" xfId="11238" xr:uid="{338E3683-0668-457E-B63B-534C2BFE01F4}"/>
    <cellStyle name="Percent 2 4 3" xfId="11239" xr:uid="{18232C7A-B331-4874-B943-50CE9A34DE79}"/>
    <cellStyle name="Percent 2 4 4" xfId="31427" xr:uid="{82237BBB-7725-4D95-AFB0-5CCA2A623E3E}"/>
    <cellStyle name="Percent 2 4 5" xfId="11237" xr:uid="{AD141A15-DF25-4CB0-8810-2457A43951CC}"/>
    <cellStyle name="Percent 2 4 6" xfId="32754" xr:uid="{C8B686B6-403D-462F-BAFA-187EDEC82BFD}"/>
    <cellStyle name="Percent 2 5" xfId="2503" xr:uid="{5AB4834E-1B54-4025-8B1B-1600F8C162E4}"/>
    <cellStyle name="Percent 2 5 2" xfId="11241" xr:uid="{58D533C0-B56C-46FC-A441-EF680BBE5E1C}"/>
    <cellStyle name="Percent 2 5 3" xfId="31428" xr:uid="{30DA2EA0-C73C-4D33-96A5-7DB66FC96318}"/>
    <cellStyle name="Percent 2 5 4" xfId="11240" xr:uid="{D3E41FB7-67BF-48AB-92C2-AD033BD92D4A}"/>
    <cellStyle name="Percent 2 5 5" xfId="32755" xr:uid="{5B462564-BDB1-4DF1-AFFB-BDF2EB56C311}"/>
    <cellStyle name="Percent 2 6" xfId="103" xr:uid="{F56F4F50-9E10-49AA-A02B-6F3B9373EC67}"/>
    <cellStyle name="Percent 2 6 2" xfId="2504" xr:uid="{C789B569-8E9B-47DE-BCCD-DFBD9419AD29}"/>
    <cellStyle name="Percent 2 6 2 2" xfId="11243" xr:uid="{C75C1FE2-8D01-4022-97FC-6E05DFAD81DB}"/>
    <cellStyle name="Percent 2 6 2 3" xfId="32756" xr:uid="{495161FB-3466-4B91-A58B-6F9C90C03F77}"/>
    <cellStyle name="Percent 2 6 3" xfId="11242" xr:uid="{0B08AD62-88B0-44FB-BC88-5D9EEB9BBBB0}"/>
    <cellStyle name="Percent 2 7" xfId="2505" xr:uid="{3A539C3D-FD1E-4B6B-8068-EF577E3864FE}"/>
    <cellStyle name="Percent 2 7 2" xfId="11245" xr:uid="{6C3D0EE0-5CD8-4D09-95AB-99F69796AAE9}"/>
    <cellStyle name="Percent 2 7 3" xfId="11244" xr:uid="{40A54475-84ED-4A8A-8749-92AF3071E62C}"/>
    <cellStyle name="Percent 2 8" xfId="2506" xr:uid="{7E720EF8-86B1-4468-9DF3-6EABDFD9EF46}"/>
    <cellStyle name="Percent 2 8 2" xfId="11247" xr:uid="{A44263F0-6857-4BCD-9C07-E1AA93F87DA3}"/>
    <cellStyle name="Percent 2 8 3" xfId="11246" xr:uid="{F78A31F8-303B-4C9C-BE66-D5C7685BA323}"/>
    <cellStyle name="Percent 2 9" xfId="2507" xr:uid="{E346CFFA-DFEA-40AE-A77B-8A80023EBFB1}"/>
    <cellStyle name="Percent 2 9 2" xfId="11249" xr:uid="{ADE6619C-4C96-498B-B579-4628A72C57D5}"/>
    <cellStyle name="Percent 2 9 3" xfId="11248" xr:uid="{BF787EF6-0F36-4FFE-B819-03BBA32E6C2E}"/>
    <cellStyle name="Percent 20" xfId="11250" xr:uid="{29184C8B-79B2-43BF-B82F-C929D1C35BC3}"/>
    <cellStyle name="Percent 21" xfId="11251" xr:uid="{43ECBD31-6763-48CD-9357-39137FE0E920}"/>
    <cellStyle name="Percent 22" xfId="11252" xr:uid="{F7223DB5-33A3-4C9F-9D66-BE8A22EAB113}"/>
    <cellStyle name="Percent 23" xfId="11253" xr:uid="{18E3892A-C13B-43D2-9AC4-CC7F760D436E}"/>
    <cellStyle name="Percent 24" xfId="32882" xr:uid="{5121B3BF-7A3A-4618-9F11-E555C519F716}"/>
    <cellStyle name="Percent 25" xfId="32885" xr:uid="{E50EDB58-3DF1-487C-BE0C-E2832CAA4DBD}"/>
    <cellStyle name="Percent 25 2" xfId="32896" xr:uid="{C7A1ACF4-F2DE-468B-BF69-8F55FB064E78}"/>
    <cellStyle name="Percent 25 3" xfId="32900" xr:uid="{4BF16754-9B3D-4973-A14E-B5AAB4C5E2B3}"/>
    <cellStyle name="Percent 25 4" xfId="32904" xr:uid="{2E5BEAE1-D051-4B06-B246-51ADDE82A6D1}"/>
    <cellStyle name="Percent 3" xfId="58" xr:uid="{075EF130-B30E-4562-954C-81B4A9466420}"/>
    <cellStyle name="Percent 3 2" xfId="68" xr:uid="{F2AAA512-7DBE-4EE5-85EC-1567D7C51728}"/>
    <cellStyle name="Percent 3 2 2" xfId="11254" xr:uid="{871D86D4-009C-465C-9EF8-B240C1154105}"/>
    <cellStyle name="Percent 3 2 2 2" xfId="11255" xr:uid="{541CD86A-E29C-493A-851F-553F47629596}"/>
    <cellStyle name="Percent 3 2 2 2 2" xfId="11256" xr:uid="{5B8D4EA6-299D-49AD-A0B7-33C37451FD87}"/>
    <cellStyle name="Percent 3 2 2 2 2 2" xfId="11257" xr:uid="{47EAE66D-7746-4F25-B15B-1B333BB268A5}"/>
    <cellStyle name="Percent 3 2 2 2 2 2 2" xfId="31429" xr:uid="{8B0C68BB-38CD-45FA-A880-E7CC1B552304}"/>
    <cellStyle name="Percent 3 2 2 2 2 3" xfId="31430" xr:uid="{A05FDC6D-BD25-4FD6-989B-C412A24ECF70}"/>
    <cellStyle name="Percent 3 2 2 2 3" xfId="11258" xr:uid="{A07429F1-EAB7-419A-A35D-7FF3B2B0248C}"/>
    <cellStyle name="Percent 3 2 2 2 3 2" xfId="31431" xr:uid="{ABFE0C89-71C9-4630-A51D-6C20AD91270A}"/>
    <cellStyle name="Percent 3 2 2 2 4" xfId="11259" xr:uid="{6A29C86C-C694-420D-B31E-4D79E42EC93F}"/>
    <cellStyle name="Percent 3 2 2 2 4 2" xfId="31432" xr:uid="{3DAB6054-72B4-4DEE-87DB-623232BE8331}"/>
    <cellStyle name="Percent 3 2 2 2 5" xfId="31433" xr:uid="{A82C1A95-280B-4FE1-8734-2787A6421989}"/>
    <cellStyle name="Percent 3 2 2 3" xfId="11260" xr:uid="{7ED863C5-9D9B-48AF-AF75-C077CE224B2F}"/>
    <cellStyle name="Percent 3 2 2 3 2" xfId="11261" xr:uid="{34F0CA8D-42BE-4E09-A70F-4AAA12658FDB}"/>
    <cellStyle name="Percent 3 2 2 3 2 2" xfId="31434" xr:uid="{550C9C02-9EB5-4067-B162-C47C66775D26}"/>
    <cellStyle name="Percent 3 2 2 3 3" xfId="31435" xr:uid="{5F6FB7BB-9EF3-487A-9D6C-EF7D1012CF5A}"/>
    <cellStyle name="Percent 3 2 2 4" xfId="11262" xr:uid="{7167FBCA-69B4-4B03-BC22-857FB7F60255}"/>
    <cellStyle name="Percent 3 2 2 4 2" xfId="31436" xr:uid="{BC5E91E1-B4D8-40D9-851F-6A806E55C3D9}"/>
    <cellStyle name="Percent 3 2 2 5" xfId="11263" xr:uid="{CE1BB3DF-1768-4A05-9280-A5A4A2729257}"/>
    <cellStyle name="Percent 3 2 2 5 2" xfId="31437" xr:uid="{97FBF92B-8B77-4A1E-BE3F-990DAC256418}"/>
    <cellStyle name="Percent 3 2 2 6" xfId="31438" xr:uid="{3ABE938F-424B-4999-947A-810CBB02A535}"/>
    <cellStyle name="Percent 3 2 3" xfId="11264" xr:uid="{C479A225-EAE0-4001-8581-7394CAC1F8AD}"/>
    <cellStyle name="Percent 3 2 3 2" xfId="11265" xr:uid="{D962F898-67B8-4313-9461-CA9A04F9492E}"/>
    <cellStyle name="Percent 3 2 3 2 2" xfId="11266" xr:uid="{D5D2F272-203F-4BFD-B08B-D92841F601E5}"/>
    <cellStyle name="Percent 3 2 3 2 2 2" xfId="31439" xr:uid="{14777EF0-90D2-493A-A71F-861B61BC2AA8}"/>
    <cellStyle name="Percent 3 2 3 2 3" xfId="31440" xr:uid="{014086C1-088A-466E-B7C4-896F687B1540}"/>
    <cellStyle name="Percent 3 2 3 3" xfId="11267" xr:uid="{5F057C41-89F3-4A84-95E5-03BA0F88C0A3}"/>
    <cellStyle name="Percent 3 2 3 3 2" xfId="31441" xr:uid="{20096F9F-F51E-4884-AFB5-6D968675D576}"/>
    <cellStyle name="Percent 3 2 3 4" xfId="11268" xr:uid="{DBBA6554-5B1B-4938-B7D0-B95F40A46CD5}"/>
    <cellStyle name="Percent 3 2 3 4 2" xfId="31442" xr:uid="{4E6986FD-AB76-4D15-9F40-F1AE3ACBFD25}"/>
    <cellStyle name="Percent 3 2 3 5" xfId="31443" xr:uid="{A0F5914D-3909-435E-B1C4-A91F90E0BD43}"/>
    <cellStyle name="Percent 3 2 4" xfId="11269" xr:uid="{2E09FDF1-69EE-4254-AFCC-9E2E4434609B}"/>
    <cellStyle name="Percent 3 2 4 2" xfId="11270" xr:uid="{9560931C-069D-4FC6-9918-7C5BD451717F}"/>
    <cellStyle name="Percent 3 2 4 2 2" xfId="31444" xr:uid="{8EC6E4D3-BBB4-4402-9A40-96B76CF3C353}"/>
    <cellStyle name="Percent 3 2 4 3" xfId="11271" xr:uid="{920CFAE3-4229-4970-B760-194E6D96F1DE}"/>
    <cellStyle name="Percent 3 2 4 3 2" xfId="31445" xr:uid="{BC49F864-CD04-4E20-8CF6-073B99A7AF89}"/>
    <cellStyle name="Percent 3 2 4 4" xfId="31446" xr:uid="{17FEEA5B-FD29-42D2-9D1B-C0414D0768A6}"/>
    <cellStyle name="Percent 3 2 5" xfId="11272" xr:uid="{71C21DD6-7011-4089-8EC9-324C2C93ED83}"/>
    <cellStyle name="Percent 3 2 5 2" xfId="31447" xr:uid="{C03C3C0B-4E1C-40B8-9CE2-F13448850A6A}"/>
    <cellStyle name="Percent 3 2 6" xfId="11273" xr:uid="{332A7865-ED3B-4864-816A-60A43FDA9F36}"/>
    <cellStyle name="Percent 3 2 6 2" xfId="31448" xr:uid="{151285A3-4F04-44DB-A494-B8EBC54302DA}"/>
    <cellStyle name="Percent 3 2 7" xfId="31449" xr:uid="{66604A22-BFC7-4D1F-88C2-23DB88476D6C}"/>
    <cellStyle name="Percent 3 2 8" xfId="32757" xr:uid="{5723C54E-E7CD-402E-AA84-9687C2C173C5}"/>
    <cellStyle name="Percent 3 2 9" xfId="2509" xr:uid="{C2FCBECF-F6D5-4DC2-8A7C-756DAB6F18AA}"/>
    <cellStyle name="Percent 3 3" xfId="71" xr:uid="{CC787305-6937-4EB7-883F-D293F43F9324}"/>
    <cellStyle name="Percent 3 3 2" xfId="74" xr:uid="{2B1A9A2D-827D-4BB1-9E5D-B7859DEEF129}"/>
    <cellStyle name="Percent 3 3 2 2" xfId="11276" xr:uid="{BC7CA617-0E28-4CD2-9D18-F74EC7022D4E}"/>
    <cellStyle name="Percent 3 3 2 2 2" xfId="11277" xr:uid="{4EF78C51-E182-4096-847C-0360CEC502B9}"/>
    <cellStyle name="Percent 3 3 2 2 2 2" xfId="11278" xr:uid="{8F974E92-E7DB-4F06-906B-60195C9BAC55}"/>
    <cellStyle name="Percent 3 3 2 2 2 2 2" xfId="31450" xr:uid="{56604F0C-1291-4D7B-B95E-A6AC03399916}"/>
    <cellStyle name="Percent 3 3 2 2 2 3" xfId="31451" xr:uid="{5DD51843-D289-4FDA-82B9-A809FA1FE43F}"/>
    <cellStyle name="Percent 3 3 2 2 3" xfId="11279" xr:uid="{EB93C9DB-53DA-4037-A3EB-BDB9B932517E}"/>
    <cellStyle name="Percent 3 3 2 2 3 2" xfId="31452" xr:uid="{0672F185-8439-4B2B-AF70-73728789E9B8}"/>
    <cellStyle name="Percent 3 3 2 2 4" xfId="31453" xr:uid="{9397DBF8-7C0F-4A2B-804E-13AB15BE599A}"/>
    <cellStyle name="Percent 3 3 2 3" xfId="11280" xr:uid="{896109D5-46E8-443B-9263-8B9D68608040}"/>
    <cellStyle name="Percent 3 3 2 3 2" xfId="11281" xr:uid="{F2C1D555-39F9-450A-A342-758C307A69C5}"/>
    <cellStyle name="Percent 3 3 2 3 2 2" xfId="31454" xr:uid="{F39BE314-3D98-404E-882F-0EF91AF48BCE}"/>
    <cellStyle name="Percent 3 3 2 3 3" xfId="31455" xr:uid="{54EC3417-DF21-4F60-A510-AF0BB7141968}"/>
    <cellStyle name="Percent 3 3 2 4" xfId="11282" xr:uid="{663782B6-6C54-4737-B369-80123451D1AA}"/>
    <cellStyle name="Percent 3 3 2 4 2" xfId="31456" xr:uid="{5A845A5C-3DA6-4F7C-8798-4F8FC84DCF2C}"/>
    <cellStyle name="Percent 3 3 2 5" xfId="11283" xr:uid="{7531001D-9D97-4929-AF49-79BF675212EB}"/>
    <cellStyle name="Percent 3 3 2 5 2" xfId="31457" xr:uid="{6CE22134-793E-4AA4-88D6-A417D976B75A}"/>
    <cellStyle name="Percent 3 3 2 6" xfId="11275" xr:uid="{76CDCA1C-186E-43A8-9051-99DE026D1876}"/>
    <cellStyle name="Percent 3 3 3" xfId="77" xr:uid="{0381FECD-7CE7-4E6B-AD41-E0BC1F821A9D}"/>
    <cellStyle name="Percent 3 3 3 2" xfId="11285" xr:uid="{FCBC1D9F-3EF0-44A1-A438-A71A338407FC}"/>
    <cellStyle name="Percent 3 3 3 2 2" xfId="11286" xr:uid="{46FE4BBC-1101-4300-9A2C-D0134C9B3486}"/>
    <cellStyle name="Percent 3 3 3 2 2 2" xfId="31458" xr:uid="{09A1D855-0964-4003-A6B6-08D982044B76}"/>
    <cellStyle name="Percent 3 3 3 2 3" xfId="31459" xr:uid="{B0CDABD7-DA22-42D7-8E49-EA91B4265F98}"/>
    <cellStyle name="Percent 3 3 3 3" xfId="11287" xr:uid="{E108DC08-8E74-4AFB-8A8D-85D489C0F268}"/>
    <cellStyle name="Percent 3 3 3 3 2" xfId="31460" xr:uid="{B45FA3B1-105B-469C-904C-841E56003DE2}"/>
    <cellStyle name="Percent 3 3 3 4" xfId="31461" xr:uid="{20C61B73-DC64-4DC7-9996-E59C8D3AAC49}"/>
    <cellStyle name="Percent 3 3 3 5" xfId="11284" xr:uid="{6477903C-B9B0-40E3-9084-C754015477E8}"/>
    <cellStyle name="Percent 3 3 4" xfId="11288" xr:uid="{C0103841-660F-45AB-9056-A411A5AB3A85}"/>
    <cellStyle name="Percent 3 3 4 2" xfId="11289" xr:uid="{565132CD-0A16-4061-A678-8B4C0ACBB70F}"/>
    <cellStyle name="Percent 3 3 4 2 2" xfId="31462" xr:uid="{5ABC3DAA-63E0-4E21-8A73-DBA6655CB433}"/>
    <cellStyle name="Percent 3 3 4 3" xfId="31463" xr:uid="{EB814A77-314B-4AB1-910F-3D7D8598F35D}"/>
    <cellStyle name="Percent 3 3 5" xfId="11290" xr:uid="{7CAC41D2-061D-48C2-A5A8-4F2CFE7FA621}"/>
    <cellStyle name="Percent 3 3 5 2" xfId="31464" xr:uid="{292A887C-784A-47B8-A88B-C7A3A8C3D935}"/>
    <cellStyle name="Percent 3 3 6" xfId="11291" xr:uid="{A48288AB-0B32-4322-9357-F05CE3D221DA}"/>
    <cellStyle name="Percent 3 3 6 2" xfId="31465" xr:uid="{ADC56922-B9F3-40AA-8B1C-41326B2EAC20}"/>
    <cellStyle name="Percent 3 3 7" xfId="31466" xr:uid="{2901378E-9338-4F9A-B030-145CE8FD4FFF}"/>
    <cellStyle name="Percent 3 3 8" xfId="11274" xr:uid="{A54BE7B9-E70D-4190-9359-A10088E6D8AD}"/>
    <cellStyle name="Percent 3 3 9" xfId="2508" xr:uid="{54A9228A-3BBB-4873-A9FF-9253B2118387}"/>
    <cellStyle name="Percent 3 4" xfId="609" xr:uid="{290BD08E-D56F-4303-B212-1BD689032A38}"/>
    <cellStyle name="Percent 3 4 2" xfId="11293" xr:uid="{0BD5F8D5-55F3-4232-B9E4-449C914A14AC}"/>
    <cellStyle name="Percent 3 4 3" xfId="31467" xr:uid="{BF651740-D969-44FC-926B-73D301D76284}"/>
    <cellStyle name="Percent 3 4 4" xfId="11292" xr:uid="{AF48110E-1360-47F9-9530-18CF7599D812}"/>
    <cellStyle name="Percent 3 5" xfId="11294" xr:uid="{D454F243-7BDD-454E-B9E8-2C681ADFBF9E}"/>
    <cellStyle name="Percent 3 6" xfId="11295" xr:uid="{767592DA-509A-4B6E-A9CE-4B77CC597383}"/>
    <cellStyle name="Percent 3 7" xfId="32256" xr:uid="{CE593CD2-6FE5-477A-9D33-EFDF6D930256}"/>
    <cellStyle name="Percent 3 8" xfId="134" xr:uid="{BC209301-29BB-4202-8E5F-EA6AB3AFD5A6}"/>
    <cellStyle name="Percent 4" xfId="60" xr:uid="{8488322A-1F6F-4F56-A55B-2D1A28B23D41}"/>
    <cellStyle name="Percent 4 2" xfId="2511" xr:uid="{64E5826A-5FBD-44B6-B18D-67DFF156F6CE}"/>
    <cellStyle name="Percent 4 2 2" xfId="2512" xr:uid="{B0DD72A0-4779-47C5-B73C-C66D489E2E0A}"/>
    <cellStyle name="Percent 4 2 2 2" xfId="3428" xr:uid="{E401CEF6-1EFC-47A8-A372-FFC0FE544293}"/>
    <cellStyle name="Percent 4 2 2 2 2" xfId="6678" xr:uid="{643C4AEE-B47C-4C0C-AAF4-64F287D846B2}"/>
    <cellStyle name="Percent 4 2 2 3" xfId="5763" xr:uid="{D2BFB031-2F6F-4269-9378-97B7A61452E8}"/>
    <cellStyle name="Percent 4 2 2 4" xfId="11298" xr:uid="{CAB77DE9-048F-446B-BDA8-F80C78FFC8C9}"/>
    <cellStyle name="Percent 4 2 3" xfId="11297" xr:uid="{09BC1281-74E6-4467-8945-2C55C3C8D51A}"/>
    <cellStyle name="Percent 4 3" xfId="11299" xr:uid="{BD170352-B29B-419F-93F1-EA4A3DB66429}"/>
    <cellStyle name="Percent 4 4" xfId="11296" xr:uid="{54971200-FD32-4F99-A8FD-892F370CA03D}"/>
    <cellStyle name="Percent 4 5" xfId="32758" xr:uid="{FD066830-CD13-4BD8-825F-FB90B7159265}"/>
    <cellStyle name="Percent 4 6" xfId="2510" xr:uid="{AD1B2C30-07A5-41CE-B3DB-1F205208DF86}"/>
    <cellStyle name="Percent 5" xfId="80" xr:uid="{6FE46FE5-477C-4B4F-A601-A3696DD910C2}"/>
    <cellStyle name="Percent 5 2" xfId="11301" xr:uid="{0D76D8F6-9C7E-4A53-B971-DBC0FF9D8DE6}"/>
    <cellStyle name="Percent 5 2 2" xfId="11302" xr:uid="{BAF390D7-11B5-4445-B119-FBB0ADC2988B}"/>
    <cellStyle name="Percent 5 3" xfId="11303" xr:uid="{DD937C24-A828-435C-B457-1DA86640409F}"/>
    <cellStyle name="Percent 5 4" xfId="31468" xr:uid="{29A666C8-FC35-4A1B-B553-0BD577AF0ECA}"/>
    <cellStyle name="Percent 5 5" xfId="11300" xr:uid="{4F1D8F41-0503-4F68-BAB3-0FB5425832EE}"/>
    <cellStyle name="Percent 5 6" xfId="32759" xr:uid="{4706C255-17E8-4518-89FE-423F5E13FBBE}"/>
    <cellStyle name="Percent 5 7" xfId="2513" xr:uid="{B0888DB3-87AD-45C0-AE63-8E8D2730A7CB}"/>
    <cellStyle name="Percent 6" xfId="88" xr:uid="{A6910CCC-6AE3-4F79-986D-C143BACF58CD}"/>
    <cellStyle name="Percent 6 2" xfId="2515" xr:uid="{EE0A365C-CAA3-4E8C-BD6C-4F23E993F09C}"/>
    <cellStyle name="Percent 6 2 2" xfId="11306" xr:uid="{EB729061-EF37-4B8E-A183-7CFEC70DDCE8}"/>
    <cellStyle name="Percent 6 2 2 2" xfId="11307" xr:uid="{FDDF1501-3E60-457C-95E7-21EA00EE337C}"/>
    <cellStyle name="Percent 6 2 2 2 2" xfId="11308" xr:uid="{117AA9BA-BB48-4494-A0F4-713269F8ACED}"/>
    <cellStyle name="Percent 6 2 2 2 2 2" xfId="31469" xr:uid="{20377EFE-A5AC-45F9-8C17-38D0BAFC0A07}"/>
    <cellStyle name="Percent 6 2 2 2 3" xfId="31470" xr:uid="{66F991B2-10C9-48CA-98A0-5F628E05C655}"/>
    <cellStyle name="Percent 6 2 2 3" xfId="11309" xr:uid="{E2EB82E4-5D93-4E59-AA4F-7386E9C19392}"/>
    <cellStyle name="Percent 6 2 2 3 2" xfId="31471" xr:uid="{E05C3C18-2E58-4A96-94A9-ABED3A4AE17A}"/>
    <cellStyle name="Percent 6 2 2 4" xfId="31472" xr:uid="{F54C67A2-7D12-4286-B5E5-D76227E7539C}"/>
    <cellStyle name="Percent 6 2 3" xfId="11310" xr:uid="{598A34A8-8514-4B75-9EDF-B6D458B2608A}"/>
    <cellStyle name="Percent 6 2 3 2" xfId="11311" xr:uid="{B664C64B-6FEC-4CE3-83E8-98AA8EB5D099}"/>
    <cellStyle name="Percent 6 2 3 2 2" xfId="31473" xr:uid="{AA2E9F2D-C885-4E0A-9D35-AD637A88968E}"/>
    <cellStyle name="Percent 6 2 3 3" xfId="31474" xr:uid="{71CD75B2-BC69-4F15-964D-3E1BD684FA9A}"/>
    <cellStyle name="Percent 6 2 4" xfId="11312" xr:uid="{1DC32DCF-56AE-461C-AD96-C1611F1D51A3}"/>
    <cellStyle name="Percent 6 2 4 2" xfId="31475" xr:uid="{4A7304C8-82DF-41D4-AECD-391F40735F0C}"/>
    <cellStyle name="Percent 6 2 5" xfId="11313" xr:uid="{CC58E08C-6097-4680-AD17-4D9EB4768901}"/>
    <cellStyle name="Percent 6 2 5 2" xfId="31476" xr:uid="{FA81F68A-7D82-4D02-8795-835A7E3C3AD1}"/>
    <cellStyle name="Percent 6 2 6" xfId="11305" xr:uid="{4719E625-2D56-4735-96FA-DC53AC411C9B}"/>
    <cellStyle name="Percent 6 3" xfId="2516" xr:uid="{3EEAD7C8-EF68-494F-8002-C59E7DFF7267}"/>
    <cellStyle name="Percent 6 3 2" xfId="11315" xr:uid="{21C0F0E2-7D65-4F5C-A4B6-90EA90D69469}"/>
    <cellStyle name="Percent 6 3 2 2" xfId="11316" xr:uid="{4233BF6F-3449-4D9C-9680-FADFD0FA2D72}"/>
    <cellStyle name="Percent 6 3 2 2 2" xfId="31477" xr:uid="{B41E0BB1-8E3C-4817-96BE-102112776105}"/>
    <cellStyle name="Percent 6 3 2 3" xfId="31478" xr:uid="{E3176138-346F-4806-9AD9-2B7CF471285C}"/>
    <cellStyle name="Percent 6 3 3" xfId="11317" xr:uid="{8523B80B-6A56-4421-8A72-0043B3F161EE}"/>
    <cellStyle name="Percent 6 3 3 2" xfId="31479" xr:uid="{05B0A003-2BF8-4C4B-96CF-2B976DEB946C}"/>
    <cellStyle name="Percent 6 3 4" xfId="31480" xr:uid="{CACD7C47-11E5-410F-8A3B-95CAB51C227D}"/>
    <cellStyle name="Percent 6 3 5" xfId="11314" xr:uid="{C6835BF1-EB2D-4853-8E96-64AB6A3CB3A5}"/>
    <cellStyle name="Percent 6 4" xfId="2517" xr:uid="{405195CE-D83E-4802-AC46-D7BC5C696A7C}"/>
    <cellStyle name="Percent 6 4 2" xfId="11319" xr:uid="{31AC5026-82E0-49A0-9AA0-96A1E1C06C73}"/>
    <cellStyle name="Percent 6 4 2 2" xfId="31481" xr:uid="{66B0E64D-CB13-4F07-A816-01E230E3E580}"/>
    <cellStyle name="Percent 6 4 3" xfId="31482" xr:uid="{8ED9084D-502D-4013-AAEC-5595040A3761}"/>
    <cellStyle name="Percent 6 4 4" xfId="11318" xr:uid="{772E1B63-619C-49FB-AC17-7B6E133CAA99}"/>
    <cellStyle name="Percent 6 5" xfId="2518" xr:uid="{569BDADC-3B39-4416-9D3E-CE40B60E77DC}"/>
    <cellStyle name="Percent 6 5 2" xfId="31483" xr:uid="{53B2A2A1-126C-43BB-AEB4-F5C6F58547EB}"/>
    <cellStyle name="Percent 6 5 3" xfId="11320" xr:uid="{F6EE0854-2BE4-4DFA-89A0-F84D3F94666C}"/>
    <cellStyle name="Percent 6 6" xfId="2519" xr:uid="{54194D7A-2531-4B3B-993D-187930D368BD}"/>
    <cellStyle name="Percent 6 6 2" xfId="31484" xr:uid="{17046AF7-54A6-4726-8B64-FD2F403E7AAD}"/>
    <cellStyle name="Percent 6 6 3" xfId="11321" xr:uid="{0511E6E0-677D-4BD2-BCFD-7E0CFAADD25D}"/>
    <cellStyle name="Percent 6 7" xfId="11304" xr:uid="{73949034-4756-41A0-BE3B-F2C6552C8301}"/>
    <cellStyle name="Percent 6 8" xfId="32760" xr:uid="{1FA3E623-E6BE-4641-813B-2D7322831C01}"/>
    <cellStyle name="Percent 6 9" xfId="2514" xr:uid="{BA020A63-BD82-4D1C-9CF0-16A3B35BFC01}"/>
    <cellStyle name="Percent 7" xfId="2520" xr:uid="{38BB4216-8B0E-4CB0-9469-BFC432A09F7F}"/>
    <cellStyle name="Percent 7 2" xfId="2521" xr:uid="{D268246D-ED48-40C3-83C7-77A4B0B45608}"/>
    <cellStyle name="Percent 7 2 2" xfId="11322" xr:uid="{4698DDCA-5FF9-4D7D-9BAE-64688F3F780E}"/>
    <cellStyle name="Percent 7 3" xfId="2522" xr:uid="{B09909A7-46B5-488E-A50A-0A167DE2B9F7}"/>
    <cellStyle name="Percent 7 3 2" xfId="11323" xr:uid="{0BBDFE24-646A-4768-A3A5-1B132E61EF75}"/>
    <cellStyle name="Percent 7 4" xfId="2523" xr:uid="{0B896D1E-7DCE-405E-8E71-66CE91755929}"/>
    <cellStyle name="Percent 7 4 2" xfId="11324" xr:uid="{EEF6C872-25B3-487C-813B-2FFE523C975B}"/>
    <cellStyle name="Percent 7 5" xfId="2524" xr:uid="{CC47DC9E-CC29-4C40-91CA-2C5A3434EAE1}"/>
    <cellStyle name="Percent 7 5 2" xfId="11325" xr:uid="{1B17A0F8-F0A5-4340-9099-722596981149}"/>
    <cellStyle name="Percent 7 6" xfId="32761" xr:uid="{122505DB-49DE-415E-858A-ABCED2CC7E45}"/>
    <cellStyle name="Percent 8" xfId="2525" xr:uid="{FD354E0E-006E-426B-9654-5619248036E8}"/>
    <cellStyle name="Percent 8 2" xfId="2526" xr:uid="{40CA17D5-719C-429E-8DC6-6953A60EBB59}"/>
    <cellStyle name="Percent 8 2 2" xfId="2527" xr:uid="{28B8DC69-843F-4B28-9615-B5BE52C72C89}"/>
    <cellStyle name="Percent 8 2 3" xfId="2528" xr:uid="{4EB03EFB-2AFC-43F4-A949-4EF09369334B}"/>
    <cellStyle name="Percent 8 2 4" xfId="2529" xr:uid="{3480723F-3A0B-4943-9831-15EAB5780DE6}"/>
    <cellStyle name="Percent 8 2 5" xfId="2530" xr:uid="{F71BB644-E11C-40E8-8140-5F0C29DA6C1D}"/>
    <cellStyle name="Percent 8 2 6" xfId="32763" xr:uid="{377D6820-B8D5-4287-8DEE-46E52A6EF889}"/>
    <cellStyle name="Percent 8 3" xfId="2531" xr:uid="{8E14D716-6A95-40CB-AD47-7CFEA5D9F5E8}"/>
    <cellStyle name="Percent 8 3 2" xfId="32764" xr:uid="{722D0641-6C1B-473C-82D3-3B9FAE904069}"/>
    <cellStyle name="Percent 8 4" xfId="2532" xr:uid="{0F47E6E3-97EF-41F8-963C-EFFAD398C6C1}"/>
    <cellStyle name="Percent 8 4 2" xfId="32765" xr:uid="{3CD6AEA9-0BBA-4461-B5F1-34073D141618}"/>
    <cellStyle name="Percent 8 5" xfId="2533" xr:uid="{4D44A9D9-CEA3-4CAD-8755-EF467381FFA2}"/>
    <cellStyle name="Percent 8 5 2" xfId="32766" xr:uid="{93B62170-34B0-4641-8C98-CBDF88324B95}"/>
    <cellStyle name="Percent 8 6" xfId="32762" xr:uid="{E3BD5B28-1E15-4863-BD6A-E1C7673D2A96}"/>
    <cellStyle name="Percent 9" xfId="2534" xr:uid="{4A6113E4-5FC0-4023-8AB5-148DF616919B}"/>
    <cellStyle name="Percent 9 2" xfId="11326" xr:uid="{ABB04B60-D42A-406E-A6C8-A48A6CB0CE1D}"/>
    <cellStyle name="Percent[0]" xfId="11327" xr:uid="{2BAE4057-27F1-425B-BD82-08BA232345B1}"/>
    <cellStyle name="Percent-0.0%" xfId="2535" xr:uid="{EEA86D8A-B464-4922-AD33-4D63EF94FB8D}"/>
    <cellStyle name="Percent-no dec" xfId="2536" xr:uid="{3746996A-A1DE-4DBA-9BBC-63FAB116988F}"/>
    <cellStyle name="PrePop Currency (0)" xfId="2537" xr:uid="{CEEA84EF-E64E-466E-AA66-0DF4703A2328}"/>
    <cellStyle name="PrePop Currency (2)" xfId="2538" xr:uid="{AEB8AC7F-EA2C-4196-A7CB-9A3BC0049C9C}"/>
    <cellStyle name="PrePop Units (0)" xfId="2539" xr:uid="{2607B856-FA57-4EE0-B335-47655A1AA442}"/>
    <cellStyle name="PrePop Units (1)" xfId="2540" xr:uid="{BAF42E29-8314-41A7-B327-C50D142342D1}"/>
    <cellStyle name="PrePop Units (2)" xfId="2541" xr:uid="{089924AC-4E61-4871-A154-81A615701755}"/>
    <cellStyle name="pricing" xfId="610" xr:uid="{96ED73DE-592F-437A-A792-8B26560EA8BC}"/>
    <cellStyle name="Prozent_laroux" xfId="2542" xr:uid="{4FC59DB5-E8E9-433B-887D-CE556B728CD0}"/>
    <cellStyle name="PSChar" xfId="611" xr:uid="{C6868B43-1E3B-4FE8-934A-31B453A052BF}"/>
    <cellStyle name="PSChar 2" xfId="1407" xr:uid="{341EC41E-06AD-47D1-BA05-2AB083E0A3DD}"/>
    <cellStyle name="Rate" xfId="11328" xr:uid="{B20B529E-6AAA-41C7-A273-855E980AF786}"/>
    <cellStyle name="Rate 2" xfId="11329" xr:uid="{4216ADF7-C83E-4484-9C72-E05A60082E26}"/>
    <cellStyle name="Red" xfId="2543" xr:uid="{6FF20EAD-C16A-4352-B157-2BB734EC6189}"/>
    <cellStyle name="Red shade" xfId="2544" xr:uid="{1A7FE5C9-D232-4E31-86B2-1D6E75676754}"/>
    <cellStyle name="Red text" xfId="2545" xr:uid="{2CBE5159-36CE-4419-999E-64A3E8A6445E}"/>
    <cellStyle name="regstoresfromspecstores" xfId="2546" xr:uid="{FFC41177-02FD-463B-868C-43796A139DCC}"/>
    <cellStyle name="Reports-0" xfId="11330" xr:uid="{A9E40448-23C3-4D77-B1BE-01FA0D15BB92}"/>
    <cellStyle name="Reports-2" xfId="11331" xr:uid="{86C5F267-6AC2-4CF6-BA7A-3DBE87F7C211}"/>
    <cellStyle name="Reset  - Style7" xfId="11332" xr:uid="{9D93C31B-FEC3-4EBF-8756-6B62CCF75D1F}"/>
    <cellStyle name="Reset  - Style7 2" xfId="11333" xr:uid="{3A6153CC-286A-4ABA-8577-3AD6EDE74CAC}"/>
    <cellStyle name="Reset  - 유형7" xfId="2547" xr:uid="{199151A5-A509-412C-A692-0962786F2A10}"/>
    <cellStyle name="Revision" xfId="2548" xr:uid="{1259B2E4-3BE7-4838-BB05-220A27623FD2}"/>
    <cellStyle name="RevList" xfId="612" xr:uid="{CE31F367-C90F-45D2-88F4-60CE7AE8258C}"/>
    <cellStyle name="RevList 2" xfId="2549" xr:uid="{4DA4F1FA-AA83-45EB-9FB5-AD57B313076A}"/>
    <cellStyle name="RevList 3" xfId="2550" xr:uid="{CBBB5B15-0E52-4D66-B451-253A97FF6181}"/>
    <cellStyle name="RevList 4" xfId="2551" xr:uid="{CE7E1943-DE30-42BD-88ED-C12E7346F6BD}"/>
    <cellStyle name="RevList 5" xfId="2552" xr:uid="{8A2AAF55-B10A-4899-ABDA-77DC89AC3AED}"/>
    <cellStyle name="RevList 6" xfId="11334" xr:uid="{42B236E7-68AE-495A-B8AB-B7184C7C0B0F}"/>
    <cellStyle name="S—_x0008_" xfId="2553" xr:uid="{5DF8710B-8DAE-4DDD-BBB6-45EFFE3D14F5}"/>
    <cellStyle name="Salida" xfId="2554" xr:uid="{99382706-421B-4383-B16E-92514F1AB9B8}"/>
    <cellStyle name="SAPBEXaggData" xfId="11335" xr:uid="{640A3B68-A501-495C-8D65-F5C3A526EE5A}"/>
    <cellStyle name="SAPBEXaggData 2" xfId="31485" xr:uid="{4114D107-41CD-40E2-AF03-14BC5636D866}"/>
    <cellStyle name="SAPBEXaggData 2 2" xfId="31486" xr:uid="{CC465218-EEEC-4CEC-9D7E-DEE1F4260516}"/>
    <cellStyle name="SAPBEXaggData 3" xfId="31487" xr:uid="{C4299E38-C38A-4906-928F-E134199D4E4C}"/>
    <cellStyle name="SAPBEXaggData 4" xfId="31488" xr:uid="{B79C0C12-0676-4D01-887F-0D2F22D9FFDE}"/>
    <cellStyle name="SAPBEXaggData 5" xfId="31489" xr:uid="{9473DBE4-0DC6-4AB0-82B1-48D311BB2B73}"/>
    <cellStyle name="SAPBEXaggDataEmph" xfId="11336" xr:uid="{97126E2E-09B9-46AF-B211-78C8121F19D2}"/>
    <cellStyle name="SAPBEXaggDataEmph 2" xfId="31490" xr:uid="{C979E624-8247-47D7-AD97-E6F8567AAD5C}"/>
    <cellStyle name="SAPBEXaggDataEmph 2 2" xfId="31491" xr:uid="{D6244733-542B-4DC2-9BDC-97F0CDD166C5}"/>
    <cellStyle name="SAPBEXaggDataEmph 3" xfId="31492" xr:uid="{9A966C94-569C-4135-934E-99CFBF338F86}"/>
    <cellStyle name="SAPBEXaggDataEmph 4" xfId="31493" xr:uid="{36A31D3C-5A1C-49B2-85C7-7D1E5F0AFE25}"/>
    <cellStyle name="SAPBEXaggDataEmph 5" xfId="31494" xr:uid="{66D22B42-664D-4EC1-88BD-F43B36009251}"/>
    <cellStyle name="SAPBEXaggItem" xfId="11337" xr:uid="{046A4186-CBFA-492A-A358-33073CF8F28F}"/>
    <cellStyle name="SAPBEXaggItem 2" xfId="31495" xr:uid="{4A9FAE60-131F-4A72-816B-A61F7B8BE092}"/>
    <cellStyle name="SAPBEXaggItem 2 2" xfId="31496" xr:uid="{551D2254-8364-46B9-B7DA-EB59FE147C43}"/>
    <cellStyle name="SAPBEXaggItem 3" xfId="31497" xr:uid="{D5190723-B0AD-48FB-B886-FD81E9C4EAFD}"/>
    <cellStyle name="SAPBEXaggItem 4" xfId="31498" xr:uid="{C76E5172-73E1-4EFD-9BB8-95459F48E975}"/>
    <cellStyle name="SAPBEXaggItem 5" xfId="31499" xr:uid="{F6E6FA6A-29A8-474D-90D7-BF1D165A5BF0}"/>
    <cellStyle name="SAPBEXaggItemX" xfId="11338" xr:uid="{97F3FC40-F82B-4D43-B4D7-1486988D5779}"/>
    <cellStyle name="SAPBEXaggItemX 2" xfId="31500" xr:uid="{C05AA848-B801-4D86-8587-96BDBD84CB5A}"/>
    <cellStyle name="SAPBEXaggItemX 2 2" xfId="31501" xr:uid="{0A0AEA49-3536-48DC-B0D0-47A89EA5733F}"/>
    <cellStyle name="SAPBEXaggItemX 3" xfId="31502" xr:uid="{524D5FC6-0DC5-4F0E-A45F-08152FB9EB2E}"/>
    <cellStyle name="SAPBEXaggItemX 4" xfId="31503" xr:uid="{F9DBE06D-32C0-4364-95E3-45080DB85714}"/>
    <cellStyle name="SAPBEXaggItemX 5" xfId="31504" xr:uid="{A0CD55C0-A8D8-4DC7-A9DC-FEA8EA6CC530}"/>
    <cellStyle name="SAPBEXchaText" xfId="11339" xr:uid="{0E94C8CD-343A-4E9C-A535-53AD1C0966F4}"/>
    <cellStyle name="SAPBEXexcBad7" xfId="11340" xr:uid="{8F159A76-76B6-43B4-BBB7-89B7F4581908}"/>
    <cellStyle name="SAPBEXexcBad7 2" xfId="31505" xr:uid="{843D6604-A01F-4512-8BF9-F20B0E1FE3EF}"/>
    <cellStyle name="SAPBEXexcBad7 2 2" xfId="31506" xr:uid="{116C585D-DDA9-4078-9F1C-9652218D15F5}"/>
    <cellStyle name="SAPBEXexcBad7 3" xfId="31507" xr:uid="{EC2C05FB-E3E4-4490-A261-E8C9635FD2FE}"/>
    <cellStyle name="SAPBEXexcBad7 4" xfId="31508" xr:uid="{B6840903-F7D4-449D-A0A6-55F2732F5795}"/>
    <cellStyle name="SAPBEXexcBad7 5" xfId="31509" xr:uid="{53F00F58-BAE7-4FB5-B6EE-60FBF1A3EC83}"/>
    <cellStyle name="SAPBEXexcBad8" xfId="11341" xr:uid="{D8DBB8F8-0511-4221-B298-ADEF2FF0D1EB}"/>
    <cellStyle name="SAPBEXexcBad8 2" xfId="31510" xr:uid="{D7E35C42-FF3B-4AFA-AAC3-3C71A5A068AA}"/>
    <cellStyle name="SAPBEXexcBad8 2 2" xfId="31511" xr:uid="{A107F42B-A1C4-4E7F-9897-ADB96B2109A9}"/>
    <cellStyle name="SAPBEXexcBad8 3" xfId="31512" xr:uid="{1D3007F9-888D-4F4C-8E74-32EB826EEB49}"/>
    <cellStyle name="SAPBEXexcBad8 4" xfId="31513" xr:uid="{5DDECDE5-F99E-4AC4-816B-BF695C267C02}"/>
    <cellStyle name="SAPBEXexcBad8 5" xfId="31514" xr:uid="{A04739F5-8246-478B-A159-6C6B1F218C7B}"/>
    <cellStyle name="SAPBEXexcBad9" xfId="11342" xr:uid="{ACA98D23-4ECB-46A5-8917-1250D6242C71}"/>
    <cellStyle name="SAPBEXexcBad9 2" xfId="31515" xr:uid="{273D4C6A-845D-4E5C-9192-BE9F8D318477}"/>
    <cellStyle name="SAPBEXexcBad9 2 2" xfId="31516" xr:uid="{0EEFE62C-5D62-468D-B90F-B05AB3E6661D}"/>
    <cellStyle name="SAPBEXexcBad9 3" xfId="31517" xr:uid="{2FC608BF-8969-4C4C-BA97-F334D6D7AF5C}"/>
    <cellStyle name="SAPBEXexcBad9 4" xfId="31518" xr:uid="{D4D4956E-A244-4305-9B74-D539B16DF51D}"/>
    <cellStyle name="SAPBEXexcBad9 5" xfId="31519" xr:uid="{4BCCEA42-622E-455D-BDA8-06C6044BED62}"/>
    <cellStyle name="SAPBEXexcCritical4" xfId="11343" xr:uid="{9AD490DC-0364-44DE-8189-C697EE3DEB40}"/>
    <cellStyle name="SAPBEXexcCritical4 2" xfId="31520" xr:uid="{BCCEC35D-D692-475F-92E4-DAF0CA6FA629}"/>
    <cellStyle name="SAPBEXexcCritical4 2 2" xfId="31521" xr:uid="{B9082E79-BC31-40D8-821D-A5A24E31BB7A}"/>
    <cellStyle name="SAPBEXexcCritical4 3" xfId="31522" xr:uid="{71C79CB5-186C-4CC2-86AD-FF1C240EB97E}"/>
    <cellStyle name="SAPBEXexcCritical4 4" xfId="31523" xr:uid="{22BFA774-7E2A-4A04-AAC3-1BD6887DC493}"/>
    <cellStyle name="SAPBEXexcCritical4 5" xfId="31524" xr:uid="{6F3EEDAB-4F2A-4738-B5B8-BEF1831331DF}"/>
    <cellStyle name="SAPBEXexcCritical5" xfId="11344" xr:uid="{6C18576D-4AE3-47CE-AF54-6A063BB033A0}"/>
    <cellStyle name="SAPBEXexcCritical5 2" xfId="31525" xr:uid="{12EE20E5-A84B-4655-8412-6D21D41C4739}"/>
    <cellStyle name="SAPBEXexcCritical5 2 2" xfId="31526" xr:uid="{7277ACAB-6164-4134-A420-E5060E76A8AC}"/>
    <cellStyle name="SAPBEXexcCritical5 3" xfId="31527" xr:uid="{E7AB86A8-5E17-4F1A-8E28-FCC100D7F03C}"/>
    <cellStyle name="SAPBEXexcCritical5 4" xfId="31528" xr:uid="{D9525338-42A7-4C13-AEB1-0A3F8A3D51D3}"/>
    <cellStyle name="SAPBEXexcCritical5 5" xfId="31529" xr:uid="{95D54060-2102-4FA8-9B84-635C4EFF76E5}"/>
    <cellStyle name="SAPBEXexcCritical6" xfId="11345" xr:uid="{FD0AAEC5-1C05-4492-8375-53479468C07F}"/>
    <cellStyle name="SAPBEXexcCritical6 2" xfId="31530" xr:uid="{49D4C594-D801-4378-B814-F821F202FB82}"/>
    <cellStyle name="SAPBEXexcCritical6 2 2" xfId="31531" xr:uid="{BB81479B-8034-49E5-BAB6-0575FD595731}"/>
    <cellStyle name="SAPBEXexcCritical6 3" xfId="31532" xr:uid="{8152DC9C-B116-4EAB-BE89-367A32E229F6}"/>
    <cellStyle name="SAPBEXexcCritical6 4" xfId="31533" xr:uid="{5AC33AA3-BCFB-4F43-AC14-7469F0B43AFE}"/>
    <cellStyle name="SAPBEXexcCritical6 5" xfId="31534" xr:uid="{63A73C13-37B8-45C0-BC3B-1F047ECD40F4}"/>
    <cellStyle name="SAPBEXexcGood1" xfId="11346" xr:uid="{32A86196-1E03-4C9F-A488-64F8752C206D}"/>
    <cellStyle name="SAPBEXexcGood1 2" xfId="31535" xr:uid="{4A63664C-EEC4-4BD5-A539-D0599FD1541C}"/>
    <cellStyle name="SAPBEXexcGood1 2 2" xfId="31536" xr:uid="{98CC273A-FDC9-47D9-A0C2-92BACE356F07}"/>
    <cellStyle name="SAPBEXexcGood1 3" xfId="31537" xr:uid="{1665EC19-C875-4E42-A4F3-EAFE0F1E8DEA}"/>
    <cellStyle name="SAPBEXexcGood1 4" xfId="31538" xr:uid="{7618E288-8AF2-4886-808F-9EE23D0F0E6D}"/>
    <cellStyle name="SAPBEXexcGood1 5" xfId="31539" xr:uid="{3A0E314C-C7F0-4E69-B07F-1B8024352CD7}"/>
    <cellStyle name="SAPBEXexcGood2" xfId="11347" xr:uid="{AA1582FC-3B7D-4B17-9AE6-D53DB6610CC4}"/>
    <cellStyle name="SAPBEXexcGood2 2" xfId="31540" xr:uid="{46492037-5794-45EF-AA8F-769E325A742D}"/>
    <cellStyle name="SAPBEXexcGood2 2 2" xfId="31541" xr:uid="{F2BE625E-048C-4956-A543-C52DF572D59F}"/>
    <cellStyle name="SAPBEXexcGood2 3" xfId="31542" xr:uid="{A56339AA-2DD2-4AAD-A313-1E2CBB4D9FB9}"/>
    <cellStyle name="SAPBEXexcGood2 4" xfId="31543" xr:uid="{43AD79C2-16C1-4FB5-853A-943D424AAF47}"/>
    <cellStyle name="SAPBEXexcGood2 5" xfId="31544" xr:uid="{A44AE49C-3F55-42EA-B857-3B38DF3156BE}"/>
    <cellStyle name="SAPBEXexcGood3" xfId="11348" xr:uid="{920756F2-C2F5-4DF2-9A18-DBEEDC28C804}"/>
    <cellStyle name="SAPBEXexcGood3 2" xfId="31545" xr:uid="{C779DA63-A7E3-4EF6-8563-9791D197BCAA}"/>
    <cellStyle name="SAPBEXexcGood3 2 2" xfId="31546" xr:uid="{4459F18F-5EBC-4C32-BAE1-4B4A4DCAA420}"/>
    <cellStyle name="SAPBEXexcGood3 3" xfId="31547" xr:uid="{11CA70B4-FA97-4BCF-95C5-0FB386633EFA}"/>
    <cellStyle name="SAPBEXexcGood3 4" xfId="31548" xr:uid="{B48090FD-0BE1-4273-84CB-3ADCDB3A73DB}"/>
    <cellStyle name="SAPBEXexcGood3 5" xfId="31549" xr:uid="{75C394F4-2D96-4BB5-AD75-6338B5215624}"/>
    <cellStyle name="SAPBEXfilterDrill" xfId="11349" xr:uid="{231E5178-BE69-44AF-B28B-B242C9EA119F}"/>
    <cellStyle name="SAPBEXfilterItem" xfId="11350" xr:uid="{7D06C0FB-830F-4907-ABCF-5BD25977B9F3}"/>
    <cellStyle name="SAPBEXfilterText" xfId="11351" xr:uid="{E3425CE2-CB86-4EC2-A7C5-E5CDBA043367}"/>
    <cellStyle name="SAPBEXformats" xfId="11352" xr:uid="{F4F90559-6EC4-408F-98D2-360568CE1655}"/>
    <cellStyle name="SAPBEXformats 2" xfId="31550" xr:uid="{A0CF31D4-2B70-4B10-BB38-A082B5228ABF}"/>
    <cellStyle name="SAPBEXformats 2 2" xfId="31551" xr:uid="{A43D4D59-F778-42EF-80A6-5D239255F46C}"/>
    <cellStyle name="SAPBEXformats 3" xfId="31552" xr:uid="{68910642-9BFD-4F53-AEDA-E26602C7068A}"/>
    <cellStyle name="SAPBEXformats 4" xfId="31553" xr:uid="{C245C3B9-3BE7-413B-8FF2-7E1B59DC1BBD}"/>
    <cellStyle name="SAPBEXformats 5" xfId="31554" xr:uid="{BAE94A50-726B-45EA-8DF9-DD79876CC9F7}"/>
    <cellStyle name="SAPBEXheaderItem" xfId="11353" xr:uid="{477F8002-C837-4FDE-8157-21E515799D4B}"/>
    <cellStyle name="SAPBEXheaderText" xfId="11354" xr:uid="{EC4734C5-24B6-4AFF-A47F-366EB029101A}"/>
    <cellStyle name="SAPBEXHLevel0" xfId="11355" xr:uid="{83D82DDF-73F9-4837-8FB8-46C8396F1758}"/>
    <cellStyle name="SAPBEXHLevel0 2" xfId="11356" xr:uid="{89FD9821-31A8-49B7-A5E9-3A46FBF01893}"/>
    <cellStyle name="SAPBEXHLevel0 2 2" xfId="31555" xr:uid="{B0B517E6-1BFB-452D-98AE-5D329E84508F}"/>
    <cellStyle name="SAPBEXHLevel0 2 2 2" xfId="31556" xr:uid="{2ADEDB54-FB8E-42BC-A6BC-ED7C711BC7BD}"/>
    <cellStyle name="SAPBEXHLevel0 2 3" xfId="31557" xr:uid="{A81B47DC-0D1A-46D7-B706-A5FF31BCF02C}"/>
    <cellStyle name="SAPBEXHLevel0 3" xfId="31558" xr:uid="{023DDBE9-B5ED-46E7-9A86-06BA844A60DF}"/>
    <cellStyle name="SAPBEXHLevel0 3 2" xfId="31559" xr:uid="{9BE00F53-2D1B-41BC-807F-3335572BEC20}"/>
    <cellStyle name="SAPBEXHLevel0 4" xfId="31560" xr:uid="{1AC29877-8D03-46B9-AC49-2CF2A74C4FF3}"/>
    <cellStyle name="SAPBEXHLevel0 5" xfId="31561" xr:uid="{2EB10BBD-4708-43A4-93D8-E0BE2F0FFE10}"/>
    <cellStyle name="SAPBEXHLevel0 6" xfId="31562" xr:uid="{0A36E8C4-8B3B-4CA7-9BBD-66F1BE683CFD}"/>
    <cellStyle name="SAPBEXHLevel0X" xfId="11357" xr:uid="{C42F0D1C-39A2-463D-996E-A1A639DB39D0}"/>
    <cellStyle name="SAPBEXHLevel0X 2" xfId="11358" xr:uid="{01F19E19-4FF9-4DD6-B4A1-4EF1F5EEFFFD}"/>
    <cellStyle name="SAPBEXHLevel0X 2 2" xfId="31563" xr:uid="{2D7FCA2A-FEB5-4197-9529-BC3DC902EB95}"/>
    <cellStyle name="SAPBEXHLevel0X 2 2 2" xfId="31564" xr:uid="{8AC753EE-33F3-45FE-886C-40B266E61897}"/>
    <cellStyle name="SAPBEXHLevel0X 2 3" xfId="31565" xr:uid="{F7469077-04D7-45DA-AA67-8B9E256CC165}"/>
    <cellStyle name="SAPBEXHLevel0X 3" xfId="31566" xr:uid="{93C3752E-BE8F-4F96-8003-87B51444B0F9}"/>
    <cellStyle name="SAPBEXHLevel0X 3 2" xfId="31567" xr:uid="{00238B3A-DA02-41BD-A6F9-3AF893EEB2E8}"/>
    <cellStyle name="SAPBEXHLevel0X 4" xfId="31568" xr:uid="{3BBBCB56-F2E5-4CDB-9FC6-E938D7E5D1B7}"/>
    <cellStyle name="SAPBEXHLevel0X 5" xfId="31569" xr:uid="{199D177F-239F-4C87-ABC4-309C0FF32E02}"/>
    <cellStyle name="SAPBEXHLevel0X 6" xfId="31570" xr:uid="{34B68672-482B-4F7D-B1A7-F7502B211225}"/>
    <cellStyle name="SAPBEXHLevel1" xfId="11359" xr:uid="{8CD36ED5-470E-4D9D-833F-B967570537BB}"/>
    <cellStyle name="SAPBEXHLevel1 2" xfId="11360" xr:uid="{57E45B7E-3764-4F7D-97CC-72942208DB16}"/>
    <cellStyle name="SAPBEXHLevel1 2 2" xfId="31571" xr:uid="{EBC0B834-F8F5-4270-82BB-40DF43987AB3}"/>
    <cellStyle name="SAPBEXHLevel1 2 2 2" xfId="31572" xr:uid="{8F38B9B5-827F-4192-8609-B3118905B184}"/>
    <cellStyle name="SAPBEXHLevel1 2 3" xfId="31573" xr:uid="{FBFE71FF-8B7D-4322-8CC4-11A8CA56B0C2}"/>
    <cellStyle name="SAPBEXHLevel1 3" xfId="31574" xr:uid="{323DD36C-A73D-4B31-880D-0459AAC90D1B}"/>
    <cellStyle name="SAPBEXHLevel1 3 2" xfId="31575" xr:uid="{F4BFB8C6-4AB8-4697-ADF7-2C62843C4FC5}"/>
    <cellStyle name="SAPBEXHLevel1 4" xfId="31576" xr:uid="{14236FE5-E1BA-4C33-873D-4342FFB7E7CC}"/>
    <cellStyle name="SAPBEXHLevel1 5" xfId="31577" xr:uid="{F861DBA4-694B-42A4-9162-CB7CFEA08EEF}"/>
    <cellStyle name="SAPBEXHLevel1 6" xfId="31578" xr:uid="{F9A26FF3-CAFB-4B59-81A0-F7D01F298DEB}"/>
    <cellStyle name="SAPBEXHLevel1X" xfId="11361" xr:uid="{7590E11E-54D3-4A61-8BA5-018A51448135}"/>
    <cellStyle name="SAPBEXHLevel1X 2" xfId="11362" xr:uid="{0D73366F-D489-4292-A332-70A437832AD4}"/>
    <cellStyle name="SAPBEXHLevel1X 2 2" xfId="31579" xr:uid="{43DBCA2B-0856-4378-BD63-544E8666B605}"/>
    <cellStyle name="SAPBEXHLevel1X 2 2 2" xfId="31580" xr:uid="{6909B321-E0D3-4971-8929-2FC10AEB2F48}"/>
    <cellStyle name="SAPBEXHLevel1X 2 3" xfId="31581" xr:uid="{7EFA0AC5-E339-472B-8FF8-EE6BA35C2FC1}"/>
    <cellStyle name="SAPBEXHLevel1X 3" xfId="31582" xr:uid="{E8780AD7-7418-4A69-9106-B0FCA97478A7}"/>
    <cellStyle name="SAPBEXHLevel1X 3 2" xfId="31583" xr:uid="{B384769E-161A-48E1-9700-AB113E7666EC}"/>
    <cellStyle name="SAPBEXHLevel1X 4" xfId="31584" xr:uid="{89BB9E1D-F8C5-4905-83A2-2B773A994868}"/>
    <cellStyle name="SAPBEXHLevel1X 5" xfId="31585" xr:uid="{4D564616-99A8-42B2-8402-A89C2A8CE7DB}"/>
    <cellStyle name="SAPBEXHLevel1X 6" xfId="31586" xr:uid="{BBDADC35-5825-409B-965B-810012DA0017}"/>
    <cellStyle name="SAPBEXHLevel2" xfId="11363" xr:uid="{E4FDB553-403B-4F11-82A2-1622CC16C0FA}"/>
    <cellStyle name="SAPBEXHLevel2 2" xfId="11364" xr:uid="{C9B75762-6A00-4E93-A345-2DEDF7EFEB6C}"/>
    <cellStyle name="SAPBEXHLevel2 2 2" xfId="31587" xr:uid="{75DC0D96-7C64-470D-BBC0-3A17874894A1}"/>
    <cellStyle name="SAPBEXHLevel2 2 2 2" xfId="31588" xr:uid="{C6205334-9C67-4E7C-82A8-47490527C1DD}"/>
    <cellStyle name="SAPBEXHLevel2 2 3" xfId="31589" xr:uid="{0EB0BA84-E8B2-49E7-BB41-77E77CA10E6C}"/>
    <cellStyle name="SAPBEXHLevel2 3" xfId="31590" xr:uid="{F9271CC7-0E51-4333-80DE-5531B856C1E6}"/>
    <cellStyle name="SAPBEXHLevel2 3 2" xfId="31591" xr:uid="{9D5625D6-CECB-4157-BBC0-972118ABFBFE}"/>
    <cellStyle name="SAPBEXHLevel2 4" xfId="31592" xr:uid="{649705C9-74B4-48FE-AC15-9E4A2983C45A}"/>
    <cellStyle name="SAPBEXHLevel2 5" xfId="31593" xr:uid="{60464682-F47C-48D2-BE25-CC569046A718}"/>
    <cellStyle name="SAPBEXHLevel2 6" xfId="31594" xr:uid="{C9FC4AFF-6CDD-47B6-AE09-842A3E127556}"/>
    <cellStyle name="SAPBEXHLevel2X" xfId="11365" xr:uid="{D9E8C066-C66B-4DFC-8180-490DA68BD533}"/>
    <cellStyle name="SAPBEXHLevel2X 2" xfId="11366" xr:uid="{6C7F6A67-4CE6-4969-8EF9-62254664F3E6}"/>
    <cellStyle name="SAPBEXHLevel2X 2 2" xfId="31595" xr:uid="{B99466ED-1336-4745-BE98-CFF2454A10C8}"/>
    <cellStyle name="SAPBEXHLevel2X 2 2 2" xfId="31596" xr:uid="{69D7B85A-F486-4804-AFA2-CE2641BF09C3}"/>
    <cellStyle name="SAPBEXHLevel2X 2 3" xfId="31597" xr:uid="{A50DC22B-A6D9-4D96-84EE-38522380FA0F}"/>
    <cellStyle name="SAPBEXHLevel2X 3" xfId="31598" xr:uid="{B1652640-5BFF-41CA-B8FA-B3B6DEE24A6C}"/>
    <cellStyle name="SAPBEXHLevel2X 3 2" xfId="31599" xr:uid="{CC36A6AA-FF19-44A5-97C4-7A586B01026D}"/>
    <cellStyle name="SAPBEXHLevel2X 4" xfId="31600" xr:uid="{38B3A66D-3234-4877-A8A2-068542776B18}"/>
    <cellStyle name="SAPBEXHLevel2X 5" xfId="31601" xr:uid="{8C431CDB-E592-4BEA-8614-DEEC49EC93AB}"/>
    <cellStyle name="SAPBEXHLevel2X 6" xfId="31602" xr:uid="{499DBAB2-B1F4-43CE-AB30-6F805C14A713}"/>
    <cellStyle name="SAPBEXHLevel3" xfId="11367" xr:uid="{C01FDDFF-D8B6-47DA-B3B3-89B4559B8F4C}"/>
    <cellStyle name="SAPBEXHLevel3 2" xfId="11368" xr:uid="{6CD21FC7-E738-4DF6-B511-A1F034ED77DF}"/>
    <cellStyle name="SAPBEXHLevel3 2 2" xfId="31603" xr:uid="{6C81FD27-1798-4496-AAD4-5795F7FE53EC}"/>
    <cellStyle name="SAPBEXHLevel3 2 2 2" xfId="31604" xr:uid="{66B73BED-F673-414B-BEAC-28CB85855510}"/>
    <cellStyle name="SAPBEXHLevel3 2 3" xfId="31605" xr:uid="{EFFD0933-A3A8-4C81-961B-8B7CBF1A8162}"/>
    <cellStyle name="SAPBEXHLevel3 3" xfId="31606" xr:uid="{577EAC82-4405-44E2-B8FA-FBDA17CFA928}"/>
    <cellStyle name="SAPBEXHLevel3 3 2" xfId="31607" xr:uid="{D259BDFD-8B33-4CC7-8806-CE89A8B8777C}"/>
    <cellStyle name="SAPBEXHLevel3 4" xfId="31608" xr:uid="{C1D91B55-6454-46E9-B185-30B89A6A09C7}"/>
    <cellStyle name="SAPBEXHLevel3 5" xfId="31609" xr:uid="{E03759FD-F5D3-4B20-B215-34DC10568245}"/>
    <cellStyle name="SAPBEXHLevel3 6" xfId="31610" xr:uid="{6F9C5787-7499-47A9-AE36-D88D7F3D277B}"/>
    <cellStyle name="SAPBEXHLevel3X" xfId="11369" xr:uid="{A2E8DD4E-F965-4775-B88B-D9322D368DF6}"/>
    <cellStyle name="SAPBEXHLevel3X 2" xfId="11370" xr:uid="{636D7340-86D9-4DB8-BCE1-E077A79B0049}"/>
    <cellStyle name="SAPBEXHLevel3X 2 2" xfId="31611" xr:uid="{E2D6BEC2-8945-4D8D-A162-4889F1717091}"/>
    <cellStyle name="SAPBEXHLevel3X 2 2 2" xfId="31612" xr:uid="{3FC92DE1-FBC0-4966-ADCC-F1774FF9A71D}"/>
    <cellStyle name="SAPBEXHLevel3X 2 3" xfId="31613" xr:uid="{67C11955-F780-40A5-94F7-5C66568683C1}"/>
    <cellStyle name="SAPBEXHLevel3X 3" xfId="31614" xr:uid="{1ED37415-C441-4574-9B3F-EFF76EDE8F77}"/>
    <cellStyle name="SAPBEXHLevel3X 3 2" xfId="31615" xr:uid="{7DD82A6B-3677-4FA1-90C5-D8FF0EF764DB}"/>
    <cellStyle name="SAPBEXHLevel3X 4" xfId="31616" xr:uid="{024FC938-79DE-4AEE-AB1F-B4882BEF125F}"/>
    <cellStyle name="SAPBEXHLevel3X 5" xfId="31617" xr:uid="{8D9A5FD0-91D8-4E53-B155-B2BBEAE41AB1}"/>
    <cellStyle name="SAPBEXHLevel3X 6" xfId="31618" xr:uid="{06D039D7-BED2-4919-BD36-34E6559E7F3F}"/>
    <cellStyle name="SAPBEXinputData" xfId="11371" xr:uid="{13910129-C3F9-48C7-A70F-431935245BBE}"/>
    <cellStyle name="SAPBEXinputData 2" xfId="11372" xr:uid="{05E5115C-018C-4054-B441-D7823586DEB4}"/>
    <cellStyle name="SAPBEXinputData 2 2" xfId="31619" xr:uid="{D9A0EF85-D480-4ECB-9A8A-229A143636E0}"/>
    <cellStyle name="SAPBEXinputData 3" xfId="31620" xr:uid="{7D70E862-2210-4310-8D61-1012CDFA0C8E}"/>
    <cellStyle name="SAPBEXinputData 4" xfId="31621" xr:uid="{0EAB23F3-202F-4025-BBFA-0ECFB8FD7655}"/>
    <cellStyle name="SAPBEXresData" xfId="11373" xr:uid="{C233E98B-1E3F-43ED-8F78-936E4BEF7D1D}"/>
    <cellStyle name="SAPBEXresData 2" xfId="31622" xr:uid="{C54B60FC-3CA2-41F8-8D56-F9279FAF8AEA}"/>
    <cellStyle name="SAPBEXresData 3" xfId="31623" xr:uid="{034C98E2-AE83-4B8A-847F-4BD88191FE29}"/>
    <cellStyle name="SAPBEXresData 4" xfId="31624" xr:uid="{562D4AED-1B56-457E-9080-1E619C0D1682}"/>
    <cellStyle name="SAPBEXresData 5" xfId="31625" xr:uid="{5B19B230-E90A-411A-9115-A560065C4216}"/>
    <cellStyle name="SAPBEXresDataEmph" xfId="11374" xr:uid="{82E99598-DBCF-4606-8005-8B59FC9EB4CF}"/>
    <cellStyle name="SAPBEXresDataEmph 2" xfId="31626" xr:uid="{D9905C84-2BCD-4A30-879F-99112AF2235C}"/>
    <cellStyle name="SAPBEXresDataEmph 3" xfId="31627" xr:uid="{EBDF8642-D7D6-4B39-8DDA-9CB62C2AB86E}"/>
    <cellStyle name="SAPBEXresDataEmph 4" xfId="31628" xr:uid="{702AAEEA-C2C7-4A33-8E75-93EA8139A701}"/>
    <cellStyle name="SAPBEXresDataEmph 5" xfId="31629" xr:uid="{F70CAE58-0837-437D-AF98-245D65F39153}"/>
    <cellStyle name="SAPBEXresItem" xfId="11375" xr:uid="{56C604E2-1CBD-4087-A40D-5DF5176FCE83}"/>
    <cellStyle name="SAPBEXresItem 2" xfId="31630" xr:uid="{72E83BF1-7E10-444F-A936-6ED5E14D8508}"/>
    <cellStyle name="SAPBEXresItem 3" xfId="31631" xr:uid="{2F120EF2-6692-483E-B808-B80DDBE44667}"/>
    <cellStyle name="SAPBEXresItem 4" xfId="31632" xr:uid="{6EFC1E28-524D-40ED-AECE-E6B2D8C29825}"/>
    <cellStyle name="SAPBEXresItem 5" xfId="31633" xr:uid="{7B9D60FA-A1FF-4EB0-B5B2-3A57758D05EA}"/>
    <cellStyle name="SAPBEXresItemX" xfId="11376" xr:uid="{2A6CE590-D3C2-4BB7-8453-A8AE87435BAC}"/>
    <cellStyle name="SAPBEXresItemX 2" xfId="31634" xr:uid="{4AB376DE-C4A9-4823-B1E4-9517A97210AC}"/>
    <cellStyle name="SAPBEXresItemX 3" xfId="31635" xr:uid="{7F423A37-FB2D-4029-9B49-41FEC84FE576}"/>
    <cellStyle name="SAPBEXresItemX 4" xfId="31636" xr:uid="{AC000244-969F-4F93-AF93-025F9179D9BC}"/>
    <cellStyle name="SAPBEXresItemX 5" xfId="31637" xr:uid="{DE8A5535-A37F-44FA-9DA9-37333C0B56ED}"/>
    <cellStyle name="SAPBEXstdData" xfId="11377" xr:uid="{78553E51-734C-421E-94C8-8EFF961BA470}"/>
    <cellStyle name="SAPBEXstdData 2" xfId="31638" xr:uid="{1C3EE320-FB06-4ABE-9EFE-0084FB8A3995}"/>
    <cellStyle name="SAPBEXstdData 3" xfId="31639" xr:uid="{7C191E4D-ABDB-4187-A2D1-ADD72F6113B2}"/>
    <cellStyle name="SAPBEXstdData 4" xfId="31640" xr:uid="{BE4C6F18-F424-4B18-9F05-9298090F5F20}"/>
    <cellStyle name="SAPBEXstdData 5" xfId="31641" xr:uid="{40EDE845-2AB4-4FE7-AFF0-AA7B91588F60}"/>
    <cellStyle name="SAPBEXstdDataEmph" xfId="11378" xr:uid="{53183C9F-A1DF-4B9C-9F5E-385385A56F1E}"/>
    <cellStyle name="SAPBEXstdDataEmph 2" xfId="31642" xr:uid="{8A765A52-87A1-4910-B128-174EE29DA795}"/>
    <cellStyle name="SAPBEXstdDataEmph 3" xfId="31643" xr:uid="{86031D4C-E57E-4721-94C2-2C7DBF7EC73F}"/>
    <cellStyle name="SAPBEXstdDataEmph 4" xfId="31644" xr:uid="{28014C77-10AC-4C50-B0A5-CF50BCFEE1F8}"/>
    <cellStyle name="SAPBEXstdDataEmph 5" xfId="31645" xr:uid="{BCA35A42-97CA-4B35-BAD8-BAB52CD2B553}"/>
    <cellStyle name="SAPBEXstdItem" xfId="11379" xr:uid="{26679415-2840-45F0-BD9A-43EAE90B4BC7}"/>
    <cellStyle name="SAPBEXstdItem 2" xfId="31646" xr:uid="{05A032EA-4B70-4780-A49C-28904BEDCFB0}"/>
    <cellStyle name="SAPBEXstdItem 3" xfId="31647" xr:uid="{131181CC-881C-437B-B10C-E495EDF60B65}"/>
    <cellStyle name="SAPBEXstdItem 4" xfId="31648" xr:uid="{ED8F4E99-9DD8-4639-A72C-9327E9883271}"/>
    <cellStyle name="SAPBEXstdItem 5" xfId="31649" xr:uid="{71ECCD9F-19EC-45E5-9F96-54EA2D93C94B}"/>
    <cellStyle name="SAPBEXstdItemX" xfId="11380" xr:uid="{3D3C53E5-F39A-4C31-9F24-774C726D96AE}"/>
    <cellStyle name="SAPBEXstdItemX 2" xfId="31650" xr:uid="{945874F5-2D36-46A5-AF75-C6B433130C2D}"/>
    <cellStyle name="SAPBEXstdItemX 3" xfId="31651" xr:uid="{136B6882-4919-4329-A343-980ACAEDD8A6}"/>
    <cellStyle name="SAPBEXstdItemX 4" xfId="31652" xr:uid="{86C67C05-187B-4492-BD58-5B340B7D4C14}"/>
    <cellStyle name="SAPBEXstdItemX 5" xfId="31653" xr:uid="{F8AC8948-B770-49B2-8DB0-1A4110989158}"/>
    <cellStyle name="SAPBEXtitle" xfId="11381" xr:uid="{1CC539D3-9D1D-4460-B8FE-9E9DBDC65247}"/>
    <cellStyle name="SAPBEXundefined" xfId="11382" xr:uid="{ABEB4EBA-F2FB-4807-9B44-5D88C32FBC36}"/>
    <cellStyle name="SAPBEXundefined 2" xfId="31654" xr:uid="{0023C075-7FB7-4268-A16C-1A3EC9289849}"/>
    <cellStyle name="SAPBEXundefined 3" xfId="31655" xr:uid="{0017DB1F-3062-4A72-91E3-FC304A7206D9}"/>
    <cellStyle name="SAPBEXundefined 4" xfId="31656" xr:uid="{3A1D2DC7-2D2B-4438-A609-B1415209BD51}"/>
    <cellStyle name="SAPBEXundefined 5" xfId="31657" xr:uid="{31E8A879-AA85-49E0-B507-1CE4B3DD32D3}"/>
    <cellStyle name="sb - Style1" xfId="2555" xr:uid="{5BE46ED9-2B29-4E77-9B1A-3EB9FF6A4FFE}"/>
    <cellStyle name="sbt2" xfId="2556" xr:uid="{BCEB8562-AF4B-43DC-9FDD-B43D4E3DB77B}"/>
    <cellStyle name="Schlecht" xfId="2557" xr:uid="{78768495-7193-4F06-AD10-8A92C62058B4}"/>
    <cellStyle name="Section Head" xfId="2558" xr:uid="{C6C8310A-F3EE-4B8D-8B28-FC39A69E4880}"/>
    <cellStyle name="Section Title" xfId="11383" xr:uid="{A9069D1C-C887-4E95-90CE-FC6C8B894B15}"/>
    <cellStyle name="Section Title 2" xfId="11384" xr:uid="{A6B12EF8-0B49-4166-B8B6-1850C88D4326}"/>
    <cellStyle name="SHADEDSTORES" xfId="2559" xr:uid="{89B040FD-710C-40D2-BC8A-B43F5358E694}"/>
    <cellStyle name="Sheet Title" xfId="613" xr:uid="{E60FDF00-9F29-48F7-B38A-ADFCF83D7D02}"/>
    <cellStyle name="sheet title 2" xfId="2560" xr:uid="{3E6DC296-01B5-4C97-9B0A-2186D9FD30AB}"/>
    <cellStyle name="sheet title 2 2" xfId="11386" xr:uid="{4E38B71D-2A1C-4907-8BB7-52CB403FF185}"/>
    <cellStyle name="Sheet Title 3" xfId="11385" xr:uid="{2650927A-4DA4-4AD8-9FA8-83E48956FB14}"/>
    <cellStyle name="specstores" xfId="2561" xr:uid="{CFACB832-F979-462F-BA22-136F0567606B}"/>
    <cellStyle name="specstores 2" xfId="11387" xr:uid="{613892E4-67FF-4C80-9C1E-04636A1A22C2}"/>
    <cellStyle name="Spelling 1033,0" xfId="11388" xr:uid="{F6D62551-6768-4478-8E69-D4E9B7EB733C}"/>
    <cellStyle name="Spelling 1033,0 2" xfId="11389" xr:uid="{F8547E6D-50D6-409A-8FF6-E59E6DED6E59}"/>
    <cellStyle name="Standaard 2" xfId="11390" xr:uid="{E3C73231-4A74-4368-9E6D-BF37B6B7E2B8}"/>
    <cellStyle name="Standaard_Cost Estimate AGL PAL1A 2- JdG 20071015 v0.1" xfId="11391" xr:uid="{B53DA9B0-323C-4FA7-8C79-AE7B59814117}"/>
    <cellStyle name="Standard_4710.0000" xfId="2562" xr:uid="{7421A891-63FE-44D6-B40F-9DD9C09BA354}"/>
    <cellStyle name="STD" xfId="2563" xr:uid="{C721D7BB-636E-4A40-B5F1-FCFC2A5237E4}"/>
    <cellStyle name="STD1" xfId="2564" xr:uid="{49F53DC7-4D21-426F-8639-EEA80C682852}"/>
    <cellStyle name="Style 1" xfId="614" xr:uid="{048B0EC5-F855-437D-90E3-16C4D2A24BB8}"/>
    <cellStyle name="Style 1 2" xfId="2566" xr:uid="{3EB99606-D118-4D54-B8CD-C093B3CC40BF}"/>
    <cellStyle name="Style 1 2 2" xfId="11394" xr:uid="{DBF35DFA-EE65-4C29-86D7-2750D8EC7BCA}"/>
    <cellStyle name="Style 1 2 3" xfId="11395" xr:uid="{F8254B15-17FB-4A59-93FD-59DD2316BF1D}"/>
    <cellStyle name="Style 1 2 4" xfId="11393" xr:uid="{4128089C-E19A-4518-9B0D-484A6C73E594}"/>
    <cellStyle name="Style 1 3" xfId="2565" xr:uid="{A94E09F0-7E17-4778-9618-4589B17C6371}"/>
    <cellStyle name="Style 1 3 2" xfId="11397" xr:uid="{1C0653F5-6015-481F-B0CF-82112BAF4142}"/>
    <cellStyle name="Style 1 3 3" xfId="11398" xr:uid="{CEF18F9E-3001-4530-975E-C1A17590347A}"/>
    <cellStyle name="Style 1 3 4" xfId="11396" xr:uid="{926B2BC1-5203-48CF-BB43-874EBC691660}"/>
    <cellStyle name="Style 1 4" xfId="11399" xr:uid="{12C8601C-6C5F-4734-844F-79BACDD12BD7}"/>
    <cellStyle name="Style 1 4 2" xfId="11400" xr:uid="{472CAF00-519F-4465-9777-6D6C14042738}"/>
    <cellStyle name="Style 1 5" xfId="31658" xr:uid="{62362002-1C12-4AE5-B05A-552FA7D802AF}"/>
    <cellStyle name="Style 1 6" xfId="11392" xr:uid="{525C628F-42B1-4650-B76B-E640FE91B02F}"/>
    <cellStyle name="Style 100" xfId="2567" xr:uid="{C8302AB0-79BA-446E-8B28-316C6DEBF5B4}"/>
    <cellStyle name="Style 2" xfId="2568" xr:uid="{2F2984DA-3F9A-4C65-A4B7-17AD0B1C1C33}"/>
    <cellStyle name="Style 3" xfId="2569" xr:uid="{68CD84EB-85DB-4270-9E37-D29EA4DCB52B}"/>
    <cellStyle name="Style 4" xfId="2570" xr:uid="{C6F795AB-DD4E-4308-B17C-544CC328AECF}"/>
    <cellStyle name="Style 40" xfId="2571" xr:uid="{585581E7-FE94-4CB6-9870-C987147FDB84}"/>
    <cellStyle name="Sub heading" xfId="2572" xr:uid="{3D7B0A63-BA8E-4628-9F25-E3E3FEF5958A}"/>
    <cellStyle name="Sub totals" xfId="2573" xr:uid="{6401F6B6-9B7F-44AA-917B-5DCEF90FC0DC}"/>
    <cellStyle name="SubDescription" xfId="11401" xr:uid="{B4980B70-E10A-48BC-8130-470530055D62}"/>
    <cellStyle name="SubDescription 2" xfId="11402" xr:uid="{13F346FD-0ACF-4BF6-A85E-1E8974868267}"/>
    <cellStyle name="SubDescription 2 2" xfId="11403" xr:uid="{5B019705-4437-4C3F-B5D4-0581818B25F3}"/>
    <cellStyle name="SubDescription 3" xfId="11404" xr:uid="{5E804FBF-24EA-4A55-B793-56CB50740035}"/>
    <cellStyle name="SubDescription 3 2" xfId="11405" xr:uid="{606386EA-E43F-4642-888A-C6DB8CD4CF90}"/>
    <cellStyle name="SubDescription 4" xfId="11406" xr:uid="{2F3A31BF-CD60-439A-9C1A-8C1803CB5791}"/>
    <cellStyle name="SubDescription 4 2" xfId="11407" xr:uid="{A8104AF6-04CE-43EB-A06F-CAC55EA15603}"/>
    <cellStyle name="SubDescription 5" xfId="11408" xr:uid="{B4741802-B13E-4B1B-A3D2-83909E64620A}"/>
    <cellStyle name="subhead" xfId="2574" xr:uid="{8D24F0B8-DDCB-410A-B5ED-9A9F2D0C64C3}"/>
    <cellStyle name="subt1" xfId="2575" xr:uid="{0C5FCE37-3486-49C5-AB1D-5F24EE918E0D}"/>
    <cellStyle name="Subtitle" xfId="11409" xr:uid="{9BF21AEF-5C1D-41C6-8449-D1C3F0462980}"/>
    <cellStyle name="Sub-title" xfId="2576" xr:uid="{651EFD29-66BC-4BD1-A4CD-8762529A66E0}"/>
    <cellStyle name="Subtitle 2" xfId="11410" xr:uid="{4B8D74FD-531F-44BD-9280-F43C1DE20F03}"/>
    <cellStyle name="Subtitle 2 2" xfId="11411" xr:uid="{27A0122D-54E6-4FFC-95A1-CB02E302FF6B}"/>
    <cellStyle name="Subtotal" xfId="615" xr:uid="{A958D2F0-179C-4401-8633-957496A43E1F}"/>
    <cellStyle name="Subtotal 2" xfId="11413" xr:uid="{9C3EEBDA-66E3-45EA-AC2A-9532EB1CA226}"/>
    <cellStyle name="Subtotal 2 2" xfId="11414" xr:uid="{ED6E8CD4-9CEB-443F-8A68-6BB85B679ABB}"/>
    <cellStyle name="Subtotal 2 2 2" xfId="31659" xr:uid="{38676125-5C57-4B1D-B29F-B8ABD029BA62}"/>
    <cellStyle name="Subtotal 3" xfId="11415" xr:uid="{76F13A0E-5E8C-45AE-AC68-33CCFD6C63D5}"/>
    <cellStyle name="Subtotal 3 2" xfId="31660" xr:uid="{35883B5E-021B-4999-9E0F-C6909BBE7F7B}"/>
    <cellStyle name="Subtotal 4" xfId="31661" xr:uid="{60FE8ABD-E5B9-4419-9E48-81D71E4E182F}"/>
    <cellStyle name="Subtotal 4 2" xfId="31662" xr:uid="{4C9BF32F-2805-4EDF-AD16-895EB5FF8ABB}"/>
    <cellStyle name="Subtotal 5" xfId="31663" xr:uid="{243C8E90-9ACF-4ED2-85F7-8A28E6FC409C}"/>
    <cellStyle name="Subtotal 5 2" xfId="31664" xr:uid="{1C202A67-D851-4CE9-AC1A-C256386523C8}"/>
    <cellStyle name="Subtotal 6" xfId="31665" xr:uid="{6B3CA27C-B23B-4706-A7C1-93EBCF4746FA}"/>
    <cellStyle name="Subtotal 7" xfId="31666" xr:uid="{88BE1729-E1EA-4F38-9481-254BDD8F3903}"/>
    <cellStyle name="Subtotal 8" xfId="31667" xr:uid="{82E4E649-46BE-4B63-A5F7-B167631BD114}"/>
    <cellStyle name="Subtotal 9" xfId="11412" xr:uid="{9FFADB90-AFBA-4B07-B11B-D8390047DB55}"/>
    <cellStyle name="sum" xfId="11416" xr:uid="{F928D6ED-2A25-49B2-BB38-91E238BDC9D4}"/>
    <cellStyle name="sum 2" xfId="11417" xr:uid="{C0B6444B-E9E9-4FCD-91DF-DAEA481F45C0}"/>
    <cellStyle name="sum8" xfId="11418" xr:uid="{8B2FD2A9-9734-44AA-AB77-4B79C1A548E9}"/>
    <cellStyle name="sum8 2" xfId="11419" xr:uid="{FB8E6BBD-AC82-44AE-85FD-E56D73EED7D4}"/>
    <cellStyle name="sum8 2 2" xfId="11420" xr:uid="{7895B423-68AF-4571-A7F6-7631AF006C74}"/>
    <cellStyle name="Summary_back" xfId="11421" xr:uid="{60485391-EB72-4F4F-8EA7-3BFB0CCEBD91}"/>
    <cellStyle name="SWT-Dot" xfId="2577" xr:uid="{6AF1B3A1-F636-4D3D-A591-71D043C27673}"/>
    <cellStyle name="SWT-Num, Unprot" xfId="2578" xr:uid="{1DE7A8F1-1DC1-4A2C-83F4-4E9CFFFCBFDA}"/>
    <cellStyle name="SWT-Number" xfId="2579" xr:uid="{4A009F55-B64B-4EC5-A4F3-98A3F23B8ECE}"/>
    <cellStyle name="SWT-Number 2" xfId="5830" xr:uid="{63F39D2D-1658-418A-B582-C313FD71F25C}"/>
    <cellStyle name="SWT-Title" xfId="2580" xr:uid="{699D8E01-90F3-44E7-A6DB-90D34586EE1B}"/>
    <cellStyle name="SWT-Title 2" xfId="5831" xr:uid="{4502369C-AA31-467B-A09A-C060FB70B060}"/>
    <cellStyle name="SWT-Unprotect" xfId="2581" xr:uid="{7936C510-925E-4E46-99EC-9BD1C89B1B3E}"/>
    <cellStyle name="T" xfId="11422" xr:uid="{8F5BE844-3047-4D85-8DCD-444DABE34114}"/>
    <cellStyle name="T.b.a." xfId="11423" xr:uid="{4A6A2D52-AECA-4EF3-9084-D371A3F7838D}"/>
    <cellStyle name="T.b.a. 2" xfId="11424" xr:uid="{75DE8278-34FF-44C3-B883-B6DB5724FF11}"/>
    <cellStyle name="Table  - Style6" xfId="11425" xr:uid="{C871A6A2-70DC-4C76-A48D-DB879D990F5C}"/>
    <cellStyle name="Table  - Style6 10" xfId="11426" xr:uid="{66427124-D474-4FDF-BCB3-E6E74DF10968}"/>
    <cellStyle name="Table  - Style6 10 2" xfId="11427" xr:uid="{E73335D0-CA2A-4331-9D45-B9FBF10809CB}"/>
    <cellStyle name="Table  - Style6 10 2 2" xfId="11428" xr:uid="{8EBE76DB-765A-4CFC-8789-BD0B4EB82C16}"/>
    <cellStyle name="Table  - Style6 10 2 2 2" xfId="11429" xr:uid="{13FB8D4E-5B1E-4A05-8DBE-8466EBB293E8}"/>
    <cellStyle name="Table  - Style6 10 2 2 2 2" xfId="11430" xr:uid="{BB5C4A78-2194-42C0-8239-DDE929E25FEE}"/>
    <cellStyle name="Table  - Style6 10 2 2 2 2 2" xfId="11431" xr:uid="{FEEE7612-96D0-43DF-8F8F-89B1D81C339F}"/>
    <cellStyle name="Table  - Style6 10 2 2 2 2 2 2" xfId="31668" xr:uid="{C50F3AF6-E4C4-4C0C-AAA6-B507B0DCC042}"/>
    <cellStyle name="Table  - Style6 10 2 2 2 2 2 2 2" xfId="31669" xr:uid="{EE7D1694-BB77-498A-BB4B-DB58998511C3}"/>
    <cellStyle name="Table  - Style6 10 2 2 2 2 2 3" xfId="31670" xr:uid="{894C3B0C-7AAD-4F82-8239-A19212D0D96F}"/>
    <cellStyle name="Table  - Style6 10 2 2 2 3" xfId="11432" xr:uid="{A5AC71EB-760B-4123-9962-E56BA6F15614}"/>
    <cellStyle name="Table  - Style6 10 2 2 2 3 2" xfId="31671" xr:uid="{298FE2B4-523E-48AD-BA96-B5BE8ED2BDD6}"/>
    <cellStyle name="Table  - Style6 10 2 2 2 3 2 2" xfId="31672" xr:uid="{EC4AC291-8756-48FA-B51C-2807E3FF8124}"/>
    <cellStyle name="Table  - Style6 10 2 2 2 3 3" xfId="31673" xr:uid="{A9A1CF5F-7FF1-4730-B67A-9FE2D03A5661}"/>
    <cellStyle name="Table  - Style6 10 2 2 3" xfId="11433" xr:uid="{7CCA5C6E-5ED9-4971-87D4-AF365573E09A}"/>
    <cellStyle name="Table  - Style6 10 2 2 3 2" xfId="31674" xr:uid="{F3A7470D-973D-4D34-9B98-A71E994C7B3C}"/>
    <cellStyle name="Table  - Style6 10 2 2 3 2 2" xfId="31675" xr:uid="{76BFE29D-4C9D-4ABC-B992-927F20CF4909}"/>
    <cellStyle name="Table  - Style6 10 2 2 3 3" xfId="31676" xr:uid="{C8882A50-BEFD-4503-B0DE-58D6989B61B1}"/>
    <cellStyle name="Table  - Style6 10 2 3" xfId="11434" xr:uid="{BC7B3D90-3307-41E5-BEF1-7FD24173CD7B}"/>
    <cellStyle name="Table  - Style6 10 2 3 2" xfId="11435" xr:uid="{910A82E9-7A7E-461E-A5B6-6375452E4682}"/>
    <cellStyle name="Table  - Style6 10 2 3 2 2" xfId="11436" xr:uid="{86431314-904A-418F-ADC4-21448102AAAD}"/>
    <cellStyle name="Table  - Style6 10 2 3 2 2 2" xfId="31677" xr:uid="{57B09ED1-C637-4040-8E2F-B8082F143A40}"/>
    <cellStyle name="Table  - Style6 10 2 3 2 2 2 2" xfId="31678" xr:uid="{335F709E-3073-49DF-AFCC-D9AAB11E1C48}"/>
    <cellStyle name="Table  - Style6 10 2 3 2 2 3" xfId="31679" xr:uid="{6BA8FD12-F34A-453E-AFF8-D38A4B418D07}"/>
    <cellStyle name="Table  - Style6 10 2 3 3" xfId="11437" xr:uid="{35F03645-EE4C-4934-9F12-C2377A02AC87}"/>
    <cellStyle name="Table  - Style6 10 2 3 3 2" xfId="31680" xr:uid="{54FAB9AF-A4E9-4FB0-8B65-34F4068CB3C6}"/>
    <cellStyle name="Table  - Style6 10 2 3 3 2 2" xfId="31681" xr:uid="{E6E25F0C-5D9B-4400-8CDB-A6E0C1693711}"/>
    <cellStyle name="Table  - Style6 10 2 3 3 3" xfId="31682" xr:uid="{408BE76B-5ECF-42E2-8793-602DB2104A8A}"/>
    <cellStyle name="Table  - Style6 10 2 4" xfId="11438" xr:uid="{AB966544-DA9E-4140-9060-D727418E5132}"/>
    <cellStyle name="Table  - Style6 10 2 4 2" xfId="11439" xr:uid="{470C482D-DCAB-4550-8553-8856B59AB81E}"/>
    <cellStyle name="Table  - Style6 10 2 4 2 2" xfId="31683" xr:uid="{CD191532-6DE2-45BA-8230-ADFAF2722DD8}"/>
    <cellStyle name="Table  - Style6 10 2 4 2 2 2" xfId="31684" xr:uid="{8064B5F7-BAC4-447D-84B2-FE8B1A46463B}"/>
    <cellStyle name="Table  - Style6 10 2 4 2 3" xfId="31685" xr:uid="{0D6C1FE1-EF74-4E8B-86AA-52FD44413DF0}"/>
    <cellStyle name="Table  - Style6 10 2 5" xfId="11440" xr:uid="{AC4C901B-3EFA-4553-8C4A-A826AE49118D}"/>
    <cellStyle name="Table  - Style6 10 2 5 2" xfId="31686" xr:uid="{5F7F825D-CB52-41A7-8E6E-2AFCC894FA37}"/>
    <cellStyle name="Table  - Style6 10 2 5 2 2" xfId="31687" xr:uid="{8C4044BE-A35D-4CC5-AB73-523EB97181D8}"/>
    <cellStyle name="Table  - Style6 10 2 5 3" xfId="31688" xr:uid="{6A99227F-DAF3-441B-8DEF-A979B81D6D06}"/>
    <cellStyle name="Table  - Style6 10 3" xfId="11441" xr:uid="{CE58885F-0498-4136-95DE-16A5CE79488F}"/>
    <cellStyle name="Table  - Style6 10 3 2" xfId="11442" xr:uid="{6FBA82DA-41CE-41A1-8502-7587F1B4E6EF}"/>
    <cellStyle name="Table  - Style6 10 3 2 2" xfId="11443" xr:uid="{F1668253-C2A7-4376-A9C1-7DE9B533FE61}"/>
    <cellStyle name="Table  - Style6 10 3 2 2 2" xfId="11444" xr:uid="{DE0B317A-3CF0-499F-94EE-64A5460A5D92}"/>
    <cellStyle name="Table  - Style6 10 3 2 2 2 2" xfId="11445" xr:uid="{050D1443-40BC-4EF4-A973-7C23DB1C00B7}"/>
    <cellStyle name="Table  - Style6 10 3 2 2 2 2 2" xfId="31689" xr:uid="{FA69F918-7AAA-45DC-84E4-C5F17943EED4}"/>
    <cellStyle name="Table  - Style6 10 3 2 2 2 2 2 2" xfId="31690" xr:uid="{D04994B0-CBDB-42C2-82CA-FF57F67BE4E8}"/>
    <cellStyle name="Table  - Style6 10 3 2 2 2 2 3" xfId="31691" xr:uid="{0BDE93E2-2102-4A9C-B28B-A68A3509B60F}"/>
    <cellStyle name="Table  - Style6 10 3 2 2 3" xfId="11446" xr:uid="{25E73352-DD74-48C0-AB20-2E8414CEBDB2}"/>
    <cellStyle name="Table  - Style6 10 3 2 2 3 2" xfId="31692" xr:uid="{FBE126FA-8E1A-4E4E-9F95-8A7CB822D1F1}"/>
    <cellStyle name="Table  - Style6 10 3 2 2 3 2 2" xfId="31693" xr:uid="{FD2919ED-3AF7-464C-8726-AF71F86941CA}"/>
    <cellStyle name="Table  - Style6 10 3 2 2 3 3" xfId="31694" xr:uid="{674052F6-75DF-450A-95D4-374560721C32}"/>
    <cellStyle name="Table  - Style6 10 3 2 3" xfId="11447" xr:uid="{3E715177-379F-46EB-A81D-46ABD46870C1}"/>
    <cellStyle name="Table  - Style6 10 3 2 3 2" xfId="31695" xr:uid="{FA8613CF-45CB-45F8-8C0C-89443A2264A8}"/>
    <cellStyle name="Table  - Style6 10 3 2 3 2 2" xfId="31696" xr:uid="{9B63B76A-0CE4-47A7-A329-0B97CF9334F2}"/>
    <cellStyle name="Table  - Style6 10 3 2 3 3" xfId="31697" xr:uid="{F4507721-F18A-40F3-986C-C5864D49274F}"/>
    <cellStyle name="Table  - Style6 10 3 3" xfId="11448" xr:uid="{4BA238AB-7EEF-4EFC-BEFE-C1F119A3E846}"/>
    <cellStyle name="Table  - Style6 10 3 3 2" xfId="11449" xr:uid="{A840E5BC-8D04-4FD6-9962-053D247390A7}"/>
    <cellStyle name="Table  - Style6 10 3 3 2 2" xfId="31698" xr:uid="{4856820F-7A99-4E29-B84A-E58B22411C35}"/>
    <cellStyle name="Table  - Style6 10 3 3 2 2 2" xfId="31699" xr:uid="{D5CA112C-62EF-42CE-885C-2ACC3290F5CA}"/>
    <cellStyle name="Table  - Style6 10 3 3 2 3" xfId="31700" xr:uid="{2FCB1D5C-8B3A-4AF0-AB25-75578876A5FB}"/>
    <cellStyle name="Table  - Style6 10 3 4" xfId="11450" xr:uid="{0362EF74-3C6A-4CCC-9DB6-4D2C1583A839}"/>
    <cellStyle name="Table  - Style6 10 3 4 2" xfId="31701" xr:uid="{FDC9CA8B-17ED-402E-B78D-C1054FAFA756}"/>
    <cellStyle name="Table  - Style6 10 3 4 2 2" xfId="31702" xr:uid="{FB4167DD-6ECD-4403-8348-D471567A2320}"/>
    <cellStyle name="Table  - Style6 10 3 4 3" xfId="31703" xr:uid="{C2BEFEC7-3276-4446-83E4-68EAD35B9071}"/>
    <cellStyle name="Table  - Style6 10 4" xfId="11451" xr:uid="{6BA9F338-6337-4559-9934-16D2CD1236B8}"/>
    <cellStyle name="Table  - Style6 10 4 2" xfId="11452" xr:uid="{2125ED46-563E-479D-A770-7A8D13E3861B}"/>
    <cellStyle name="Table  - Style6 10 4 2 2" xfId="11453" xr:uid="{50589B59-0923-4448-BF1E-A0730891B45B}"/>
    <cellStyle name="Table  - Style6 10 4 2 2 2" xfId="11454" xr:uid="{9F0D97C3-F3D4-4DA9-83B6-1541F1CC750F}"/>
    <cellStyle name="Table  - Style6 10 4 2 2 2 2" xfId="11455" xr:uid="{1FD0012F-B65C-45DB-87F1-5E2AC2235C67}"/>
    <cellStyle name="Table  - Style6 10 4 2 2 2 2 2" xfId="31704" xr:uid="{1F5BC93F-79B2-4777-A6B9-981503094DCA}"/>
    <cellStyle name="Table  - Style6 10 4 2 2 2 2 2 2" xfId="31705" xr:uid="{AFE28ADA-AF08-43A3-8771-BDBCFE9901A9}"/>
    <cellStyle name="Table  - Style6 10 4 2 2 2 2 3" xfId="31706" xr:uid="{C504A09F-3D01-4C8F-8D7B-453AA404AE76}"/>
    <cellStyle name="Table  - Style6 10 4 2 2 3" xfId="11456" xr:uid="{2085C780-8672-44C7-A247-57BDD08A32A6}"/>
    <cellStyle name="Table  - Style6 10 4 2 2 3 2" xfId="31707" xr:uid="{A1E17060-887E-4738-94B1-D8A7E53F0F12}"/>
    <cellStyle name="Table  - Style6 10 4 2 2 3 2 2" xfId="31708" xr:uid="{C027D529-39F3-48C9-8529-56CFC6833351}"/>
    <cellStyle name="Table  - Style6 10 4 2 2 3 3" xfId="31709" xr:uid="{D7CBBC1A-F19B-473F-97B2-CAA69960B670}"/>
    <cellStyle name="Table  - Style6 10 4 2 3" xfId="11457" xr:uid="{CC7DCCF3-E6C6-44B8-95D9-D6DB1A398F8D}"/>
    <cellStyle name="Table  - Style6 10 4 2 3 2" xfId="31710" xr:uid="{ADBEBEE0-8636-47B4-9BCF-D346583FC469}"/>
    <cellStyle name="Table  - Style6 10 4 2 3 2 2" xfId="31711" xr:uid="{313B978E-2AC0-44B9-A668-C0280998A2C3}"/>
    <cellStyle name="Table  - Style6 10 4 2 3 3" xfId="31712" xr:uid="{A4E97177-F61C-4C88-8611-FC27949605B8}"/>
    <cellStyle name="Table  - Style6 10 4 3" xfId="11458" xr:uid="{0AA30E72-F951-441F-9564-579030B4F1E2}"/>
    <cellStyle name="Table  - Style6 10 4 3 2" xfId="11459" xr:uid="{AF65B9A8-DD1A-4D52-89DC-1A62D4AEA0D6}"/>
    <cellStyle name="Table  - Style6 10 4 3 2 2" xfId="11460" xr:uid="{6D32271D-9663-401D-8654-A8DC7159B8D7}"/>
    <cellStyle name="Table  - Style6 10 4 3 2 2 2" xfId="31713" xr:uid="{D2DAF7BE-329B-40FB-BD19-3975647B491F}"/>
    <cellStyle name="Table  - Style6 10 4 3 2 2 2 2" xfId="31714" xr:uid="{8AB1EDF0-6E81-436C-A47D-2F05E7486578}"/>
    <cellStyle name="Table  - Style6 10 4 3 2 2 3" xfId="31715" xr:uid="{C5219824-83F8-4BA6-A2E8-6106E8405781}"/>
    <cellStyle name="Table  - Style6 10 4 3 3" xfId="11461" xr:uid="{5441DFE3-0306-44B3-B0CE-99492EBCA79B}"/>
    <cellStyle name="Table  - Style6 10 4 3 3 2" xfId="31716" xr:uid="{8242FE2A-3C16-4F8A-A8F8-5A97A2A9D5B9}"/>
    <cellStyle name="Table  - Style6 10 4 3 3 2 2" xfId="31717" xr:uid="{AEFA78B9-ED6F-4D4D-90D5-2B32A3D6A1D3}"/>
    <cellStyle name="Table  - Style6 10 4 3 3 3" xfId="31718" xr:uid="{3E3A06A8-BAEE-42BE-A823-F5F7C3DFEA29}"/>
    <cellStyle name="Table  - Style6 10 4 4" xfId="11462" xr:uid="{8D8FBBBE-E37C-4B88-B1F7-1DEAA8BB1397}"/>
    <cellStyle name="Table  - Style6 10 4 4 2" xfId="11463" xr:uid="{15517C2A-C15F-44C7-8889-64E9FC09226A}"/>
    <cellStyle name="Table  - Style6 10 4 4 2 2" xfId="31719" xr:uid="{9BAAEE32-EA75-4D13-BAC7-9FD504232124}"/>
    <cellStyle name="Table  - Style6 10 4 4 2 2 2" xfId="31720" xr:uid="{894844CE-C4CD-42FB-A7B1-4DBD23FE75BB}"/>
    <cellStyle name="Table  - Style6 10 4 4 2 3" xfId="31721" xr:uid="{D517A26C-E17E-43FC-8EFC-D7009B0EE464}"/>
    <cellStyle name="Table  - Style6 10 4 5" xfId="11464" xr:uid="{4EFB698F-E193-496B-A483-B50AD4F511FB}"/>
    <cellStyle name="Table  - Style6 10 4 5 2" xfId="31722" xr:uid="{8A6C6671-B56A-4F84-8AD5-4A9F7A7B937C}"/>
    <cellStyle name="Table  - Style6 10 4 5 2 2" xfId="31723" xr:uid="{FEE1CF50-E135-463F-A617-15C7620874C7}"/>
    <cellStyle name="Table  - Style6 10 4 5 3" xfId="31724" xr:uid="{64824710-011D-418A-A67B-41F2FE0F8904}"/>
    <cellStyle name="Table  - Style6 10 5" xfId="11465" xr:uid="{982CB057-6BCB-49FD-ADD2-D0E8F3BB0827}"/>
    <cellStyle name="Table  - Style6 10 5 2" xfId="11466" xr:uid="{C14A9E07-E7EE-4FE2-A738-E7BC52162F32}"/>
    <cellStyle name="Table  - Style6 10 5 2 2" xfId="11467" xr:uid="{2CB5F652-D701-4FE3-B8E5-62E5D79DFC56}"/>
    <cellStyle name="Table  - Style6 10 5 2 2 2" xfId="11468" xr:uid="{3532948E-DA73-4EA9-911B-39A9AC9C82E7}"/>
    <cellStyle name="Table  - Style6 10 5 2 2 2 2" xfId="11469" xr:uid="{182A8500-0261-4328-A7FF-88156E137099}"/>
    <cellStyle name="Table  - Style6 10 5 2 2 2 2 2" xfId="31725" xr:uid="{AE550760-7867-4104-B921-1E32D2CAC020}"/>
    <cellStyle name="Table  - Style6 10 5 2 2 2 2 2 2" xfId="31726" xr:uid="{7A852CCB-41CF-40AE-A8E2-F5D91FC11D81}"/>
    <cellStyle name="Table  - Style6 10 5 2 2 2 2 3" xfId="31727" xr:uid="{9D25E6B5-4F0F-4EAC-BFE9-034129E84C22}"/>
    <cellStyle name="Table  - Style6 10 5 2 2 3" xfId="11470" xr:uid="{A40C47FD-5D46-4571-8518-61811D093505}"/>
    <cellStyle name="Table  - Style6 10 5 2 2 3 2" xfId="31728" xr:uid="{02992D1C-AD7F-49B8-AADB-9081F2B82648}"/>
    <cellStyle name="Table  - Style6 10 5 2 2 3 2 2" xfId="31729" xr:uid="{1561B7A1-8615-420E-8B30-B59B5CC6EBA9}"/>
    <cellStyle name="Table  - Style6 10 5 2 2 3 3" xfId="31730" xr:uid="{6CD0AADF-100E-4263-A225-322123E33889}"/>
    <cellStyle name="Table  - Style6 10 5 2 3" xfId="11471" xr:uid="{B9647E32-5A51-453D-97F2-321A1A055852}"/>
    <cellStyle name="Table  - Style6 10 5 2 3 2" xfId="31731" xr:uid="{90DB4C2B-877C-4086-B2D3-34303470763E}"/>
    <cellStyle name="Table  - Style6 10 5 2 3 2 2" xfId="31732" xr:uid="{71FEFBE8-791F-4D92-830A-1060FEA693A1}"/>
    <cellStyle name="Table  - Style6 10 5 2 3 3" xfId="31733" xr:uid="{BAD286D1-AB78-426E-982A-A441E5B354C1}"/>
    <cellStyle name="Table  - Style6 10 5 3" xfId="11472" xr:uid="{CA40D775-73A9-4CD4-AF2A-92BF86F4854E}"/>
    <cellStyle name="Table  - Style6 10 5 3 2" xfId="11473" xr:uid="{248B98CD-C01B-4A52-B466-E2BBC1CF2B2B}"/>
    <cellStyle name="Table  - Style6 10 5 3 2 2" xfId="11474" xr:uid="{91FA0B91-4841-494F-9243-7D2455ED78C1}"/>
    <cellStyle name="Table  - Style6 10 5 3 2 2 2" xfId="31734" xr:uid="{CB9141B1-B244-4762-94E0-72F40E1B6570}"/>
    <cellStyle name="Table  - Style6 10 5 3 2 2 2 2" xfId="31735" xr:uid="{7BA9D144-DA9E-414B-9911-4567502CB27A}"/>
    <cellStyle name="Table  - Style6 10 5 3 2 2 3" xfId="31736" xr:uid="{806E8DAE-4286-4676-9F54-D05AF9C16328}"/>
    <cellStyle name="Table  - Style6 10 5 3 3" xfId="11475" xr:uid="{48D4C30E-3A31-4314-9D24-7D177A2C903E}"/>
    <cellStyle name="Table  - Style6 10 5 3 3 2" xfId="31737" xr:uid="{2100070D-4C22-4D7A-86AB-6344C121BEC4}"/>
    <cellStyle name="Table  - Style6 10 5 3 3 2 2" xfId="31738" xr:uid="{6716C1E0-05E1-42CF-A96C-FC36E3CB2269}"/>
    <cellStyle name="Table  - Style6 10 5 3 3 3" xfId="31739" xr:uid="{E3989D97-4E2A-4881-B5E3-2F3F2EEB785F}"/>
    <cellStyle name="Table  - Style6 10 5 4" xfId="11476" xr:uid="{DC237290-5BFD-47EE-99C8-2D032809FBC5}"/>
    <cellStyle name="Table  - Style6 10 5 4 2" xfId="31740" xr:uid="{ABE9C851-B726-41FA-8E8C-0F69B253609B}"/>
    <cellStyle name="Table  - Style6 10 5 4 2 2" xfId="31741" xr:uid="{8A94A265-9951-44B7-A8E6-E62D20FC41F6}"/>
    <cellStyle name="Table  - Style6 10 5 4 3" xfId="31742" xr:uid="{FEECCF9D-9807-4E08-8DD3-E90AD8C22228}"/>
    <cellStyle name="Table  - Style6 10 6" xfId="11477" xr:uid="{AEA489BA-9375-4003-9899-03F3922649FD}"/>
    <cellStyle name="Table  - Style6 10 6 2" xfId="11478" xr:uid="{D81302D4-B853-47DC-91A0-72F000F48939}"/>
    <cellStyle name="Table  - Style6 10 6 2 2" xfId="11479" xr:uid="{AEFC7B55-1AB6-427F-8755-7568D86AD89E}"/>
    <cellStyle name="Table  - Style6 10 6 2 2 2" xfId="11480" xr:uid="{2ED573B2-5831-4E3A-92EC-5A880BB7BA7B}"/>
    <cellStyle name="Table  - Style6 10 6 2 2 2 2" xfId="31743" xr:uid="{76CA587A-CD37-4D6D-8976-F1CB10969198}"/>
    <cellStyle name="Table  - Style6 10 6 2 2 2 2 2" xfId="31744" xr:uid="{A94B1796-B28D-41C5-9699-19C9C51596D3}"/>
    <cellStyle name="Table  - Style6 10 6 2 2 2 3" xfId="31745" xr:uid="{B7172F67-E27E-49E1-9B2F-0203D49A2030}"/>
    <cellStyle name="Table  - Style6 10 6 2 3" xfId="11481" xr:uid="{EECB546B-05FB-4F21-A9CE-AF3BB408432B}"/>
    <cellStyle name="Table  - Style6 10 6 2 3 2" xfId="31746" xr:uid="{F9CE033A-6C58-4474-8D2C-DA8152ECB63D}"/>
    <cellStyle name="Table  - Style6 10 6 2 3 2 2" xfId="31747" xr:uid="{EE6E10AF-3EA9-44DD-820F-7D28FDD1A57D}"/>
    <cellStyle name="Table  - Style6 10 6 2 3 3" xfId="31748" xr:uid="{52181E45-D66D-4A7F-8BC6-0F782A969D18}"/>
    <cellStyle name="Table  - Style6 10 6 3" xfId="11482" xr:uid="{102CD159-B325-453B-B46A-7E7B233B4823}"/>
    <cellStyle name="Table  - Style6 10 6 3 2" xfId="31749" xr:uid="{B7C19104-75E7-46F1-A4C6-AE58D5071970}"/>
    <cellStyle name="Table  - Style6 10 6 3 2 2" xfId="31750" xr:uid="{375C0F50-506D-488A-BB3E-B959B62F041A}"/>
    <cellStyle name="Table  - Style6 10 6 3 3" xfId="31751" xr:uid="{E6D1D9F9-1E2C-4A8C-B18E-320905F0FE59}"/>
    <cellStyle name="Table  - Style6 10 7" xfId="11483" xr:uid="{B2387370-7D27-428D-8C84-E5AE846C4789}"/>
    <cellStyle name="Table  - Style6 10 7 2" xfId="11484" xr:uid="{D88DC16A-FC60-4D6C-AECF-5C697C02A473}"/>
    <cellStyle name="Table  - Style6 10 7 2 2" xfId="11485" xr:uid="{4F11CA4A-21D6-482B-89A9-A4A93CD22B9B}"/>
    <cellStyle name="Table  - Style6 10 7 2 2 2" xfId="31752" xr:uid="{1E350B6D-0B78-4B97-825A-2F09325179FE}"/>
    <cellStyle name="Table  - Style6 10 7 2 2 2 2" xfId="31753" xr:uid="{B97456A3-B692-4E23-BC4E-53387043771F}"/>
    <cellStyle name="Table  - Style6 10 7 2 2 3" xfId="31754" xr:uid="{5C6F7100-CCCE-4BAE-91CF-F4D958A46225}"/>
    <cellStyle name="Table  - Style6 10 7 3" xfId="11486" xr:uid="{5A559E5F-6F8D-4296-92BB-108B90A8853C}"/>
    <cellStyle name="Table  - Style6 10 7 3 2" xfId="31755" xr:uid="{FB44C453-569D-4440-B517-C081687F749E}"/>
    <cellStyle name="Table  - Style6 10 7 3 2 2" xfId="31756" xr:uid="{F127B848-5DCE-4839-A0A4-546149B03893}"/>
    <cellStyle name="Table  - Style6 10 7 3 3" xfId="31757" xr:uid="{5A56902C-858E-4082-9634-FEBBBAC15FEF}"/>
    <cellStyle name="Table  - Style6 10 8" xfId="11487" xr:uid="{CBB0E4CA-7B55-4C81-90C5-26BD31F7B9F4}"/>
    <cellStyle name="Table  - Style6 10 8 2" xfId="11488" xr:uid="{5C97B2BD-3821-4D2A-A274-84323E9B7BFE}"/>
    <cellStyle name="Table  - Style6 10 8 2 2" xfId="31758" xr:uid="{4F260269-1E2A-49DF-897E-58DAB93C4DCD}"/>
    <cellStyle name="Table  - Style6 10 8 2 2 2" xfId="31759" xr:uid="{08FBD5EE-4E9C-4AF3-B90C-C29197040A64}"/>
    <cellStyle name="Table  - Style6 10 8 2 3" xfId="31760" xr:uid="{8FA70399-B935-44BA-9226-9EAC28D92A5B}"/>
    <cellStyle name="Table  - Style6 10 9" xfId="11489" xr:uid="{8525581B-88EC-4924-AB11-7BF023093918}"/>
    <cellStyle name="Table  - Style6 10 9 2" xfId="31761" xr:uid="{C0FA0517-E9F7-43F7-B242-5D1DF88F4CC7}"/>
    <cellStyle name="Table  - Style6 10 9 2 2" xfId="31762" xr:uid="{F66D19D4-7313-47A7-A3CB-7A45F979223A}"/>
    <cellStyle name="Table  - Style6 10 9 3" xfId="31763" xr:uid="{B74B9FAC-38ED-49B3-B766-7625276DC898}"/>
    <cellStyle name="Table  - Style6 11" xfId="11490" xr:uid="{7A3C9FE3-807B-4B5C-9166-A612B9D4ECBE}"/>
    <cellStyle name="Table  - Style6 11 2" xfId="11491" xr:uid="{EFCE9519-F612-4BD6-88EB-183CB8A91081}"/>
    <cellStyle name="Table  - Style6 11 2 2" xfId="11492" xr:uid="{14ED00C0-D4C4-421C-B66B-FE6D13936E57}"/>
    <cellStyle name="Table  - Style6 11 2 2 2" xfId="11493" xr:uid="{1A5D9595-B342-44F8-B359-97CB27356612}"/>
    <cellStyle name="Table  - Style6 11 2 2 2 2" xfId="11494" xr:uid="{571D22F9-9313-42FF-B1F6-053CDDE1DFB3}"/>
    <cellStyle name="Table  - Style6 11 2 2 2 2 2" xfId="31764" xr:uid="{0E5D42C9-B14B-4F7C-B1DC-B2560BC5A463}"/>
    <cellStyle name="Table  - Style6 11 2 2 2 2 2 2" xfId="31765" xr:uid="{341748B6-139C-4050-BB9F-E9DD502946E6}"/>
    <cellStyle name="Table  - Style6 11 2 2 2 2 3" xfId="31766" xr:uid="{F1712208-8F2D-4030-A645-132E38B016A7}"/>
    <cellStyle name="Table  - Style6 11 2 2 3" xfId="11495" xr:uid="{CB975CEE-ADC1-4CE8-808E-2A5D417D45DC}"/>
    <cellStyle name="Table  - Style6 11 2 2 3 2" xfId="31767" xr:uid="{3EEA347C-54A5-462F-AFD9-DB50B8BA2143}"/>
    <cellStyle name="Table  - Style6 11 2 2 3 2 2" xfId="31768" xr:uid="{4F5B468D-6585-41E1-BAF0-FB47F95A93F6}"/>
    <cellStyle name="Table  - Style6 11 2 2 3 3" xfId="31769" xr:uid="{185EA5C0-2159-4001-9FA1-543FE6F364F7}"/>
    <cellStyle name="Table  - Style6 11 2 3" xfId="11496" xr:uid="{C6C5C4C6-8119-430A-86CA-DD0D095EE981}"/>
    <cellStyle name="Table  - Style6 11 2 3 2" xfId="31770" xr:uid="{A1439A7B-D3AA-40B9-94B4-045667CBDF93}"/>
    <cellStyle name="Table  - Style6 11 2 3 2 2" xfId="31771" xr:uid="{2413258E-6176-4FDE-9C9B-BD3A4438F3F4}"/>
    <cellStyle name="Table  - Style6 11 2 3 3" xfId="31772" xr:uid="{DC249DBF-34EF-4652-9EB3-EAF8DCC08346}"/>
    <cellStyle name="Table  - Style6 11 3" xfId="11497" xr:uid="{AA9897AF-878B-46A5-A2DB-E28BEB326C23}"/>
    <cellStyle name="Table  - Style6 11 3 2" xfId="11498" xr:uid="{FACE7CFB-362A-4991-B3B3-12A2F958001B}"/>
    <cellStyle name="Table  - Style6 11 3 2 2" xfId="11499" xr:uid="{8B8F8935-CE42-4CFB-9BAB-A38297237C29}"/>
    <cellStyle name="Table  - Style6 11 3 2 2 2" xfId="31773" xr:uid="{9D100A9B-06B5-4A62-8FD5-596EF3DBEFD2}"/>
    <cellStyle name="Table  - Style6 11 3 2 2 2 2" xfId="31774" xr:uid="{569BAFFE-C565-4E56-A9B3-FA39A75DDBDA}"/>
    <cellStyle name="Table  - Style6 11 3 2 2 3" xfId="31775" xr:uid="{3149701F-C6BF-4040-A669-43371B2A8556}"/>
    <cellStyle name="Table  - Style6 11 3 3" xfId="11500" xr:uid="{FF68C044-83C7-4EF8-8414-75353C1F5B9A}"/>
    <cellStyle name="Table  - Style6 11 3 3 2" xfId="31776" xr:uid="{2FB6F14B-B3B2-4A28-842C-C449C9F57DD1}"/>
    <cellStyle name="Table  - Style6 11 3 3 2 2" xfId="31777" xr:uid="{6A2B8659-0373-47C9-A79D-75619F7F81A1}"/>
    <cellStyle name="Table  - Style6 11 3 3 3" xfId="31778" xr:uid="{0887E70C-F54F-4DC0-959E-DA540DFE9E40}"/>
    <cellStyle name="Table  - Style6 11 4" xfId="11501" xr:uid="{0443BFC7-3129-4F93-9B7C-F2CDE357F907}"/>
    <cellStyle name="Table  - Style6 11 4 2" xfId="11502" xr:uid="{4427A37A-C266-4CD3-A4E8-6FD94D21A4F4}"/>
    <cellStyle name="Table  - Style6 11 4 2 2" xfId="31779" xr:uid="{FE66E857-D096-4449-84C3-8459B4C3103F}"/>
    <cellStyle name="Table  - Style6 11 4 2 2 2" xfId="31780" xr:uid="{BC56F177-791B-49C6-B631-3750CC88712A}"/>
    <cellStyle name="Table  - Style6 11 4 2 3" xfId="31781" xr:uid="{16037188-4585-4299-9FED-AA5D09C0D864}"/>
    <cellStyle name="Table  - Style6 11 5" xfId="11503" xr:uid="{F61CE05E-5A8D-47F5-A33D-90D671B1DB37}"/>
    <cellStyle name="Table  - Style6 11 5 2" xfId="31782" xr:uid="{056959AB-E85B-4D1C-A57A-497915028624}"/>
    <cellStyle name="Table  - Style6 11 5 2 2" xfId="31783" xr:uid="{D69EEA86-01AA-46E2-970C-6E3EAAF03156}"/>
    <cellStyle name="Table  - Style6 11 5 3" xfId="31784" xr:uid="{4AECD2F2-08E5-4A80-8032-82C1A3BD1B73}"/>
    <cellStyle name="Table  - Style6 12" xfId="11504" xr:uid="{2C317A7F-F3FB-4B53-B6C5-1116E7994597}"/>
    <cellStyle name="Table  - Style6 12 2" xfId="11505" xr:uid="{19A589AD-6B15-4835-BA37-32399E699A41}"/>
    <cellStyle name="Table  - Style6 12 2 2" xfId="11506" xr:uid="{98CEFE7E-DAF7-4A5D-B684-2F8D6FA621B8}"/>
    <cellStyle name="Table  - Style6 12 2 2 2" xfId="11507" xr:uid="{EC02DA11-685F-46EF-9B20-D303265A6738}"/>
    <cellStyle name="Table  - Style6 12 2 2 2 2" xfId="31785" xr:uid="{EDE5C048-9587-4C60-9B4A-E3565F9E2389}"/>
    <cellStyle name="Table  - Style6 12 2 2 2 2 2" xfId="31786" xr:uid="{6637BF9C-72E0-4206-A63E-BB6118563114}"/>
    <cellStyle name="Table  - Style6 12 2 2 2 3" xfId="31787" xr:uid="{171B8266-5102-48CC-B77B-028B7AD63E03}"/>
    <cellStyle name="Table  - Style6 12 2 3" xfId="11508" xr:uid="{208CE0DD-10BD-4693-9F4D-05CE9E0D8F34}"/>
    <cellStyle name="Table  - Style6 12 2 3 2" xfId="31788" xr:uid="{ACF80F0B-CB43-43AE-803B-F85A64CB7537}"/>
    <cellStyle name="Table  - Style6 12 2 3 2 2" xfId="31789" xr:uid="{6EEC9057-1A9D-4DE2-827C-9E298574D0F9}"/>
    <cellStyle name="Table  - Style6 12 2 3 3" xfId="31790" xr:uid="{52DD8379-ED1D-42AC-856B-14AA49453817}"/>
    <cellStyle name="Table  - Style6 12 3" xfId="11509" xr:uid="{27C49650-4630-42B6-8B36-00C8C14B93F5}"/>
    <cellStyle name="Table  - Style6 12 3 2" xfId="31791" xr:uid="{7B9168A6-6071-4DC3-B518-AB376826D56D}"/>
    <cellStyle name="Table  - Style6 12 3 2 2" xfId="31792" xr:uid="{91D3ECC6-62AB-46E8-82AC-9DEAD7929E91}"/>
    <cellStyle name="Table  - Style6 12 3 3" xfId="31793" xr:uid="{D68D9F46-330F-4061-919D-4DA988E47FF4}"/>
    <cellStyle name="Table  - Style6 13" xfId="11510" xr:uid="{8AB95C23-FF72-45D2-99A2-AADA343C1EA9}"/>
    <cellStyle name="Table  - Style6 13 2" xfId="11511" xr:uid="{62400C32-5107-4841-B33B-5BE9D58DEDDB}"/>
    <cellStyle name="Table  - Style6 13 2 2" xfId="11512" xr:uid="{A9F11ECD-B7DA-405D-9F80-4F416D1AC39D}"/>
    <cellStyle name="Table  - Style6 13 2 2 2" xfId="31794" xr:uid="{9A0BA85A-E813-4FC9-AA81-D64AD3106E7F}"/>
    <cellStyle name="Table  - Style6 13 2 2 2 2" xfId="31795" xr:uid="{4D833EB0-D61A-4AA8-8095-9A0540319846}"/>
    <cellStyle name="Table  - Style6 13 2 2 3" xfId="31796" xr:uid="{0E0D073F-24FE-4DEC-B078-06BE5C492FDD}"/>
    <cellStyle name="Table  - Style6 13 3" xfId="11513" xr:uid="{EAD6951C-6A20-4B5D-AFF5-412C8F64493E}"/>
    <cellStyle name="Table  - Style6 13 3 2" xfId="31797" xr:uid="{A961268E-E275-4E3C-8822-6AC477331416}"/>
    <cellStyle name="Table  - Style6 13 3 2 2" xfId="31798" xr:uid="{08E35ACC-DD1A-4DBD-9559-6F8F713BC39A}"/>
    <cellStyle name="Table  - Style6 13 3 3" xfId="31799" xr:uid="{7B932530-F9A3-4CFA-A93B-3802A5AD175D}"/>
    <cellStyle name="Table  - Style6 14" xfId="11514" xr:uid="{31342A20-EBF9-4DD2-AC80-049EE5444041}"/>
    <cellStyle name="Table  - Style6 14 2" xfId="11515" xr:uid="{3248D710-8633-43A8-974A-1A9887F01CF2}"/>
    <cellStyle name="Table  - Style6 14 2 2" xfId="31800" xr:uid="{B92BF6F2-E6E7-44F9-822F-CE6EA04BF1D7}"/>
    <cellStyle name="Table  - Style6 14 2 2 2" xfId="31801" xr:uid="{47E98CA8-7458-47E7-9BC9-7B78EE9BBA52}"/>
    <cellStyle name="Table  - Style6 14 2 3" xfId="31802" xr:uid="{D46180E6-2E0A-4D94-8B43-CADF26480B63}"/>
    <cellStyle name="Table  - Style6 15" xfId="11516" xr:uid="{EF466CAE-4301-46B2-B37D-A45C714AA52F}"/>
    <cellStyle name="Table  - Style6 16" xfId="31803" xr:uid="{B3D370A9-7F1E-4E97-8B9A-D9538821C189}"/>
    <cellStyle name="Table  - Style6 16 2" xfId="31804" xr:uid="{8E84918C-7C4B-43B8-8AA3-09E77A5EACFF}"/>
    <cellStyle name="Table  - Style6 17" xfId="31805" xr:uid="{B91A5B56-B96E-4D4A-903F-2E6398B0CE15}"/>
    <cellStyle name="Table  - Style6 17 2" xfId="31806" xr:uid="{80B5D5A5-22B3-4E29-9151-7F72EC7E1CB0}"/>
    <cellStyle name="Table  - Style6 18" xfId="31807" xr:uid="{586E7E59-952D-4B7A-A50C-177D11E73DB4}"/>
    <cellStyle name="Table  - Style6 18 2" xfId="31808" xr:uid="{3D99B53B-4798-4A39-9286-A22A3370378E}"/>
    <cellStyle name="Table  - Style6 19" xfId="31809" xr:uid="{ED39F0C6-D85A-4A20-9ECD-7055F1BF3BA1}"/>
    <cellStyle name="Table  - Style6 19 2" xfId="31810" xr:uid="{ADFD371F-2B90-4E4E-9B98-DD8311AD7746}"/>
    <cellStyle name="Table  - Style6 2" xfId="11517" xr:uid="{EE9A2290-F330-41D1-9440-962FEFAF1CAB}"/>
    <cellStyle name="Table  - Style6 2 2" xfId="11518" xr:uid="{7D578C2F-5F3A-4755-B865-5C70711E26E9}"/>
    <cellStyle name="Table  - Style6 2 2 10" xfId="11519" xr:uid="{15A39A2D-CEF9-402F-A0C0-7970BC333570}"/>
    <cellStyle name="Table  - Style6 2 2 10 2" xfId="31811" xr:uid="{68E4216B-17CC-427A-A1A4-647D96DD0B04}"/>
    <cellStyle name="Table  - Style6 2 2 10 2 2" xfId="31812" xr:uid="{B9E6A3C3-099D-4505-98E5-3A95B7B01110}"/>
    <cellStyle name="Table  - Style6 2 2 10 3" xfId="31813" xr:uid="{6779C6C8-FEDA-4EC4-BBCF-5F3EC5FF00B7}"/>
    <cellStyle name="Table  - Style6 2 2 2" xfId="11520" xr:uid="{EBF59D99-3CB4-4065-BF5D-805CADC83BB7}"/>
    <cellStyle name="Table  - Style6 2 2 2 2" xfId="11521" xr:uid="{9829344B-190E-4985-8855-8622EDC63A6D}"/>
    <cellStyle name="Table  - Style6 2 2 2 2 2" xfId="11522" xr:uid="{BAB9E091-7935-4853-A49F-D11ECBC52D75}"/>
    <cellStyle name="Table  - Style6 2 2 2 2 2 2" xfId="11523" xr:uid="{08C84F3E-DFA4-4327-8877-1DDC35998DBB}"/>
    <cellStyle name="Table  - Style6 2 2 2 2 2 2 2" xfId="11524" xr:uid="{3B60B5C1-B32B-4CCE-A719-755ADA31C3E2}"/>
    <cellStyle name="Table  - Style6 2 2 2 2 2 2 2 2" xfId="11525" xr:uid="{D9E58990-621B-4910-8D84-AF56B883FE3B}"/>
    <cellStyle name="Table  - Style6 2 2 2 2 2 2 2 2 2" xfId="31814" xr:uid="{38B81DD9-333A-4A68-A553-DBA3E50C6D73}"/>
    <cellStyle name="Table  - Style6 2 2 2 2 2 2 2 2 2 2" xfId="31815" xr:uid="{9F4647A0-1771-4EC0-BF80-C04DAC92D042}"/>
    <cellStyle name="Table  - Style6 2 2 2 2 2 2 2 2 3" xfId="31816" xr:uid="{D214925D-D354-4DA6-B3AE-51EF214A95A1}"/>
    <cellStyle name="Table  - Style6 2 2 2 2 2 2 3" xfId="11526" xr:uid="{B725048D-F865-4E8A-BD6D-65C09372D152}"/>
    <cellStyle name="Table  - Style6 2 2 2 2 2 2 3 2" xfId="31817" xr:uid="{4FE8A1BF-B460-4C58-A488-D6EC4DF0BD59}"/>
    <cellStyle name="Table  - Style6 2 2 2 2 2 2 3 2 2" xfId="31818" xr:uid="{7AAAA02E-C353-4C70-BF21-D8E47518DECF}"/>
    <cellStyle name="Table  - Style6 2 2 2 2 2 2 3 3" xfId="31819" xr:uid="{2C6AD34D-72B5-40AD-B6CE-5084C362FDE9}"/>
    <cellStyle name="Table  - Style6 2 2 2 2 2 3" xfId="11527" xr:uid="{C57D04D1-0CA3-4C0C-BE52-0C2EB40EB806}"/>
    <cellStyle name="Table  - Style6 2 2 2 2 2 3 2" xfId="31820" xr:uid="{BC3A34B5-A31C-4485-8256-F4C1D4370BC4}"/>
    <cellStyle name="Table  - Style6 2 2 2 2 2 3 2 2" xfId="31821" xr:uid="{EB930FD0-A1A0-45D1-8005-530A8038A727}"/>
    <cellStyle name="Table  - Style6 2 2 2 2 2 3 3" xfId="31822" xr:uid="{7C96FD5D-2403-4FA2-B0DE-A6E0F3AD028D}"/>
    <cellStyle name="Table  - Style6 2 2 2 2 3" xfId="11528" xr:uid="{0F331C40-DD60-453B-A33C-BAEB1619C1F0}"/>
    <cellStyle name="Table  - Style6 2 2 2 2 3 2" xfId="11529" xr:uid="{E723C078-2F9A-4EBD-9B89-7C860C084B8B}"/>
    <cellStyle name="Table  - Style6 2 2 2 2 3 2 2" xfId="11530" xr:uid="{48103127-1936-48E8-ABA7-DB74F4F9C2E0}"/>
    <cellStyle name="Table  - Style6 2 2 2 2 3 2 2 2" xfId="31823" xr:uid="{C364AB28-C1AD-4387-BEE2-3B69FF7E2390}"/>
    <cellStyle name="Table  - Style6 2 2 2 2 3 2 2 2 2" xfId="31824" xr:uid="{102CF95B-DDFF-475D-9DBE-8EC87609BA90}"/>
    <cellStyle name="Table  - Style6 2 2 2 2 3 2 2 3" xfId="31825" xr:uid="{9A3506F3-4B7F-47E5-AC3C-4532E6C63D66}"/>
    <cellStyle name="Table  - Style6 2 2 2 2 3 3" xfId="11531" xr:uid="{50B816FF-675C-4503-8B02-C83503318691}"/>
    <cellStyle name="Table  - Style6 2 2 2 2 3 3 2" xfId="31826" xr:uid="{2B5A9B6F-C6B9-43F1-8152-8E9F08637E33}"/>
    <cellStyle name="Table  - Style6 2 2 2 2 3 3 2 2" xfId="31827" xr:uid="{5A749557-9942-4505-9B64-C342C204F20D}"/>
    <cellStyle name="Table  - Style6 2 2 2 2 3 3 3" xfId="31828" xr:uid="{E2C17822-0D60-48A0-8168-F342A82326A7}"/>
    <cellStyle name="Table  - Style6 2 2 2 2 4" xfId="11532" xr:uid="{C3FAB6B5-39CE-435A-A3ED-A8B80EDCB24A}"/>
    <cellStyle name="Table  - Style6 2 2 2 2 4 2" xfId="11533" xr:uid="{928651AD-0596-4A84-94FF-2E6F1A932116}"/>
    <cellStyle name="Table  - Style6 2 2 2 2 4 2 2" xfId="31829" xr:uid="{F0FA8E88-B75B-4106-9ACD-6C62CAF410CA}"/>
    <cellStyle name="Table  - Style6 2 2 2 2 4 2 2 2" xfId="31830" xr:uid="{123608C6-AAD3-4BB6-8EDF-2EFD900BDC7E}"/>
    <cellStyle name="Table  - Style6 2 2 2 2 4 2 3" xfId="31831" xr:uid="{7CEE247E-59E1-42EB-B645-597F1421BFFD}"/>
    <cellStyle name="Table  - Style6 2 2 2 2 5" xfId="11534" xr:uid="{8A1FF45B-CF08-46C9-8A47-F207636C746A}"/>
    <cellStyle name="Table  - Style6 2 2 2 2 5 2" xfId="31832" xr:uid="{B15E416C-568C-46F0-8572-5E2260F1FAB0}"/>
    <cellStyle name="Table  - Style6 2 2 2 2 5 2 2" xfId="31833" xr:uid="{2DE2B5B4-9C53-41D7-AD50-59052FA1DFEA}"/>
    <cellStyle name="Table  - Style6 2 2 2 2 5 3" xfId="31834" xr:uid="{255B361E-C33C-45DB-BB93-D3E5DC8FFBCE}"/>
    <cellStyle name="Table  - Style6 2 2 2 3" xfId="11535" xr:uid="{A089A0C7-5CF1-4D72-B875-5B71B2EDD148}"/>
    <cellStyle name="Table  - Style6 2 2 2 3 2" xfId="11536" xr:uid="{7ED37099-E629-4407-8303-683155DEE417}"/>
    <cellStyle name="Table  - Style6 2 2 2 3 2 2" xfId="11537" xr:uid="{D4364657-3AE0-4D75-B7F6-F84E19403999}"/>
    <cellStyle name="Table  - Style6 2 2 2 3 2 2 2" xfId="11538" xr:uid="{571D5BF5-B8DA-4FE5-86A7-F8E9CBAACDEA}"/>
    <cellStyle name="Table  - Style6 2 2 2 3 2 2 2 2" xfId="11539" xr:uid="{F5BA7673-EEF2-4FF5-98DB-98E870A32636}"/>
    <cellStyle name="Table  - Style6 2 2 2 3 2 2 2 2 2" xfId="31835" xr:uid="{65982D4D-25F5-4F4F-A8C1-C15BC49E61B7}"/>
    <cellStyle name="Table  - Style6 2 2 2 3 2 2 2 2 2 2" xfId="31836" xr:uid="{6727AF2B-53AC-40B3-99AF-3424F23B85D7}"/>
    <cellStyle name="Table  - Style6 2 2 2 3 2 2 2 2 3" xfId="31837" xr:uid="{18AD2656-D0A1-480E-AFC5-33ED84EBCF8F}"/>
    <cellStyle name="Table  - Style6 2 2 2 3 2 2 3" xfId="11540" xr:uid="{2501E895-C4A5-41D6-9980-39047BDEA93E}"/>
    <cellStyle name="Table  - Style6 2 2 2 3 2 2 3 2" xfId="31838" xr:uid="{8C3327D4-DBD6-491D-8091-E2827062365D}"/>
    <cellStyle name="Table  - Style6 2 2 2 3 2 2 3 2 2" xfId="31839" xr:uid="{8DBC98F5-C25F-42A7-B266-231A53EF365C}"/>
    <cellStyle name="Table  - Style6 2 2 2 3 2 2 3 3" xfId="31840" xr:uid="{79AE3655-E4DB-4C0A-B7E5-8E7E2F0ECF3D}"/>
    <cellStyle name="Table  - Style6 2 2 2 3 2 3" xfId="11541" xr:uid="{B901EB55-A480-4695-A465-A88B487FA1BD}"/>
    <cellStyle name="Table  - Style6 2 2 2 3 2 3 2" xfId="31841" xr:uid="{C7FD27F1-F2D8-45B4-8445-9CDD88CBAB60}"/>
    <cellStyle name="Table  - Style6 2 2 2 3 2 3 2 2" xfId="31842" xr:uid="{9FD2D7AE-96A5-404C-8921-38A08427B97B}"/>
    <cellStyle name="Table  - Style6 2 2 2 3 2 3 3" xfId="31843" xr:uid="{9538DA00-7EA8-4D8A-8325-48CB48834B64}"/>
    <cellStyle name="Table  - Style6 2 2 2 3 3" xfId="11542" xr:uid="{0BAF083A-AF4D-4D7D-9A75-2C8F2FB8F386}"/>
    <cellStyle name="Table  - Style6 2 2 2 3 3 2" xfId="11543" xr:uid="{9A540993-8D9B-4CF6-8158-1FBEA2FF3EB1}"/>
    <cellStyle name="Table  - Style6 2 2 2 3 3 2 2" xfId="31844" xr:uid="{77896D85-0D6A-4B17-9F43-F5C38290C055}"/>
    <cellStyle name="Table  - Style6 2 2 2 3 3 2 2 2" xfId="31845" xr:uid="{9CB24414-67D3-442D-B311-66C935C842C7}"/>
    <cellStyle name="Table  - Style6 2 2 2 3 3 2 3" xfId="31846" xr:uid="{C3B7ACE5-E756-4182-8A3E-CB186B86AE5B}"/>
    <cellStyle name="Table  - Style6 2 2 2 3 4" xfId="11544" xr:uid="{3ADCEE7B-EAB7-432A-A4C2-5FBF5689C556}"/>
    <cellStyle name="Table  - Style6 2 2 2 3 4 2" xfId="31847" xr:uid="{9EFA17D9-1FDC-4973-B627-077F28479269}"/>
    <cellStyle name="Table  - Style6 2 2 2 3 4 2 2" xfId="31848" xr:uid="{D95E7F20-2E62-43D3-9F94-CF24B10A7ADB}"/>
    <cellStyle name="Table  - Style6 2 2 2 3 4 3" xfId="31849" xr:uid="{C2A51894-93BB-4D7A-B483-7D79BC54D900}"/>
    <cellStyle name="Table  - Style6 2 2 2 4" xfId="11545" xr:uid="{E05842E0-5806-4E0A-BDD2-80E591345CD4}"/>
    <cellStyle name="Table  - Style6 2 2 2 4 2" xfId="11546" xr:uid="{D98FFA29-ED76-4CD8-AF2B-41F462DC5620}"/>
    <cellStyle name="Table  - Style6 2 2 2 4 2 2" xfId="11547" xr:uid="{9246CDF8-8691-47E5-9186-78A3B0BA1F2A}"/>
    <cellStyle name="Table  - Style6 2 2 2 4 2 2 2" xfId="11548" xr:uid="{E85C3CE2-34C4-4C3F-A8D9-58E16CFE146E}"/>
    <cellStyle name="Table  - Style6 2 2 2 4 2 2 2 2" xfId="11549" xr:uid="{69E4029E-F8C7-4893-9591-8D950675DE45}"/>
    <cellStyle name="Table  - Style6 2 2 2 4 2 2 2 2 2" xfId="31850" xr:uid="{DC32979E-10F7-4267-86B5-C8C45CEBBBB8}"/>
    <cellStyle name="Table  - Style6 2 2 2 4 2 2 2 2 2 2" xfId="31851" xr:uid="{FD3E5C5F-BAE6-4EA3-8832-0A7C52ACF32B}"/>
    <cellStyle name="Table  - Style6 2 2 2 4 2 2 2 2 3" xfId="31852" xr:uid="{614EB72C-48CE-4B3D-B824-E63065F793B2}"/>
    <cellStyle name="Table  - Style6 2 2 2 4 2 2 3" xfId="11550" xr:uid="{4D76DB49-00AC-4986-846E-41260982768B}"/>
    <cellStyle name="Table  - Style6 2 2 2 4 2 2 3 2" xfId="31853" xr:uid="{64D5639D-EE5C-45D6-95D3-B1B0ED815510}"/>
    <cellStyle name="Table  - Style6 2 2 2 4 2 2 3 2 2" xfId="31854" xr:uid="{963A6809-0C86-4D21-A373-70884AF1D3AC}"/>
    <cellStyle name="Table  - Style6 2 2 2 4 2 2 3 3" xfId="31855" xr:uid="{98028692-2FBB-4E83-9E23-6339B5502587}"/>
    <cellStyle name="Table  - Style6 2 2 2 4 2 3" xfId="11551" xr:uid="{94E48B44-9CFF-441B-B775-423CBEBE36AF}"/>
    <cellStyle name="Table  - Style6 2 2 2 4 2 3 2" xfId="31856" xr:uid="{A099ECDF-9852-4C95-BEC9-43FE6B24DA50}"/>
    <cellStyle name="Table  - Style6 2 2 2 4 2 3 2 2" xfId="31857" xr:uid="{97D3816C-7BA2-4E92-9470-2A32E8721EA2}"/>
    <cellStyle name="Table  - Style6 2 2 2 4 2 3 3" xfId="31858" xr:uid="{443571A0-0548-4788-B479-353A7FDEC96D}"/>
    <cellStyle name="Table  - Style6 2 2 2 4 3" xfId="11552" xr:uid="{B576AEE1-266D-46C2-A1F8-67F34892DD49}"/>
    <cellStyle name="Table  - Style6 2 2 2 4 3 2" xfId="11553" xr:uid="{F369572A-DC2C-4897-BE44-D372E5BDFBC5}"/>
    <cellStyle name="Table  - Style6 2 2 2 4 3 2 2" xfId="11554" xr:uid="{2CBC3FC0-18D6-4F0F-9653-0A1BAE3C6282}"/>
    <cellStyle name="Table  - Style6 2 2 2 4 3 2 2 2" xfId="31859" xr:uid="{B68C369D-8450-4A3A-A7DC-98FCBA25B70F}"/>
    <cellStyle name="Table  - Style6 2 2 2 4 3 2 2 2 2" xfId="31860" xr:uid="{2CE0DE33-AB74-4960-8205-C480CE8ED6D1}"/>
    <cellStyle name="Table  - Style6 2 2 2 4 3 2 2 3" xfId="31861" xr:uid="{8CED27DF-1AE0-40A2-B0E9-EAB29A45038A}"/>
    <cellStyle name="Table  - Style6 2 2 2 4 3 3" xfId="11555" xr:uid="{4AAA1000-EF79-4ECB-822C-8D697A1CAE60}"/>
    <cellStyle name="Table  - Style6 2 2 2 4 3 3 2" xfId="31862" xr:uid="{52A71023-8B00-4788-ADE9-3C587F9266EE}"/>
    <cellStyle name="Table  - Style6 2 2 2 4 3 3 2 2" xfId="31863" xr:uid="{5B6882BA-4873-41A8-A271-127CD531F151}"/>
    <cellStyle name="Table  - Style6 2 2 2 4 3 3 3" xfId="31864" xr:uid="{A2B9E099-DC43-4B91-ADF6-76C1EFCAE514}"/>
    <cellStyle name="Table  - Style6 2 2 2 4 4" xfId="11556" xr:uid="{71EA28AF-BCB6-44DC-8B73-96B0448E8B51}"/>
    <cellStyle name="Table  - Style6 2 2 2 4 4 2" xfId="11557" xr:uid="{2018F70D-F190-400D-8283-870E89D13B3D}"/>
    <cellStyle name="Table  - Style6 2 2 2 4 4 2 2" xfId="31865" xr:uid="{69355020-1E81-4CC7-9AE6-7ED54728672A}"/>
    <cellStyle name="Table  - Style6 2 2 2 4 4 2 2 2" xfId="31866" xr:uid="{343C0467-C3A9-4B25-9371-099270B1F907}"/>
    <cellStyle name="Table  - Style6 2 2 2 4 4 2 3" xfId="31867" xr:uid="{0229B613-58B7-4FA7-A637-A25B5DE0C4B3}"/>
    <cellStyle name="Table  - Style6 2 2 2 4 5" xfId="11558" xr:uid="{77D55978-AC4E-44B2-BE73-70529FBD6FDF}"/>
    <cellStyle name="Table  - Style6 2 2 2 4 5 2" xfId="31868" xr:uid="{DAE705AC-7E38-4367-B924-19D0B5D63F15}"/>
    <cellStyle name="Table  - Style6 2 2 2 4 5 2 2" xfId="31869" xr:uid="{9CC5F90B-88C3-4AE6-95A5-13E789DB334B}"/>
    <cellStyle name="Table  - Style6 2 2 2 4 5 3" xfId="31870" xr:uid="{13ABF7CB-F694-4A0B-8553-8B078D855473}"/>
    <cellStyle name="Table  - Style6 2 2 2 5" xfId="11559" xr:uid="{B1E3EC23-71B3-4446-AA21-41BD67D37333}"/>
    <cellStyle name="Table  - Style6 2 2 2 5 2" xfId="11560" xr:uid="{419CA5CA-08DF-4F25-86B5-38F31F5EBA7D}"/>
    <cellStyle name="Table  - Style6 2 2 2 5 2 2" xfId="11561" xr:uid="{38BD3420-F42B-4F73-BC5A-1397FD7C3C42}"/>
    <cellStyle name="Table  - Style6 2 2 2 5 2 2 2" xfId="11562" xr:uid="{917895D5-244D-4FBC-9477-3AA707C0D764}"/>
    <cellStyle name="Table  - Style6 2 2 2 5 2 2 2 2" xfId="11563" xr:uid="{EFCDE6A3-88B4-4D52-9B62-671F12F5D22D}"/>
    <cellStyle name="Table  - Style6 2 2 2 5 2 2 2 2 2" xfId="31871" xr:uid="{9F576F63-4576-4EB9-B7BB-F3FA44C8E38D}"/>
    <cellStyle name="Table  - Style6 2 2 2 5 2 2 2 2 2 2" xfId="31872" xr:uid="{3BDFA52E-22D5-423A-BAAC-A3519AB11FBA}"/>
    <cellStyle name="Table  - Style6 2 2 2 5 2 2 2 2 3" xfId="31873" xr:uid="{36E32AC9-B551-43D7-9942-2DA2C3E6296F}"/>
    <cellStyle name="Table  - Style6 2 2 2 5 2 2 3" xfId="11564" xr:uid="{57A82934-D184-4D8E-B914-B9D3AC3627E1}"/>
    <cellStyle name="Table  - Style6 2 2 2 5 2 2 3 2" xfId="31874" xr:uid="{8CBC8550-26D5-40D6-96BB-341B55D8C853}"/>
    <cellStyle name="Table  - Style6 2 2 2 5 2 2 3 2 2" xfId="31875" xr:uid="{BC086A1D-437F-4912-8CB4-6E53AE6A66D6}"/>
    <cellStyle name="Table  - Style6 2 2 2 5 2 2 3 3" xfId="31876" xr:uid="{DB732F3B-C1FD-4552-B251-44307BC6FCA0}"/>
    <cellStyle name="Table  - Style6 2 2 2 5 2 3" xfId="11565" xr:uid="{BC9EE67E-C430-43FD-828B-4B6D4B72DEB8}"/>
    <cellStyle name="Table  - Style6 2 2 2 5 2 3 2" xfId="31877" xr:uid="{72E57CE7-1AD2-4C97-B9F3-5CF54D35B851}"/>
    <cellStyle name="Table  - Style6 2 2 2 5 2 3 2 2" xfId="31878" xr:uid="{693DC789-2155-4647-94DF-4F639D290352}"/>
    <cellStyle name="Table  - Style6 2 2 2 5 2 3 3" xfId="31879" xr:uid="{89913A02-9FD9-4B55-80FB-87632E580578}"/>
    <cellStyle name="Table  - Style6 2 2 2 5 3" xfId="11566" xr:uid="{E44186B2-FD8D-4EBF-A094-6573F7EFCF00}"/>
    <cellStyle name="Table  - Style6 2 2 2 5 3 2" xfId="11567" xr:uid="{DAE95C5F-CD5C-4366-963F-692824E34E08}"/>
    <cellStyle name="Table  - Style6 2 2 2 5 3 2 2" xfId="11568" xr:uid="{F9D640C8-80C6-41DA-A53A-4060D7A3C6F2}"/>
    <cellStyle name="Table  - Style6 2 2 2 5 3 2 2 2" xfId="31880" xr:uid="{93335957-65D9-4520-B2EA-C240E3C63BE4}"/>
    <cellStyle name="Table  - Style6 2 2 2 5 3 2 2 2 2" xfId="31881" xr:uid="{E40935BF-4D6C-4BF5-B843-6ACE7322DA61}"/>
    <cellStyle name="Table  - Style6 2 2 2 5 3 2 2 3" xfId="31882" xr:uid="{79A3C282-8BDD-4EAA-BF09-7DBA2A6D97E7}"/>
    <cellStyle name="Table  - Style6 2 2 2 5 3 3" xfId="11569" xr:uid="{4A6A5203-30E1-4380-83A0-C97700A98740}"/>
    <cellStyle name="Table  - Style6 2 2 2 5 3 3 2" xfId="31883" xr:uid="{F409A98A-956E-4235-A92B-7B63ED645792}"/>
    <cellStyle name="Table  - Style6 2 2 2 5 3 3 2 2" xfId="31884" xr:uid="{45F916E6-213C-4D65-9B7A-D571B3E3DD50}"/>
    <cellStyle name="Table  - Style6 2 2 2 5 3 3 3" xfId="31885" xr:uid="{21F4CDBB-5F42-4142-ABDE-AFBFD4F46E56}"/>
    <cellStyle name="Table  - Style6 2 2 2 5 4" xfId="11570" xr:uid="{041CB0E6-1EB9-460A-A700-ACC068939535}"/>
    <cellStyle name="Table  - Style6 2 2 2 5 4 2" xfId="31886" xr:uid="{802CFEC4-F0CB-4F8B-9086-B97621ADC33D}"/>
    <cellStyle name="Table  - Style6 2 2 2 5 4 2 2" xfId="31887" xr:uid="{01E52504-8A5E-414C-ABB5-A66FF450C226}"/>
    <cellStyle name="Table  - Style6 2 2 2 5 4 3" xfId="31888" xr:uid="{547C50D3-0D87-4059-A728-34EEC8E9EA4E}"/>
    <cellStyle name="Table  - Style6 2 2 2 6" xfId="11571" xr:uid="{C54C2995-7BF5-4633-BB8E-2BBEBD760716}"/>
    <cellStyle name="Table  - Style6 2 2 2 6 2" xfId="11572" xr:uid="{37AFB526-5415-4B66-9027-5F039BAE2BA9}"/>
    <cellStyle name="Table  - Style6 2 2 2 6 2 2" xfId="11573" xr:uid="{5B23DAB3-D2F7-4565-AF4A-2E0FCD494CDE}"/>
    <cellStyle name="Table  - Style6 2 2 2 6 2 2 2" xfId="11574" xr:uid="{FE65E398-6BFD-4CAB-B9E2-F0640EEFB05A}"/>
    <cellStyle name="Table  - Style6 2 2 2 6 2 2 2 2" xfId="31889" xr:uid="{4DCFAC7C-8593-47FF-A667-5398D8AD5782}"/>
    <cellStyle name="Table  - Style6 2 2 2 6 2 2 2 2 2" xfId="31890" xr:uid="{7AA9C366-3A4D-4EEF-A0E2-9D15B7517A40}"/>
    <cellStyle name="Table  - Style6 2 2 2 6 2 2 2 3" xfId="31891" xr:uid="{85237003-2313-42A0-A708-12421E026D2A}"/>
    <cellStyle name="Table  - Style6 2 2 2 6 2 3" xfId="11575" xr:uid="{5265F102-C557-4CC9-8572-F0627501368F}"/>
    <cellStyle name="Table  - Style6 2 2 2 6 2 3 2" xfId="31892" xr:uid="{8DE81A64-8543-4583-8A3A-6CA1CB4C2EA4}"/>
    <cellStyle name="Table  - Style6 2 2 2 6 2 3 2 2" xfId="31893" xr:uid="{1DEFAC9C-39EF-4A76-A38C-B5F95DC0AE8A}"/>
    <cellStyle name="Table  - Style6 2 2 2 6 2 3 3" xfId="31894" xr:uid="{FAD36904-8F53-4A67-A67B-9DBC5B570D5C}"/>
    <cellStyle name="Table  - Style6 2 2 2 6 3" xfId="11576" xr:uid="{10C2B942-683D-485B-80E7-28938C3C6ADC}"/>
    <cellStyle name="Table  - Style6 2 2 2 6 3 2" xfId="31895" xr:uid="{C2128ED2-7C61-474D-846C-B43A6B73212F}"/>
    <cellStyle name="Table  - Style6 2 2 2 6 3 2 2" xfId="31896" xr:uid="{35BEA1FA-0C8E-44A4-AFD9-A9F2082170E6}"/>
    <cellStyle name="Table  - Style6 2 2 2 6 3 3" xfId="31897" xr:uid="{6D8AE023-8A13-4406-9413-3D7C13DF182D}"/>
    <cellStyle name="Table  - Style6 2 2 2 7" xfId="11577" xr:uid="{A15022F2-48B9-41E4-AD33-B47F28F6A1F8}"/>
    <cellStyle name="Table  - Style6 2 2 2 7 2" xfId="11578" xr:uid="{C591C7F1-E3A4-405D-8BEE-4066F7061A81}"/>
    <cellStyle name="Table  - Style6 2 2 2 7 2 2" xfId="11579" xr:uid="{BA084323-1418-4E15-9F15-B88168D69F64}"/>
    <cellStyle name="Table  - Style6 2 2 2 7 2 2 2" xfId="31898" xr:uid="{FA8BC70B-796B-4D4F-B20F-5F06709E7352}"/>
    <cellStyle name="Table  - Style6 2 2 2 7 2 2 2 2" xfId="31899" xr:uid="{3B47E1E7-6CDF-498A-858B-D82977F31967}"/>
    <cellStyle name="Table  - Style6 2 2 2 7 2 2 3" xfId="31900" xr:uid="{816C3109-3AD6-44B9-B848-4984CDB79E2B}"/>
    <cellStyle name="Table  - Style6 2 2 2 7 3" xfId="11580" xr:uid="{20D6356A-7C49-498F-8C56-D6409ED8BF10}"/>
    <cellStyle name="Table  - Style6 2 2 2 7 3 2" xfId="31901" xr:uid="{30829BAB-7E76-433E-B28D-494FA7BFBE2D}"/>
    <cellStyle name="Table  - Style6 2 2 2 7 3 2 2" xfId="31902" xr:uid="{AEC3519C-20C0-47EF-8417-E3021AFF43B2}"/>
    <cellStyle name="Table  - Style6 2 2 2 7 3 3" xfId="31903" xr:uid="{D37848F5-125C-4BE2-A7B5-9A6193974F29}"/>
    <cellStyle name="Table  - Style6 2 2 2 8" xfId="11581" xr:uid="{5E6DC0A4-42BF-45F6-B713-768DE218AAD9}"/>
    <cellStyle name="Table  - Style6 2 2 2 8 2" xfId="11582" xr:uid="{58A0CECF-251A-44F9-9AB0-BED38756EB1D}"/>
    <cellStyle name="Table  - Style6 2 2 2 8 2 2" xfId="31904" xr:uid="{AC696404-A746-4353-BE26-AA0394212424}"/>
    <cellStyle name="Table  - Style6 2 2 2 8 2 2 2" xfId="31905" xr:uid="{44D21A92-52E9-4A04-91E5-6E3DFE36E851}"/>
    <cellStyle name="Table  - Style6 2 2 2 8 2 3" xfId="31906" xr:uid="{1281DBF9-B362-4CFB-AE31-7691493AE59B}"/>
    <cellStyle name="Table  - Style6 2 2 2 9" xfId="11583" xr:uid="{D46A6D02-A4F9-489D-9702-14A7D4985FA0}"/>
    <cellStyle name="Table  - Style6 2 2 2 9 2" xfId="31907" xr:uid="{CDCDD34F-E837-4F8E-8867-4593C95BE38F}"/>
    <cellStyle name="Table  - Style6 2 2 2 9 2 2" xfId="31908" xr:uid="{3C8B3F40-A936-4997-95EA-9667435E55D6}"/>
    <cellStyle name="Table  - Style6 2 2 2 9 3" xfId="31909" xr:uid="{216791D0-7D57-4848-B73A-10B56E6EE345}"/>
    <cellStyle name="Table  - Style6 2 2 3" xfId="11584" xr:uid="{BBD2C3CF-05C1-47F8-BCFC-FC1E78EF99D8}"/>
    <cellStyle name="Table  - Style6 2 2 3 2" xfId="11585" xr:uid="{79EB1B07-9D3B-456F-A57F-49BAA540BC5B}"/>
    <cellStyle name="Table  - Style6 2 2 3 2 2" xfId="11586" xr:uid="{50A51A4F-0B05-4D4D-BF7F-83456C2880F3}"/>
    <cellStyle name="Table  - Style6 2 2 3 2 2 2" xfId="11587" xr:uid="{F60204FC-78E1-464B-AA23-5216E6CA0592}"/>
    <cellStyle name="Table  - Style6 2 2 3 2 2 2 2" xfId="11588" xr:uid="{9D745490-D337-49A8-B165-F67F837F1227}"/>
    <cellStyle name="Table  - Style6 2 2 3 2 2 2 2 2" xfId="11589" xr:uid="{AE97EA67-12AA-4709-8DAA-00070BBD24AD}"/>
    <cellStyle name="Table  - Style6 2 2 3 2 2 2 2 2 2" xfId="31910" xr:uid="{FB8062EC-EEA3-4405-B59F-928B04376A2A}"/>
    <cellStyle name="Table  - Style6 2 2 3 2 2 2 2 2 2 2" xfId="31911" xr:uid="{0825C7B0-31CA-49CB-8B48-88F1B0CB5DBE}"/>
    <cellStyle name="Table  - Style6 2 2 3 2 2 2 2 2 3" xfId="31912" xr:uid="{DCC1C12D-5859-4354-B61C-98569B2DA008}"/>
    <cellStyle name="Table  - Style6 2 2 3 2 2 2 3" xfId="11590" xr:uid="{2C3A99C5-43E5-4772-B2E6-A1539BA45227}"/>
    <cellStyle name="Table  - Style6 2 2 3 2 2 2 3 2" xfId="31913" xr:uid="{73A2B161-67D7-443D-8CFC-C3F2A640E016}"/>
    <cellStyle name="Table  - Style6 2 2 3 2 2 2 3 2 2" xfId="31914" xr:uid="{C8707093-B3A3-49B2-948D-84E12852B9D9}"/>
    <cellStyle name="Table  - Style6 2 2 3 2 2 2 3 3" xfId="31915" xr:uid="{B8B29B33-BDB2-47E7-8196-9FC06C04A03D}"/>
    <cellStyle name="Table  - Style6 2 2 3 2 2 3" xfId="11591" xr:uid="{91C1B88E-493A-477E-ADD5-B1B17D9B6826}"/>
    <cellStyle name="Table  - Style6 2 2 3 2 2 3 2" xfId="31916" xr:uid="{5905E470-07F1-4D56-81B0-002F7847C9E4}"/>
    <cellStyle name="Table  - Style6 2 2 3 2 2 3 2 2" xfId="31917" xr:uid="{AED35322-3C1E-464A-9806-F22BCADBFD4A}"/>
    <cellStyle name="Table  - Style6 2 2 3 2 2 3 3" xfId="31918" xr:uid="{740C0210-FF39-4064-9140-B06AFACE525D}"/>
    <cellStyle name="Table  - Style6 2 2 3 2 3" xfId="11592" xr:uid="{9D4B4D7B-F019-4889-BDF3-58AABFC9144A}"/>
    <cellStyle name="Table  - Style6 2 2 3 2 3 2" xfId="11593" xr:uid="{60C4FEA2-6529-4A06-ABA1-6B53501E2068}"/>
    <cellStyle name="Table  - Style6 2 2 3 2 3 2 2" xfId="11594" xr:uid="{04F3DE07-0C31-45D7-834D-8C22B0672239}"/>
    <cellStyle name="Table  - Style6 2 2 3 2 3 2 2 2" xfId="31919" xr:uid="{0BC90BC0-2E22-4CE9-A717-6F32B82666F5}"/>
    <cellStyle name="Table  - Style6 2 2 3 2 3 2 2 2 2" xfId="31920" xr:uid="{585B42B2-F2C1-4978-AD3C-5F4F46F811EB}"/>
    <cellStyle name="Table  - Style6 2 2 3 2 3 2 2 3" xfId="31921" xr:uid="{A963A65A-616F-4DB5-A7DC-F7DFC0AC7E5A}"/>
    <cellStyle name="Table  - Style6 2 2 3 2 3 3" xfId="11595" xr:uid="{BFD7C0CF-D0FE-4F15-BC8C-5A32170CC1DA}"/>
    <cellStyle name="Table  - Style6 2 2 3 2 3 3 2" xfId="31922" xr:uid="{76BAD8A5-52A2-451B-8628-AC5787BEF596}"/>
    <cellStyle name="Table  - Style6 2 2 3 2 3 3 2 2" xfId="31923" xr:uid="{4161A41B-D416-4AF1-BC9F-0D568B08D55F}"/>
    <cellStyle name="Table  - Style6 2 2 3 2 3 3 3" xfId="31924" xr:uid="{B8E5BF4B-5991-4DF6-BD78-ACD80AA5382B}"/>
    <cellStyle name="Table  - Style6 2 2 3 2 4" xfId="11596" xr:uid="{E99E6605-01E5-448B-AF18-41C0FA427C49}"/>
    <cellStyle name="Table  - Style6 2 2 3 2 4 2" xfId="11597" xr:uid="{33C55C23-14D6-4C38-8F33-5040FF1375FB}"/>
    <cellStyle name="Table  - Style6 2 2 3 2 4 2 2" xfId="31925" xr:uid="{26F8DD85-0BF4-4417-A11C-B5C576C4DB9E}"/>
    <cellStyle name="Table  - Style6 2 2 3 2 4 2 2 2" xfId="31926" xr:uid="{6BA94E1F-B037-43DD-8266-51A47185E622}"/>
    <cellStyle name="Table  - Style6 2 2 3 2 4 2 3" xfId="31927" xr:uid="{B8429E48-5531-4AF0-9FC7-67A2E13202EA}"/>
    <cellStyle name="Table  - Style6 2 2 3 2 5" xfId="11598" xr:uid="{02A9570F-2D71-41F0-8185-BD9C6EA087D7}"/>
    <cellStyle name="Table  - Style6 2 2 3 2 5 2" xfId="31928" xr:uid="{321DBCFE-3E74-41F6-AE8E-FC68AFF3A4E7}"/>
    <cellStyle name="Table  - Style6 2 2 3 2 5 2 2" xfId="31929" xr:uid="{A211D5D4-BB57-4A9F-864D-FE0629E1BAD9}"/>
    <cellStyle name="Table  - Style6 2 2 3 2 5 3" xfId="31930" xr:uid="{73A8D313-6DD1-4DEE-BFAE-8C5C563A19EC}"/>
    <cellStyle name="Table  - Style6 2 2 3 3" xfId="11599" xr:uid="{B2D128DB-924C-425A-93F9-6B66745DA796}"/>
    <cellStyle name="Table  - Style6 2 2 3 3 2" xfId="11600" xr:uid="{83042596-327A-4BE3-A5D6-F4B681532AB1}"/>
    <cellStyle name="Table  - Style6 2 2 3 3 2 2" xfId="11601" xr:uid="{FED7F76D-DCCA-4324-893B-C41BD61D9DD4}"/>
    <cellStyle name="Table  - Style6 2 2 3 3 2 2 2" xfId="11602" xr:uid="{EF4910B0-FB98-4C96-943B-4AA1FF0B4198}"/>
    <cellStyle name="Table  - Style6 2 2 3 3 2 2 2 2" xfId="11603" xr:uid="{23B8D893-79F3-4F8E-B60F-68C675E6BC3C}"/>
    <cellStyle name="Table  - Style6 2 2 3 3 2 2 2 2 2" xfId="31931" xr:uid="{C90EC949-2BB5-4411-8A50-BA85E2C3B696}"/>
    <cellStyle name="Table  - Style6 2 2 3 3 2 2 2 2 2 2" xfId="31932" xr:uid="{0A5B0CD3-4179-4831-8B4E-7B555E27BA41}"/>
    <cellStyle name="Table  - Style6 2 2 3 3 2 2 2 2 3" xfId="31933" xr:uid="{82094C36-83C1-46B3-A225-4218DF9A90A3}"/>
    <cellStyle name="Table  - Style6 2 2 3 3 2 2 3" xfId="11604" xr:uid="{DA6315A3-C38A-4634-99C7-7ECAB10D958B}"/>
    <cellStyle name="Table  - Style6 2 2 3 3 2 2 3 2" xfId="31934" xr:uid="{8AE80155-CC00-4039-8A5E-0C2B1751C655}"/>
    <cellStyle name="Table  - Style6 2 2 3 3 2 2 3 2 2" xfId="31935" xr:uid="{33E1E242-B17F-4D39-BD9D-179066CEE0BC}"/>
    <cellStyle name="Table  - Style6 2 2 3 3 2 2 3 3" xfId="31936" xr:uid="{8E49C969-463F-433D-BDF9-691560C38A30}"/>
    <cellStyle name="Table  - Style6 2 2 3 3 2 3" xfId="11605" xr:uid="{EAF4B4B1-2FB3-4CEC-9F0B-2482BFBFC848}"/>
    <cellStyle name="Table  - Style6 2 2 3 3 2 3 2" xfId="31937" xr:uid="{0E9084DE-69EF-4CB3-8506-49AFAF65F2BE}"/>
    <cellStyle name="Table  - Style6 2 2 3 3 2 3 2 2" xfId="31938" xr:uid="{F92AB5B1-9428-4032-999C-176AFD225772}"/>
    <cellStyle name="Table  - Style6 2 2 3 3 2 3 3" xfId="31939" xr:uid="{5373FF2A-7AAA-45B8-91E5-BDD1FFDDE432}"/>
    <cellStyle name="Table  - Style6 2 2 3 3 3" xfId="11606" xr:uid="{0661591B-1E84-41A2-B76F-9CA9BFD3039C}"/>
    <cellStyle name="Table  - Style6 2 2 3 3 3 2" xfId="11607" xr:uid="{946FCDDC-6126-4B77-B23A-5927B9A3AF4B}"/>
    <cellStyle name="Table  - Style6 2 2 3 3 3 2 2" xfId="31940" xr:uid="{01C9CBCE-11A3-4A6C-A651-9DDE831B1077}"/>
    <cellStyle name="Table  - Style6 2 2 3 3 3 2 2 2" xfId="31941" xr:uid="{43EA540E-8819-47B3-9EC3-A6EDA7262F81}"/>
    <cellStyle name="Table  - Style6 2 2 3 3 3 2 3" xfId="31942" xr:uid="{20AD506F-B8D2-4B73-BD52-C904ED4306E0}"/>
    <cellStyle name="Table  - Style6 2 2 3 3 4" xfId="11608" xr:uid="{54673AFB-B6C1-4A2B-A168-AF13B8EAC30F}"/>
    <cellStyle name="Table  - Style6 2 2 3 3 4 2" xfId="31943" xr:uid="{8A545315-7374-4205-A291-5B0AB59BA922}"/>
    <cellStyle name="Table  - Style6 2 2 3 3 4 2 2" xfId="31944" xr:uid="{FF6F6493-CF34-413A-89FD-9F5A7571EA56}"/>
    <cellStyle name="Table  - Style6 2 2 3 3 4 3" xfId="31945" xr:uid="{F7F479D8-4460-4422-AE3D-79FE57C8A4C1}"/>
    <cellStyle name="Table  - Style6 2 2 3 4" xfId="11609" xr:uid="{8B158F10-0F1A-4F5E-9CC0-3B6A1D2C327A}"/>
    <cellStyle name="Table  - Style6 2 2 3 4 2" xfId="11610" xr:uid="{2EABB9D7-3384-4269-BD3D-C43ECD7E65C4}"/>
    <cellStyle name="Table  - Style6 2 2 3 4 2 2" xfId="11611" xr:uid="{6A94ADDF-238C-4A11-9AA7-36557E07E79C}"/>
    <cellStyle name="Table  - Style6 2 2 3 4 2 2 2" xfId="11612" xr:uid="{9AEBFD11-B16B-40AC-B667-C3DA9DCD1874}"/>
    <cellStyle name="Table  - Style6 2 2 3 4 2 2 2 2" xfId="11613" xr:uid="{F8DD4130-6D7D-4C9E-AC1D-9DD6ADDE8C0D}"/>
    <cellStyle name="Table  - Style6 2 2 3 4 2 2 2 2 2" xfId="31946" xr:uid="{821610A1-8C90-44A5-BFCA-9D6E1090267A}"/>
    <cellStyle name="Table  - Style6 2 2 3 4 2 2 2 2 2 2" xfId="31947" xr:uid="{A236AECC-32C9-4DFB-A0AD-ED6990CA62C9}"/>
    <cellStyle name="Table  - Style6 2 2 3 4 2 2 2 2 3" xfId="31948" xr:uid="{D8CFDD6D-3083-4EA0-BD9A-BD4B6369A067}"/>
    <cellStyle name="Table  - Style6 2 2 3 4 2 2 3" xfId="11614" xr:uid="{30C67B96-670B-416B-91E0-C153DA4B3A0B}"/>
    <cellStyle name="Table  - Style6 2 2 3 4 2 2 3 2" xfId="31949" xr:uid="{AEF978CC-833F-4195-B2D5-1B7027F78558}"/>
    <cellStyle name="Table  - Style6 2 2 3 4 2 2 3 2 2" xfId="31950" xr:uid="{45B703FE-76D0-49B8-9C99-D96DD1079579}"/>
    <cellStyle name="Table  - Style6 2 2 3 4 2 2 3 3" xfId="31951" xr:uid="{70B24331-E9C4-4165-AF52-3463682A7A32}"/>
    <cellStyle name="Table  - Style6 2 2 3 4 2 3" xfId="11615" xr:uid="{E16D1289-51D7-47EB-ADD3-CCA68BC5C36E}"/>
    <cellStyle name="Table  - Style6 2 2 3 4 2 3 2" xfId="31952" xr:uid="{085D150F-0508-416B-AC91-E6ACC08302D5}"/>
    <cellStyle name="Table  - Style6 2 2 3 4 2 3 2 2" xfId="31953" xr:uid="{7923244F-2FD6-40F2-B6AA-39A5DC9A356B}"/>
    <cellStyle name="Table  - Style6 2 2 3 4 2 3 3" xfId="31954" xr:uid="{7B3EDE4E-67C3-443A-B098-6E705F0E90B1}"/>
    <cellStyle name="Table  - Style6 2 2 3 4 3" xfId="11616" xr:uid="{D5173BD6-0FA1-4284-BAC2-4AFB5B4B55AB}"/>
    <cellStyle name="Table  - Style6 2 2 3 4 3 2" xfId="11617" xr:uid="{BF416323-AABB-4764-96D3-8F8AF27A7FD2}"/>
    <cellStyle name="Table  - Style6 2 2 3 4 3 2 2" xfId="11618" xr:uid="{C1589DFC-748A-405F-89B8-28B0511B8766}"/>
    <cellStyle name="Table  - Style6 2 2 3 4 3 2 2 2" xfId="31955" xr:uid="{3724E624-B82F-4F6A-9E16-01B5957674C1}"/>
    <cellStyle name="Table  - Style6 2 2 3 4 3 2 2 2 2" xfId="31956" xr:uid="{78EEDF1C-C309-4427-94B0-DE519BA29960}"/>
    <cellStyle name="Table  - Style6 2 2 3 4 3 2 2 3" xfId="31957" xr:uid="{4B3A86DE-31D1-4CAC-AEFD-690208CFEB76}"/>
    <cellStyle name="Table  - Style6 2 2 3 4 3 3" xfId="11619" xr:uid="{AEAD87D8-9767-479D-81A5-86CFA6AFFF3C}"/>
    <cellStyle name="Table  - Style6 2 2 3 4 3 3 2" xfId="31958" xr:uid="{002708F4-2FAD-44C9-9CC2-E462181ABD6B}"/>
    <cellStyle name="Table  - Style6 2 2 3 4 3 3 2 2" xfId="31959" xr:uid="{07268C16-C727-406A-B94A-311CDCDE3372}"/>
    <cellStyle name="Table  - Style6 2 2 3 4 3 3 3" xfId="31960" xr:uid="{D241D075-DC27-4F78-B7AB-6B65FF9F474D}"/>
    <cellStyle name="Table  - Style6 2 2 3 4 4" xfId="11620" xr:uid="{9B069DF3-1BE5-4106-973D-207C4F8F0EA6}"/>
    <cellStyle name="Table  - Style6 2 2 3 4 4 2" xfId="11621" xr:uid="{178B548D-64E4-4788-80DD-CE0DAFDC46EE}"/>
    <cellStyle name="Table  - Style6 2 2 3 4 4 2 2" xfId="31961" xr:uid="{B0A25A77-559A-49F2-9232-5EBC23D5989A}"/>
    <cellStyle name="Table  - Style6 2 2 3 4 4 2 2 2" xfId="31962" xr:uid="{3D058068-3CB3-4CEA-8EB7-049EBF144995}"/>
    <cellStyle name="Table  - Style6 2 2 3 4 4 2 3" xfId="31963" xr:uid="{B181E047-B23B-46C2-98F7-D493F7EA16A7}"/>
    <cellStyle name="Table  - Style6 2 2 3 4 5" xfId="11622" xr:uid="{D81584E0-0BE8-4106-9983-7C363FA6F003}"/>
    <cellStyle name="Table  - Style6 2 2 3 4 5 2" xfId="31964" xr:uid="{34FA1B1A-66F9-4725-A355-3D9F28A175C9}"/>
    <cellStyle name="Table  - Style6 2 2 3 4 5 2 2" xfId="31965" xr:uid="{29CF4CA3-98E4-43DC-A849-2F1D8C8DAC54}"/>
    <cellStyle name="Table  - Style6 2 2 3 4 5 3" xfId="31966" xr:uid="{447734C4-CC8E-4859-BFBD-171CE25A07F8}"/>
    <cellStyle name="Table  - Style6 2 2 3 5" xfId="11623" xr:uid="{9B519287-A681-4C19-AFE9-BC40D84D0D03}"/>
    <cellStyle name="Table  - Style6 2 2 3 5 2" xfId="11624" xr:uid="{B48A5BF6-93B7-437F-BF4C-4D48B6078E5B}"/>
    <cellStyle name="Table  - Style6 2 2 3 5 2 2" xfId="11625" xr:uid="{96C2B409-1F58-41B0-8CFE-C5F1630CED0B}"/>
    <cellStyle name="Table  - Style6 2 2 3 5 2 2 2" xfId="11626" xr:uid="{8303D3AD-5C09-4898-B2CE-397192E105C4}"/>
    <cellStyle name="Table  - Style6 2 2 3 5 2 2 2 2" xfId="11627" xr:uid="{A7AE0B47-AC12-4E71-8B6C-AE33262AB6DF}"/>
    <cellStyle name="Table  - Style6 2 2 3 5 2 2 2 2 2" xfId="31967" xr:uid="{ACC7D74B-9C6F-4115-A780-AE5E95579A1F}"/>
    <cellStyle name="Table  - Style6 2 2 3 5 2 2 2 2 2 2" xfId="31968" xr:uid="{1F890E9B-DA0D-4389-B0D9-A298C0D2358E}"/>
    <cellStyle name="Table  - Style6 2 2 3 5 2 2 2 2 3" xfId="31969" xr:uid="{C91D685D-A360-44D1-91A0-751055F7D535}"/>
    <cellStyle name="Table  - Style6 2 2 3 5 2 2 3" xfId="11628" xr:uid="{C9E5124E-9FE7-49C4-AF87-89985767A28B}"/>
    <cellStyle name="Table  - Style6 2 2 3 5 2 2 3 2" xfId="31970" xr:uid="{AE41B197-3FEA-4655-8572-AFEE113A9187}"/>
    <cellStyle name="Table  - Style6 2 2 3 5 2 2 3 2 2" xfId="31971" xr:uid="{DDE0A39C-31AC-4E14-9BDA-6519FCC8D509}"/>
    <cellStyle name="Table  - Style6 2 2 3 5 2 2 3 3" xfId="31972" xr:uid="{E5297EED-234D-4BC8-840B-ED96D3251540}"/>
    <cellStyle name="Table  - Style6 2 2 3 5 2 3" xfId="11629" xr:uid="{3CC9E2D3-7788-44B4-9E62-438A451EE275}"/>
    <cellStyle name="Table  - Style6 2 2 3 5 2 3 2" xfId="31973" xr:uid="{4D2DE8F1-30C2-46DD-A216-93E104FECF04}"/>
    <cellStyle name="Table  - Style6 2 2 3 5 2 3 2 2" xfId="31974" xr:uid="{60B4460C-8751-4CE0-A7A0-ABCE7372DE0B}"/>
    <cellStyle name="Table  - Style6 2 2 3 5 2 3 3" xfId="31975" xr:uid="{81CB9C2D-70F1-4624-BCEC-F80B17C1AF36}"/>
    <cellStyle name="Table  - Style6 2 2 3 5 3" xfId="11630" xr:uid="{0496A199-0E7C-41FD-8BC5-A4D433CA01B9}"/>
    <cellStyle name="Table  - Style6 2 2 3 5 3 2" xfId="11631" xr:uid="{9506E3C6-011E-4208-A867-BC181DDCD2D9}"/>
    <cellStyle name="Table  - Style6 2 2 3 5 3 2 2" xfId="11632" xr:uid="{5ED3B3E8-81C9-40C3-8251-C8586689C97B}"/>
    <cellStyle name="Table  - Style6 2 2 3 5 3 2 2 2" xfId="31976" xr:uid="{8C16D5A4-EA4B-4193-9D9A-E0D1A3FCE548}"/>
    <cellStyle name="Table  - Style6 2 2 3 5 3 2 2 2 2" xfId="31977" xr:uid="{709EE21D-8DFC-4687-A5CC-E2367EE5A69E}"/>
    <cellStyle name="Table  - Style6 2 2 3 5 3 2 2 3" xfId="31978" xr:uid="{93E295D7-7411-4617-99C9-E8A35F606E98}"/>
    <cellStyle name="Table  - Style6 2 2 3 5 3 3" xfId="11633" xr:uid="{B5B1B586-BAC1-4D2E-BEEB-68CB60B3CADE}"/>
    <cellStyle name="Table  - Style6 2 2 3 5 3 3 2" xfId="31979" xr:uid="{88123107-B74A-43D4-A562-9FC14B630AA5}"/>
    <cellStyle name="Table  - Style6 2 2 3 5 3 3 2 2" xfId="31980" xr:uid="{7F030DB5-0066-4C97-9CD5-C3D8F2407266}"/>
    <cellStyle name="Table  - Style6 2 2 3 5 3 3 3" xfId="31981" xr:uid="{902C8477-BE02-41A6-A204-616085C34752}"/>
    <cellStyle name="Table  - Style6 2 2 3 5 4" xfId="11634" xr:uid="{33A86449-7126-4F1F-94DC-6A95F8E0F1FB}"/>
    <cellStyle name="Table  - Style6 2 2 3 5 4 2" xfId="31982" xr:uid="{680888CF-1962-4874-87BB-4EC7F0A790F4}"/>
    <cellStyle name="Table  - Style6 2 2 3 5 4 2 2" xfId="31983" xr:uid="{AD1CE34D-5C40-4384-BD03-0A2B306C7F9F}"/>
    <cellStyle name="Table  - Style6 2 2 3 5 4 3" xfId="31984" xr:uid="{16BF3EF4-415E-433B-8EB8-46CC27940EB6}"/>
    <cellStyle name="Table  - Style6 2 2 3 6" xfId="11635" xr:uid="{71B8A705-50BB-4173-AD46-162598D3CD49}"/>
    <cellStyle name="Table  - Style6 2 2 3 6 2" xfId="11636" xr:uid="{E85BA317-77CB-4F68-9C87-FFA7BA29D38D}"/>
    <cellStyle name="Table  - Style6 2 2 3 6 2 2" xfId="11637" xr:uid="{B9E0DA2E-332D-4DA3-B1DD-CF3A8F2B6939}"/>
    <cellStyle name="Table  - Style6 2 2 3 6 2 2 2" xfId="11638" xr:uid="{F2A6521E-C4C2-4DF8-B53E-554B28632681}"/>
    <cellStyle name="Table  - Style6 2 2 3 6 2 2 2 2" xfId="31985" xr:uid="{CB586DE5-69F3-493F-B82B-C9AB9C4C6D3E}"/>
    <cellStyle name="Table  - Style6 2 2 3 6 2 2 2 2 2" xfId="31986" xr:uid="{55580A6E-BB3E-4ACE-BF79-C9CD3DE50467}"/>
    <cellStyle name="Table  - Style6 2 2 3 6 2 2 2 3" xfId="31987" xr:uid="{B447C6A6-6421-436A-B152-BB769FB12081}"/>
    <cellStyle name="Table  - Style6 2 2 3 6 2 3" xfId="11639" xr:uid="{A7CDCAEF-846C-44ED-9999-8D14877EB0DF}"/>
    <cellStyle name="Table  - Style6 2 2 3 6 2 3 2" xfId="31988" xr:uid="{09A3D619-DD54-4D9D-B6E4-0371EFB991BF}"/>
    <cellStyle name="Table  - Style6 2 2 3 6 2 3 2 2" xfId="31989" xr:uid="{AC770D8D-93A7-4D5B-B0FD-F023BE3F75C7}"/>
    <cellStyle name="Table  - Style6 2 2 3 6 2 3 3" xfId="31990" xr:uid="{8B64912B-0880-434C-80B5-064FB9E4399E}"/>
    <cellStyle name="Table  - Style6 2 2 3 6 3" xfId="11640" xr:uid="{ED927177-4176-436D-AD67-092CD2FB39EE}"/>
    <cellStyle name="Table  - Style6 2 2 3 6 3 2" xfId="31991" xr:uid="{6BAA8165-63F0-4010-812B-86CB9F9066A6}"/>
    <cellStyle name="Table  - Style6 2 2 3 6 3 2 2" xfId="31992" xr:uid="{07FDC08D-EE1B-4CB3-80ED-3B8A80475DA0}"/>
    <cellStyle name="Table  - Style6 2 2 3 6 3 3" xfId="31993" xr:uid="{3F70EA4B-1055-41C0-B9D3-6B42E13CA3F1}"/>
    <cellStyle name="Table  - Style6 2 2 3 7" xfId="11641" xr:uid="{5DA72C8A-1502-4B5D-A866-BBA6B3E6DE2F}"/>
    <cellStyle name="Table  - Style6 2 2 3 7 2" xfId="11642" xr:uid="{B8B18768-CEA2-4966-9A0B-FA7718D201D9}"/>
    <cellStyle name="Table  - Style6 2 2 3 7 2 2" xfId="11643" xr:uid="{36011CFA-386F-462A-83B3-181FAFBBD923}"/>
    <cellStyle name="Table  - Style6 2 2 3 7 2 2 2" xfId="31994" xr:uid="{E2F28CE1-C5B8-4578-AECF-69CF7335134F}"/>
    <cellStyle name="Table  - Style6 2 2 3 7 2 2 2 2" xfId="31995" xr:uid="{A8E96826-BF4B-468F-BC7A-C0BB7C4CF2B4}"/>
    <cellStyle name="Table  - Style6 2 2 3 7 2 2 3" xfId="31996" xr:uid="{BAEBF3AF-7CB2-4F92-A90C-4AAAFEAEDA25}"/>
    <cellStyle name="Table  - Style6 2 2 3 7 3" xfId="11644" xr:uid="{124929BF-D4DA-471E-B70C-2051B245610D}"/>
    <cellStyle name="Table  - Style6 2 2 3 7 3 2" xfId="31997" xr:uid="{D88949D7-399D-4B39-AC8E-28BB1D584E1D}"/>
    <cellStyle name="Table  - Style6 2 2 3 7 3 2 2" xfId="31998" xr:uid="{628F884B-28FA-4F4E-B4DA-17E0FAB8193D}"/>
    <cellStyle name="Table  - Style6 2 2 3 7 3 3" xfId="31999" xr:uid="{4450A5B2-4694-4999-B655-DF4A1C81DE8B}"/>
    <cellStyle name="Table  - Style6 2 2 3 8" xfId="11645" xr:uid="{74249B2D-E065-4BBB-BF48-9397ABB63CFC}"/>
    <cellStyle name="Table  - Style6 2 2 3 8 2" xfId="11646" xr:uid="{F00112A5-E876-4E89-BB2D-F43711C39595}"/>
    <cellStyle name="Table  - Style6 2 2 3 8 2 2" xfId="32000" xr:uid="{94EF2E44-6ACB-40AC-AAA7-073AC9093829}"/>
    <cellStyle name="Table  - Style6 2 2 3 8 2 2 2" xfId="32001" xr:uid="{B6E0DB9A-BA08-4AB1-ACD2-FD325619F527}"/>
    <cellStyle name="Table  - Style6 2 2 3 8 2 3" xfId="32002" xr:uid="{AF32AE7A-5360-4995-9FDE-F6B4CB5456D6}"/>
    <cellStyle name="Table  - Style6 2 2 3 9" xfId="11647" xr:uid="{83979C6A-A209-4E81-AD72-CCDB52093F9F}"/>
    <cellStyle name="Table  - Style6 2 2 3 9 2" xfId="32003" xr:uid="{F6271DF3-64F6-4C2F-AC43-E2CE209B7503}"/>
    <cellStyle name="Table  - Style6 2 2 3 9 2 2" xfId="32004" xr:uid="{56A5008D-A572-4233-8E40-C8A6FDC08729}"/>
    <cellStyle name="Table  - Style6 2 2 3 9 3" xfId="32005" xr:uid="{B89EB641-02E8-4D1D-AC61-BE2AF9CDB9F7}"/>
    <cellStyle name="Table  - Style6 2 2 4" xfId="11648" xr:uid="{FC595350-ECB6-440E-9D27-3FFCD357A9BC}"/>
    <cellStyle name="Table  - Style6 2 2 4 2" xfId="11649" xr:uid="{ED5AA5DB-7C1B-414C-8485-4ECFB233877D}"/>
    <cellStyle name="Table  - Style6 2 2 4 2 2" xfId="11650" xr:uid="{E36CA218-CEB4-4160-9E87-4857A9EE181B}"/>
    <cellStyle name="Table  - Style6 2 2 4 2 2 2" xfId="11651" xr:uid="{1DE2F39A-188E-48A0-A7C4-C22EC74CC9BF}"/>
    <cellStyle name="Table  - Style6 2 2 4 2 2 2 2" xfId="11652" xr:uid="{E660BFFA-29AA-484E-AF00-326DF23DCA92}"/>
    <cellStyle name="Table  - Style6 2 2 4 2 2 2 2 2" xfId="32006" xr:uid="{B4A718F3-6037-40D3-BFD4-DD0ED3C1333A}"/>
    <cellStyle name="Table  - Style6 2 2 4 2 2 2 2 2 2" xfId="32007" xr:uid="{38CE8E5F-0732-4AD8-9239-3CCCBC3BACF2}"/>
    <cellStyle name="Table  - Style6 2 2 4 2 2 2 2 3" xfId="32008" xr:uid="{430153C8-DB23-4B27-A7F1-37FE49B7E172}"/>
    <cellStyle name="Table  - Style6 2 2 4 2 2 3" xfId="11653" xr:uid="{F567D8F9-C909-4C81-B92F-ACE04059276A}"/>
    <cellStyle name="Table  - Style6 2 2 4 2 2 3 2" xfId="32009" xr:uid="{C6C5CE8F-D69A-48F0-B822-509C51235C54}"/>
    <cellStyle name="Table  - Style6 2 2 4 2 2 3 2 2" xfId="32010" xr:uid="{91D588FD-01A2-4F00-A4F2-24B384F42429}"/>
    <cellStyle name="Table  - Style6 2 2 4 2 2 3 3" xfId="32011" xr:uid="{A7E95795-82B9-477D-882B-B1DBAB93C7FE}"/>
    <cellStyle name="Table  - Style6 2 2 4 2 3" xfId="11654" xr:uid="{3DA76234-92A3-4EB8-9397-6D6F0F2394C2}"/>
    <cellStyle name="Table  - Style6 2 2 4 2 3 2" xfId="32012" xr:uid="{B7F7D872-BB54-46CD-AC7E-E978DBD74FB1}"/>
    <cellStyle name="Table  - Style6 2 2 4 2 3 2 2" xfId="32013" xr:uid="{D9E116A1-5822-49D8-B6D1-998A634250E2}"/>
    <cellStyle name="Table  - Style6 2 2 4 2 3 3" xfId="32014" xr:uid="{EE3D2627-1D08-4092-BC61-E21D4403A9A6}"/>
    <cellStyle name="Table  - Style6 2 2 4 3" xfId="11655" xr:uid="{C77ADBA0-C656-437A-9BD1-557B88888ABA}"/>
    <cellStyle name="Table  - Style6 2 2 4 3 2" xfId="11656" xr:uid="{72D6FE1E-E018-499E-9811-52A36955C3AC}"/>
    <cellStyle name="Table  - Style6 2 2 4 3 2 2" xfId="11657" xr:uid="{9FC10813-0E97-4A79-A37F-1E1ED1EEE90B}"/>
    <cellStyle name="Table  - Style6 2 2 4 3 2 2 2" xfId="32015" xr:uid="{AF358AD3-FF9B-4BF9-9111-8D8B453CCE74}"/>
    <cellStyle name="Table  - Style6 2 2 4 3 2 2 2 2" xfId="32016" xr:uid="{6CC87C57-6C81-4DF4-8478-BB8299151080}"/>
    <cellStyle name="Table  - Style6 2 2 4 3 2 2 3" xfId="32017" xr:uid="{C68CD911-371A-4875-8674-4265A39A247D}"/>
    <cellStyle name="Table  - Style6 2 2 4 3 3" xfId="11658" xr:uid="{522A0621-0DFB-4BDF-ABBE-5AE4E14A06EF}"/>
    <cellStyle name="Table  - Style6 2 2 4 3 3 2" xfId="32018" xr:uid="{95011FED-8797-46A4-8373-3ED25055D2C6}"/>
    <cellStyle name="Table  - Style6 2 2 4 3 3 2 2" xfId="32019" xr:uid="{8437CF33-3A89-4F32-8C81-C5A7089C59E9}"/>
    <cellStyle name="Table  - Style6 2 2 4 3 3 3" xfId="32020" xr:uid="{7F67CD98-9C8E-43D8-8FB2-6D2BDD9B3476}"/>
    <cellStyle name="Table  - Style6 2 2 4 4" xfId="11659" xr:uid="{87D6D11D-780D-4297-92DE-0557ECC5C42B}"/>
    <cellStyle name="Table  - Style6 2 2 4 4 2" xfId="11660" xr:uid="{908704BA-A349-4449-AB9C-FA282ACB6D67}"/>
    <cellStyle name="Table  - Style6 2 2 4 4 2 2" xfId="32021" xr:uid="{A1D34D7C-C4EA-49CD-B2A0-3B1F13B468C3}"/>
    <cellStyle name="Table  - Style6 2 2 4 4 2 2 2" xfId="32022" xr:uid="{FCD527B7-1464-421D-B75D-27602710BDB3}"/>
    <cellStyle name="Table  - Style6 2 2 4 4 2 3" xfId="32023" xr:uid="{A70CE864-B057-4A70-929A-D2C8FA2DBA96}"/>
    <cellStyle name="Table  - Style6 2 2 4 5" xfId="11661" xr:uid="{CEE0916F-98C2-4FC9-BD25-A7C1AE3BBB6C}"/>
    <cellStyle name="Table  - Style6 2 2 4 5 2" xfId="32024" xr:uid="{EB4DA4AD-8CFD-4936-A495-60099AE0FD2E}"/>
    <cellStyle name="Table  - Style6 2 2 4 5 2 2" xfId="32025" xr:uid="{7F3D8B13-2F5F-426B-825C-7CB4DF027D81}"/>
    <cellStyle name="Table  - Style6 2 2 4 5 3" xfId="32026" xr:uid="{E718950A-9399-43A3-B036-98D808E4F38A}"/>
    <cellStyle name="Table  - Style6 2 2 5" xfId="11662" xr:uid="{6682887F-793E-4286-A28C-F1C9F485EBDE}"/>
    <cellStyle name="Table  - Style6 2 2 5 2" xfId="11663" xr:uid="{2F92EA4B-8816-453A-A3B0-CB02B28EEE42}"/>
    <cellStyle name="Table  - Style6 2 2 5 2 2" xfId="11664" xr:uid="{964A6ABE-BD73-4C35-8CE8-9BADF88546E4}"/>
    <cellStyle name="Table  - Style6 2 2 5 2 2 2" xfId="11665" xr:uid="{F87EF74F-6D39-4A60-B319-0C647EF5C860}"/>
    <cellStyle name="Table  - Style6 2 2 5 2 2 2 2" xfId="11666" xr:uid="{B94C82CB-1046-4571-8705-38AC2C0FA557}"/>
    <cellStyle name="Table  - Style6 2 2 5 2 2 2 2 2" xfId="32027" xr:uid="{9E7284F1-D8AB-4CEC-8AF7-412B3D9C1177}"/>
    <cellStyle name="Table  - Style6 2 2 5 2 2 2 2 2 2" xfId="32028" xr:uid="{81A90CB8-2009-4D16-A918-2B236563294A}"/>
    <cellStyle name="Table  - Style6 2 2 5 2 2 2 2 3" xfId="32029" xr:uid="{CFE73E28-FE76-40B3-894F-6EBA03804F25}"/>
    <cellStyle name="Table  - Style6 2 2 5 2 2 3" xfId="11667" xr:uid="{FDF119A7-C044-469E-A999-C39EC3319220}"/>
    <cellStyle name="Table  - Style6 2 2 5 2 2 3 2" xfId="32030" xr:uid="{6728EA70-64AC-4500-B80D-F4B007750E30}"/>
    <cellStyle name="Table  - Style6 2 2 5 2 2 3 2 2" xfId="32031" xr:uid="{36F9A8EE-C21B-49F8-AC8E-F9589D5A5532}"/>
    <cellStyle name="Table  - Style6 2 2 5 2 2 3 3" xfId="32032" xr:uid="{E57C1FAC-6D03-4FF8-A878-B5A147CAF7EB}"/>
    <cellStyle name="Table  - Style6 2 2 5 2 3" xfId="11668" xr:uid="{2C434EE7-3E00-4463-A5CF-ED8D003983DE}"/>
    <cellStyle name="Table  - Style6 2 2 5 2 3 2" xfId="32033" xr:uid="{35785BD8-58E4-409A-8267-360AE7DBF1EF}"/>
    <cellStyle name="Table  - Style6 2 2 5 2 3 2 2" xfId="32034" xr:uid="{120040F5-4D41-4EA9-98F7-49F6C24E87B1}"/>
    <cellStyle name="Table  - Style6 2 2 5 2 3 3" xfId="32035" xr:uid="{38B20325-3EF1-41C3-8629-0FF51865C9D0}"/>
    <cellStyle name="Table  - Style6 2 2 5 3" xfId="11669" xr:uid="{1109800F-2CF6-44CA-B541-1338D4509A4E}"/>
    <cellStyle name="Table  - Style6 2 2 5 3 2" xfId="11670" xr:uid="{A415A14F-D0A5-4411-AAC5-97CE6493D331}"/>
    <cellStyle name="Table  - Style6 2 2 5 3 2 2" xfId="11671" xr:uid="{05EC05C3-E674-4AFD-88BB-0427BE0DA9DC}"/>
    <cellStyle name="Table  - Style6 2 2 5 3 2 2 2" xfId="32036" xr:uid="{FC8703A0-26D6-4A5F-BF04-5EA37047BD30}"/>
    <cellStyle name="Table  - Style6 2 2 5 3 2 2 2 2" xfId="32037" xr:uid="{4EAAB3F9-C68E-4954-8B94-7FE89F82C485}"/>
    <cellStyle name="Table  - Style6 2 2 5 3 2 2 3" xfId="32038" xr:uid="{DDC1B9B0-97A1-4A0A-9BA6-02E4267823B7}"/>
    <cellStyle name="Table  - Style6 2 2 5 3 3" xfId="11672" xr:uid="{D4C35757-56D1-49BB-AB73-5367EBAA957A}"/>
    <cellStyle name="Table  - Style6 2 2 5 3 3 2" xfId="32039" xr:uid="{212F0FDD-BA72-46FD-87B4-FA4C71F26E90}"/>
    <cellStyle name="Table  - Style6 2 2 5 3 3 2 2" xfId="32040" xr:uid="{D717FB6B-D98A-455E-B822-F245BFC14460}"/>
    <cellStyle name="Table  - Style6 2 2 5 3 3 3" xfId="32041" xr:uid="{4BB32B61-6281-43B1-9371-291552A0C5A8}"/>
    <cellStyle name="Table  - Style6 2 2 5 4" xfId="11673" xr:uid="{90598472-C79E-4033-8FE1-3F3838302531}"/>
    <cellStyle name="Table  - Style6 2 2 5 4 2" xfId="11674" xr:uid="{E251B2E1-F708-4805-9514-172E065AB79B}"/>
    <cellStyle name="Table  - Style6 2 2 5 4 2 2" xfId="32042" xr:uid="{91D1CB0F-BFE0-48C8-9DBD-10EC8ABE9AE0}"/>
    <cellStyle name="Table  - Style6 2 2 5 4 2 2 2" xfId="32043" xr:uid="{41BCBD53-697D-4D71-872F-A5E1459F98C1}"/>
    <cellStyle name="Table  - Style6 2 2 5 4 2 3" xfId="32044" xr:uid="{914998DC-67EF-4A6D-8239-1E5DB5EAE94B}"/>
    <cellStyle name="Table  - Style6 2 2 5 5" xfId="11675" xr:uid="{A79ED9B7-8640-4796-A106-51EB405B18AA}"/>
    <cellStyle name="Table  - Style6 2 2 5 5 2" xfId="32045" xr:uid="{A095D097-B3EA-43C7-92AB-901014E8BBE5}"/>
    <cellStyle name="Table  - Style6 2 2 5 5 2 2" xfId="32046" xr:uid="{7917D925-1737-4CDA-813F-98951E4B8A56}"/>
    <cellStyle name="Table  - Style6 2 2 5 5 3" xfId="32047" xr:uid="{A7AEB38D-7BD3-4B9B-9BB1-F73D18A3EB3E}"/>
    <cellStyle name="Table  - Style6 2 2 6" xfId="11676" xr:uid="{DF5C1233-937A-44A8-B838-ACFEB2EA2B8C}"/>
    <cellStyle name="Table  - Style6 2 2 6 2" xfId="11677" xr:uid="{803606FA-1D03-4335-B826-8D4FC3E13B92}"/>
    <cellStyle name="Table  - Style6 2 2 6 2 2" xfId="11678" xr:uid="{FC790047-B7F5-4B12-B9EB-70B3C4F7DB97}"/>
    <cellStyle name="Table  - Style6 2 2 6 2 2 2" xfId="11679" xr:uid="{BAF3A2E9-B752-45F1-A1F8-7E97921A9DC2}"/>
    <cellStyle name="Table  - Style6 2 2 6 2 2 2 2" xfId="11680" xr:uid="{806BC292-C415-4741-AF8B-A0BB0471BF62}"/>
    <cellStyle name="Table  - Style6 2 2 6 2 2 2 2 2" xfId="32048" xr:uid="{2D313124-84DC-43BD-A968-3FCB31D51DC7}"/>
    <cellStyle name="Table  - Style6 2 2 6 2 2 2 2 2 2" xfId="32049" xr:uid="{08DD745F-EC39-494B-A2BF-B7359B1925BD}"/>
    <cellStyle name="Table  - Style6 2 2 6 2 2 2 2 3" xfId="32050" xr:uid="{EEDB6741-F563-4C31-A3D4-8C0D29B9E005}"/>
    <cellStyle name="Table  - Style6 2 2 6 2 2 3" xfId="11681" xr:uid="{2F881607-5050-4408-849F-2A50E9361279}"/>
    <cellStyle name="Table  - Style6 2 2 6 2 2 3 2" xfId="32051" xr:uid="{3501E991-D1F1-4FFB-ABE2-763AC80FF563}"/>
    <cellStyle name="Table  - Style6 2 2 6 2 2 3 2 2" xfId="32052" xr:uid="{514CA530-444E-4CAB-B7A0-3179CA7A3BA7}"/>
    <cellStyle name="Table  - Style6 2 2 6 2 2 3 3" xfId="32053" xr:uid="{DB97DB32-1C71-4B16-9607-7D181F80116C}"/>
    <cellStyle name="Table  - Style6 2 2 6 2 3" xfId="11682" xr:uid="{A8DB2AC2-EA99-4D7D-9948-F5479832CC30}"/>
    <cellStyle name="Table  - Style6 2 2 6 2 3 2" xfId="32054" xr:uid="{BEE1B895-7AC8-4ED0-95D9-7D5D712D5FF6}"/>
    <cellStyle name="Table  - Style6 2 2 6 2 3 2 2" xfId="32055" xr:uid="{F7CEFE33-F1A0-4F29-969C-98B8C8F1DEAE}"/>
    <cellStyle name="Table  - Style6 2 2 6 2 3 3" xfId="32056" xr:uid="{E1EB0A4A-590E-4646-AF29-0398BD4618C7}"/>
    <cellStyle name="Table  - Style6 2 2 6 3" xfId="11683" xr:uid="{9E56CEE5-7072-42AD-91F3-BAF7CD2449AF}"/>
    <cellStyle name="Table  - Style6 2 2 6 3 2" xfId="11684" xr:uid="{3D18D2D5-AA0C-478E-9E9B-948B6BB6F2F1}"/>
    <cellStyle name="Table  - Style6 2 2 6 3 2 2" xfId="11685" xr:uid="{9C9C25B3-31EA-4C39-B390-25C7EE933E91}"/>
    <cellStyle name="Table  - Style6 2 2 6 3 2 2 2" xfId="32057" xr:uid="{6867DB62-1C72-4C3B-BE96-64808BD18A41}"/>
    <cellStyle name="Table  - Style6 2 2 6 3 2 2 2 2" xfId="32058" xr:uid="{6DFDA865-C902-452B-85CD-283439D99509}"/>
    <cellStyle name="Table  - Style6 2 2 6 3 2 2 3" xfId="32059" xr:uid="{746735CB-BC03-4C8E-A6F0-5C4B2571278D}"/>
    <cellStyle name="Table  - Style6 2 2 6 3 3" xfId="11686" xr:uid="{EEA5A947-42BC-4DB3-BB98-2CC2124D5F5A}"/>
    <cellStyle name="Table  - Style6 2 2 6 3 3 2" xfId="32060" xr:uid="{1BDD0865-0515-468A-8BE9-41E1B4732665}"/>
    <cellStyle name="Table  - Style6 2 2 6 3 3 2 2" xfId="32061" xr:uid="{716AA451-CD70-446F-8C42-3EA8B803E289}"/>
    <cellStyle name="Table  - Style6 2 2 6 3 3 3" xfId="32062" xr:uid="{5E9D3108-46FD-47D4-A8A1-08D028327710}"/>
    <cellStyle name="Table  - Style6 2 2 6 4" xfId="11687" xr:uid="{72FB1AE1-07E4-4098-A6BB-0C860571170A}"/>
    <cellStyle name="Table  - Style6 2 2 6 4 2" xfId="11688" xr:uid="{6EC80609-F480-45D9-BBEF-A0FFEB158E48}"/>
    <cellStyle name="Table  - Style6 2 2 6 4 2 2" xfId="32063" xr:uid="{D156DE5A-57D5-42E5-BE17-35D40E277FB8}"/>
    <cellStyle name="Table  - Style6 2 2 6 4 2 2 2" xfId="32064" xr:uid="{A7C627C4-8EDB-4EDC-A4A2-8C24B78EF248}"/>
    <cellStyle name="Table  - Style6 2 2 6 4 2 3" xfId="32065" xr:uid="{4B1F42C5-CDFD-4E46-A6CB-5AC2B8524EE9}"/>
    <cellStyle name="Table  - Style6 2 2 6 5" xfId="11689" xr:uid="{420541A9-BC35-42E6-9E7A-AADC3699269D}"/>
    <cellStyle name="Table  - Style6 2 2 6 5 2" xfId="32066" xr:uid="{E95F0EAA-3345-4FD4-AC87-96360563F08A}"/>
    <cellStyle name="Table  - Style6 2 2 6 5 2 2" xfId="32067" xr:uid="{09EFEE9F-91A0-4632-908A-E8F48289E036}"/>
    <cellStyle name="Table  - Style6 2 2 6 5 3" xfId="32068" xr:uid="{5C8C835E-7D18-4B7C-9176-19C2ABEFCA0E}"/>
    <cellStyle name="Table  - Style6 2 2 7" xfId="11690" xr:uid="{1E955C96-6893-4FF3-A05F-05BC97ED7216}"/>
    <cellStyle name="Table  - Style6 2 2 7 2" xfId="11691" xr:uid="{8F4A3102-C96B-4E60-A415-2770E0B42ABE}"/>
    <cellStyle name="Table  - Style6 2 2 7 2 2" xfId="11692" xr:uid="{02D324EA-83F2-4DBD-A1FB-523FC55201F8}"/>
    <cellStyle name="Table  - Style6 2 2 7 2 2 2" xfId="11693" xr:uid="{402AD53B-3ADC-49B8-843F-0682A3373772}"/>
    <cellStyle name="Table  - Style6 2 2 7 2 2 2 2" xfId="32069" xr:uid="{7BCD3823-9985-4396-872A-D23962A7BCD6}"/>
    <cellStyle name="Table  - Style6 2 2 7 2 2 2 2 2" xfId="32070" xr:uid="{CBC786E7-7A68-4E39-9413-B38205824636}"/>
    <cellStyle name="Table  - Style6 2 2 7 2 2 2 3" xfId="32071" xr:uid="{B4B53DC4-9934-470E-AC45-192B76561973}"/>
    <cellStyle name="Table  - Style6 2 2 7 2 3" xfId="11694" xr:uid="{C88309E4-FAD2-4DD9-A6BF-C12D29670ED1}"/>
    <cellStyle name="Table  - Style6 2 2 7 2 3 2" xfId="32072" xr:uid="{4992A5E2-C483-40F5-B094-4592418F1D6F}"/>
    <cellStyle name="Table  - Style6 2 2 7 2 3 2 2" xfId="32073" xr:uid="{2DFE3D49-6301-478E-8B1D-3A27A50B967A}"/>
    <cellStyle name="Table  - Style6 2 2 7 2 3 3" xfId="32074" xr:uid="{D96275E0-0A7D-47F0-832B-BBFD8DF58E83}"/>
    <cellStyle name="Table  - Style6 2 2 7 3" xfId="11695" xr:uid="{45B0AE0E-C9F1-4D1B-9264-618E8E831375}"/>
    <cellStyle name="Table  - Style6 2 2 7 3 2" xfId="32075" xr:uid="{671A6F53-896E-452C-9242-35B4C20AD0A5}"/>
    <cellStyle name="Table  - Style6 2 2 7 3 2 2" xfId="32076" xr:uid="{1FFD62F5-1813-4BE1-8AE2-F87178CB3502}"/>
    <cellStyle name="Table  - Style6 2 2 7 3 3" xfId="32077" xr:uid="{E2FCF547-2A7F-4D9A-A362-005F33147D4D}"/>
    <cellStyle name="Table  - Style6 2 2 8" xfId="11696" xr:uid="{C5FE2C59-F4FC-47B7-9E3F-635CA7CF6248}"/>
    <cellStyle name="Table  - Style6 2 2 8 2" xfId="11697" xr:uid="{B51C04E6-C8C6-447B-B71A-3C0D92648224}"/>
    <cellStyle name="Table  - Style6 2 2 8 2 2" xfId="11698" xr:uid="{E6DEA19B-11F6-4DD2-809C-844A9D807C5D}"/>
    <cellStyle name="Table  - Style6 2 2 8 2 2 2" xfId="32078" xr:uid="{D4A78009-025C-4587-8DF8-C693FDE245CA}"/>
    <cellStyle name="Table  - Style6 2 2 8 2 2 2 2" xfId="32079" xr:uid="{FFF5FC52-A561-4CF6-8A90-CAA24AAFFC4A}"/>
    <cellStyle name="Table  - Style6 2 2 8 2 2 3" xfId="32080" xr:uid="{1CEFE8BC-0F50-4CA6-89B6-8CC33DC5FDD6}"/>
    <cellStyle name="Table  - Style6 2 2 8 3" xfId="11699" xr:uid="{7409872B-D682-4457-899E-657C4AE51226}"/>
    <cellStyle name="Table  - Style6 2 2 8 3 2" xfId="32081" xr:uid="{4451F1E1-966D-4323-8F7D-E1E2812AB719}"/>
    <cellStyle name="Table  - Style6 2 2 8 3 2 2" xfId="32082" xr:uid="{A40EF0B4-58C5-4C7B-9967-0D2EF53CD16A}"/>
    <cellStyle name="Table  - Style6 2 2 8 3 3" xfId="32083" xr:uid="{5270EB5E-977E-49DB-BC72-F37618267ED4}"/>
    <cellStyle name="Table  - Style6 2 2 9" xfId="11700" xr:uid="{F3EFECBA-0F52-450A-A578-AF6849F4DDFF}"/>
    <cellStyle name="Table  - Style6 2 2 9 2" xfId="11701" xr:uid="{0F870E08-46A1-4F31-9322-55B91E9AB592}"/>
    <cellStyle name="Table  - Style6 2 2 9 2 2" xfId="32084" xr:uid="{F7189740-316F-4BE8-A22F-CD28E8A624DB}"/>
    <cellStyle name="Table  - Style6 2 2 9 2 2 2" xfId="32085" xr:uid="{FD248C83-FF4C-472B-956F-064C63DDF1BD}"/>
    <cellStyle name="Table  - Style6 2 2 9 2 3" xfId="32086" xr:uid="{9C767D07-7671-49A6-96EC-95EBBB842DB9}"/>
    <cellStyle name="Table  - Style6 2 3" xfId="11702" xr:uid="{A582A998-517B-4D3F-8045-9A006350C1D0}"/>
    <cellStyle name="Table  - Style6 2 3 2" xfId="11703" xr:uid="{906CC5EB-A2CE-45DD-9ACA-0D47DB11F1F1}"/>
    <cellStyle name="Table  - Style6 2 3 2 2" xfId="11704" xr:uid="{A63526B2-ED1B-489E-BE08-51CC730ADF8C}"/>
    <cellStyle name="Table  - Style6 2 3 2 2 2" xfId="11705" xr:uid="{D522BFC3-9225-48D5-8E0F-1016C8476854}"/>
    <cellStyle name="Table  - Style6 2 3 2 2 2 2" xfId="11706" xr:uid="{55B92281-0DD7-4D4E-88F5-0F20F0F1892A}"/>
    <cellStyle name="Table  - Style6 2 3 2 2 2 2 2" xfId="11707" xr:uid="{80E82581-847C-4258-A092-7343B235479B}"/>
    <cellStyle name="Table  - Style6 2 3 2 2 2 2 2 2" xfId="32087" xr:uid="{0ACC0C0B-87A7-4C90-83DD-025318004E66}"/>
    <cellStyle name="Table  - Style6 2 3 2 2 2 2 2 2 2" xfId="32088" xr:uid="{093014A6-00A3-453A-946D-07FE1D68FC2D}"/>
    <cellStyle name="Table  - Style6 2 3 2 2 2 2 2 3" xfId="32089" xr:uid="{30FEC8E5-2AEE-4F04-96D9-250DBB2D8D07}"/>
    <cellStyle name="Table  - Style6 2 3 2 2 2 3" xfId="11708" xr:uid="{BB8298B2-326B-4BA9-A8EF-6CB687A9E91E}"/>
    <cellStyle name="Table  - Style6 2 3 2 2 2 3 2" xfId="32090" xr:uid="{0051E39B-E63C-496E-AE35-B22E9023C80C}"/>
    <cellStyle name="Table  - Style6 2 3 2 2 2 3 2 2" xfId="32091" xr:uid="{F78EE495-4DFE-4DD4-9F6A-4C68D03510AA}"/>
    <cellStyle name="Table  - Style6 2 3 2 2 2 3 3" xfId="32092" xr:uid="{704F29F9-F1FF-4123-8401-C0CB2F9A1155}"/>
    <cellStyle name="Table  - Style6 2 3 2 2 3" xfId="11709" xr:uid="{5D0BD90F-118B-4B03-A996-2EF08E7CCF6A}"/>
    <cellStyle name="Table  - Style6 2 3 2 2 3 2" xfId="32093" xr:uid="{CA943C5F-E775-43B3-9C92-ECEAB98008F8}"/>
    <cellStyle name="Table  - Style6 2 3 2 2 3 2 2" xfId="32094" xr:uid="{E1DAEC94-1599-4B65-88DD-2B0EBC5A2603}"/>
    <cellStyle name="Table  - Style6 2 3 2 2 3 3" xfId="32095" xr:uid="{CD6AC823-58F2-42B5-B40E-5AC8CA6CDAE0}"/>
    <cellStyle name="Table  - Style6 2 3 2 3" xfId="11710" xr:uid="{43EA3D93-B1A6-474F-BE54-1680C5A3CD36}"/>
    <cellStyle name="Table  - Style6 2 3 2 3 2" xfId="11711" xr:uid="{51B1D5E0-E875-4000-A700-884DCB50F5A6}"/>
    <cellStyle name="Table  - Style6 2 3 2 3 2 2" xfId="11712" xr:uid="{9814C714-9A46-42D0-B82D-DDB36DF8EF83}"/>
    <cellStyle name="Table  - Style6 2 3 2 3 3" xfId="11713" xr:uid="{0FEB8291-E16D-4761-B7EF-308D1B6B9939}"/>
    <cellStyle name="Table  - Style6 2 3 2 3 3 2" xfId="32096" xr:uid="{A302108A-F0D2-437B-AA45-BB00292A85F7}"/>
    <cellStyle name="Table  - Style6 2 3 2 3 3 2 2" xfId="32097" xr:uid="{0D4E768E-EF09-4BFA-9E99-3EC2F61AD057}"/>
    <cellStyle name="Table  - Style6 2 3 2 3 3 3" xfId="32098" xr:uid="{02917116-979D-448A-8424-BA182DD9B8ED}"/>
    <cellStyle name="Table  - Style6 2 3 2 4" xfId="11714" xr:uid="{8C7B0D97-0223-4784-BCF2-6458EE3ED928}"/>
    <cellStyle name="Table  - Style6 2 3 2 4 2" xfId="11715" xr:uid="{8CC66DD0-A3B1-4957-A90D-C18CEAB0BCB5}"/>
    <cellStyle name="Table  - Style6 2 3 2 5" xfId="11716" xr:uid="{9B27A284-EB44-4899-BA7E-843055AF03FC}"/>
    <cellStyle name="Table  - Style6 2 3 2 5 2" xfId="32099" xr:uid="{F49AB795-4C91-4619-B492-FD85FDFB907F}"/>
    <cellStyle name="Table  - Style6 2 3 2 5 2 2" xfId="32100" xr:uid="{5ECCD498-8C43-442F-9770-2D2478673572}"/>
    <cellStyle name="Table  - Style6 2 3 2 5 3" xfId="32101" xr:uid="{CC3ED5BE-7352-472F-981A-7E718EAF18E0}"/>
    <cellStyle name="Table  - Style6 2 3 3" xfId="11717" xr:uid="{A05C056C-1188-400F-8811-A394447B999B}"/>
    <cellStyle name="Table  - Style6 2 3 3 2" xfId="11718" xr:uid="{4DC18194-F668-4ACF-8E69-041332017D6B}"/>
    <cellStyle name="Table  - Style6 2 3 3 2 2" xfId="11719" xr:uid="{737AD82A-6D83-46A7-B5D2-46437CAF97F4}"/>
    <cellStyle name="Table  - Style6 2 3 3 2 2 2" xfId="11720" xr:uid="{08492297-6DAD-4E42-AB6E-33D90A3CCDD8}"/>
    <cellStyle name="Table  - Style6 2 3 3 2 2 2 2" xfId="11721" xr:uid="{2AC86943-F289-4246-B9C8-91BBFFFE2210}"/>
    <cellStyle name="Table  - Style6 2 3 3 2 2 3" xfId="11722" xr:uid="{F0C0AAB2-2D82-4B89-B612-74CC3B075FB4}"/>
    <cellStyle name="Table  - Style6 2 3 3 2 3" xfId="11723" xr:uid="{2B31301E-0A13-4D88-ADC9-00F05D48154B}"/>
    <cellStyle name="Table  - Style6 2 3 3 3" xfId="11724" xr:uid="{5439A116-E904-4D64-A952-14B4BBF24707}"/>
    <cellStyle name="Table  - Style6 2 3 3 3 2" xfId="11725" xr:uid="{915DA59B-CF14-45F2-9FFD-8D9FC66DD7EB}"/>
    <cellStyle name="Table  - Style6 2 3 3 4" xfId="11726" xr:uid="{32A07ACD-930F-44C4-B882-2DB4761B51E0}"/>
    <cellStyle name="Table  - Style6 2 3 4" xfId="11727" xr:uid="{586A93D6-ADC2-45B7-9BD3-8B395F283B2F}"/>
    <cellStyle name="Table  - Style6 2 3 4 2" xfId="11728" xr:uid="{02CC3BD9-908B-4994-A5C8-17668A0F1665}"/>
    <cellStyle name="Table  - Style6 2 3 4 2 2" xfId="11729" xr:uid="{E42177EC-F276-4C5D-BE8B-8E9981568B6E}"/>
    <cellStyle name="Table  - Style6 2 3 4 2 2 2" xfId="11730" xr:uid="{AE1DE536-B415-4E52-A03F-39017C56D14D}"/>
    <cellStyle name="Table  - Style6 2 3 4 2 2 2 2" xfId="11731" xr:uid="{B89B275C-3F54-4438-BA14-9BF66A4720C5}"/>
    <cellStyle name="Table  - Style6 2 3 4 2 2 3" xfId="11732" xr:uid="{79298EC2-A28C-42C5-8257-9EEDF75B0204}"/>
    <cellStyle name="Table  - Style6 2 3 4 2 3" xfId="11733" xr:uid="{2D5B8F78-934F-423B-8B36-65688B856DCE}"/>
    <cellStyle name="Table  - Style6 2 3 4 3" xfId="11734" xr:uid="{14335DED-67D8-4F53-AA4F-1B30E8923B51}"/>
    <cellStyle name="Table  - Style6 2 3 4 3 2" xfId="11735" xr:uid="{58B5B902-D511-40FD-8A47-74033944915E}"/>
    <cellStyle name="Table  - Style6 2 3 4 3 2 2" xfId="11736" xr:uid="{539D0924-62B7-41C7-A7EC-435C354EFA67}"/>
    <cellStyle name="Table  - Style6 2 3 4 3 3" xfId="11737" xr:uid="{B19B0505-82C1-4E3A-A0D5-3A56CE85B541}"/>
    <cellStyle name="Table  - Style6 2 3 4 4" xfId="11738" xr:uid="{36C5B581-8322-43C3-AF6A-0F76097A72A7}"/>
    <cellStyle name="Table  - Style6 2 3 4 4 2" xfId="11739" xr:uid="{9088B61A-76D1-481D-AFC2-65E50FCE3354}"/>
    <cellStyle name="Table  - Style6 2 3 4 5" xfId="11740" xr:uid="{30D0D9B3-92B1-4C82-98CF-CE1DBB18A7C0}"/>
    <cellStyle name="Table  - Style6 2 3 5" xfId="11741" xr:uid="{E8E8A569-5996-4ACB-A08E-40CA134DAFE6}"/>
    <cellStyle name="Table  - Style6 2 3 5 2" xfId="11742" xr:uid="{21B85385-BACD-4EC1-BAA5-02044FC2AE25}"/>
    <cellStyle name="Table  - Style6 2 3 5 2 2" xfId="11743" xr:uid="{87BFBAEC-A6A5-4E35-BE97-B4881E02B0E7}"/>
    <cellStyle name="Table  - Style6 2 3 5 2 2 2" xfId="11744" xr:uid="{7D1B4F83-2EDF-47F6-9F74-2E48C20C2941}"/>
    <cellStyle name="Table  - Style6 2 3 5 2 2 2 2" xfId="11745" xr:uid="{778E6391-FB62-4B25-B96F-6B48A64A6902}"/>
    <cellStyle name="Table  - Style6 2 3 5 2 2 3" xfId="11746" xr:uid="{1CFDF453-4907-4A1A-8041-28A16E8F00C6}"/>
    <cellStyle name="Table  - Style6 2 3 5 2 3" xfId="11747" xr:uid="{A4D10751-9D94-49D4-BABA-5465EBA09362}"/>
    <cellStyle name="Table  - Style6 2 3 5 3" xfId="11748" xr:uid="{267B7345-D5CE-4966-A9D2-419D74410454}"/>
    <cellStyle name="Table  - Style6 2 3 5 3 2" xfId="11749" xr:uid="{6459FE75-87E5-498A-A3E5-FB568C5259F3}"/>
    <cellStyle name="Table  - Style6 2 3 5 3 2 2" xfId="11750" xr:uid="{0F7AB83E-8E3D-4689-B680-CA62E548E2C5}"/>
    <cellStyle name="Table  - Style6 2 3 5 3 3" xfId="11751" xr:uid="{7D4FB187-EFD9-4F8C-8AE4-23B0A10B8CC3}"/>
    <cellStyle name="Table  - Style6 2 3 5 4" xfId="11752" xr:uid="{FACFF7BF-64C5-4F40-8E67-AD16D2B5EAF9}"/>
    <cellStyle name="Table  - Style6 2 3 6" xfId="11753" xr:uid="{26670CB4-8277-4F26-9C0E-B95D996C7D5A}"/>
    <cellStyle name="Table  - Style6 2 3 6 2" xfId="11754" xr:uid="{337171D6-41C4-4FF7-9E26-86285D3523DE}"/>
    <cellStyle name="Table  - Style6 2 3 6 2 2" xfId="11755" xr:uid="{604BA314-167E-4950-8BF9-9874ABAD3D12}"/>
    <cellStyle name="Table  - Style6 2 3 6 2 2 2" xfId="11756" xr:uid="{99C80AFD-AA13-4CA5-8D74-3B14E08E136C}"/>
    <cellStyle name="Table  - Style6 2 3 6 2 3" xfId="11757" xr:uid="{2AB488B5-F5E1-4D27-B1C2-E42873CA1B93}"/>
    <cellStyle name="Table  - Style6 2 3 6 3" xfId="11758" xr:uid="{5C0EC7F1-A3C2-4563-966F-770917B10AFE}"/>
    <cellStyle name="Table  - Style6 2 3 7" xfId="11759" xr:uid="{C4BC0D40-744C-48A9-8318-5903CE47DC72}"/>
    <cellStyle name="Table  - Style6 2 3 7 2" xfId="11760" xr:uid="{63DCCEA6-EA93-42DF-B665-EB278CB85B33}"/>
    <cellStyle name="Table  - Style6 2 3 7 2 2" xfId="11761" xr:uid="{9861F656-7305-4C3E-BF8C-0DC8C3D46CC5}"/>
    <cellStyle name="Table  - Style6 2 3 7 3" xfId="11762" xr:uid="{C9C25E94-FEA3-468C-B7D9-37C9CA826647}"/>
    <cellStyle name="Table  - Style6 2 3 8" xfId="11763" xr:uid="{7FCCE162-3296-43B7-B91F-FFB9DA580CD4}"/>
    <cellStyle name="Table  - Style6 2 3 8 2" xfId="11764" xr:uid="{D172F11A-99A0-4757-927E-65C05D63228F}"/>
    <cellStyle name="Table  - Style6 2 3 9" xfId="11765" xr:uid="{21DF4F96-C79A-4D99-BE8C-FA83AA7487E7}"/>
    <cellStyle name="Table  - Style6 2 3 9 2" xfId="32102" xr:uid="{1469A1DC-DD9E-4AB3-9588-BA95441315C7}"/>
    <cellStyle name="Table  - Style6 2 3 9 2 2" xfId="32103" xr:uid="{800BD163-42F2-49FE-B022-BF16FC6F622E}"/>
    <cellStyle name="Table  - Style6 2 3 9 3" xfId="32104" xr:uid="{BAE2C896-5AE3-426C-8DE1-9718C8562196}"/>
    <cellStyle name="Table  - Style6 2 4" xfId="11766" xr:uid="{48DCFC22-AD41-4C1F-A037-A6B0EE63A04D}"/>
    <cellStyle name="Table  - Style6 2 4 2" xfId="11767" xr:uid="{1E56235E-70E5-4F59-82B7-E286F5D136FB}"/>
    <cellStyle name="Table  - Style6 2 4 2 2" xfId="11768" xr:uid="{7A791D7E-6849-4231-B238-9A8E3C0D4759}"/>
    <cellStyle name="Table  - Style6 2 4 2 2 2" xfId="11769" xr:uid="{BF133F43-91B3-47CF-B45B-41698AC091B2}"/>
    <cellStyle name="Table  - Style6 2 4 2 2 2 2" xfId="11770" xr:uid="{E87768C1-44B2-4232-BB81-4A52B3BE997D}"/>
    <cellStyle name="Table  - Style6 2 4 2 2 2 2 2" xfId="11771" xr:uid="{AFEF4091-E4CB-4F7B-87CF-FBFF8347700B}"/>
    <cellStyle name="Table  - Style6 2 4 2 2 2 3" xfId="11772" xr:uid="{F2FA8302-CFB8-40C0-87AB-6A90BCCD343C}"/>
    <cellStyle name="Table  - Style6 2 4 2 2 3" xfId="11773" xr:uid="{D7FBA7FE-718F-4836-B3B5-F58E9BBC46C3}"/>
    <cellStyle name="Table  - Style6 2 4 2 3" xfId="11774" xr:uid="{F071901C-0C7E-4D37-93B4-A4BA3B5151EB}"/>
    <cellStyle name="Table  - Style6 2 4 2 3 2" xfId="11775" xr:uid="{CC312224-503C-4CEB-B995-05A6ACA189A6}"/>
    <cellStyle name="Table  - Style6 2 4 2 3 2 2" xfId="11776" xr:uid="{5CD7D9CE-5DB2-427A-9D77-6C0571BF45C6}"/>
    <cellStyle name="Table  - Style6 2 4 2 3 3" xfId="11777" xr:uid="{B0FDA586-5BBD-4CB0-8CD2-9B2C0562E647}"/>
    <cellStyle name="Table  - Style6 2 4 2 4" xfId="11778" xr:uid="{9EA38820-76D9-483D-A451-6728743ABBEE}"/>
    <cellStyle name="Table  - Style6 2 4 2 4 2" xfId="11779" xr:uid="{700D06B3-0DAA-456B-AEFF-4FE058D30E32}"/>
    <cellStyle name="Table  - Style6 2 4 2 5" xfId="11780" xr:uid="{139570EC-DD2A-4D88-94AD-9ACA90171C4D}"/>
    <cellStyle name="Table  - Style6 2 4 3" xfId="11781" xr:uid="{2352B47E-F218-44AF-902A-EC39624D83C3}"/>
    <cellStyle name="Table  - Style6 2 4 3 2" xfId="11782" xr:uid="{27F18991-E350-4A81-9BF6-946B55D2E87A}"/>
    <cellStyle name="Table  - Style6 2 4 3 2 2" xfId="11783" xr:uid="{30E2B58C-9928-4C88-A58E-881A64C6E99F}"/>
    <cellStyle name="Table  - Style6 2 4 3 2 2 2" xfId="11784" xr:uid="{7C583989-35BF-4EA7-8FA3-0E6DA370FA41}"/>
    <cellStyle name="Table  - Style6 2 4 3 2 2 2 2" xfId="11785" xr:uid="{25EF55B4-B5C8-4416-A8EA-1FF789855B81}"/>
    <cellStyle name="Table  - Style6 2 4 3 2 2 3" xfId="11786" xr:uid="{FF8CA580-4B63-4DA3-9C65-B1160AEDA98C}"/>
    <cellStyle name="Table  - Style6 2 4 3 2 3" xfId="11787" xr:uid="{660FDA5C-1E5D-47AB-B067-BF18948C6B89}"/>
    <cellStyle name="Table  - Style6 2 4 3 3" xfId="11788" xr:uid="{8485F8A8-E6DF-4361-8465-4C96419D6A5A}"/>
    <cellStyle name="Table  - Style6 2 4 3 3 2" xfId="11789" xr:uid="{175E8092-0B2C-46C1-838F-27CB5DA8C2FF}"/>
    <cellStyle name="Table  - Style6 2 4 3 4" xfId="11790" xr:uid="{792D0E2A-4B33-421C-8D3D-7426672A3571}"/>
    <cellStyle name="Table  - Style6 2 4 4" xfId="11791" xr:uid="{9FEB6A65-C360-4CB1-B20B-4E4BDD1ABD39}"/>
    <cellStyle name="Table  - Style6 2 4 4 2" xfId="11792" xr:uid="{D630DD41-B35B-4B27-9A3A-86361091D17B}"/>
    <cellStyle name="Table  - Style6 2 4 4 2 2" xfId="11793" xr:uid="{96D17627-E9F5-4FBD-818E-54A0FBF7A9DA}"/>
    <cellStyle name="Table  - Style6 2 4 4 2 2 2" xfId="11794" xr:uid="{677251C6-3F9C-4A0F-AD30-C4F54E295E20}"/>
    <cellStyle name="Table  - Style6 2 4 4 2 2 2 2" xfId="11795" xr:uid="{499909B2-0C32-4116-B48A-E50CF7D0F232}"/>
    <cellStyle name="Table  - Style6 2 4 4 2 2 3" xfId="11796" xr:uid="{747693D6-BD45-4C42-A1DF-849B48E98C0D}"/>
    <cellStyle name="Table  - Style6 2 4 4 2 3" xfId="11797" xr:uid="{D833EB40-EC82-4E92-993F-9497D385BDB7}"/>
    <cellStyle name="Table  - Style6 2 4 4 3" xfId="11798" xr:uid="{8DB17E27-9839-429F-854E-BE0B7F2CB01D}"/>
    <cellStyle name="Table  - Style6 2 4 4 3 2" xfId="11799" xr:uid="{FB90FFDE-A9FD-48DA-AD79-F099636983D1}"/>
    <cellStyle name="Table  - Style6 2 4 4 3 2 2" xfId="11800" xr:uid="{F440440D-97EB-47CB-8AA8-AFE284F0E19A}"/>
    <cellStyle name="Table  - Style6 2 4 4 3 3" xfId="11801" xr:uid="{2E830DA2-105A-4A86-817C-D1EE196AA493}"/>
    <cellStyle name="Table  - Style6 2 4 4 4" xfId="11802" xr:uid="{E2E64FA2-2D19-40D0-83C5-C6010F027D1A}"/>
    <cellStyle name="Table  - Style6 2 4 4 4 2" xfId="11803" xr:uid="{24D9A1EE-6798-4B50-8EA0-B0C24B2ED5D1}"/>
    <cellStyle name="Table  - Style6 2 4 4 5" xfId="11804" xr:uid="{7EA89782-C2AA-4AEC-8E26-6209BB8A9308}"/>
    <cellStyle name="Table  - Style6 2 4 5" xfId="11805" xr:uid="{38BFF312-FDC4-4B6F-80D9-460FEEF9CBB8}"/>
    <cellStyle name="Table  - Style6 2 4 5 2" xfId="11806" xr:uid="{AD46C2F4-E79F-457C-A925-1407C6B5E0D6}"/>
    <cellStyle name="Table  - Style6 2 4 5 2 2" xfId="11807" xr:uid="{929224A9-F521-4225-A55E-E8D23174A0D4}"/>
    <cellStyle name="Table  - Style6 2 4 5 2 2 2" xfId="11808" xr:uid="{70D57614-6EAE-4F16-AEAC-0A9FB4C59614}"/>
    <cellStyle name="Table  - Style6 2 4 5 2 2 2 2" xfId="11809" xr:uid="{3F455F3D-62C2-4FC3-A599-F706ED1393C6}"/>
    <cellStyle name="Table  - Style6 2 4 5 2 2 3" xfId="11810" xr:uid="{D9BED4BC-5216-4476-9192-C8053716E0CA}"/>
    <cellStyle name="Table  - Style6 2 4 5 2 3" xfId="11811" xr:uid="{246E39AA-F8DC-42B9-B37F-1310751FEF8F}"/>
    <cellStyle name="Table  - Style6 2 4 5 3" xfId="11812" xr:uid="{962C63A6-EA89-4D73-ABAA-D0F66F566FBC}"/>
    <cellStyle name="Table  - Style6 2 4 5 3 2" xfId="11813" xr:uid="{968AE3ED-37A7-43D8-BB52-6C6C6A8EE029}"/>
    <cellStyle name="Table  - Style6 2 4 5 3 2 2" xfId="11814" xr:uid="{EF40382A-6AD7-4139-A6D1-B8F48F1F62E9}"/>
    <cellStyle name="Table  - Style6 2 4 5 3 3" xfId="11815" xr:uid="{7382C1D0-28A6-4C89-8327-CCA68AB97BFB}"/>
    <cellStyle name="Table  - Style6 2 4 5 4" xfId="11816" xr:uid="{7F91EAC2-675B-47E9-BB2D-A3FFAC900B56}"/>
    <cellStyle name="Table  - Style6 2 4 6" xfId="11817" xr:uid="{7FDB8A3A-CAE6-4706-8103-07791D15138F}"/>
    <cellStyle name="Table  - Style6 2 4 6 2" xfId="11818" xr:uid="{F99E58D0-4E82-43D7-A3F0-CBF68000870B}"/>
    <cellStyle name="Table  - Style6 2 4 6 2 2" xfId="11819" xr:uid="{9CF700B2-8338-419F-B424-5FE13E1BFCD5}"/>
    <cellStyle name="Table  - Style6 2 4 6 2 2 2" xfId="11820" xr:uid="{971D7940-45E9-45F0-835B-8571716F1F70}"/>
    <cellStyle name="Table  - Style6 2 4 6 2 3" xfId="11821" xr:uid="{BEEFB7F6-4931-4AA4-BF3C-6B73CB335DD8}"/>
    <cellStyle name="Table  - Style6 2 4 6 3" xfId="11822" xr:uid="{CDD68442-E837-44B2-8F24-7B7021C8C8AB}"/>
    <cellStyle name="Table  - Style6 2 4 7" xfId="11823" xr:uid="{EF7A1A12-1207-47C8-B890-BF4B6FEED516}"/>
    <cellStyle name="Table  - Style6 2 4 7 2" xfId="11824" xr:uid="{F517D128-9A26-4893-A136-CA7B19B79F13}"/>
    <cellStyle name="Table  - Style6 2 4 7 2 2" xfId="11825" xr:uid="{ED7FC40B-5C2E-4C2A-80AE-05DFD08A00E8}"/>
    <cellStyle name="Table  - Style6 2 4 7 3" xfId="11826" xr:uid="{9FC9AE29-FB49-42C0-914E-F86D537FDEAA}"/>
    <cellStyle name="Table  - Style6 2 4 8" xfId="11827" xr:uid="{ACBC9FF0-9567-4FDE-8F4B-7B60DFE6DAA1}"/>
    <cellStyle name="Table  - Style6 2 4 8 2" xfId="11828" xr:uid="{2896965B-CCD1-4C98-8BA7-7E0AAF0038F1}"/>
    <cellStyle name="Table  - Style6 2 4 9" xfId="11829" xr:uid="{BEE91502-1B91-4876-B17A-AEAC0E7F996E}"/>
    <cellStyle name="Table  - Style6 2 5" xfId="11830" xr:uid="{B3751872-3685-4C4C-A2EF-AA4F00ED5597}"/>
    <cellStyle name="Table  - Style6 2 5 2" xfId="11831" xr:uid="{77167DAF-99B2-49D1-895A-AD92A3F2B8B2}"/>
    <cellStyle name="Table  - Style6 2 5 2 2" xfId="11832" xr:uid="{95284541-D92A-46F1-A35A-A50E31522213}"/>
    <cellStyle name="Table  - Style6 2 5 2 2 2" xfId="11833" xr:uid="{D6335292-1E80-4EE7-A454-2469D53DBC02}"/>
    <cellStyle name="Table  - Style6 2 5 2 2 2 2" xfId="11834" xr:uid="{5BBBC548-A6BB-4624-B8AB-5A01D634D1C0}"/>
    <cellStyle name="Table  - Style6 2 5 2 2 2 2 2" xfId="11835" xr:uid="{7B8A619C-DA6B-4EDE-B83A-23A54A6FE2E6}"/>
    <cellStyle name="Table  - Style6 2 5 2 2 2 3" xfId="11836" xr:uid="{BA07BD79-1870-4AB4-A31E-5F237F1DF6BA}"/>
    <cellStyle name="Table  - Style6 2 5 2 2 3" xfId="11837" xr:uid="{9F0C791D-24FE-4E51-892D-88CAD2036FFD}"/>
    <cellStyle name="Table  - Style6 2 5 2 3" xfId="11838" xr:uid="{4D84F600-F3AE-423F-8327-6B7F72BAC8AF}"/>
    <cellStyle name="Table  - Style6 2 5 2 3 2" xfId="11839" xr:uid="{ABFA1C19-4061-4B18-8064-F11944107F8D}"/>
    <cellStyle name="Table  - Style6 2 5 2 3 2 2" xfId="11840" xr:uid="{C0B46529-F58D-4FDF-A4C8-45DB7BA2FE8D}"/>
    <cellStyle name="Table  - Style6 2 5 2 3 3" xfId="11841" xr:uid="{928C741F-88A5-41B6-9981-C7F0E384340C}"/>
    <cellStyle name="Table  - Style6 2 5 2 4" xfId="11842" xr:uid="{7B0D915B-A416-4A73-AF12-7BA8AF2E91DA}"/>
    <cellStyle name="Table  - Style6 2 5 2 4 2" xfId="11843" xr:uid="{97279F16-0F5F-4BBE-B525-EE75025D9CD1}"/>
    <cellStyle name="Table  - Style6 2 5 2 5" xfId="11844" xr:uid="{E381DA1B-73CE-49B8-AD51-9791817FB390}"/>
    <cellStyle name="Table  - Style6 2 5 3" xfId="11845" xr:uid="{0D6C37C3-6258-4FE7-8DE1-17D7D6E5C2CA}"/>
    <cellStyle name="Table  - Style6 2 5 3 2" xfId="11846" xr:uid="{58296C97-B8C7-4DAF-A2DF-C7085CA33761}"/>
    <cellStyle name="Table  - Style6 2 5 3 2 2" xfId="11847" xr:uid="{AA8B9BC0-ABEF-4B58-80FF-CE384770A6D9}"/>
    <cellStyle name="Table  - Style6 2 5 3 2 2 2" xfId="11848" xr:uid="{71CFF677-4F1C-4A61-BEDF-ACF7B42EC52E}"/>
    <cellStyle name="Table  - Style6 2 5 3 2 2 2 2" xfId="11849" xr:uid="{2BFB6916-5B66-47F1-B256-9552A645DB54}"/>
    <cellStyle name="Table  - Style6 2 5 3 2 2 3" xfId="11850" xr:uid="{48DBB825-B9B9-4CA8-B699-0C0F30A11AA6}"/>
    <cellStyle name="Table  - Style6 2 5 3 2 3" xfId="11851" xr:uid="{F0F3ABD1-19B5-4A5C-87E4-09AFEF175C92}"/>
    <cellStyle name="Table  - Style6 2 5 3 3" xfId="11852" xr:uid="{147FA9AA-62B9-4016-8465-529EEE2638B4}"/>
    <cellStyle name="Table  - Style6 2 5 3 3 2" xfId="11853" xr:uid="{9ED0D786-D35B-42CC-9FF9-CDBEA73E9F58}"/>
    <cellStyle name="Table  - Style6 2 5 3 4" xfId="11854" xr:uid="{D187C9EE-C921-4A7D-8B4C-C22792A7446E}"/>
    <cellStyle name="Table  - Style6 2 5 4" xfId="11855" xr:uid="{E5EC2EDA-0553-4AEE-982F-2DE6351D1D5C}"/>
    <cellStyle name="Table  - Style6 2 5 4 2" xfId="11856" xr:uid="{2C5493A4-1602-4C60-AB0F-FFA5CA5CB6A3}"/>
    <cellStyle name="Table  - Style6 2 5 4 2 2" xfId="11857" xr:uid="{E3984812-E016-4C8A-99EF-C50FB64A6A67}"/>
    <cellStyle name="Table  - Style6 2 5 4 2 2 2" xfId="11858" xr:uid="{7A721FC1-DA25-4BA5-8F01-E04E9B48C3C3}"/>
    <cellStyle name="Table  - Style6 2 5 4 2 2 2 2" xfId="11859" xr:uid="{E338D7F6-A08B-4F0E-92E5-C15A48EFA11C}"/>
    <cellStyle name="Table  - Style6 2 5 4 2 2 3" xfId="11860" xr:uid="{9DF9DBBE-8A4D-4CC5-B548-5802FBBA4F50}"/>
    <cellStyle name="Table  - Style6 2 5 4 2 3" xfId="11861" xr:uid="{DB411539-E88D-4038-80BA-3290BB1E3854}"/>
    <cellStyle name="Table  - Style6 2 5 4 3" xfId="11862" xr:uid="{13010922-2678-46A4-9E8C-DF6DD48B83A4}"/>
    <cellStyle name="Table  - Style6 2 5 4 3 2" xfId="11863" xr:uid="{775EAD50-18BA-4203-A20A-A09E223EE0FA}"/>
    <cellStyle name="Table  - Style6 2 5 4 3 2 2" xfId="11864" xr:uid="{E5CDDC89-5C01-4468-910B-01890BAA82C1}"/>
    <cellStyle name="Table  - Style6 2 5 4 3 3" xfId="11865" xr:uid="{12CAA219-47DA-4932-9DAB-63014FADE10D}"/>
    <cellStyle name="Table  - Style6 2 5 4 4" xfId="11866" xr:uid="{CB3A16C0-32E8-4BFD-842B-D09B83B43160}"/>
    <cellStyle name="Table  - Style6 2 5 4 4 2" xfId="11867" xr:uid="{1B0D08DF-D539-4BBC-9F47-E667E4A3D136}"/>
    <cellStyle name="Table  - Style6 2 5 4 5" xfId="11868" xr:uid="{D5052A61-5EB5-4974-ACDB-F96358B891EC}"/>
    <cellStyle name="Table  - Style6 2 5 5" xfId="11869" xr:uid="{ABB92162-5C2E-46ED-A60E-8EB805599618}"/>
    <cellStyle name="Table  - Style6 2 5 5 2" xfId="11870" xr:uid="{5B17E3EF-D53A-4F3E-8E87-2CB07B60EA95}"/>
    <cellStyle name="Table  - Style6 2 5 5 2 2" xfId="11871" xr:uid="{42B30A19-FE46-469E-BFB2-FD2E50E1E3BF}"/>
    <cellStyle name="Table  - Style6 2 5 5 2 2 2" xfId="11872" xr:uid="{41A91FEE-ED7A-4644-8FC5-279B9823D233}"/>
    <cellStyle name="Table  - Style6 2 5 5 2 2 2 2" xfId="11873" xr:uid="{2C5AE343-2A49-4528-87BB-3F70059D6C36}"/>
    <cellStyle name="Table  - Style6 2 5 5 2 2 3" xfId="11874" xr:uid="{D59EAA90-81C3-475C-A036-E0DEE7CAEEE7}"/>
    <cellStyle name="Table  - Style6 2 5 5 2 3" xfId="11875" xr:uid="{5BA019C5-3488-47E6-A9DD-EFCFA010771C}"/>
    <cellStyle name="Table  - Style6 2 5 5 3" xfId="11876" xr:uid="{3C32D7F3-BC12-4D61-A59C-9BAC71B23D28}"/>
    <cellStyle name="Table  - Style6 2 5 5 3 2" xfId="11877" xr:uid="{9781AB8B-0666-4943-B302-2135AAF27285}"/>
    <cellStyle name="Table  - Style6 2 5 5 3 2 2" xfId="11878" xr:uid="{A2FE6D24-2C8A-4A0A-A892-98ED4F8EE8A0}"/>
    <cellStyle name="Table  - Style6 2 5 5 3 3" xfId="11879" xr:uid="{5F4BEDB8-A73B-4ADA-92AA-3F1EB7672864}"/>
    <cellStyle name="Table  - Style6 2 5 5 4" xfId="11880" xr:uid="{60C4F538-0AA6-4619-A841-E7DA7606FB7A}"/>
    <cellStyle name="Table  - Style6 2 5 6" xfId="11881" xr:uid="{5E188A78-A93F-468F-8027-351D0E58AE3F}"/>
    <cellStyle name="Table  - Style6 2 5 6 2" xfId="11882" xr:uid="{BD51D751-5E17-4738-A01B-7A7B254CD331}"/>
    <cellStyle name="Table  - Style6 2 5 6 2 2" xfId="11883" xr:uid="{BB3A7476-38DE-4559-8860-29801145C1A5}"/>
    <cellStyle name="Table  - Style6 2 5 6 2 2 2" xfId="11884" xr:uid="{DC250D5D-F429-43C9-A491-892E9E0C1205}"/>
    <cellStyle name="Table  - Style6 2 5 6 2 3" xfId="11885" xr:uid="{01AFC3CC-B8DE-4A87-82C9-29AF79D741E4}"/>
    <cellStyle name="Table  - Style6 2 5 6 3" xfId="11886" xr:uid="{F4D074FE-5CA4-4725-BC58-3F8C71CD1BB0}"/>
    <cellStyle name="Table  - Style6 2 5 7" xfId="11887" xr:uid="{9B881E1C-40C9-416C-B17C-1DF9754A9457}"/>
    <cellStyle name="Table  - Style6 2 5 7 2" xfId="11888" xr:uid="{5439F8E5-B66C-4E93-A78A-AD2DB04B9F60}"/>
    <cellStyle name="Table  - Style6 2 5 7 2 2" xfId="11889" xr:uid="{4F724F78-8F0A-4B81-A5DC-61D1A81B24F0}"/>
    <cellStyle name="Table  - Style6 2 5 7 3" xfId="11890" xr:uid="{CAFE4A77-2896-4082-A32C-7EF5E8E9A53D}"/>
    <cellStyle name="Table  - Style6 2 5 8" xfId="11891" xr:uid="{EB885BA8-E4A2-4559-A786-86488EE36E03}"/>
    <cellStyle name="Table  - Style6 2 5 8 2" xfId="11892" xr:uid="{7A1C3670-8E26-4788-84B6-CDF5F82507E3}"/>
    <cellStyle name="Table  - Style6 2 5 9" xfId="11893" xr:uid="{D8C11707-47F8-4794-96F7-A39E73B97468}"/>
    <cellStyle name="Table  - Style6 2 6" xfId="11894" xr:uid="{A630A2AD-BF84-4DDA-97FA-5E82620CFA66}"/>
    <cellStyle name="Table  - Style6 2 6 2" xfId="11895" xr:uid="{D1C98666-A434-4531-8787-7FF3D9FFE8BC}"/>
    <cellStyle name="Table  - Style6 2 6 2 2" xfId="11896" xr:uid="{3961D398-35EF-4903-B3D1-8A9B1F14F507}"/>
    <cellStyle name="Table  - Style6 2 6 2 2 2" xfId="11897" xr:uid="{2FF39359-F4F0-4725-8221-16727126255E}"/>
    <cellStyle name="Table  - Style6 2 6 2 2 2 2" xfId="11898" xr:uid="{A2ADE4A6-4503-4AD3-92F3-DFDB7FC14F5F}"/>
    <cellStyle name="Table  - Style6 2 6 2 2 3" xfId="11899" xr:uid="{1ACD1377-D229-40D0-B448-9D65AE024417}"/>
    <cellStyle name="Table  - Style6 2 6 2 3" xfId="11900" xr:uid="{2A03DE50-AEB1-44E1-B8A9-5D2C161AB03F}"/>
    <cellStyle name="Table  - Style6 2 6 3" xfId="11901" xr:uid="{09D9030B-C421-460A-95B3-F7C4B55172ED}"/>
    <cellStyle name="Table  - Style6 2 6 3 2" xfId="11902" xr:uid="{AC5BF0C6-63A2-4BE3-B117-FD71B609058E}"/>
    <cellStyle name="Table  - Style6 2 6 3 2 2" xfId="11903" xr:uid="{2E4A695D-2F8F-4308-83E7-02D696851C26}"/>
    <cellStyle name="Table  - Style6 2 6 3 3" xfId="11904" xr:uid="{DAB48BE5-D566-44B1-9FE9-01C08D23DCB9}"/>
    <cellStyle name="Table  - Style6 2 6 4" xfId="11905" xr:uid="{3CEA7565-0EEA-42DC-84F5-0A2510407188}"/>
    <cellStyle name="Table  - Style6 2 6 4 2" xfId="11906" xr:uid="{FB675711-056F-4396-88F9-4E8DC22EB3D4}"/>
    <cellStyle name="Table  - Style6 2 6 5" xfId="11907" xr:uid="{2D382E9B-D7BA-43C8-BB98-A63FFD5BC47D}"/>
    <cellStyle name="Table  - Style6 2 7" xfId="11908" xr:uid="{2387FDE4-C84B-4E42-A574-2B8918E6C509}"/>
    <cellStyle name="Table  - Style6 2 7 2" xfId="11909" xr:uid="{14A2667E-0E11-4A1A-A464-1C610592552F}"/>
    <cellStyle name="Table  - Style6 2 7 2 2" xfId="11910" xr:uid="{E1767497-1B8A-4837-A410-62A62BF52377}"/>
    <cellStyle name="Table  - Style6 2 7 2 2 2" xfId="11911" xr:uid="{D7A7E1A8-D768-4FCD-9A06-7D10162E9D5A}"/>
    <cellStyle name="Table  - Style6 2 7 2 3" xfId="11912" xr:uid="{F7FF402C-3BBC-4E0A-ACD2-981B1D59CC2E}"/>
    <cellStyle name="Table  - Style6 2 7 3" xfId="11913" xr:uid="{A9D752C9-7A02-412E-98B7-B971BAA57829}"/>
    <cellStyle name="Table  - Style6 2 8" xfId="11914" xr:uid="{B1A96DC5-C234-479F-BF07-8024060556AC}"/>
    <cellStyle name="Table  - Style6 2 8 2" xfId="11915" xr:uid="{6CE05730-0080-496E-987C-978CD3EA7DF0}"/>
    <cellStyle name="Table  - Style6 2 9" xfId="11916" xr:uid="{BC47B9B6-45B4-44A6-BBD6-9E8E6259AAAF}"/>
    <cellStyle name="Table  - Style6 2 9 2" xfId="32105" xr:uid="{A8B4AA8C-2DF9-4223-BEFD-D2C59579715C}"/>
    <cellStyle name="Table  - Style6 2 9 2 2" xfId="32106" xr:uid="{2A4E9411-6C40-4970-B68D-CFEC8CC9B370}"/>
    <cellStyle name="Table  - Style6 2 9 3" xfId="32107" xr:uid="{744C550C-DD1C-4CD5-928E-F338280E47F1}"/>
    <cellStyle name="Table  - Style6 20" xfId="32108" xr:uid="{ACFDB256-8901-4DDE-85EE-B406A3C7A664}"/>
    <cellStyle name="Table  - Style6 21" xfId="32109" xr:uid="{E53749A1-A686-44B2-9D00-4A3B50F032BA}"/>
    <cellStyle name="Table  - Style6 22" xfId="32110" xr:uid="{7330A76C-B97E-4E71-BC78-3ACD9068371C}"/>
    <cellStyle name="Table  - Style6 3" xfId="11917" xr:uid="{054D4C76-ED89-451A-B6E9-6128134BA220}"/>
    <cellStyle name="Table  - Style6 3 10" xfId="11918" xr:uid="{DA008299-B4A0-4FA6-AFF4-9E09ED8598F4}"/>
    <cellStyle name="Table  - Style6 3 10 2" xfId="11919" xr:uid="{99CDA475-D383-4467-8564-EFF9D178E5AF}"/>
    <cellStyle name="Table  - Style6 3 11" xfId="11920" xr:uid="{60517D16-78CE-434F-B23F-BE4DF03B7F5C}"/>
    <cellStyle name="Table  - Style6 3 2" xfId="11921" xr:uid="{79C43075-C2F9-4865-B92C-3D65E2AD35E1}"/>
    <cellStyle name="Table  - Style6 3 2 10" xfId="11922" xr:uid="{B2E96875-6EEC-496B-92DE-557C6FBADBFE}"/>
    <cellStyle name="Table  - Style6 3 2 2" xfId="11923" xr:uid="{E667E0E1-2A46-4D94-A5F8-B9867595EA1A}"/>
    <cellStyle name="Table  - Style6 3 2 2 2" xfId="11924" xr:uid="{0FCB3DE4-41D7-4DA9-A730-E804D3A464AE}"/>
    <cellStyle name="Table  - Style6 3 2 2 2 2" xfId="11925" xr:uid="{D021C8B8-32CF-418D-A010-D70E244CF9FE}"/>
    <cellStyle name="Table  - Style6 3 2 2 2 2 2" xfId="11926" xr:uid="{8E32799F-DDDA-4649-A4CC-49D7AC0852C7}"/>
    <cellStyle name="Table  - Style6 3 2 2 2 2 2 2" xfId="11927" xr:uid="{D6C76B16-738A-4378-BA11-4763DBF69891}"/>
    <cellStyle name="Table  - Style6 3 2 2 2 2 2 2 2" xfId="11928" xr:uid="{860EBD5C-3B3B-42DD-A351-C73F9DA9423B}"/>
    <cellStyle name="Table  - Style6 3 2 2 2 2 2 3" xfId="11929" xr:uid="{E5B73DB7-B6F1-4E83-B55C-C5DB5F9020AA}"/>
    <cellStyle name="Table  - Style6 3 2 2 2 2 3" xfId="11930" xr:uid="{AEEB6F8D-7F62-47B4-B1BD-C46EBA8C78F1}"/>
    <cellStyle name="Table  - Style6 3 2 2 2 3" xfId="11931" xr:uid="{38802A22-D380-4DB9-AF94-02D711B13E17}"/>
    <cellStyle name="Table  - Style6 3 2 2 2 3 2" xfId="11932" xr:uid="{0DF4AF64-A64D-4876-9E22-08170B9425FA}"/>
    <cellStyle name="Table  - Style6 3 2 2 2 3 2 2" xfId="11933" xr:uid="{68CA5335-E4D6-4555-941A-24CE15F92279}"/>
    <cellStyle name="Table  - Style6 3 2 2 2 3 3" xfId="11934" xr:uid="{BEAB4233-B057-43CD-972A-CAEFE36D7067}"/>
    <cellStyle name="Table  - Style6 3 2 2 2 4" xfId="11935" xr:uid="{B6548258-ECBA-43FF-AE12-604C3CC223C4}"/>
    <cellStyle name="Table  - Style6 3 2 2 2 4 2" xfId="11936" xr:uid="{2E168DA0-8101-4FCF-9CBE-F2D849D47268}"/>
    <cellStyle name="Table  - Style6 3 2 2 2 5" xfId="11937" xr:uid="{C7EE377F-B5D8-420D-AEED-99F659F3A95D}"/>
    <cellStyle name="Table  - Style6 3 2 2 3" xfId="11938" xr:uid="{D28CE665-B094-4892-84DC-16B85E99F256}"/>
    <cellStyle name="Table  - Style6 3 2 2 3 2" xfId="11939" xr:uid="{10CBEBB3-40D8-4FE7-B67B-A621E6B3D7F0}"/>
    <cellStyle name="Table  - Style6 3 2 2 3 2 2" xfId="11940" xr:uid="{D3EEDC3F-5C9D-4107-9426-F16C6E4014D6}"/>
    <cellStyle name="Table  - Style6 3 2 2 3 2 2 2" xfId="11941" xr:uid="{35A5EBBB-6C0F-49D9-8208-DB650795BEB6}"/>
    <cellStyle name="Table  - Style6 3 2 2 3 2 2 2 2" xfId="11942" xr:uid="{000E366D-D540-4BD8-9213-6674781F33B9}"/>
    <cellStyle name="Table  - Style6 3 2 2 3 2 2 3" xfId="11943" xr:uid="{389D82E4-73DE-48B5-A6F5-DC9AF5F3154D}"/>
    <cellStyle name="Table  - Style6 3 2 2 3 2 3" xfId="11944" xr:uid="{FA050A1D-59B9-462A-8A5E-D156EBC55E3E}"/>
    <cellStyle name="Table  - Style6 3 2 2 3 3" xfId="11945" xr:uid="{2DCE6FBA-FE1C-4B77-8CCF-011A5A4C5920}"/>
    <cellStyle name="Table  - Style6 3 2 2 3 3 2" xfId="11946" xr:uid="{EC8EC1EF-AC34-48FE-99E6-2B57A1C137FA}"/>
    <cellStyle name="Table  - Style6 3 2 2 3 4" xfId="11947" xr:uid="{0384C280-F745-4C11-8048-F8F557A4F4D4}"/>
    <cellStyle name="Table  - Style6 3 2 2 4" xfId="11948" xr:uid="{39D86BF7-230F-4A41-AEE1-31367475CDA4}"/>
    <cellStyle name="Table  - Style6 3 2 2 4 2" xfId="11949" xr:uid="{409234F3-BD01-4F58-8578-F4D4862B8C07}"/>
    <cellStyle name="Table  - Style6 3 2 2 4 2 2" xfId="11950" xr:uid="{715398CF-447D-46F2-92F8-878DC6701D54}"/>
    <cellStyle name="Table  - Style6 3 2 2 4 2 2 2" xfId="11951" xr:uid="{15FA34D5-C695-4281-9222-490081FE1FA9}"/>
    <cellStyle name="Table  - Style6 3 2 2 4 2 2 2 2" xfId="11952" xr:uid="{A1B17667-F2F4-4399-86BD-470DE997C2BA}"/>
    <cellStyle name="Table  - Style6 3 2 2 4 2 2 3" xfId="11953" xr:uid="{E3DED8F5-414C-46B8-8932-090CA8D54F06}"/>
    <cellStyle name="Table  - Style6 3 2 2 4 2 3" xfId="11954" xr:uid="{343BFFE7-5B9E-460D-8DD2-B994C271FA83}"/>
    <cellStyle name="Table  - Style6 3 2 2 4 3" xfId="11955" xr:uid="{81B50650-7D2B-4A01-B944-616D28A4E585}"/>
    <cellStyle name="Table  - Style6 3 2 2 4 3 2" xfId="11956" xr:uid="{3314AC7B-FB66-47CA-808D-74F5B9FA1BD1}"/>
    <cellStyle name="Table  - Style6 3 2 2 4 3 2 2" xfId="11957" xr:uid="{22309A41-7F78-415A-B779-83EE9FB5B201}"/>
    <cellStyle name="Table  - Style6 3 2 2 4 3 3" xfId="11958" xr:uid="{3990D04D-5A31-44FE-9E0F-B7424E4794A0}"/>
    <cellStyle name="Table  - Style6 3 2 2 4 4" xfId="11959" xr:uid="{AD7022DF-49AE-4386-949B-7C228D0096A0}"/>
    <cellStyle name="Table  - Style6 3 2 2 4 4 2" xfId="11960" xr:uid="{9ABCB559-314D-49C0-B6C2-EB34F37DF10F}"/>
    <cellStyle name="Table  - Style6 3 2 2 4 5" xfId="11961" xr:uid="{37437EDD-8748-472E-9F99-0411510F2B8C}"/>
    <cellStyle name="Table  - Style6 3 2 2 5" xfId="11962" xr:uid="{B58356DD-14A0-42AC-8F88-501406327DB7}"/>
    <cellStyle name="Table  - Style6 3 2 2 5 2" xfId="11963" xr:uid="{CE077F6A-9069-474A-9DCB-10C70EEA5873}"/>
    <cellStyle name="Table  - Style6 3 2 2 5 2 2" xfId="11964" xr:uid="{E183A082-2D0D-4F0A-B9E7-97329A922DA4}"/>
    <cellStyle name="Table  - Style6 3 2 2 5 2 2 2" xfId="11965" xr:uid="{EAE584B8-376C-4D0B-9995-AB0DE80A3BBF}"/>
    <cellStyle name="Table  - Style6 3 2 2 5 2 2 2 2" xfId="11966" xr:uid="{642DB922-4C39-4C0F-B422-208A51CEA19A}"/>
    <cellStyle name="Table  - Style6 3 2 2 5 2 2 3" xfId="11967" xr:uid="{38E94912-9C29-4E45-8A74-03E3BECDA93E}"/>
    <cellStyle name="Table  - Style6 3 2 2 5 2 3" xfId="11968" xr:uid="{EEE1FBC3-37F0-495E-8E21-297CAD444EA8}"/>
    <cellStyle name="Table  - Style6 3 2 2 5 3" xfId="11969" xr:uid="{5F4F1332-9C51-4211-824F-A3A3B5871AC7}"/>
    <cellStyle name="Table  - Style6 3 2 2 5 3 2" xfId="11970" xr:uid="{0D3EFD81-7612-44B3-B46B-B12E3BBE32EB}"/>
    <cellStyle name="Table  - Style6 3 2 2 5 3 2 2" xfId="11971" xr:uid="{E1ECDD21-6558-4B03-877B-B08C9F290FFD}"/>
    <cellStyle name="Table  - Style6 3 2 2 5 3 3" xfId="11972" xr:uid="{A12EC169-E3A9-4327-B5E0-F9F80A729CF8}"/>
    <cellStyle name="Table  - Style6 3 2 2 5 4" xfId="11973" xr:uid="{5CB74F21-6146-4ECC-AC8A-E96B7A5DBA9B}"/>
    <cellStyle name="Table  - Style6 3 2 2 6" xfId="11974" xr:uid="{E06095A3-42B6-4046-A5FE-98A318AE2D92}"/>
    <cellStyle name="Table  - Style6 3 2 2 6 2" xfId="11975" xr:uid="{BA436A7A-18BB-4D9E-965F-69C113B71EB1}"/>
    <cellStyle name="Table  - Style6 3 2 2 6 2 2" xfId="11976" xr:uid="{38385A62-21B5-43FD-830A-C27EF7875FE5}"/>
    <cellStyle name="Table  - Style6 3 2 2 6 2 2 2" xfId="11977" xr:uid="{F3EC91BB-15C6-49BA-A936-A96321432C9B}"/>
    <cellStyle name="Table  - Style6 3 2 2 6 2 3" xfId="11978" xr:uid="{7F154EA2-81F1-41E3-92FE-856C8B9FBBC4}"/>
    <cellStyle name="Table  - Style6 3 2 2 6 3" xfId="11979" xr:uid="{2CE634AA-5116-4B20-A969-93D33373D176}"/>
    <cellStyle name="Table  - Style6 3 2 2 7" xfId="11980" xr:uid="{9E32512D-78AA-4F12-8E27-9990796E9FEB}"/>
    <cellStyle name="Table  - Style6 3 2 2 7 2" xfId="11981" xr:uid="{059484D1-D3F7-40B6-905A-6AC7220BBBF4}"/>
    <cellStyle name="Table  - Style6 3 2 2 7 2 2" xfId="11982" xr:uid="{57013DED-1BF0-4464-9A45-4B3E5EAF4819}"/>
    <cellStyle name="Table  - Style6 3 2 2 7 3" xfId="11983" xr:uid="{E141B705-6FAC-49E8-A53E-62195CBBE9E7}"/>
    <cellStyle name="Table  - Style6 3 2 2 8" xfId="11984" xr:uid="{567D19DB-EE24-41BA-9883-4F4E898E9972}"/>
    <cellStyle name="Table  - Style6 3 2 2 8 2" xfId="11985" xr:uid="{F60F6B23-52A3-443B-AAC2-6DF41C1BA499}"/>
    <cellStyle name="Table  - Style6 3 2 2 9" xfId="11986" xr:uid="{DEBB0E23-DF9D-4B4D-8642-5ACEF94B2341}"/>
    <cellStyle name="Table  - Style6 3 2 3" xfId="11987" xr:uid="{62983968-FED3-450B-92AB-7E40E315B4A7}"/>
    <cellStyle name="Table  - Style6 3 2 3 2" xfId="11988" xr:uid="{DFFF3804-8877-49CD-80FA-C644AB5E6A0C}"/>
    <cellStyle name="Table  - Style6 3 2 3 2 2" xfId="11989" xr:uid="{E7E1D12E-5ADB-4A11-A780-C3F7B3A9EB15}"/>
    <cellStyle name="Table  - Style6 3 2 3 2 2 2" xfId="11990" xr:uid="{1484E813-2F9A-4568-B817-B8379390D8EF}"/>
    <cellStyle name="Table  - Style6 3 2 3 2 2 2 2" xfId="11991" xr:uid="{BFF69F7E-2012-4391-A3CB-30885310370E}"/>
    <cellStyle name="Table  - Style6 3 2 3 2 2 2 2 2" xfId="11992" xr:uid="{1DE282F2-D03C-418A-A953-71C812C2B292}"/>
    <cellStyle name="Table  - Style6 3 2 3 2 2 2 3" xfId="11993" xr:uid="{A4238579-289D-4522-8274-F36593CB4D61}"/>
    <cellStyle name="Table  - Style6 3 2 3 2 2 3" xfId="11994" xr:uid="{FFB05760-F6B3-4E50-86F4-02DD34FB30B3}"/>
    <cellStyle name="Table  - Style6 3 2 3 2 3" xfId="11995" xr:uid="{907DF040-286B-44C6-9199-4A0C1E318158}"/>
    <cellStyle name="Table  - Style6 3 2 3 2 3 2" xfId="11996" xr:uid="{6526201F-50FE-4F43-AC4D-0106F759F00F}"/>
    <cellStyle name="Table  - Style6 3 2 3 2 3 2 2" xfId="11997" xr:uid="{D686ECAC-4AAC-428C-B802-E32895C41C44}"/>
    <cellStyle name="Table  - Style6 3 2 3 2 3 3" xfId="11998" xr:uid="{3D6EFE6A-3782-4493-AD5E-E02429FB3CB0}"/>
    <cellStyle name="Table  - Style6 3 2 3 2 4" xfId="11999" xr:uid="{95705862-B4EE-4D22-A3F7-A47672C03C3E}"/>
    <cellStyle name="Table  - Style6 3 2 3 2 4 2" xfId="12000" xr:uid="{E415DBFE-D41C-4EC1-A06E-F1B45C805A0E}"/>
    <cellStyle name="Table  - Style6 3 2 3 2 5" xfId="12001" xr:uid="{6D9E03C8-E76D-4E7F-89B7-601D6DE4CD8D}"/>
    <cellStyle name="Table  - Style6 3 2 3 3" xfId="12002" xr:uid="{4A92CF6B-9A52-478C-902F-F6CD3C5C7ED8}"/>
    <cellStyle name="Table  - Style6 3 2 3 3 2" xfId="12003" xr:uid="{6F593D89-304E-4D22-A6A8-F32A5BCB611C}"/>
    <cellStyle name="Table  - Style6 3 2 3 3 2 2" xfId="12004" xr:uid="{ED790AD8-B5EB-4CC4-9919-1CE59E213AA8}"/>
    <cellStyle name="Table  - Style6 3 2 3 3 2 2 2" xfId="12005" xr:uid="{7A633303-FAD0-4CEB-A9D9-43075BB2AE8E}"/>
    <cellStyle name="Table  - Style6 3 2 3 3 2 2 2 2" xfId="12006" xr:uid="{8501B112-A764-4E89-BBA6-D75E09C02959}"/>
    <cellStyle name="Table  - Style6 3 2 3 3 2 2 3" xfId="12007" xr:uid="{26E726E6-830A-4763-AB39-03C050086AA1}"/>
    <cellStyle name="Table  - Style6 3 2 3 3 2 3" xfId="12008" xr:uid="{1AE13CB0-0F27-4CE5-BE54-A12DCBA8A8C3}"/>
    <cellStyle name="Table  - Style6 3 2 3 3 3" xfId="12009" xr:uid="{63AD0CC1-6CFB-4A0B-816E-564285905F43}"/>
    <cellStyle name="Table  - Style6 3 2 3 3 3 2" xfId="12010" xr:uid="{47C16735-26D6-4259-AE1E-D70F2BB7598C}"/>
    <cellStyle name="Table  - Style6 3 2 3 3 4" xfId="12011" xr:uid="{1B656FDD-A5BE-4A34-BFE8-9A9642C6741E}"/>
    <cellStyle name="Table  - Style6 3 2 3 4" xfId="12012" xr:uid="{DADF19D6-603F-4EF8-81CF-246A3AD5317B}"/>
    <cellStyle name="Table  - Style6 3 2 3 4 2" xfId="12013" xr:uid="{EBFF19D5-D10C-4978-A429-78B797BD3AA4}"/>
    <cellStyle name="Table  - Style6 3 2 3 4 2 2" xfId="12014" xr:uid="{6C889F32-380C-4F86-AF24-16538DAD479A}"/>
    <cellStyle name="Table  - Style6 3 2 3 4 2 2 2" xfId="12015" xr:uid="{872DC4CE-29B5-4C69-A16B-6EDCC1E85BA5}"/>
    <cellStyle name="Table  - Style6 3 2 3 4 2 2 2 2" xfId="12016" xr:uid="{6F526AFD-AFF5-4C8A-A37B-2D85814A783C}"/>
    <cellStyle name="Table  - Style6 3 2 3 4 2 2 3" xfId="12017" xr:uid="{3B125446-115C-48D1-BE46-CF865EDCC214}"/>
    <cellStyle name="Table  - Style6 3 2 3 4 2 3" xfId="12018" xr:uid="{404F5FD5-8CE3-4F58-B2E2-3C6C2CA12564}"/>
    <cellStyle name="Table  - Style6 3 2 3 4 3" xfId="12019" xr:uid="{773B98E0-37C7-4D1D-8BE3-2539843576F8}"/>
    <cellStyle name="Table  - Style6 3 2 3 4 3 2" xfId="12020" xr:uid="{B87A0048-E1ED-45AF-8CFE-4F0365FAEF10}"/>
    <cellStyle name="Table  - Style6 3 2 3 4 3 2 2" xfId="12021" xr:uid="{9B0E9F70-E66C-4E3B-8866-AEE8C458ABA4}"/>
    <cellStyle name="Table  - Style6 3 2 3 4 3 3" xfId="12022" xr:uid="{49BA3663-F97C-4E34-A0C1-D8BCCA3C3C1C}"/>
    <cellStyle name="Table  - Style6 3 2 3 4 4" xfId="12023" xr:uid="{D45D4071-A602-4D77-BEC5-AD17A8406741}"/>
    <cellStyle name="Table  - Style6 3 2 3 4 4 2" xfId="12024" xr:uid="{DE691000-975E-40E2-AB9B-5DB06E12B80B}"/>
    <cellStyle name="Table  - Style6 3 2 3 4 5" xfId="12025" xr:uid="{BCFD1FB3-8A20-4923-A16A-445F126F2DD4}"/>
    <cellStyle name="Table  - Style6 3 2 3 5" xfId="12026" xr:uid="{62462C0F-9712-4FBF-B461-6C26D8BB22D3}"/>
    <cellStyle name="Table  - Style6 3 2 3 5 2" xfId="12027" xr:uid="{B39C640A-4460-4044-A370-3A25407B29F9}"/>
    <cellStyle name="Table  - Style6 3 2 3 5 2 2" xfId="12028" xr:uid="{67FED52F-124F-4931-813E-C1DA690AFEB9}"/>
    <cellStyle name="Table  - Style6 3 2 3 5 2 2 2" xfId="12029" xr:uid="{3D2CF2EE-80E4-482A-9BC7-FA30AD6EC829}"/>
    <cellStyle name="Table  - Style6 3 2 3 5 2 2 2 2" xfId="12030" xr:uid="{ED0226E2-CA6C-499C-8F6C-C3E93F45D6F6}"/>
    <cellStyle name="Table  - Style6 3 2 3 5 2 2 3" xfId="12031" xr:uid="{414220A0-FF95-46BD-8D26-EDF0F64709DD}"/>
    <cellStyle name="Table  - Style6 3 2 3 5 2 3" xfId="12032" xr:uid="{F13B3D81-0DE9-4363-B96B-C765305C90B9}"/>
    <cellStyle name="Table  - Style6 3 2 3 5 3" xfId="12033" xr:uid="{8F8AA8AE-DB7D-4B68-824D-886361141455}"/>
    <cellStyle name="Table  - Style6 3 2 3 5 3 2" xfId="12034" xr:uid="{F5D50BDD-E72F-410D-AE52-4B13C1F3B2F7}"/>
    <cellStyle name="Table  - Style6 3 2 3 5 3 2 2" xfId="12035" xr:uid="{6DFF8B75-573E-4709-B24F-A3D988296C41}"/>
    <cellStyle name="Table  - Style6 3 2 3 5 3 3" xfId="12036" xr:uid="{11C7DEF4-34D8-402D-9DD2-B915E876462F}"/>
    <cellStyle name="Table  - Style6 3 2 3 5 4" xfId="12037" xr:uid="{7D686F1C-0C86-47BF-A101-523EBE2AAD83}"/>
    <cellStyle name="Table  - Style6 3 2 3 6" xfId="12038" xr:uid="{78C450C8-4C6D-455D-BB76-40E402A7A904}"/>
    <cellStyle name="Table  - Style6 3 2 3 6 2" xfId="12039" xr:uid="{F2DAE532-693F-4FBB-81D6-20F6CEBE03CA}"/>
    <cellStyle name="Table  - Style6 3 2 3 6 2 2" xfId="12040" xr:uid="{2FF23610-065A-468D-A72E-AAD82D5288CC}"/>
    <cellStyle name="Table  - Style6 3 2 3 6 2 2 2" xfId="12041" xr:uid="{C99C721B-1E83-4938-B5C1-7C8980CCDDCA}"/>
    <cellStyle name="Table  - Style6 3 2 3 6 2 3" xfId="12042" xr:uid="{1F530E21-3024-467B-9666-2156D520F816}"/>
    <cellStyle name="Table  - Style6 3 2 3 6 3" xfId="12043" xr:uid="{DE7D7198-FFF0-4736-82BD-0BEFB4C00F95}"/>
    <cellStyle name="Table  - Style6 3 2 3 7" xfId="12044" xr:uid="{A351CA9E-9E74-400C-B239-2A93068B5F92}"/>
    <cellStyle name="Table  - Style6 3 2 3 7 2" xfId="12045" xr:uid="{E485EF44-CBAA-45F8-B387-A57E16C19C66}"/>
    <cellStyle name="Table  - Style6 3 2 3 7 2 2" xfId="12046" xr:uid="{955FC5CF-D964-45A5-868C-0455711E3DC1}"/>
    <cellStyle name="Table  - Style6 3 2 3 7 3" xfId="12047" xr:uid="{9D7CC8A4-82A6-41C8-820F-8656C00486D9}"/>
    <cellStyle name="Table  - Style6 3 2 3 8" xfId="12048" xr:uid="{07495C75-34D0-4E54-87E7-9B13C721043A}"/>
    <cellStyle name="Table  - Style6 3 2 3 8 2" xfId="12049" xr:uid="{35F04FCB-D7F8-4B5A-BDDC-3C4932829C69}"/>
    <cellStyle name="Table  - Style6 3 2 3 9" xfId="12050" xr:uid="{AAE22FB6-A42B-4483-84A7-16F89645834B}"/>
    <cellStyle name="Table  - Style6 3 2 4" xfId="12051" xr:uid="{001E2EC4-DF68-40FF-AA6D-EC63BB1A8440}"/>
    <cellStyle name="Table  - Style6 3 2 4 2" xfId="12052" xr:uid="{F63E511C-06E4-4FC5-9A23-D55729AA5BC4}"/>
    <cellStyle name="Table  - Style6 3 2 4 2 2" xfId="12053" xr:uid="{D63098FE-A209-4A4A-A855-567449269E76}"/>
    <cellStyle name="Table  - Style6 3 2 4 2 2 2" xfId="12054" xr:uid="{50EEC2A2-6007-450B-A4A8-CF6C2CF9A137}"/>
    <cellStyle name="Table  - Style6 3 2 4 2 2 2 2" xfId="12055" xr:uid="{C8EDBFF4-F2E7-4776-B422-D8758DDE5B20}"/>
    <cellStyle name="Table  - Style6 3 2 4 2 2 3" xfId="12056" xr:uid="{61E73A4F-063F-4828-A495-72C07A1F3B59}"/>
    <cellStyle name="Table  - Style6 3 2 4 2 3" xfId="12057" xr:uid="{1185AC1A-4ADD-434B-8168-C552EBD20777}"/>
    <cellStyle name="Table  - Style6 3 2 4 3" xfId="12058" xr:uid="{0DEB1FE7-E268-4913-866C-4209CDDE1B1B}"/>
    <cellStyle name="Table  - Style6 3 2 4 3 2" xfId="12059" xr:uid="{A2456E6E-A740-4A2C-A91A-3C48C514C050}"/>
    <cellStyle name="Table  - Style6 3 2 4 3 2 2" xfId="12060" xr:uid="{627A80C8-10B6-45FE-9584-B8C138CD2151}"/>
    <cellStyle name="Table  - Style6 3 2 4 3 3" xfId="12061" xr:uid="{0E5C29C1-2383-4F4A-8AD7-E97F61FDCF7D}"/>
    <cellStyle name="Table  - Style6 3 2 4 4" xfId="12062" xr:uid="{BCE95781-C530-4AF6-982C-22853756F7C3}"/>
    <cellStyle name="Table  - Style6 3 2 4 4 2" xfId="12063" xr:uid="{E1FBCF11-8F7C-4CAB-957F-A5D153A50E1E}"/>
    <cellStyle name="Table  - Style6 3 2 4 5" xfId="12064" xr:uid="{0CDC667A-685C-45FE-9CAB-415F0936D0FF}"/>
    <cellStyle name="Table  - Style6 3 2 5" xfId="12065" xr:uid="{6EA1F412-954A-4B0A-B45B-45428B0E6E7B}"/>
    <cellStyle name="Table  - Style6 3 2 5 2" xfId="12066" xr:uid="{600046A5-B86E-41D9-A918-543EEDF99F4E}"/>
    <cellStyle name="Table  - Style6 3 2 5 2 2" xfId="12067" xr:uid="{424C548E-3ACC-4197-A1AB-4DD081F59287}"/>
    <cellStyle name="Table  - Style6 3 2 5 2 2 2" xfId="12068" xr:uid="{F176903C-F10F-4920-847D-C211CDA19C30}"/>
    <cellStyle name="Table  - Style6 3 2 5 2 2 2 2" xfId="12069" xr:uid="{849B46DC-BEA0-49FE-8328-D43499CE36B7}"/>
    <cellStyle name="Table  - Style6 3 2 5 2 2 3" xfId="12070" xr:uid="{5A5E453A-294C-42B7-9378-68ACBFEC68DE}"/>
    <cellStyle name="Table  - Style6 3 2 5 2 3" xfId="12071" xr:uid="{44017301-8914-456D-A09A-03D1E19145CB}"/>
    <cellStyle name="Table  - Style6 3 2 5 3" xfId="12072" xr:uid="{CAEF5E30-34B5-42AA-BA1E-2057E5E0F77F}"/>
    <cellStyle name="Table  - Style6 3 2 5 3 2" xfId="12073" xr:uid="{C877B068-BA60-412F-9731-ACE8D2A3D3C2}"/>
    <cellStyle name="Table  - Style6 3 2 5 3 2 2" xfId="12074" xr:uid="{C9F6FAF9-FC1A-40F8-A39A-4FFDFA9D65AA}"/>
    <cellStyle name="Table  - Style6 3 2 5 3 3" xfId="12075" xr:uid="{181A1161-B79A-4D8D-9986-E0FD02D64330}"/>
    <cellStyle name="Table  - Style6 3 2 5 4" xfId="12076" xr:uid="{3D82CCE3-F77D-4B9C-BAE9-426CD42A92B7}"/>
    <cellStyle name="Table  - Style6 3 2 5 4 2" xfId="12077" xr:uid="{2D841CB0-7176-45F4-81B9-3558D111B2DD}"/>
    <cellStyle name="Table  - Style6 3 2 5 5" xfId="12078" xr:uid="{648BC305-DE82-4705-B485-3993671CC56D}"/>
    <cellStyle name="Table  - Style6 3 2 6" xfId="12079" xr:uid="{68D20545-C680-4331-92FB-E914B1CCECCA}"/>
    <cellStyle name="Table  - Style6 3 2 6 2" xfId="12080" xr:uid="{347B89E2-03D8-4CFC-9B37-59883A506A81}"/>
    <cellStyle name="Table  - Style6 3 2 6 2 2" xfId="12081" xr:uid="{9C1A12C6-280C-43E5-B4FE-CB19F046FC30}"/>
    <cellStyle name="Table  - Style6 3 2 6 2 2 2" xfId="12082" xr:uid="{B586DB85-E195-4A3B-989E-A93652466021}"/>
    <cellStyle name="Table  - Style6 3 2 6 2 2 2 2" xfId="12083" xr:uid="{C4ED62A3-27DE-472D-AEEB-F3B32CC1A852}"/>
    <cellStyle name="Table  - Style6 3 2 6 2 2 3" xfId="12084" xr:uid="{5C17E255-901F-4E70-85F0-55444B368966}"/>
    <cellStyle name="Table  - Style6 3 2 6 2 3" xfId="12085" xr:uid="{79B74415-6CCC-4A58-A061-1078F14CFF01}"/>
    <cellStyle name="Table  - Style6 3 2 6 3" xfId="12086" xr:uid="{0F996501-11CB-4A6E-A536-D282992D10EF}"/>
    <cellStyle name="Table  - Style6 3 2 6 3 2" xfId="12087" xr:uid="{FAFDBF5F-3DA0-468F-A169-28DBC7F91232}"/>
    <cellStyle name="Table  - Style6 3 2 6 3 2 2" xfId="12088" xr:uid="{621CEB60-A468-4687-85A8-DB058784B722}"/>
    <cellStyle name="Table  - Style6 3 2 6 3 3" xfId="12089" xr:uid="{4D061CAF-6793-41BC-A4A8-D355662AEF5E}"/>
    <cellStyle name="Table  - Style6 3 2 6 4" xfId="12090" xr:uid="{8E3FF680-3FE8-4ABA-AD79-1CDF75221107}"/>
    <cellStyle name="Table  - Style6 3 2 6 4 2" xfId="12091" xr:uid="{A1835BF3-4FD6-4210-88B0-F657F8F35C37}"/>
    <cellStyle name="Table  - Style6 3 2 6 5" xfId="12092" xr:uid="{F40C776A-3065-4AD4-A601-63DA1CD8E6AE}"/>
    <cellStyle name="Table  - Style6 3 2 7" xfId="12093" xr:uid="{6F446EDC-0EFF-4A1E-9608-57902E2928C3}"/>
    <cellStyle name="Table  - Style6 3 2 7 2" xfId="12094" xr:uid="{334F9149-E162-48B8-9A21-ECD8426D1FA2}"/>
    <cellStyle name="Table  - Style6 3 2 7 2 2" xfId="12095" xr:uid="{1E01781E-B30B-40AC-8CD5-845F292645AA}"/>
    <cellStyle name="Table  - Style6 3 2 7 2 2 2" xfId="12096" xr:uid="{A4FF64E6-09B2-409A-A636-06987452D19B}"/>
    <cellStyle name="Table  - Style6 3 2 7 2 3" xfId="12097" xr:uid="{C2483181-81AD-4328-94A9-9D8BB07F31B5}"/>
    <cellStyle name="Table  - Style6 3 2 7 3" xfId="12098" xr:uid="{3464C49D-E49E-4194-A4AE-65BE2D31A0A4}"/>
    <cellStyle name="Table  - Style6 3 2 8" xfId="12099" xr:uid="{BC60DB63-ECB1-4E51-8BF0-91643E4FC149}"/>
    <cellStyle name="Table  - Style6 3 2 8 2" xfId="12100" xr:uid="{E8B5E176-13A1-4392-8C84-788DAF755E2D}"/>
    <cellStyle name="Table  - Style6 3 2 8 2 2" xfId="12101" xr:uid="{9C7D1E10-25AB-49BD-9CDC-7939A1AF9A59}"/>
    <cellStyle name="Table  - Style6 3 2 8 3" xfId="12102" xr:uid="{965C30C9-2288-42AE-891A-EF6C4BA4344E}"/>
    <cellStyle name="Table  - Style6 3 2 9" xfId="12103" xr:uid="{0F8055E9-635C-4EDC-9AB5-84F4A365BC69}"/>
    <cellStyle name="Table  - Style6 3 2 9 2" xfId="12104" xr:uid="{8B6E1F8B-1A7D-48D7-A73C-76F5D2FE0266}"/>
    <cellStyle name="Table  - Style6 3 3" xfId="12105" xr:uid="{11E37A53-8B10-4391-A444-5AA12BF21BEC}"/>
    <cellStyle name="Table  - Style6 3 3 2" xfId="12106" xr:uid="{CDF62A44-BE75-4B2F-8851-37215B886A5A}"/>
    <cellStyle name="Table  - Style6 3 3 2 2" xfId="12107" xr:uid="{6ED9E8A4-DBEF-4AAE-B06E-CBB64FD423CB}"/>
    <cellStyle name="Table  - Style6 3 3 2 2 2" xfId="12108" xr:uid="{A40C8C6D-FE68-4103-9319-F8F9B6AF6364}"/>
    <cellStyle name="Table  - Style6 3 3 2 2 2 2" xfId="12109" xr:uid="{DD1F8CA8-A68F-4147-90D0-CD58F490BEDA}"/>
    <cellStyle name="Table  - Style6 3 3 2 2 2 2 2" xfId="12110" xr:uid="{8FED537C-DB14-47A8-BE9F-1591AC9FFBBB}"/>
    <cellStyle name="Table  - Style6 3 3 2 2 2 3" xfId="12111" xr:uid="{A88C48E8-47E8-4056-AB6B-6B79429F69E3}"/>
    <cellStyle name="Table  - Style6 3 3 2 2 3" xfId="12112" xr:uid="{D5583613-C1FA-4ACE-BCE0-81825148D516}"/>
    <cellStyle name="Table  - Style6 3 3 2 3" xfId="12113" xr:uid="{5D890673-7E0E-420F-9ABB-8D5CC1818D9D}"/>
    <cellStyle name="Table  - Style6 3 3 2 3 2" xfId="12114" xr:uid="{B475A849-80AC-4A57-98DC-825088071986}"/>
    <cellStyle name="Table  - Style6 3 3 2 3 2 2" xfId="12115" xr:uid="{26D30652-356E-4549-BFB0-A12EB89FF11D}"/>
    <cellStyle name="Table  - Style6 3 3 2 3 3" xfId="12116" xr:uid="{2C26EE0D-531D-4EAD-8E48-35E512A544FC}"/>
    <cellStyle name="Table  - Style6 3 3 2 4" xfId="12117" xr:uid="{3F9FAA52-AB37-4638-A1DA-DCF8E97DD9DC}"/>
    <cellStyle name="Table  - Style6 3 3 2 4 2" xfId="12118" xr:uid="{E8A36D6E-D47F-4213-80C2-F51B3023C1C1}"/>
    <cellStyle name="Table  - Style6 3 3 2 5" xfId="12119" xr:uid="{E9662C87-5EA5-4465-B09E-7CCE2CEE21A7}"/>
    <cellStyle name="Table  - Style6 3 3 3" xfId="12120" xr:uid="{9E01B551-C487-4725-9F2C-27F3165C4081}"/>
    <cellStyle name="Table  - Style6 3 3 3 2" xfId="12121" xr:uid="{05E6933A-9678-42F8-B20B-0781470B596D}"/>
    <cellStyle name="Table  - Style6 3 3 3 2 2" xfId="12122" xr:uid="{67AB6F03-7714-44CB-8D8D-B4BCE3240651}"/>
    <cellStyle name="Table  - Style6 3 3 3 2 2 2" xfId="12123" xr:uid="{85712861-EDE1-4B43-8EB0-160BB6775297}"/>
    <cellStyle name="Table  - Style6 3 3 3 2 2 2 2" xfId="12124" xr:uid="{E7A2DCF6-F025-48E9-B4A2-269C69A6459F}"/>
    <cellStyle name="Table  - Style6 3 3 3 2 2 3" xfId="12125" xr:uid="{A66F6509-B032-4991-93B6-A4E4E511A97D}"/>
    <cellStyle name="Table  - Style6 3 3 3 2 3" xfId="12126" xr:uid="{D4DBA19D-AA75-453D-BB11-8216E343E98D}"/>
    <cellStyle name="Table  - Style6 3 3 3 3" xfId="12127" xr:uid="{56090BCC-7027-4808-9B7E-FC307F310CE5}"/>
    <cellStyle name="Table  - Style6 3 3 3 3 2" xfId="12128" xr:uid="{934D3849-CDCB-4747-8B9C-B4C5585551CC}"/>
    <cellStyle name="Table  - Style6 3 3 3 4" xfId="12129" xr:uid="{ED8ADDAA-6F9F-4EC1-BB66-CBDC6F9DC285}"/>
    <cellStyle name="Table  - Style6 3 3 4" xfId="12130" xr:uid="{AEAD8E13-F7A8-46D9-A402-4C60DB1300F3}"/>
    <cellStyle name="Table  - Style6 3 3 4 2" xfId="12131" xr:uid="{B6F9E7E9-5022-4BAB-81A9-476887915287}"/>
    <cellStyle name="Table  - Style6 3 3 4 2 2" xfId="12132" xr:uid="{BE049776-3299-4F1C-8B22-60ADAF87959B}"/>
    <cellStyle name="Table  - Style6 3 3 4 2 2 2" xfId="12133" xr:uid="{27FA2E46-0CFB-48FE-B0B2-5B991DFC9044}"/>
    <cellStyle name="Table  - Style6 3 3 4 2 2 2 2" xfId="12134" xr:uid="{F7277FE5-A989-4018-8B7F-7A61D243048A}"/>
    <cellStyle name="Table  - Style6 3 3 4 2 2 3" xfId="12135" xr:uid="{36CBED26-C36D-4B4E-84DF-8CA7D48FFEFD}"/>
    <cellStyle name="Table  - Style6 3 3 4 2 3" xfId="12136" xr:uid="{B1FDFBF2-3BB6-4E1E-A8A0-C95AFB6BCBB5}"/>
    <cellStyle name="Table  - Style6 3 3 4 3" xfId="12137" xr:uid="{DF4FB70C-5239-4032-87AC-1625D6C716D6}"/>
    <cellStyle name="Table  - Style6 3 3 4 3 2" xfId="12138" xr:uid="{2F158F3E-BEB9-47DF-8355-F70B0DACFD8A}"/>
    <cellStyle name="Table  - Style6 3 3 4 3 2 2" xfId="12139" xr:uid="{27C4E7CF-002A-4552-A46D-D83A40B76A76}"/>
    <cellStyle name="Table  - Style6 3 3 4 3 3" xfId="12140" xr:uid="{3E8B3358-B001-406A-9627-95E088BEFE82}"/>
    <cellStyle name="Table  - Style6 3 3 4 4" xfId="12141" xr:uid="{AD18FD2B-C20A-45A4-ADF8-E107F419B6FA}"/>
    <cellStyle name="Table  - Style6 3 3 4 4 2" xfId="12142" xr:uid="{D7AED7BE-3869-44FB-9113-C6B0B6FB4796}"/>
    <cellStyle name="Table  - Style6 3 3 4 5" xfId="12143" xr:uid="{9E50D911-4ED2-42FE-A4CA-016267343FC0}"/>
    <cellStyle name="Table  - Style6 3 3 5" xfId="12144" xr:uid="{54A99DFB-1916-49F2-A2B9-1134C9002D28}"/>
    <cellStyle name="Table  - Style6 3 3 5 2" xfId="12145" xr:uid="{0C899869-0E8C-492E-ACE1-091B6731A9CF}"/>
    <cellStyle name="Table  - Style6 3 3 5 2 2" xfId="12146" xr:uid="{2BE0A5C5-5168-4EAA-AE6C-4CCA42E6FEA9}"/>
    <cellStyle name="Table  - Style6 3 3 5 2 2 2" xfId="12147" xr:uid="{195B8B8E-0E4C-4CC9-A2E6-1C53E550F824}"/>
    <cellStyle name="Table  - Style6 3 3 5 2 2 2 2" xfId="12148" xr:uid="{7F0E0A83-8D87-44A1-AC64-A1C4C5AC4864}"/>
    <cellStyle name="Table  - Style6 3 3 5 2 2 3" xfId="12149" xr:uid="{F5505116-4359-4510-AC81-ECD1FF7964FC}"/>
    <cellStyle name="Table  - Style6 3 3 5 2 3" xfId="12150" xr:uid="{CEA2430B-7180-43FC-9C80-FEA804DD62FA}"/>
    <cellStyle name="Table  - Style6 3 3 5 3" xfId="12151" xr:uid="{CE2D55ED-9BFC-48BF-A997-900038E77CA5}"/>
    <cellStyle name="Table  - Style6 3 3 5 3 2" xfId="12152" xr:uid="{A1C2167B-8481-4F36-BC9D-C66078FE3F7D}"/>
    <cellStyle name="Table  - Style6 3 3 5 3 2 2" xfId="12153" xr:uid="{628B02E0-2AA7-42AE-83D9-173B59AAD755}"/>
    <cellStyle name="Table  - Style6 3 3 5 3 3" xfId="12154" xr:uid="{82A2B880-E129-410E-9E9F-D11DA3330149}"/>
    <cellStyle name="Table  - Style6 3 3 5 4" xfId="12155" xr:uid="{C3CF1467-F38B-4390-8748-E3F061D87BCC}"/>
    <cellStyle name="Table  - Style6 3 3 6" xfId="12156" xr:uid="{83958E91-F7DA-4CE0-AC29-4AA8E5043E5E}"/>
    <cellStyle name="Table  - Style6 3 3 6 2" xfId="12157" xr:uid="{6288B249-42B7-4A30-BB84-3D8EE962B746}"/>
    <cellStyle name="Table  - Style6 3 3 6 2 2" xfId="12158" xr:uid="{490100E4-0179-4362-B7FD-1BDC25D8AD6B}"/>
    <cellStyle name="Table  - Style6 3 3 6 2 2 2" xfId="12159" xr:uid="{7232A30A-5402-403F-8565-4D94E20E2D6F}"/>
    <cellStyle name="Table  - Style6 3 3 6 2 3" xfId="12160" xr:uid="{216B0067-8840-47E0-90DD-69BCC2DBA527}"/>
    <cellStyle name="Table  - Style6 3 3 6 3" xfId="12161" xr:uid="{EA9F4CE3-6E88-46DE-B593-87CE716B5CA4}"/>
    <cellStyle name="Table  - Style6 3 3 7" xfId="12162" xr:uid="{1D6D13C5-93FF-471C-A8E8-8E9D778EF891}"/>
    <cellStyle name="Table  - Style6 3 3 7 2" xfId="12163" xr:uid="{DED87740-A39C-4E40-8BD9-DCBBFC2575B4}"/>
    <cellStyle name="Table  - Style6 3 3 7 2 2" xfId="12164" xr:uid="{59EFF247-1752-424C-82D7-E14E3275DB60}"/>
    <cellStyle name="Table  - Style6 3 3 7 3" xfId="12165" xr:uid="{847E7E29-8ECA-4E91-BD18-04DC3A5D40CC}"/>
    <cellStyle name="Table  - Style6 3 3 8" xfId="12166" xr:uid="{BBAA7F43-FB31-4E05-B7B1-51E62BDE6577}"/>
    <cellStyle name="Table  - Style6 3 3 8 2" xfId="12167" xr:uid="{A95B79C3-3AE0-4B0B-8FC0-33824C1E3532}"/>
    <cellStyle name="Table  - Style6 3 3 9" xfId="12168" xr:uid="{F9957979-F296-4B0E-8898-1DF4751295CF}"/>
    <cellStyle name="Table  - Style6 3 4" xfId="12169" xr:uid="{C3E42E81-6960-4F3F-B7F3-5D249F424908}"/>
    <cellStyle name="Table  - Style6 3 4 2" xfId="12170" xr:uid="{3522EBDC-99F6-4D5F-B9B5-28F63EB40DEB}"/>
    <cellStyle name="Table  - Style6 3 4 2 2" xfId="12171" xr:uid="{B5260C70-84E7-4259-86B2-6783B6E0E686}"/>
    <cellStyle name="Table  - Style6 3 4 2 2 2" xfId="12172" xr:uid="{D17A4815-2DE8-49A2-8D4A-2056290EDFFC}"/>
    <cellStyle name="Table  - Style6 3 4 2 2 2 2" xfId="12173" xr:uid="{65B10999-0094-4F63-99BB-CEFE3821C132}"/>
    <cellStyle name="Table  - Style6 3 4 2 2 2 2 2" xfId="12174" xr:uid="{05D44DCA-29AA-4239-8CF8-881AB701B4C7}"/>
    <cellStyle name="Table  - Style6 3 4 2 2 2 3" xfId="12175" xr:uid="{EB7D57FF-A148-4E36-9EC2-B12241B2BF6D}"/>
    <cellStyle name="Table  - Style6 3 4 2 2 3" xfId="12176" xr:uid="{D5BD4558-AC42-40BD-B0F4-48679A44ABAE}"/>
    <cellStyle name="Table  - Style6 3 4 2 3" xfId="12177" xr:uid="{630487A2-3E19-4B3D-A4E0-5E38A50CB705}"/>
    <cellStyle name="Table  - Style6 3 4 2 3 2" xfId="12178" xr:uid="{84AA1CA2-1C2C-41DB-87B0-D4FABC841CBD}"/>
    <cellStyle name="Table  - Style6 3 4 2 3 2 2" xfId="12179" xr:uid="{CA43A3C1-3689-4DF2-AA85-828C53E91C5A}"/>
    <cellStyle name="Table  - Style6 3 4 2 3 3" xfId="12180" xr:uid="{4CEDC159-8C82-4C8B-8F68-AD0C0C10A95B}"/>
    <cellStyle name="Table  - Style6 3 4 2 4" xfId="12181" xr:uid="{CFFE10D4-D856-486D-B12F-68EC11228DC1}"/>
    <cellStyle name="Table  - Style6 3 4 2 4 2" xfId="12182" xr:uid="{B25158E6-835B-4841-B761-4DE09C6E71B6}"/>
    <cellStyle name="Table  - Style6 3 4 2 5" xfId="12183" xr:uid="{189FF3E7-A2B2-4D95-B9BD-A5D902CAC0A3}"/>
    <cellStyle name="Table  - Style6 3 4 3" xfId="12184" xr:uid="{0927EBAB-5375-46DF-8D41-CFBF8C44720A}"/>
    <cellStyle name="Table  - Style6 3 4 3 2" xfId="12185" xr:uid="{9A708E4E-93AE-41A1-9EA9-F8C962094C28}"/>
    <cellStyle name="Table  - Style6 3 4 3 2 2" xfId="12186" xr:uid="{A41C54AC-6DA7-4068-BFA8-181F2F496AFD}"/>
    <cellStyle name="Table  - Style6 3 4 3 2 2 2" xfId="12187" xr:uid="{EC83846C-BF77-4532-89FF-6BF42E56CC80}"/>
    <cellStyle name="Table  - Style6 3 4 3 2 2 2 2" xfId="12188" xr:uid="{560A16FF-A2EB-4570-95B0-9C245D45A044}"/>
    <cellStyle name="Table  - Style6 3 4 3 2 2 3" xfId="12189" xr:uid="{D1347849-DB97-43BE-A40A-C3124DD20E42}"/>
    <cellStyle name="Table  - Style6 3 4 3 2 3" xfId="12190" xr:uid="{954BCC06-C810-420F-9CB6-FA227E69027B}"/>
    <cellStyle name="Table  - Style6 3 4 3 3" xfId="12191" xr:uid="{135E8399-B809-47E0-97FA-C03CDE68C574}"/>
    <cellStyle name="Table  - Style6 3 4 3 3 2" xfId="12192" xr:uid="{1B62940E-82FE-4F2B-A749-4CCCCB65277B}"/>
    <cellStyle name="Table  - Style6 3 4 3 4" xfId="12193" xr:uid="{A03BDA8D-3F63-47CE-AE9E-7AD6A7D703C6}"/>
    <cellStyle name="Table  - Style6 3 4 4" xfId="12194" xr:uid="{07B7C047-8A88-471C-869F-209BB7A33FF0}"/>
    <cellStyle name="Table  - Style6 3 4 4 2" xfId="12195" xr:uid="{20401B67-8575-4067-95BF-C3AD891DE942}"/>
    <cellStyle name="Table  - Style6 3 4 4 2 2" xfId="12196" xr:uid="{AD9F91E6-E934-4A2B-979F-A5A76080618D}"/>
    <cellStyle name="Table  - Style6 3 4 4 2 2 2" xfId="12197" xr:uid="{5E072AB5-2A03-4FAE-ABD1-58E229F6535F}"/>
    <cellStyle name="Table  - Style6 3 4 4 2 2 2 2" xfId="12198" xr:uid="{D2979AD7-C0AF-48F2-94A7-766B6BDEFE48}"/>
    <cellStyle name="Table  - Style6 3 4 4 2 2 3" xfId="12199" xr:uid="{DBBCBD8E-94A7-4809-BE6C-503E90CAC587}"/>
    <cellStyle name="Table  - Style6 3 4 4 2 3" xfId="12200" xr:uid="{2C829327-1A37-42D3-A6F7-6696288DBD30}"/>
    <cellStyle name="Table  - Style6 3 4 4 3" xfId="12201" xr:uid="{86C692D6-5F32-4ED3-B2D9-ED72A235F84C}"/>
    <cellStyle name="Table  - Style6 3 4 4 3 2" xfId="12202" xr:uid="{78666446-6F12-4472-8853-80AE2D4A3B12}"/>
    <cellStyle name="Table  - Style6 3 4 4 3 2 2" xfId="12203" xr:uid="{8DA54D11-D02F-43F0-A4CC-531D114CB60B}"/>
    <cellStyle name="Table  - Style6 3 4 4 3 3" xfId="12204" xr:uid="{15AA95D2-6A4A-425F-BEE0-A733DAFF5B1F}"/>
    <cellStyle name="Table  - Style6 3 4 4 4" xfId="12205" xr:uid="{413F6F5C-AC1D-4501-A634-D04B0C1D5F60}"/>
    <cellStyle name="Table  - Style6 3 4 4 4 2" xfId="12206" xr:uid="{1E1855C6-279A-4337-9231-15C69169E944}"/>
    <cellStyle name="Table  - Style6 3 4 4 5" xfId="12207" xr:uid="{0A2CF415-1571-488C-9975-24AED06F9194}"/>
    <cellStyle name="Table  - Style6 3 4 5" xfId="12208" xr:uid="{91136477-6F2F-4E82-8D4E-05138AFD07DB}"/>
    <cellStyle name="Table  - Style6 3 4 5 2" xfId="12209" xr:uid="{87416E94-5EB7-4883-9764-79F637307FD3}"/>
    <cellStyle name="Table  - Style6 3 4 5 2 2" xfId="12210" xr:uid="{8C3148F9-2038-44CB-AB62-EE3DEB4B57F6}"/>
    <cellStyle name="Table  - Style6 3 4 5 2 2 2" xfId="12211" xr:uid="{3FAEEF09-5D62-409D-98BE-288D098BBFB2}"/>
    <cellStyle name="Table  - Style6 3 4 5 2 2 2 2" xfId="12212" xr:uid="{D2D63203-C767-4055-9473-36A6909FCD71}"/>
    <cellStyle name="Table  - Style6 3 4 5 2 2 3" xfId="12213" xr:uid="{7C7E159F-01A9-4B60-80A9-7BF9B23F64A0}"/>
    <cellStyle name="Table  - Style6 3 4 5 2 3" xfId="12214" xr:uid="{E5B61B3C-9F49-4222-B706-12C8129883F9}"/>
    <cellStyle name="Table  - Style6 3 4 5 3" xfId="12215" xr:uid="{95198BD1-FE8C-4C3F-8B2C-3AABB7FDCAF7}"/>
    <cellStyle name="Table  - Style6 3 4 5 3 2" xfId="12216" xr:uid="{14654C93-5F69-472C-AE15-8198D7D17FF8}"/>
    <cellStyle name="Table  - Style6 3 4 5 3 2 2" xfId="12217" xr:uid="{D4F4A589-3E63-432C-A556-159EAFE1AA3E}"/>
    <cellStyle name="Table  - Style6 3 4 5 3 3" xfId="12218" xr:uid="{F8447C73-B7F8-4873-A344-B537C24A19C3}"/>
    <cellStyle name="Table  - Style6 3 4 5 4" xfId="12219" xr:uid="{DBFA85EB-211B-492A-A038-90FE092F027A}"/>
    <cellStyle name="Table  - Style6 3 4 6" xfId="12220" xr:uid="{A7579450-438B-4665-B421-0EFF772C00F9}"/>
    <cellStyle name="Table  - Style6 3 4 6 2" xfId="12221" xr:uid="{E7B9CF1E-1731-446D-AC41-D5466C741CDD}"/>
    <cellStyle name="Table  - Style6 3 4 6 2 2" xfId="12222" xr:uid="{5582EA63-5F65-409F-B00C-D46AA085A750}"/>
    <cellStyle name="Table  - Style6 3 4 6 2 2 2" xfId="12223" xr:uid="{9CBA3EB9-2817-47D9-A361-527375D9CADB}"/>
    <cellStyle name="Table  - Style6 3 4 6 2 3" xfId="12224" xr:uid="{0D4BEA31-2DB7-4BF9-9F6B-6DC50BFEB593}"/>
    <cellStyle name="Table  - Style6 3 4 6 3" xfId="12225" xr:uid="{7F5E2027-E919-4943-BF3E-B75BB62F6328}"/>
    <cellStyle name="Table  - Style6 3 4 7" xfId="12226" xr:uid="{02066BDF-C895-4833-BEBB-EC48B163A3B2}"/>
    <cellStyle name="Table  - Style6 3 4 7 2" xfId="12227" xr:uid="{C1E820B6-1AEA-4C40-A6B6-E0B255FFFD2D}"/>
    <cellStyle name="Table  - Style6 3 4 7 2 2" xfId="12228" xr:uid="{B98F8A84-B03A-4A7F-B9E2-DFA3F11E81D4}"/>
    <cellStyle name="Table  - Style6 3 4 7 3" xfId="12229" xr:uid="{3667A4E1-18D6-4D3A-AF00-5A67C0E9E3C8}"/>
    <cellStyle name="Table  - Style6 3 4 8" xfId="12230" xr:uid="{B078A30C-5908-425E-A6D7-DF4AF6149C8F}"/>
    <cellStyle name="Table  - Style6 3 4 8 2" xfId="12231" xr:uid="{4861562F-A2B7-4D08-9868-F4BD3FEDD2A5}"/>
    <cellStyle name="Table  - Style6 3 4 9" xfId="12232" xr:uid="{3C71790E-D1CE-4B23-A8A6-7594E92D02CF}"/>
    <cellStyle name="Table  - Style6 3 5" xfId="12233" xr:uid="{7901C1BE-2218-443C-A62F-7554B050EA09}"/>
    <cellStyle name="Table  - Style6 3 5 2" xfId="12234" xr:uid="{1CD13659-42A0-4684-B419-13545A9DB2D4}"/>
    <cellStyle name="Table  - Style6 3 5 2 2" xfId="12235" xr:uid="{C3E2F63E-2287-4B4C-B3D7-A6C8067A707A}"/>
    <cellStyle name="Table  - Style6 3 5 2 2 2" xfId="12236" xr:uid="{D194F718-C754-4BC2-A5C0-ABAFA4E049B9}"/>
    <cellStyle name="Table  - Style6 3 5 2 2 2 2" xfId="12237" xr:uid="{64FF6E04-6447-4484-B1DB-01AA3158514E}"/>
    <cellStyle name="Table  - Style6 3 5 2 2 2 2 2" xfId="12238" xr:uid="{6CC08C8F-958F-47A6-B400-E8CFBE5C0A55}"/>
    <cellStyle name="Table  - Style6 3 5 2 2 2 3" xfId="12239" xr:uid="{27E7806A-77C2-4043-93AA-A69FFC23304F}"/>
    <cellStyle name="Table  - Style6 3 5 2 2 3" xfId="12240" xr:uid="{2D44069B-EBEC-4606-8036-D7753C462C5F}"/>
    <cellStyle name="Table  - Style6 3 5 2 3" xfId="12241" xr:uid="{F690BA06-6B13-4AF3-8ADC-9CC888D3ACC5}"/>
    <cellStyle name="Table  - Style6 3 5 2 3 2" xfId="12242" xr:uid="{EB6D3BA0-6BF3-4BF1-B233-E4C53CD73B85}"/>
    <cellStyle name="Table  - Style6 3 5 2 3 2 2" xfId="12243" xr:uid="{D0C3F057-704E-4B97-90B9-0CA2F9FCE266}"/>
    <cellStyle name="Table  - Style6 3 5 2 3 3" xfId="12244" xr:uid="{E58706D9-2AB6-4F9B-8408-C97EFDB14D18}"/>
    <cellStyle name="Table  - Style6 3 5 2 4" xfId="12245" xr:uid="{7CC7A2BC-B3A3-4C67-9739-6C60A929A9DF}"/>
    <cellStyle name="Table  - Style6 3 5 2 4 2" xfId="12246" xr:uid="{D62F07B5-D304-4A2E-B267-92B1DF0DBAC9}"/>
    <cellStyle name="Table  - Style6 3 5 2 5" xfId="12247" xr:uid="{0EA55D19-9472-4392-8665-E8C03DEBD67D}"/>
    <cellStyle name="Table  - Style6 3 5 3" xfId="12248" xr:uid="{33BFD403-2F1C-4871-A2C2-53ABEBE6774D}"/>
    <cellStyle name="Table  - Style6 3 5 3 2" xfId="12249" xr:uid="{22AA5509-C494-49AE-A3D2-0C0C70292BE0}"/>
    <cellStyle name="Table  - Style6 3 5 3 2 2" xfId="12250" xr:uid="{7E31F387-1912-4E88-9F4E-66FAAC3F1496}"/>
    <cellStyle name="Table  - Style6 3 5 3 2 2 2" xfId="12251" xr:uid="{48E88B0D-D2CB-4860-8081-12E56D78C738}"/>
    <cellStyle name="Table  - Style6 3 5 3 2 2 2 2" xfId="12252" xr:uid="{AC098802-DA24-458A-8E33-387C6EA8DD25}"/>
    <cellStyle name="Table  - Style6 3 5 3 2 2 3" xfId="12253" xr:uid="{DA1DA9C5-4FBD-45F2-BEA2-536CDD3F665A}"/>
    <cellStyle name="Table  - Style6 3 5 3 2 3" xfId="12254" xr:uid="{027D589C-4637-4D04-AE76-9CBDD86C058F}"/>
    <cellStyle name="Table  - Style6 3 5 3 3" xfId="12255" xr:uid="{35627BCE-19E4-460E-8D9A-AD992172C057}"/>
    <cellStyle name="Table  - Style6 3 5 3 3 2" xfId="12256" xr:uid="{E964BF8A-8FE2-414C-9594-0890EDE173BE}"/>
    <cellStyle name="Table  - Style6 3 5 3 4" xfId="12257" xr:uid="{FBF5C974-6013-41B6-AF16-ED09AF785FE0}"/>
    <cellStyle name="Table  - Style6 3 5 4" xfId="12258" xr:uid="{EA7713DD-D015-498A-ACA5-F44A49C77232}"/>
    <cellStyle name="Table  - Style6 3 5 4 2" xfId="12259" xr:uid="{4A6182B0-7FB3-4DFA-B804-FADC07515AFA}"/>
    <cellStyle name="Table  - Style6 3 5 4 2 2" xfId="12260" xr:uid="{B09283A5-6037-4D7D-9643-B3217F76B113}"/>
    <cellStyle name="Table  - Style6 3 5 4 2 2 2" xfId="12261" xr:uid="{58120AD4-DB1B-4358-B139-24FB13F878F2}"/>
    <cellStyle name="Table  - Style6 3 5 4 2 2 2 2" xfId="12262" xr:uid="{D633874B-3BA0-49C2-8D00-632C21415ADE}"/>
    <cellStyle name="Table  - Style6 3 5 4 2 2 3" xfId="12263" xr:uid="{DB62E3BF-BC93-428E-AF88-076EBD2C57CB}"/>
    <cellStyle name="Table  - Style6 3 5 4 2 3" xfId="12264" xr:uid="{B173CA86-7CA0-4309-8F78-C6CF110DE3FD}"/>
    <cellStyle name="Table  - Style6 3 5 4 3" xfId="12265" xr:uid="{1F0A0393-1307-451C-B8AE-B74D578C9584}"/>
    <cellStyle name="Table  - Style6 3 5 4 3 2" xfId="12266" xr:uid="{24400236-93E7-4BC0-9AC3-0B787FE66D96}"/>
    <cellStyle name="Table  - Style6 3 5 4 3 2 2" xfId="12267" xr:uid="{20B192E4-625B-4776-92F2-4C0D657E5A84}"/>
    <cellStyle name="Table  - Style6 3 5 4 3 3" xfId="12268" xr:uid="{28237740-8A9D-4E36-A4AD-C80563A41D21}"/>
    <cellStyle name="Table  - Style6 3 5 4 4" xfId="12269" xr:uid="{A4DF4CFC-3A5B-46F9-826A-ADE23AF42E6D}"/>
    <cellStyle name="Table  - Style6 3 5 4 4 2" xfId="12270" xr:uid="{61419972-C9FA-432A-9951-A3F618B42716}"/>
    <cellStyle name="Table  - Style6 3 5 4 5" xfId="12271" xr:uid="{2389811B-C648-4FCC-8A5E-858C5D6799D1}"/>
    <cellStyle name="Table  - Style6 3 5 5" xfId="12272" xr:uid="{E21B588D-472A-459B-9EEE-058C2442BA82}"/>
    <cellStyle name="Table  - Style6 3 5 5 2" xfId="12273" xr:uid="{FD944FB6-C8C3-4EFC-B570-B233DCE51F36}"/>
    <cellStyle name="Table  - Style6 3 5 5 2 2" xfId="12274" xr:uid="{5ABB2A51-441D-4336-A6F0-E0DA35D8EB9B}"/>
    <cellStyle name="Table  - Style6 3 5 5 2 2 2" xfId="12275" xr:uid="{4D761533-FE37-4D19-B61D-3F3458333E9C}"/>
    <cellStyle name="Table  - Style6 3 5 5 2 2 2 2" xfId="12276" xr:uid="{7A79FA19-5D11-437F-80AF-AE375999A966}"/>
    <cellStyle name="Table  - Style6 3 5 5 2 2 3" xfId="12277" xr:uid="{DAABF00E-C91E-4EB4-9753-C201A98B2EAB}"/>
    <cellStyle name="Table  - Style6 3 5 5 2 3" xfId="12278" xr:uid="{0EE238CA-C64B-4CEC-A3B0-265CB49F7E73}"/>
    <cellStyle name="Table  - Style6 3 5 5 3" xfId="12279" xr:uid="{83864C86-7029-490F-A040-B62C60E67225}"/>
    <cellStyle name="Table  - Style6 3 5 5 3 2" xfId="12280" xr:uid="{AEFB7D69-96CC-4197-95D7-4EBB9E39F2C8}"/>
    <cellStyle name="Table  - Style6 3 5 5 3 2 2" xfId="12281" xr:uid="{0D992AB3-770A-4126-9F5B-965489E25907}"/>
    <cellStyle name="Table  - Style6 3 5 5 3 3" xfId="12282" xr:uid="{9F9BA25E-57EF-4033-B21D-E04CA341AA1A}"/>
    <cellStyle name="Table  - Style6 3 5 5 4" xfId="12283" xr:uid="{B29D0ABC-0B11-43F8-A5EB-1BEBE218E071}"/>
    <cellStyle name="Table  - Style6 3 5 6" xfId="12284" xr:uid="{A0D58B20-8558-4674-BDE5-CCF79B440A82}"/>
    <cellStyle name="Table  - Style6 3 5 6 2" xfId="12285" xr:uid="{A65FA999-3FF1-4898-A158-FC6638E6C032}"/>
    <cellStyle name="Table  - Style6 3 5 6 2 2" xfId="12286" xr:uid="{7AC9D91D-EC4D-4DA2-B867-431A69541AC2}"/>
    <cellStyle name="Table  - Style6 3 5 6 2 2 2" xfId="12287" xr:uid="{68B3CF7B-24C1-44A6-9E7D-B0890AA1FB92}"/>
    <cellStyle name="Table  - Style6 3 5 6 2 3" xfId="12288" xr:uid="{8B9BC9FF-2022-45DE-85A2-8DC770BF7D0C}"/>
    <cellStyle name="Table  - Style6 3 5 6 3" xfId="12289" xr:uid="{6C0C3520-4C7E-4F5F-8255-DE20264335FD}"/>
    <cellStyle name="Table  - Style6 3 5 7" xfId="12290" xr:uid="{3AFD4934-7068-4197-AAE8-B64B34FDB40F}"/>
    <cellStyle name="Table  - Style6 3 5 7 2" xfId="12291" xr:uid="{D210C41B-D6E1-4BC5-93C9-DACA72F18552}"/>
    <cellStyle name="Table  - Style6 3 5 7 2 2" xfId="12292" xr:uid="{BF285B4A-291C-439B-9D35-5C25C78938D6}"/>
    <cellStyle name="Table  - Style6 3 5 7 3" xfId="12293" xr:uid="{2F4423B8-E5E9-4151-9C0B-4AF8E2A12830}"/>
    <cellStyle name="Table  - Style6 3 5 8" xfId="12294" xr:uid="{D2E0EA81-78DC-43A0-95FA-B222D00668A5}"/>
    <cellStyle name="Table  - Style6 3 5 8 2" xfId="12295" xr:uid="{0C9CB50A-60C6-4C71-A284-A9D98C8C3E78}"/>
    <cellStyle name="Table  - Style6 3 5 9" xfId="12296" xr:uid="{E922DDDD-9E01-482C-9302-7FC20515DDA5}"/>
    <cellStyle name="Table  - Style6 3 6" xfId="12297" xr:uid="{99F16010-B22A-4D9B-A145-D7FAB5ED2827}"/>
    <cellStyle name="Table  - Style6 3 6 2" xfId="12298" xr:uid="{F0290653-5B8E-4443-950F-B5978186466A}"/>
    <cellStyle name="Table  - Style6 3 6 2 2" xfId="12299" xr:uid="{E6A3A3CB-BB43-4AE5-AA95-9DACB91AC39C}"/>
    <cellStyle name="Table  - Style6 3 6 2 2 2" xfId="12300" xr:uid="{CE0958BF-2AAE-42F7-9F62-3BCC1CF3A13E}"/>
    <cellStyle name="Table  - Style6 3 6 2 2 2 2" xfId="12301" xr:uid="{99F559D1-E10C-48DE-892B-00FDD9EB9735}"/>
    <cellStyle name="Table  - Style6 3 6 2 2 3" xfId="12302" xr:uid="{6F79345A-9C9D-4675-A666-D7F724D38A0F}"/>
    <cellStyle name="Table  - Style6 3 6 2 3" xfId="12303" xr:uid="{593C460E-5AB3-4845-ACB6-C8673975FCC8}"/>
    <cellStyle name="Table  - Style6 3 6 3" xfId="12304" xr:uid="{EB4AC7CA-B7EF-4502-BA65-0C820A2F1A52}"/>
    <cellStyle name="Table  - Style6 3 6 3 2" xfId="12305" xr:uid="{2CEE8ECA-1127-40AF-9945-54B71381CBE3}"/>
    <cellStyle name="Table  - Style6 3 6 3 2 2" xfId="12306" xr:uid="{77B08076-E9E5-4800-85A9-1F72E659A240}"/>
    <cellStyle name="Table  - Style6 3 6 3 3" xfId="12307" xr:uid="{C7507B9D-F00B-4F37-80F6-C24E01973872}"/>
    <cellStyle name="Table  - Style6 3 6 4" xfId="12308" xr:uid="{4C14C166-360E-4B46-94BE-B5EF660FDE0F}"/>
    <cellStyle name="Table  - Style6 3 6 4 2" xfId="12309" xr:uid="{C87F29C9-46C2-4D9A-BA6E-4680EF36FA8A}"/>
    <cellStyle name="Table  - Style6 3 6 5" xfId="12310" xr:uid="{7911D683-43C8-4BE4-8375-40101028040A}"/>
    <cellStyle name="Table  - Style6 3 7" xfId="12311" xr:uid="{E4128CAC-C192-4A90-87D4-9B855D5CF5F2}"/>
    <cellStyle name="Table  - Style6 3 7 2" xfId="12312" xr:uid="{B5B71E52-640F-4111-B473-766D70A28E43}"/>
    <cellStyle name="Table  - Style6 3 7 2 2" xfId="12313" xr:uid="{97DA9694-8F89-4556-9F68-E4ACD0E93A31}"/>
    <cellStyle name="Table  - Style6 3 7 2 2 2" xfId="12314" xr:uid="{D9690EFC-DA35-4DED-9691-8FF1D9E48358}"/>
    <cellStyle name="Table  - Style6 3 7 2 2 2 2" xfId="12315" xr:uid="{8062425E-7498-4E95-9D5B-373D797EAE0A}"/>
    <cellStyle name="Table  - Style6 3 7 2 2 3" xfId="12316" xr:uid="{A5EFCD67-7E27-435E-9C67-2D7FF50575DF}"/>
    <cellStyle name="Table  - Style6 3 7 2 3" xfId="12317" xr:uid="{4354421B-00CF-4E1B-815C-0FC1906532B1}"/>
    <cellStyle name="Table  - Style6 3 7 3" xfId="12318" xr:uid="{5767E0AA-C388-4243-AB8E-4125C84D3D81}"/>
    <cellStyle name="Table  - Style6 3 7 3 2" xfId="12319" xr:uid="{56D17188-E7D5-488E-95A8-4F63E9CBD4FE}"/>
    <cellStyle name="Table  - Style6 3 7 3 2 2" xfId="12320" xr:uid="{826B9DA2-1F71-41E1-8FEF-7A227B46D2C7}"/>
    <cellStyle name="Table  - Style6 3 7 3 3" xfId="12321" xr:uid="{92F6130C-1EB4-43EC-ACA5-F180BE63399F}"/>
    <cellStyle name="Table  - Style6 3 7 4" xfId="12322" xr:uid="{5C009C8B-CFB0-4A48-A7A5-99C4D0E5B101}"/>
    <cellStyle name="Table  - Style6 3 7 4 2" xfId="12323" xr:uid="{B4C51F01-A688-406C-AA84-F00D92F7E3B4}"/>
    <cellStyle name="Table  - Style6 3 7 5" xfId="12324" xr:uid="{039F14EF-2521-4ABC-A905-9D0DEEC05BB3}"/>
    <cellStyle name="Table  - Style6 3 8" xfId="12325" xr:uid="{D17CEB34-AFBA-4D93-8821-AA84967E8322}"/>
    <cellStyle name="Table  - Style6 3 8 2" xfId="12326" xr:uid="{7BFCC7B0-96C6-42A4-B89A-BAB39C6B9B07}"/>
    <cellStyle name="Table  - Style6 3 8 2 2" xfId="12327" xr:uid="{76D4F5E8-530D-42C6-BB33-E22758BD8393}"/>
    <cellStyle name="Table  - Style6 3 8 2 2 2" xfId="12328" xr:uid="{D85D1C3C-C5DF-4032-A9C6-9CF7049C28E8}"/>
    <cellStyle name="Table  - Style6 3 8 2 2 2 2" xfId="12329" xr:uid="{7195F619-FDBB-4212-90D4-7D7AEF8CD6CF}"/>
    <cellStyle name="Table  - Style6 3 8 2 2 3" xfId="12330" xr:uid="{B953BFC1-212F-404C-9BD7-315EA33570E2}"/>
    <cellStyle name="Table  - Style6 3 8 2 3" xfId="12331" xr:uid="{48ED2C6D-C45D-4D7E-8CEA-2C7E023395F7}"/>
    <cellStyle name="Table  - Style6 3 8 3" xfId="12332" xr:uid="{0F9717C6-B106-4D4C-A4BA-1B5C181B5738}"/>
    <cellStyle name="Table  - Style6 3 8 3 2" xfId="12333" xr:uid="{7FB70AAC-DC30-4E89-B981-0DCA0D3E2835}"/>
    <cellStyle name="Table  - Style6 3 8 3 2 2" xfId="12334" xr:uid="{587950C9-81ED-4D40-83DC-34F989A9B9B8}"/>
    <cellStyle name="Table  - Style6 3 8 3 3" xfId="12335" xr:uid="{1A819DF6-D66D-4E8C-8558-00ED4CE95CB2}"/>
    <cellStyle name="Table  - Style6 3 8 4" xfId="12336" xr:uid="{923D8763-7737-4912-8A67-84F003E58811}"/>
    <cellStyle name="Table  - Style6 3 8 4 2" xfId="12337" xr:uid="{272EC0DE-8737-4E3E-9A0F-AFFE56F32740}"/>
    <cellStyle name="Table  - Style6 3 8 5" xfId="12338" xr:uid="{2DB4DDCC-DA63-454C-B31C-BD11D3B11C33}"/>
    <cellStyle name="Table  - Style6 3 9" xfId="12339" xr:uid="{8DDC23B4-CAEE-48B8-805F-293A096811FD}"/>
    <cellStyle name="Table  - Style6 3 9 2" xfId="12340" xr:uid="{D7ADE4CA-EDCD-4740-9094-70F63FD1D09B}"/>
    <cellStyle name="Table  - Style6 3 9 2 2" xfId="12341" xr:uid="{C4B25148-1893-4AEF-AC6C-5726F7467A3C}"/>
    <cellStyle name="Table  - Style6 3 9 2 2 2" xfId="12342" xr:uid="{A2CBA42F-8CB6-4DD0-830B-73D6A71CFE78}"/>
    <cellStyle name="Table  - Style6 3 9 2 3" xfId="12343" xr:uid="{332081CA-3034-44FF-860A-5F561AC46C8E}"/>
    <cellStyle name="Table  - Style6 3 9 3" xfId="12344" xr:uid="{B47998ED-9189-43A9-848A-18DDFAC80336}"/>
    <cellStyle name="Table  - Style6 4" xfId="12345" xr:uid="{277084F6-D467-4384-A333-7AECAA566CD7}"/>
    <cellStyle name="Table  - Style6 4 10" xfId="12346" xr:uid="{86732FE8-B739-46DE-9456-AB0C77FDE353}"/>
    <cellStyle name="Table  - Style6 4 10 2" xfId="12347" xr:uid="{AE5C3511-6F53-461B-B665-3E57FC1A73C3}"/>
    <cellStyle name="Table  - Style6 4 11" xfId="12348" xr:uid="{79D73DA5-85DC-4BAB-9C14-6BAB21F9D5DD}"/>
    <cellStyle name="Table  - Style6 4 2" xfId="12349" xr:uid="{C9CA65F4-045A-40F0-8BAE-22D418CC3815}"/>
    <cellStyle name="Table  - Style6 4 2 10" xfId="12350" xr:uid="{0A44ACF0-F0DB-4E82-9CA6-F27DEE68B726}"/>
    <cellStyle name="Table  - Style6 4 2 2" xfId="12351" xr:uid="{C6846CA2-A2F7-45A0-BFE8-C10AAD30D2D9}"/>
    <cellStyle name="Table  - Style6 4 2 2 2" xfId="12352" xr:uid="{D4F8C0D0-0D6A-4196-B88F-A3858793E27F}"/>
    <cellStyle name="Table  - Style6 4 2 2 2 2" xfId="12353" xr:uid="{E861D609-D257-491E-B512-2FD11713EF34}"/>
    <cellStyle name="Table  - Style6 4 2 2 2 2 2" xfId="12354" xr:uid="{F49B9608-2DCB-46E4-A6A6-57CD968574AA}"/>
    <cellStyle name="Table  - Style6 4 2 2 2 2 2 2" xfId="12355" xr:uid="{D26FC36C-72F8-432F-9649-8ADF155154FA}"/>
    <cellStyle name="Table  - Style6 4 2 2 2 2 2 2 2" xfId="12356" xr:uid="{22C3F9DB-C1BE-4596-BF94-06A6C7C74A5A}"/>
    <cellStyle name="Table  - Style6 4 2 2 2 2 2 3" xfId="12357" xr:uid="{D0EB2208-A17E-44C6-BA72-90E21A606A80}"/>
    <cellStyle name="Table  - Style6 4 2 2 2 2 3" xfId="12358" xr:uid="{68F05A3D-4DBB-4FBD-BC85-0A7827D8717B}"/>
    <cellStyle name="Table  - Style6 4 2 2 2 3" xfId="12359" xr:uid="{47731290-8CD5-4246-8299-BBBD92A34C91}"/>
    <cellStyle name="Table  - Style6 4 2 2 2 3 2" xfId="12360" xr:uid="{B5E08846-953F-4085-BFF6-DB24AABC6EFC}"/>
    <cellStyle name="Table  - Style6 4 2 2 2 3 2 2" xfId="12361" xr:uid="{11942096-C307-4841-AB3A-F3F0709107C4}"/>
    <cellStyle name="Table  - Style6 4 2 2 2 3 3" xfId="12362" xr:uid="{BB700BDE-DB95-431C-A0DF-F6B7C521C5E1}"/>
    <cellStyle name="Table  - Style6 4 2 2 2 4" xfId="12363" xr:uid="{3EDD6F7E-C2AB-4186-A076-DC2AE8760E52}"/>
    <cellStyle name="Table  - Style6 4 2 2 2 4 2" xfId="12364" xr:uid="{1AF6FAEA-7691-4F0D-8746-F7101ED5360B}"/>
    <cellStyle name="Table  - Style6 4 2 2 2 5" xfId="12365" xr:uid="{6933022B-6E2F-45B4-9347-2469F0DCC954}"/>
    <cellStyle name="Table  - Style6 4 2 2 3" xfId="12366" xr:uid="{361D0D7A-BE70-4EDB-995E-D638A41325B3}"/>
    <cellStyle name="Table  - Style6 4 2 2 3 2" xfId="12367" xr:uid="{540094C2-FB25-4BDD-9C56-4E4379CDC43A}"/>
    <cellStyle name="Table  - Style6 4 2 2 3 2 2" xfId="12368" xr:uid="{3FD572C8-7441-47D6-98FA-5EFADFC543D5}"/>
    <cellStyle name="Table  - Style6 4 2 2 3 2 2 2" xfId="12369" xr:uid="{602892B8-9BB6-4626-AE36-8149BB871879}"/>
    <cellStyle name="Table  - Style6 4 2 2 3 2 2 2 2" xfId="12370" xr:uid="{7A892873-4A92-418B-B30D-3E9CCAF7E566}"/>
    <cellStyle name="Table  - Style6 4 2 2 3 2 2 3" xfId="12371" xr:uid="{D6263D18-B6FA-4F42-B09D-DDB83AD1191C}"/>
    <cellStyle name="Table  - Style6 4 2 2 3 2 3" xfId="12372" xr:uid="{55D692C0-821D-48C1-9049-8D0DCA24FC26}"/>
    <cellStyle name="Table  - Style6 4 2 2 3 3" xfId="12373" xr:uid="{E14DA6DD-AAF4-46C4-833D-64E5795BDF7B}"/>
    <cellStyle name="Table  - Style6 4 2 2 3 3 2" xfId="12374" xr:uid="{9B9BF65F-B138-403F-A59A-8EE027E61A4A}"/>
    <cellStyle name="Table  - Style6 4 2 2 3 4" xfId="12375" xr:uid="{511D8D4B-75BF-4DB2-A5D3-D7940B301C39}"/>
    <cellStyle name="Table  - Style6 4 2 2 4" xfId="12376" xr:uid="{6815688B-7CAD-4167-942B-69C4D71540B4}"/>
    <cellStyle name="Table  - Style6 4 2 2 4 2" xfId="12377" xr:uid="{089C54A4-45D3-43A1-ADB6-2BEFACF1E42E}"/>
    <cellStyle name="Table  - Style6 4 2 2 4 2 2" xfId="12378" xr:uid="{2DF3F757-5814-4E23-BC1F-F4E2E0E27E77}"/>
    <cellStyle name="Table  - Style6 4 2 2 4 2 2 2" xfId="12379" xr:uid="{4305BE67-DD5A-453B-B601-340DC52E636C}"/>
    <cellStyle name="Table  - Style6 4 2 2 4 2 2 2 2" xfId="12380" xr:uid="{06D8ACE6-B6D4-4282-AC20-B34F758FCE34}"/>
    <cellStyle name="Table  - Style6 4 2 2 4 2 2 3" xfId="12381" xr:uid="{241767D5-79CA-4516-AF8B-9723E4348E0F}"/>
    <cellStyle name="Table  - Style6 4 2 2 4 2 3" xfId="12382" xr:uid="{263BA817-550C-4578-B086-197002620A5F}"/>
    <cellStyle name="Table  - Style6 4 2 2 4 3" xfId="12383" xr:uid="{A8943A2F-21A9-4074-B175-EF0FA1C9FC90}"/>
    <cellStyle name="Table  - Style6 4 2 2 4 3 2" xfId="12384" xr:uid="{8CEADCDB-C34E-49C5-A0D2-51861CBA68E1}"/>
    <cellStyle name="Table  - Style6 4 2 2 4 3 2 2" xfId="12385" xr:uid="{AC22D4B0-5A30-4FD8-BD71-9BF0251B0970}"/>
    <cellStyle name="Table  - Style6 4 2 2 4 3 3" xfId="12386" xr:uid="{87E7EB98-055C-41A9-A5F0-B019B85F1E59}"/>
    <cellStyle name="Table  - Style6 4 2 2 4 4" xfId="12387" xr:uid="{DA0FA34A-EBB1-4C09-865F-36042D6ECB89}"/>
    <cellStyle name="Table  - Style6 4 2 2 4 4 2" xfId="12388" xr:uid="{2666556E-61DD-4FE1-B4F1-CD7BA5FD6BAC}"/>
    <cellStyle name="Table  - Style6 4 2 2 4 5" xfId="12389" xr:uid="{D189BDB2-4EFA-48C9-B207-38BB890F1FCF}"/>
    <cellStyle name="Table  - Style6 4 2 2 5" xfId="12390" xr:uid="{F880BDFD-A0E8-4A68-81C4-2C3A1FB55EDF}"/>
    <cellStyle name="Table  - Style6 4 2 2 5 2" xfId="12391" xr:uid="{E8E98D5E-FEFD-4322-A9BE-09D27EA66A98}"/>
    <cellStyle name="Table  - Style6 4 2 2 5 2 2" xfId="12392" xr:uid="{CD56B0D0-5827-407C-B363-4129C08672D1}"/>
    <cellStyle name="Table  - Style6 4 2 2 5 2 2 2" xfId="12393" xr:uid="{A1C415C0-C74F-4077-90F8-314C25F36D3F}"/>
    <cellStyle name="Table  - Style6 4 2 2 5 2 2 2 2" xfId="12394" xr:uid="{963BB2AA-5DF8-4D40-AE95-0DA87BD424A0}"/>
    <cellStyle name="Table  - Style6 4 2 2 5 2 2 3" xfId="12395" xr:uid="{72A3D044-0CC8-407A-965E-903D298613D3}"/>
    <cellStyle name="Table  - Style6 4 2 2 5 2 3" xfId="12396" xr:uid="{410D32DA-CB8F-429A-857F-561D184D7BD8}"/>
    <cellStyle name="Table  - Style6 4 2 2 5 3" xfId="12397" xr:uid="{716CA2F9-0E4A-49BE-BA71-ABCA231217B2}"/>
    <cellStyle name="Table  - Style6 4 2 2 5 3 2" xfId="12398" xr:uid="{C06BEDAA-9782-477A-9B8A-39D7CCD38998}"/>
    <cellStyle name="Table  - Style6 4 2 2 5 3 2 2" xfId="12399" xr:uid="{6773E2E8-0A9B-4881-A077-ED1BF1990CB6}"/>
    <cellStyle name="Table  - Style6 4 2 2 5 3 3" xfId="12400" xr:uid="{5DE3BB91-7DC1-4C09-83EA-F5F7229E6427}"/>
    <cellStyle name="Table  - Style6 4 2 2 5 4" xfId="12401" xr:uid="{A6AADF8E-9F30-4BC3-9F24-DFFC860FC4CE}"/>
    <cellStyle name="Table  - Style6 4 2 2 6" xfId="12402" xr:uid="{EF93785D-A87E-4AA5-B1F9-B14898E8182C}"/>
    <cellStyle name="Table  - Style6 4 2 2 6 2" xfId="12403" xr:uid="{2D954147-A4C1-44C4-A086-182B14F1AD38}"/>
    <cellStyle name="Table  - Style6 4 2 2 6 2 2" xfId="12404" xr:uid="{CEA57366-A349-4A93-A1DE-818803D0D193}"/>
    <cellStyle name="Table  - Style6 4 2 2 6 2 2 2" xfId="12405" xr:uid="{B9ADC519-825E-403F-8937-A475734C7747}"/>
    <cellStyle name="Table  - Style6 4 2 2 6 2 3" xfId="12406" xr:uid="{DE2CB140-26BA-45B3-9771-48AA1D2DE182}"/>
    <cellStyle name="Table  - Style6 4 2 2 6 3" xfId="12407" xr:uid="{71C26A45-0E99-4D94-83DD-16777601986A}"/>
    <cellStyle name="Table  - Style6 4 2 2 7" xfId="12408" xr:uid="{A431DD43-332C-43C3-BB95-D0EB69554DF9}"/>
    <cellStyle name="Table  - Style6 4 2 2 7 2" xfId="12409" xr:uid="{BA6B1004-42D2-49C2-AD66-1F820C9BF159}"/>
    <cellStyle name="Table  - Style6 4 2 2 7 2 2" xfId="12410" xr:uid="{1A113ED2-5EF3-4C19-9BB4-C629CB02F23B}"/>
    <cellStyle name="Table  - Style6 4 2 2 7 3" xfId="12411" xr:uid="{CC12063A-55D2-4198-8C68-DA733940B64A}"/>
    <cellStyle name="Table  - Style6 4 2 2 8" xfId="12412" xr:uid="{296AF536-7F63-4D8B-B169-BB6B6B76877B}"/>
    <cellStyle name="Table  - Style6 4 2 2 8 2" xfId="12413" xr:uid="{8227A302-C00D-4F41-85F6-46BF3FFAB59F}"/>
    <cellStyle name="Table  - Style6 4 2 2 9" xfId="12414" xr:uid="{3A6E3147-9373-4674-962F-8E0165642530}"/>
    <cellStyle name="Table  - Style6 4 2 3" xfId="12415" xr:uid="{D2570FE7-6888-47FE-9276-EC05D12A81CC}"/>
    <cellStyle name="Table  - Style6 4 2 3 2" xfId="12416" xr:uid="{A1B1FE85-B4EB-4068-BE7F-A5286BDFDE9E}"/>
    <cellStyle name="Table  - Style6 4 2 3 2 2" xfId="12417" xr:uid="{42844D5D-8842-4F90-83CE-4CC30EAE516B}"/>
    <cellStyle name="Table  - Style6 4 2 3 2 2 2" xfId="12418" xr:uid="{716334DB-4692-4DB0-A228-D41663D80C3E}"/>
    <cellStyle name="Table  - Style6 4 2 3 2 2 2 2" xfId="12419" xr:uid="{8538503C-24F2-4A09-ABB7-B83289530CC1}"/>
    <cellStyle name="Table  - Style6 4 2 3 2 2 2 2 2" xfId="12420" xr:uid="{7EDE30B9-A5F5-4AB1-9E61-90C0F02A49F4}"/>
    <cellStyle name="Table  - Style6 4 2 3 2 2 2 3" xfId="12421" xr:uid="{97BC6A4E-650E-4059-909E-86BF5E1015B0}"/>
    <cellStyle name="Table  - Style6 4 2 3 2 2 3" xfId="12422" xr:uid="{19B03505-AFF7-4992-B5DA-B7DE608BF903}"/>
    <cellStyle name="Table  - Style6 4 2 3 2 3" xfId="12423" xr:uid="{A2E4790F-BA5D-4986-B9AD-52F351C1113D}"/>
    <cellStyle name="Table  - Style6 4 2 3 2 3 2" xfId="12424" xr:uid="{A888AC58-5C7C-467D-8782-9587C17EC081}"/>
    <cellStyle name="Table  - Style6 4 2 3 2 3 2 2" xfId="12425" xr:uid="{86AB6A90-D22A-401A-92B6-4B1C0118D5FA}"/>
    <cellStyle name="Table  - Style6 4 2 3 2 3 3" xfId="12426" xr:uid="{8768E6F9-3D43-4ADC-88DB-C6BCBE1E9E37}"/>
    <cellStyle name="Table  - Style6 4 2 3 2 4" xfId="12427" xr:uid="{F2B1E22F-3207-4619-87BF-AB82525FC074}"/>
    <cellStyle name="Table  - Style6 4 2 3 2 4 2" xfId="12428" xr:uid="{A705C832-A099-4FD5-B414-E0F81C28FB26}"/>
    <cellStyle name="Table  - Style6 4 2 3 2 5" xfId="12429" xr:uid="{80D5B0A1-22C3-4E26-B5F0-73AB5F3F8E82}"/>
    <cellStyle name="Table  - Style6 4 2 3 3" xfId="12430" xr:uid="{DF6BCFBD-BD1E-4818-919B-91014923CEFF}"/>
    <cellStyle name="Table  - Style6 4 2 3 3 2" xfId="12431" xr:uid="{3C8F172E-1A11-4D22-A594-0F2A1408D303}"/>
    <cellStyle name="Table  - Style6 4 2 3 3 2 2" xfId="12432" xr:uid="{54E5896B-4A56-4184-9C5B-BA3D5361BC17}"/>
    <cellStyle name="Table  - Style6 4 2 3 3 2 2 2" xfId="12433" xr:uid="{513C2932-5ABA-4739-8B40-467EA04A8015}"/>
    <cellStyle name="Table  - Style6 4 2 3 3 2 2 2 2" xfId="12434" xr:uid="{DECEB7D4-06A6-484C-AB5B-6751A7589ED8}"/>
    <cellStyle name="Table  - Style6 4 2 3 3 2 2 3" xfId="12435" xr:uid="{3AF49643-12D2-4C4D-A6EE-8DB0BFE3C6F7}"/>
    <cellStyle name="Table  - Style6 4 2 3 3 2 3" xfId="12436" xr:uid="{337CFD7E-449B-43B0-B66D-D31D96E50036}"/>
    <cellStyle name="Table  - Style6 4 2 3 3 3" xfId="12437" xr:uid="{AC18DFF4-97F9-4739-9E31-997BC777FD78}"/>
    <cellStyle name="Table  - Style6 4 2 3 3 3 2" xfId="12438" xr:uid="{911D1D4A-A8EB-41CF-9A2E-C4059F2CAEFE}"/>
    <cellStyle name="Table  - Style6 4 2 3 3 4" xfId="12439" xr:uid="{D8964B8A-E362-47E4-9E88-076D36F2844E}"/>
    <cellStyle name="Table  - Style6 4 2 3 4" xfId="12440" xr:uid="{0ACF9EC3-3613-4D17-B894-E5C3D9FA945E}"/>
    <cellStyle name="Table  - Style6 4 2 3 4 2" xfId="12441" xr:uid="{3D8A0BEE-A15B-404A-A329-3B6FDDB120CF}"/>
    <cellStyle name="Table  - Style6 4 2 3 4 2 2" xfId="12442" xr:uid="{49EFD094-E78E-47D8-914E-BF122A48725A}"/>
    <cellStyle name="Table  - Style6 4 2 3 4 2 2 2" xfId="12443" xr:uid="{01B9E206-CC78-410F-9E68-4B3AC9BB2BE5}"/>
    <cellStyle name="Table  - Style6 4 2 3 4 2 2 2 2" xfId="12444" xr:uid="{A0109FF0-4447-45C0-915E-FE2103D162AB}"/>
    <cellStyle name="Table  - Style6 4 2 3 4 2 2 3" xfId="12445" xr:uid="{96CF8DDC-5117-4368-B132-A07D24B8A965}"/>
    <cellStyle name="Table  - Style6 4 2 3 4 2 3" xfId="12446" xr:uid="{C17C8A3F-05B5-4474-B59B-0B96783423C2}"/>
    <cellStyle name="Table  - Style6 4 2 3 4 3" xfId="12447" xr:uid="{980CA6C0-A9BB-4600-91E9-3B5F7A3800E5}"/>
    <cellStyle name="Table  - Style6 4 2 3 4 3 2" xfId="12448" xr:uid="{B0E403FF-B55C-481C-BA73-A77F19DC196F}"/>
    <cellStyle name="Table  - Style6 4 2 3 4 3 2 2" xfId="12449" xr:uid="{F3683DA3-C95A-45BC-B249-7455C24AAD0E}"/>
    <cellStyle name="Table  - Style6 4 2 3 4 3 3" xfId="12450" xr:uid="{1ADE09D7-3D0C-48D9-9889-F54368B9F4C0}"/>
    <cellStyle name="Table  - Style6 4 2 3 4 4" xfId="12451" xr:uid="{42B47EF7-FE18-4EF1-97F4-4D6DCE2E612D}"/>
    <cellStyle name="Table  - Style6 4 2 3 4 4 2" xfId="12452" xr:uid="{D14BED29-FD9B-4E7E-8959-33EA7167C051}"/>
    <cellStyle name="Table  - Style6 4 2 3 4 5" xfId="12453" xr:uid="{14458BAE-4D5A-445E-90E3-84B09FE43965}"/>
    <cellStyle name="Table  - Style6 4 2 3 5" xfId="12454" xr:uid="{8ECDF4A8-EF39-449A-9950-C337CC2B00C3}"/>
    <cellStyle name="Table  - Style6 4 2 3 5 2" xfId="12455" xr:uid="{93C77AB7-5BA3-4295-B27C-4DF436DF1218}"/>
    <cellStyle name="Table  - Style6 4 2 3 5 2 2" xfId="12456" xr:uid="{A75E159E-5E2B-416E-B424-C4D85DCDC11F}"/>
    <cellStyle name="Table  - Style6 4 2 3 5 2 2 2" xfId="12457" xr:uid="{21DCC663-3665-4C8F-A7DD-D178B0BB23D2}"/>
    <cellStyle name="Table  - Style6 4 2 3 5 2 2 2 2" xfId="12458" xr:uid="{9F0E5B30-DAEA-484E-A9D8-F4D36D02FA44}"/>
    <cellStyle name="Table  - Style6 4 2 3 5 2 2 3" xfId="12459" xr:uid="{2CD93AF9-957B-41E1-A6DD-B7E46DC70EC0}"/>
    <cellStyle name="Table  - Style6 4 2 3 5 2 3" xfId="12460" xr:uid="{4FDC1CD6-1205-4A77-8994-011A01326A83}"/>
    <cellStyle name="Table  - Style6 4 2 3 5 3" xfId="12461" xr:uid="{C0E7DF94-DF09-406C-8D83-EB63A2F1C962}"/>
    <cellStyle name="Table  - Style6 4 2 3 5 3 2" xfId="12462" xr:uid="{CAE80B46-D19A-40F3-ACB4-75BE4018C657}"/>
    <cellStyle name="Table  - Style6 4 2 3 5 3 2 2" xfId="12463" xr:uid="{9EA9F1B1-8C72-4233-813D-9073DF64D024}"/>
    <cellStyle name="Table  - Style6 4 2 3 5 3 3" xfId="12464" xr:uid="{20A1A17E-0DBD-43DC-B72C-A0A651512C5C}"/>
    <cellStyle name="Table  - Style6 4 2 3 5 4" xfId="12465" xr:uid="{79DCFD35-1B5E-4748-8892-0DC97E5827CB}"/>
    <cellStyle name="Table  - Style6 4 2 3 6" xfId="12466" xr:uid="{8BF164F6-B2B4-43FF-8D82-454B6DBDC6D9}"/>
    <cellStyle name="Table  - Style6 4 2 3 6 2" xfId="12467" xr:uid="{D1E818F6-FDD5-4011-BAB3-0405372B43A8}"/>
    <cellStyle name="Table  - Style6 4 2 3 6 2 2" xfId="12468" xr:uid="{97FF945D-AC61-4747-8325-215BCDFDFD89}"/>
    <cellStyle name="Table  - Style6 4 2 3 6 2 2 2" xfId="12469" xr:uid="{095C8999-7727-4329-9EEB-AD1E9D36BA4E}"/>
    <cellStyle name="Table  - Style6 4 2 3 6 2 3" xfId="12470" xr:uid="{19A77726-259F-4E83-94E2-1FF38D3E2A29}"/>
    <cellStyle name="Table  - Style6 4 2 3 6 3" xfId="12471" xr:uid="{C20E3C27-E391-4398-A79C-B16AF4E9DC30}"/>
    <cellStyle name="Table  - Style6 4 2 3 7" xfId="12472" xr:uid="{87F5B501-A419-42BB-AA7A-CEC5EDCA7F1F}"/>
    <cellStyle name="Table  - Style6 4 2 3 7 2" xfId="12473" xr:uid="{4F77AAA9-80E4-4134-935C-CB667062194D}"/>
    <cellStyle name="Table  - Style6 4 2 3 7 2 2" xfId="12474" xr:uid="{47BBAF06-A6FC-49D8-A345-D97CB8D7D434}"/>
    <cellStyle name="Table  - Style6 4 2 3 7 3" xfId="12475" xr:uid="{1FA8EDD5-A7C0-4C84-BF00-9DF76C4DFF18}"/>
    <cellStyle name="Table  - Style6 4 2 3 8" xfId="12476" xr:uid="{6238E9C9-478E-45A8-BEA3-938F5426B7CF}"/>
    <cellStyle name="Table  - Style6 4 2 3 8 2" xfId="12477" xr:uid="{F2EB951D-8E58-49E9-812C-6976EB9DEDE2}"/>
    <cellStyle name="Table  - Style6 4 2 3 9" xfId="12478" xr:uid="{BAD803A4-1EBD-47FA-96AA-3990F0D3C289}"/>
    <cellStyle name="Table  - Style6 4 2 4" xfId="12479" xr:uid="{FAF764F0-BF15-4612-BD4C-00A9151CF77A}"/>
    <cellStyle name="Table  - Style6 4 2 4 2" xfId="12480" xr:uid="{0E80CC00-584B-4E4E-9A8F-04D1DBB579E5}"/>
    <cellStyle name="Table  - Style6 4 2 4 2 2" xfId="12481" xr:uid="{1D8FB57E-92F3-42C0-852D-E6702E0A41B3}"/>
    <cellStyle name="Table  - Style6 4 2 4 2 2 2" xfId="12482" xr:uid="{764DB783-AC2B-446B-BDDF-71A2BB30954C}"/>
    <cellStyle name="Table  - Style6 4 2 4 2 2 2 2" xfId="12483" xr:uid="{0A9A5069-0E17-499D-A051-E5A05A363D4A}"/>
    <cellStyle name="Table  - Style6 4 2 4 2 2 3" xfId="12484" xr:uid="{5D3A0B4B-631C-49AD-83AB-405373BC9271}"/>
    <cellStyle name="Table  - Style6 4 2 4 2 3" xfId="12485" xr:uid="{04C9BDC1-E62C-43FC-BBBF-26C8FD4D51BB}"/>
    <cellStyle name="Table  - Style6 4 2 4 3" xfId="12486" xr:uid="{5E530F9E-792C-436C-9F51-7F2FD678A09E}"/>
    <cellStyle name="Table  - Style6 4 2 4 3 2" xfId="12487" xr:uid="{694A7373-4B50-47FA-B7A1-4075DD8DF503}"/>
    <cellStyle name="Table  - Style6 4 2 4 3 2 2" xfId="12488" xr:uid="{204A1720-343D-4311-A8F9-5C69CB570C0D}"/>
    <cellStyle name="Table  - Style6 4 2 4 3 3" xfId="12489" xr:uid="{2B9B42DE-DDA1-46AF-A8E9-6D685B215E74}"/>
    <cellStyle name="Table  - Style6 4 2 4 4" xfId="12490" xr:uid="{5B4B7C6D-8BC9-4B53-9515-6FE41011524C}"/>
    <cellStyle name="Table  - Style6 4 2 4 4 2" xfId="12491" xr:uid="{84660B62-0378-4411-8EB6-8CB0B44E83B9}"/>
    <cellStyle name="Table  - Style6 4 2 4 5" xfId="12492" xr:uid="{3E17DCFA-B94D-4A4C-A0FF-7ADA785F3EC6}"/>
    <cellStyle name="Table  - Style6 4 2 5" xfId="12493" xr:uid="{53C104D5-139B-4648-BD17-681BEAB826A8}"/>
    <cellStyle name="Table  - Style6 4 2 5 2" xfId="12494" xr:uid="{40BDD392-AC25-4DA9-9B24-7F818336EC2B}"/>
    <cellStyle name="Table  - Style6 4 2 5 2 2" xfId="12495" xr:uid="{22300976-6F84-4767-994F-0764EF1F1605}"/>
    <cellStyle name="Table  - Style6 4 2 5 2 2 2" xfId="12496" xr:uid="{162D376C-EF05-4A79-B925-FF878A80B638}"/>
    <cellStyle name="Table  - Style6 4 2 5 2 2 2 2" xfId="12497" xr:uid="{46C28CD4-7046-4483-8B27-B469F8CF8382}"/>
    <cellStyle name="Table  - Style6 4 2 5 2 2 3" xfId="12498" xr:uid="{C454D447-F932-4F09-A58D-5364B7D4E2AF}"/>
    <cellStyle name="Table  - Style6 4 2 5 2 3" xfId="12499" xr:uid="{9517495F-1909-49AC-B730-5867ACCBFD64}"/>
    <cellStyle name="Table  - Style6 4 2 5 3" xfId="12500" xr:uid="{47683952-FB42-4E8E-A042-90AB555DB9F4}"/>
    <cellStyle name="Table  - Style6 4 2 5 3 2" xfId="12501" xr:uid="{5FA59B60-A42E-4C93-926C-5F12DF4C45B2}"/>
    <cellStyle name="Table  - Style6 4 2 5 3 2 2" xfId="12502" xr:uid="{655830B7-6CF6-405E-9968-6FF210241A30}"/>
    <cellStyle name="Table  - Style6 4 2 5 3 3" xfId="12503" xr:uid="{EEF7FB49-75FF-423C-96E8-0D56ED04F0E1}"/>
    <cellStyle name="Table  - Style6 4 2 5 4" xfId="12504" xr:uid="{641CA124-78E5-4ABF-AF75-7CFD689D675A}"/>
    <cellStyle name="Table  - Style6 4 2 5 4 2" xfId="12505" xr:uid="{01AC4146-A037-4835-86B2-DDB50F3A07B3}"/>
    <cellStyle name="Table  - Style6 4 2 5 5" xfId="12506" xr:uid="{AA153EEB-4DF3-4965-8775-BF8BE59FE29D}"/>
    <cellStyle name="Table  - Style6 4 2 6" xfId="12507" xr:uid="{7B6ED7FA-D024-42F6-A029-22AF8D9F95A9}"/>
    <cellStyle name="Table  - Style6 4 2 6 2" xfId="12508" xr:uid="{0413E344-F525-4B52-B797-1312CD067992}"/>
    <cellStyle name="Table  - Style6 4 2 6 2 2" xfId="12509" xr:uid="{A0935E03-4193-4529-8C51-039E9D8DF68A}"/>
    <cellStyle name="Table  - Style6 4 2 6 2 2 2" xfId="12510" xr:uid="{C25A1627-EDEF-4E14-A903-89689079AAE7}"/>
    <cellStyle name="Table  - Style6 4 2 6 2 2 2 2" xfId="12511" xr:uid="{0EFC843A-9B9B-4D2E-B792-BBE7B30EBEA4}"/>
    <cellStyle name="Table  - Style6 4 2 6 2 2 3" xfId="12512" xr:uid="{0FA3C356-80A1-4309-998B-A3D6D88B0772}"/>
    <cellStyle name="Table  - Style6 4 2 6 2 3" xfId="12513" xr:uid="{16FADFDE-DBE1-4AEE-A98A-F4F87D68C2E8}"/>
    <cellStyle name="Table  - Style6 4 2 6 3" xfId="12514" xr:uid="{D9BFACB8-7DEF-4124-A0D1-39F5D80AB3BA}"/>
    <cellStyle name="Table  - Style6 4 2 6 3 2" xfId="12515" xr:uid="{80CB52CF-EB32-4CA6-ACAC-B231DACE5A94}"/>
    <cellStyle name="Table  - Style6 4 2 6 3 2 2" xfId="12516" xr:uid="{00171F39-5BD9-40E5-AD7C-86B1A9CA0047}"/>
    <cellStyle name="Table  - Style6 4 2 6 3 3" xfId="12517" xr:uid="{82A8DED6-9011-4DE2-A6D4-DD4F46CCFEE7}"/>
    <cellStyle name="Table  - Style6 4 2 6 4" xfId="12518" xr:uid="{26A4D542-A62D-4885-85D6-21D47BD9E9A0}"/>
    <cellStyle name="Table  - Style6 4 2 6 4 2" xfId="12519" xr:uid="{B485C965-9C52-4605-A893-12AB718C9A9D}"/>
    <cellStyle name="Table  - Style6 4 2 6 5" xfId="12520" xr:uid="{AC8ACA21-B519-464D-9DCA-C356D977E40A}"/>
    <cellStyle name="Table  - Style6 4 2 7" xfId="12521" xr:uid="{846D40CF-C551-44CB-9CF0-68A5D572F30B}"/>
    <cellStyle name="Table  - Style6 4 2 7 2" xfId="12522" xr:uid="{2C3C0119-7CE6-465B-A090-97424F372F63}"/>
    <cellStyle name="Table  - Style6 4 2 7 2 2" xfId="12523" xr:uid="{6A259F9D-B019-4441-AF59-4D144DC81587}"/>
    <cellStyle name="Table  - Style6 4 2 7 2 2 2" xfId="12524" xr:uid="{DF66DC75-04AD-4EAC-9A3B-7B502CD6C430}"/>
    <cellStyle name="Table  - Style6 4 2 7 2 3" xfId="12525" xr:uid="{A18761A0-05A2-4409-A40A-87548500C71C}"/>
    <cellStyle name="Table  - Style6 4 2 7 3" xfId="12526" xr:uid="{70A1C5C0-AD45-49C4-B2F2-69CB62B29CF8}"/>
    <cellStyle name="Table  - Style6 4 2 8" xfId="12527" xr:uid="{C2A3A41E-E251-4154-AB43-712F9972DC0D}"/>
    <cellStyle name="Table  - Style6 4 2 8 2" xfId="12528" xr:uid="{8F0FAB6D-1CB1-4EFD-B85E-6CC840144E8B}"/>
    <cellStyle name="Table  - Style6 4 2 8 2 2" xfId="12529" xr:uid="{8A4ACB17-525C-42AB-81D4-C28AF0B224B0}"/>
    <cellStyle name="Table  - Style6 4 2 8 3" xfId="12530" xr:uid="{6E01B767-5FDF-4740-8C55-0B20934BB977}"/>
    <cellStyle name="Table  - Style6 4 2 9" xfId="12531" xr:uid="{5A049269-CBC2-4084-B564-4F274063BD95}"/>
    <cellStyle name="Table  - Style6 4 2 9 2" xfId="12532" xr:uid="{2B01900A-8E94-4C15-B63C-85F2191ED4F5}"/>
    <cellStyle name="Table  - Style6 4 3" xfId="12533" xr:uid="{5094C525-3236-4DB4-A05A-81D1484DF3C9}"/>
    <cellStyle name="Table  - Style6 4 3 2" xfId="12534" xr:uid="{492F4FA0-A8EE-4671-B6FB-45F19F71DB99}"/>
    <cellStyle name="Table  - Style6 4 3 2 2" xfId="12535" xr:uid="{E2B64A50-8CCD-46B1-A478-559FF43F0A32}"/>
    <cellStyle name="Table  - Style6 4 3 2 2 2" xfId="12536" xr:uid="{13799D70-F1F7-45F7-87E5-4AC43BC61A4D}"/>
    <cellStyle name="Table  - Style6 4 3 2 2 2 2" xfId="12537" xr:uid="{11449445-0FCF-4372-B77F-512AD3ECBD8F}"/>
    <cellStyle name="Table  - Style6 4 3 2 2 2 2 2" xfId="12538" xr:uid="{23D6E85D-2906-48A0-950C-16F7A014B2B0}"/>
    <cellStyle name="Table  - Style6 4 3 2 2 2 3" xfId="12539" xr:uid="{D4774633-7FD0-4AE4-85FC-F5D0232101F8}"/>
    <cellStyle name="Table  - Style6 4 3 2 2 3" xfId="12540" xr:uid="{89EA2B9A-EFE2-418B-8AA4-C24A1A938E6E}"/>
    <cellStyle name="Table  - Style6 4 3 2 3" xfId="12541" xr:uid="{4D12A376-82CD-4A39-9EDB-3C61266B5052}"/>
    <cellStyle name="Table  - Style6 4 3 2 3 2" xfId="12542" xr:uid="{84DBF1A1-7AC1-4FA7-931D-F7E87552F44B}"/>
    <cellStyle name="Table  - Style6 4 3 2 3 2 2" xfId="12543" xr:uid="{3C531965-EEA2-432C-81DC-EF0B2D615645}"/>
    <cellStyle name="Table  - Style6 4 3 2 3 3" xfId="12544" xr:uid="{514652CC-1424-4C8B-B6FD-8191883E0957}"/>
    <cellStyle name="Table  - Style6 4 3 2 4" xfId="12545" xr:uid="{DA890038-73C1-4ABD-8C6A-5A91377662BB}"/>
    <cellStyle name="Table  - Style6 4 3 2 4 2" xfId="12546" xr:uid="{095AA0F8-239D-4DC7-8820-F9B82D9D3575}"/>
    <cellStyle name="Table  - Style6 4 3 2 5" xfId="12547" xr:uid="{CF89E40C-5EEC-4782-8A6E-0142AE378966}"/>
    <cellStyle name="Table  - Style6 4 3 3" xfId="12548" xr:uid="{A8CED4C5-1B7D-4C9F-9C51-A8384DCE8822}"/>
    <cellStyle name="Table  - Style6 4 3 3 2" xfId="12549" xr:uid="{F56AB9A6-D705-4B90-9235-7CB78EAE9475}"/>
    <cellStyle name="Table  - Style6 4 3 3 2 2" xfId="12550" xr:uid="{60AEDB37-C28B-45CD-A07E-A1911432B3E0}"/>
    <cellStyle name="Table  - Style6 4 3 3 2 2 2" xfId="12551" xr:uid="{7E0D52A5-51BC-4AC7-B91E-B9E65DF35D97}"/>
    <cellStyle name="Table  - Style6 4 3 3 2 2 2 2" xfId="12552" xr:uid="{DFF5AA25-6013-46B4-ACA3-17838C6C5F98}"/>
    <cellStyle name="Table  - Style6 4 3 3 2 2 3" xfId="12553" xr:uid="{F6C57895-1F0E-4D47-BD23-58BFF00E2675}"/>
    <cellStyle name="Table  - Style6 4 3 3 2 3" xfId="12554" xr:uid="{5603BE1E-88E5-46ED-BA89-E3005421CF16}"/>
    <cellStyle name="Table  - Style6 4 3 3 3" xfId="12555" xr:uid="{8DA3C71B-1172-4B23-B042-0215703F8AB5}"/>
    <cellStyle name="Table  - Style6 4 3 3 3 2" xfId="12556" xr:uid="{D9200C1A-8BE2-45CD-8634-0FD762D3376A}"/>
    <cellStyle name="Table  - Style6 4 3 3 4" xfId="12557" xr:uid="{5C07F181-8A2C-4E14-881F-24B4D4CF4B57}"/>
    <cellStyle name="Table  - Style6 4 3 4" xfId="12558" xr:uid="{13AF9550-694A-4CD2-9592-A210FC5CEDEC}"/>
    <cellStyle name="Table  - Style6 4 3 4 2" xfId="12559" xr:uid="{068F7E89-0FAD-47B7-90E3-3AFB1D900BD0}"/>
    <cellStyle name="Table  - Style6 4 3 4 2 2" xfId="12560" xr:uid="{FD5D9BF7-B299-426C-9AA3-32B793BE47E7}"/>
    <cellStyle name="Table  - Style6 4 3 4 2 2 2" xfId="12561" xr:uid="{6E699FB9-0B75-430C-996A-E96735D0AC17}"/>
    <cellStyle name="Table  - Style6 4 3 4 2 2 2 2" xfId="12562" xr:uid="{263B6A03-2DCC-41E1-AB73-A19622B5111E}"/>
    <cellStyle name="Table  - Style6 4 3 4 2 2 3" xfId="12563" xr:uid="{A454B02E-BE6F-4A41-B3BB-BC8B72F6D130}"/>
    <cellStyle name="Table  - Style6 4 3 4 2 3" xfId="12564" xr:uid="{33FF08F7-82AB-49F9-A0FC-2FBF9EB5438F}"/>
    <cellStyle name="Table  - Style6 4 3 4 3" xfId="12565" xr:uid="{6ADE36BC-5C25-4CCD-8567-3A3575FAE130}"/>
    <cellStyle name="Table  - Style6 4 3 4 3 2" xfId="12566" xr:uid="{0997CB2F-4F0B-45E2-BBCA-D947AB188A53}"/>
    <cellStyle name="Table  - Style6 4 3 4 3 2 2" xfId="12567" xr:uid="{CE49C55C-1DC6-401A-8BCC-D521A5F0634D}"/>
    <cellStyle name="Table  - Style6 4 3 4 3 3" xfId="12568" xr:uid="{6B06D00A-2AC4-45C4-A83D-2756A8FFE0AC}"/>
    <cellStyle name="Table  - Style6 4 3 4 4" xfId="12569" xr:uid="{590E6DE3-1709-4181-A371-833F8EA79EF7}"/>
    <cellStyle name="Table  - Style6 4 3 4 4 2" xfId="12570" xr:uid="{2AD8250E-2F3A-4135-9176-E285A33274DC}"/>
    <cellStyle name="Table  - Style6 4 3 4 5" xfId="12571" xr:uid="{5F41530E-B4F9-45E2-9CE0-F08D3F5A91F0}"/>
    <cellStyle name="Table  - Style6 4 3 5" xfId="12572" xr:uid="{EEB76C2A-332F-44DF-9DA6-F141FE19121E}"/>
    <cellStyle name="Table  - Style6 4 3 5 2" xfId="12573" xr:uid="{92FACFF5-0E27-4A6D-9104-9F34241253FA}"/>
    <cellStyle name="Table  - Style6 4 3 5 2 2" xfId="12574" xr:uid="{A364D367-49D1-4909-B8B6-E7CBE97A176B}"/>
    <cellStyle name="Table  - Style6 4 3 5 2 2 2" xfId="12575" xr:uid="{A4EDB5B4-6491-486F-A370-B79A6C08848B}"/>
    <cellStyle name="Table  - Style6 4 3 5 2 2 2 2" xfId="12576" xr:uid="{8B9204E4-50FF-4D05-97C4-83A1312434D7}"/>
    <cellStyle name="Table  - Style6 4 3 5 2 2 3" xfId="12577" xr:uid="{A8E78379-ED53-4096-B892-CF08CB6603C5}"/>
    <cellStyle name="Table  - Style6 4 3 5 2 3" xfId="12578" xr:uid="{4A04319B-904D-492A-BF20-6C988878D50E}"/>
    <cellStyle name="Table  - Style6 4 3 5 3" xfId="12579" xr:uid="{2A5AE99C-D14F-41B2-80DC-F6A89A410FA6}"/>
    <cellStyle name="Table  - Style6 4 3 5 3 2" xfId="12580" xr:uid="{5F749B74-2409-4943-BB8D-FCC305D28469}"/>
    <cellStyle name="Table  - Style6 4 3 5 3 2 2" xfId="12581" xr:uid="{B0AF01DC-3DE1-46B1-A45B-69425FB69850}"/>
    <cellStyle name="Table  - Style6 4 3 5 3 3" xfId="12582" xr:uid="{445609F9-975D-450B-9A6F-819D0BBD527F}"/>
    <cellStyle name="Table  - Style6 4 3 5 4" xfId="12583" xr:uid="{969387BA-9D32-4C34-9A49-64D70E629986}"/>
    <cellStyle name="Table  - Style6 4 3 6" xfId="12584" xr:uid="{8BB665EB-F415-4151-87D4-236E67E0B25E}"/>
    <cellStyle name="Table  - Style6 4 3 6 2" xfId="12585" xr:uid="{F624256F-7C57-4A04-9DE7-63E1ABBC337C}"/>
    <cellStyle name="Table  - Style6 4 3 6 2 2" xfId="12586" xr:uid="{4397418F-C62F-49CF-84C0-E02F036DAC68}"/>
    <cellStyle name="Table  - Style6 4 3 6 2 2 2" xfId="12587" xr:uid="{08122C72-678A-4493-B6EF-49B8C5BC80A0}"/>
    <cellStyle name="Table  - Style6 4 3 6 2 3" xfId="12588" xr:uid="{29F3A144-934C-4EA2-833F-3D20A574CF77}"/>
    <cellStyle name="Table  - Style6 4 3 6 3" xfId="12589" xr:uid="{5602AD4D-8595-4A9E-B03E-9233AE56DDE7}"/>
    <cellStyle name="Table  - Style6 4 3 7" xfId="12590" xr:uid="{ED794FF7-506F-415F-9923-F3B468A6C39C}"/>
    <cellStyle name="Table  - Style6 4 3 7 2" xfId="12591" xr:uid="{86C2BEE4-5A0A-46DF-9E49-F90DA7F3148C}"/>
    <cellStyle name="Table  - Style6 4 3 7 2 2" xfId="12592" xr:uid="{0F8AA742-F57C-4BB9-992A-118B00A8F014}"/>
    <cellStyle name="Table  - Style6 4 3 7 3" xfId="12593" xr:uid="{D78FC579-7FD2-4C9A-B193-495F07CA0075}"/>
    <cellStyle name="Table  - Style6 4 3 8" xfId="12594" xr:uid="{9221FB31-B79F-468E-9E95-7DE771E84D8E}"/>
    <cellStyle name="Table  - Style6 4 3 8 2" xfId="12595" xr:uid="{5B2E4808-C84A-4997-9F03-48F9A84ABCDC}"/>
    <cellStyle name="Table  - Style6 4 3 9" xfId="12596" xr:uid="{416583B8-A52C-4733-A109-7053A326135E}"/>
    <cellStyle name="Table  - Style6 4 4" xfId="12597" xr:uid="{55966A16-97AA-4A93-9983-AFCFA09105B6}"/>
    <cellStyle name="Table  - Style6 4 4 2" xfId="12598" xr:uid="{32742AD8-6490-4508-B6DE-8031DBC5748F}"/>
    <cellStyle name="Table  - Style6 4 4 2 2" xfId="12599" xr:uid="{532DE124-F79E-4550-9A24-B72B2ADA962E}"/>
    <cellStyle name="Table  - Style6 4 4 2 2 2" xfId="12600" xr:uid="{359A33C2-E5BE-4298-AA77-3AE6886118D5}"/>
    <cellStyle name="Table  - Style6 4 4 2 2 2 2" xfId="12601" xr:uid="{0C670EEB-2EBD-40BC-AEC1-81DB95025AA6}"/>
    <cellStyle name="Table  - Style6 4 4 2 2 2 2 2" xfId="12602" xr:uid="{334B7197-4502-453D-AB71-8FA2C0D556F1}"/>
    <cellStyle name="Table  - Style6 4 4 2 2 2 3" xfId="12603" xr:uid="{1975C54E-E37B-49D1-BFC5-5629D5C3928A}"/>
    <cellStyle name="Table  - Style6 4 4 2 2 3" xfId="12604" xr:uid="{F0355AF1-6EA8-4BC2-93D5-24BDD7ACB729}"/>
    <cellStyle name="Table  - Style6 4 4 2 3" xfId="12605" xr:uid="{AEF4CB77-5D1D-4148-A8A6-A05510F28928}"/>
    <cellStyle name="Table  - Style6 4 4 2 3 2" xfId="12606" xr:uid="{6F10992D-B02B-46AD-810C-6593BFF1F4B3}"/>
    <cellStyle name="Table  - Style6 4 4 2 3 2 2" xfId="12607" xr:uid="{16663235-FBEF-417A-92FE-1D0BF2A268B1}"/>
    <cellStyle name="Table  - Style6 4 4 2 3 3" xfId="12608" xr:uid="{3CECFC7C-949E-44C0-A17F-25FA6D53D5B6}"/>
    <cellStyle name="Table  - Style6 4 4 2 4" xfId="12609" xr:uid="{355CB9E6-9E97-4ED3-8110-34602AEA711C}"/>
    <cellStyle name="Table  - Style6 4 4 2 4 2" xfId="12610" xr:uid="{1CD705F8-9FB1-48EC-8EE0-53C45A483A59}"/>
    <cellStyle name="Table  - Style6 4 4 2 5" xfId="12611" xr:uid="{F13E4713-D7D0-4D95-B50E-F8EEEFBC8A79}"/>
    <cellStyle name="Table  - Style6 4 4 3" xfId="12612" xr:uid="{2539B4DC-0854-40A5-B061-7EE0DD638A33}"/>
    <cellStyle name="Table  - Style6 4 4 3 2" xfId="12613" xr:uid="{F4FDB564-341D-4A85-A6B6-F5FBE78DCD91}"/>
    <cellStyle name="Table  - Style6 4 4 3 2 2" xfId="12614" xr:uid="{CA83835D-CEA2-41B9-AEF6-979942EAEDF7}"/>
    <cellStyle name="Table  - Style6 4 4 3 2 2 2" xfId="12615" xr:uid="{A2286149-3653-4803-9ADD-DF0F5B6BCE92}"/>
    <cellStyle name="Table  - Style6 4 4 3 2 2 2 2" xfId="12616" xr:uid="{83DF8934-843C-4D1A-902E-0B2546085560}"/>
    <cellStyle name="Table  - Style6 4 4 3 2 2 3" xfId="12617" xr:uid="{14F2396B-5380-4A23-86EA-5F5484E5411B}"/>
    <cellStyle name="Table  - Style6 4 4 3 2 3" xfId="12618" xr:uid="{8C7CA3AA-7E04-4C9C-A204-DC14C42672DE}"/>
    <cellStyle name="Table  - Style6 4 4 3 3" xfId="12619" xr:uid="{A9CE6004-9957-48F9-ABC8-34A025C97F6E}"/>
    <cellStyle name="Table  - Style6 4 4 3 3 2" xfId="12620" xr:uid="{D32C26C0-6C72-4D95-9E0C-E42967192AA9}"/>
    <cellStyle name="Table  - Style6 4 4 3 4" xfId="12621" xr:uid="{93351E2B-C2C0-4E9C-93A9-1566BE2D2BC9}"/>
    <cellStyle name="Table  - Style6 4 4 4" xfId="12622" xr:uid="{CFF6DE15-5EFE-435E-BD45-AE0CB8FF3B8A}"/>
    <cellStyle name="Table  - Style6 4 4 4 2" xfId="12623" xr:uid="{00B4D55D-FF05-4E6D-A9C4-5B74373160CC}"/>
    <cellStyle name="Table  - Style6 4 4 4 2 2" xfId="12624" xr:uid="{ABCE80D8-BA96-48C1-8EE9-D389326FCA94}"/>
    <cellStyle name="Table  - Style6 4 4 4 2 2 2" xfId="12625" xr:uid="{F1E07DE3-BCA4-4EDB-9C55-84C5D387629F}"/>
    <cellStyle name="Table  - Style6 4 4 4 2 2 2 2" xfId="12626" xr:uid="{D1653D7F-F73D-4E7F-811D-43D7420765E2}"/>
    <cellStyle name="Table  - Style6 4 4 4 2 2 3" xfId="12627" xr:uid="{CE8EB144-F515-41F5-8F3D-9A4B17EF9190}"/>
    <cellStyle name="Table  - Style6 4 4 4 2 3" xfId="12628" xr:uid="{3C6F2A1F-1A0E-48A5-A845-5E05B603A17D}"/>
    <cellStyle name="Table  - Style6 4 4 4 3" xfId="12629" xr:uid="{6A5B78AB-A4F0-405A-AD82-3C82ACD5AF90}"/>
    <cellStyle name="Table  - Style6 4 4 4 3 2" xfId="12630" xr:uid="{7C72B87E-5C54-4A40-894A-AE126BCA03CB}"/>
    <cellStyle name="Table  - Style6 4 4 4 3 2 2" xfId="12631" xr:uid="{5F9A4C95-1953-43D6-B538-9DB44EBD6D4F}"/>
    <cellStyle name="Table  - Style6 4 4 4 3 3" xfId="12632" xr:uid="{DFB3D08D-EDAC-4A8B-AA73-6DB35C295408}"/>
    <cellStyle name="Table  - Style6 4 4 4 4" xfId="12633" xr:uid="{CB5BC085-1C2B-4B4A-BC55-709BE5D9326D}"/>
    <cellStyle name="Table  - Style6 4 4 4 4 2" xfId="12634" xr:uid="{B9A18834-32F0-4B4B-8ED0-33687B778648}"/>
    <cellStyle name="Table  - Style6 4 4 4 5" xfId="12635" xr:uid="{90FAC781-8BC1-4ADF-B4CF-9311936D81F5}"/>
    <cellStyle name="Table  - Style6 4 4 5" xfId="12636" xr:uid="{95A16D08-72DC-4CB1-8D78-D5455FA2EF8D}"/>
    <cellStyle name="Table  - Style6 4 4 5 2" xfId="12637" xr:uid="{7B7C6B04-7FB7-49C8-B314-537DC329476A}"/>
    <cellStyle name="Table  - Style6 4 4 5 2 2" xfId="12638" xr:uid="{E7CD6B30-D2F1-41DC-AE4A-DA6FC7FBF3BD}"/>
    <cellStyle name="Table  - Style6 4 4 5 2 2 2" xfId="12639" xr:uid="{955005E8-A009-4E9D-AEBB-FD2E5329997B}"/>
    <cellStyle name="Table  - Style6 4 4 5 2 2 2 2" xfId="12640" xr:uid="{A49482A5-1D94-4AAD-80FF-DD2DED2558AD}"/>
    <cellStyle name="Table  - Style6 4 4 5 2 2 3" xfId="12641" xr:uid="{3446DE7C-3CD0-4561-A5AE-D1113CC5564C}"/>
    <cellStyle name="Table  - Style6 4 4 5 2 3" xfId="12642" xr:uid="{52D40CD6-FC00-4D29-BAB3-B9E1C68135E6}"/>
    <cellStyle name="Table  - Style6 4 4 5 3" xfId="12643" xr:uid="{44309381-ACCF-4239-9C83-24B82B376974}"/>
    <cellStyle name="Table  - Style6 4 4 5 3 2" xfId="12644" xr:uid="{42C6385F-59B2-4B64-8CBF-8ED6002F6636}"/>
    <cellStyle name="Table  - Style6 4 4 5 3 2 2" xfId="12645" xr:uid="{B2B25D21-91D7-4118-94A1-0F3C36AE9440}"/>
    <cellStyle name="Table  - Style6 4 4 5 3 3" xfId="12646" xr:uid="{587AA2E2-999D-4FCC-80F3-1E144B778B5D}"/>
    <cellStyle name="Table  - Style6 4 4 5 4" xfId="12647" xr:uid="{44989F85-A628-4BF7-B5A7-7D45172FB677}"/>
    <cellStyle name="Table  - Style6 4 4 6" xfId="12648" xr:uid="{F20C716C-B7F9-4BAC-B4CB-810D7E8AC941}"/>
    <cellStyle name="Table  - Style6 4 4 6 2" xfId="12649" xr:uid="{C3229DA7-E16D-46D8-9EFB-9F4068B6055B}"/>
    <cellStyle name="Table  - Style6 4 4 6 2 2" xfId="12650" xr:uid="{9BD6206C-A26A-4292-8B97-1A2F3C6A2DE7}"/>
    <cellStyle name="Table  - Style6 4 4 6 2 2 2" xfId="12651" xr:uid="{D6F666A2-0BD5-4E55-A5F1-21AD50A9D0A4}"/>
    <cellStyle name="Table  - Style6 4 4 6 2 3" xfId="12652" xr:uid="{CC8B2F5B-7990-4EBE-9150-B965D74E10DF}"/>
    <cellStyle name="Table  - Style6 4 4 6 3" xfId="12653" xr:uid="{89027002-8DA3-4201-923D-1D4F8DBF44FF}"/>
    <cellStyle name="Table  - Style6 4 4 7" xfId="12654" xr:uid="{2A560D25-E14B-41EC-920C-D59CE2059AD2}"/>
    <cellStyle name="Table  - Style6 4 4 7 2" xfId="12655" xr:uid="{2B79000B-5B7D-407E-B538-9240A64929B7}"/>
    <cellStyle name="Table  - Style6 4 4 7 2 2" xfId="12656" xr:uid="{B75B7732-BD25-43A9-97D5-0B301FC95A32}"/>
    <cellStyle name="Table  - Style6 4 4 7 3" xfId="12657" xr:uid="{902F7220-DA48-43B6-BADC-37E5961B49B3}"/>
    <cellStyle name="Table  - Style6 4 4 8" xfId="12658" xr:uid="{B6AEDD51-8626-4ED9-A5C4-375ADBABD7B8}"/>
    <cellStyle name="Table  - Style6 4 4 8 2" xfId="12659" xr:uid="{0A32E3D2-90B5-4070-BCC7-148C6DB42337}"/>
    <cellStyle name="Table  - Style6 4 4 9" xfId="12660" xr:uid="{3FD0579A-C7E3-46B7-A1F9-2B0207847738}"/>
    <cellStyle name="Table  - Style6 4 5" xfId="12661" xr:uid="{894C8588-AA16-41D9-9F59-4FB5F29CDC55}"/>
    <cellStyle name="Table  - Style6 4 5 2" xfId="12662" xr:uid="{BA993CFB-9300-49A1-B84B-6D12B0349404}"/>
    <cellStyle name="Table  - Style6 4 5 2 2" xfId="12663" xr:uid="{1176814C-8401-468F-B3CC-F66FE1630210}"/>
    <cellStyle name="Table  - Style6 4 5 2 2 2" xfId="12664" xr:uid="{72ABA7D3-256B-4F74-9325-BBA9A588ACDB}"/>
    <cellStyle name="Table  - Style6 4 5 2 2 2 2" xfId="12665" xr:uid="{B52E8D6D-7681-40C0-B520-2835EE6738AD}"/>
    <cellStyle name="Table  - Style6 4 5 2 2 2 2 2" xfId="12666" xr:uid="{B6EFB205-13C5-4658-B880-684B01E06448}"/>
    <cellStyle name="Table  - Style6 4 5 2 2 2 3" xfId="12667" xr:uid="{D8273A05-6976-4835-A956-2FD4674CA868}"/>
    <cellStyle name="Table  - Style6 4 5 2 2 3" xfId="12668" xr:uid="{A40708CB-3D28-46BE-81C4-DFBCCD866885}"/>
    <cellStyle name="Table  - Style6 4 5 2 3" xfId="12669" xr:uid="{F8ABBF80-A1C7-494A-9387-406523E16835}"/>
    <cellStyle name="Table  - Style6 4 5 2 3 2" xfId="12670" xr:uid="{2E8D9A5B-A67E-4066-A009-558B1528755B}"/>
    <cellStyle name="Table  - Style6 4 5 2 3 2 2" xfId="12671" xr:uid="{53BA8475-2E85-4EB5-BC61-5EFDA6113192}"/>
    <cellStyle name="Table  - Style6 4 5 2 3 3" xfId="12672" xr:uid="{DA59E1E5-BDFC-46C7-9CC1-D11E89AF3CC6}"/>
    <cellStyle name="Table  - Style6 4 5 2 4" xfId="12673" xr:uid="{465B00B1-D4FA-4A83-B563-000E5ECBE82C}"/>
    <cellStyle name="Table  - Style6 4 5 2 4 2" xfId="12674" xr:uid="{AA9D08F5-9D16-42BF-906B-82E6CEE37BD9}"/>
    <cellStyle name="Table  - Style6 4 5 2 5" xfId="12675" xr:uid="{3BF6B613-A87C-46E3-B888-845B1BB08B08}"/>
    <cellStyle name="Table  - Style6 4 5 3" xfId="12676" xr:uid="{322B0155-5E60-42F8-854B-9861A34AAEFA}"/>
    <cellStyle name="Table  - Style6 4 5 3 2" xfId="12677" xr:uid="{1114A911-D784-4A8E-B8C4-2D7EF443AA9D}"/>
    <cellStyle name="Table  - Style6 4 5 3 2 2" xfId="12678" xr:uid="{4F654D88-E43F-42C8-BE15-71428B6E8325}"/>
    <cellStyle name="Table  - Style6 4 5 3 2 2 2" xfId="12679" xr:uid="{74868DA0-2948-4DB3-9064-F0D1597A2DFC}"/>
    <cellStyle name="Table  - Style6 4 5 3 2 2 2 2" xfId="12680" xr:uid="{264888E6-0105-4853-A8F8-73EB661E5649}"/>
    <cellStyle name="Table  - Style6 4 5 3 2 2 3" xfId="12681" xr:uid="{AD506E8C-2041-412C-8167-23BE89F8B315}"/>
    <cellStyle name="Table  - Style6 4 5 3 2 3" xfId="12682" xr:uid="{E7E8F95E-52E0-4111-A852-0A05EF0D0DC6}"/>
    <cellStyle name="Table  - Style6 4 5 3 3" xfId="12683" xr:uid="{0DDB26F0-7566-4FA5-9215-1B1D17A6E0F5}"/>
    <cellStyle name="Table  - Style6 4 5 3 3 2" xfId="12684" xr:uid="{FBD332C9-5A76-461F-B46A-CDD518F968F9}"/>
    <cellStyle name="Table  - Style6 4 5 3 4" xfId="12685" xr:uid="{EC6A6597-A5C0-4F5B-8852-1185A130393C}"/>
    <cellStyle name="Table  - Style6 4 5 4" xfId="12686" xr:uid="{3A83CD51-D262-407F-9476-6CCB12421E75}"/>
    <cellStyle name="Table  - Style6 4 5 4 2" xfId="12687" xr:uid="{5173D91B-49A2-483A-A5FD-31361EF1FE48}"/>
    <cellStyle name="Table  - Style6 4 5 4 2 2" xfId="12688" xr:uid="{3D3C3942-EC7C-49EB-8DC4-2AE92074D018}"/>
    <cellStyle name="Table  - Style6 4 5 4 2 2 2" xfId="12689" xr:uid="{6E58DA0F-4945-41CD-89AE-F6155E67667E}"/>
    <cellStyle name="Table  - Style6 4 5 4 2 2 2 2" xfId="12690" xr:uid="{3A3B888C-8B39-4C4F-A7C4-A6FAE031EF80}"/>
    <cellStyle name="Table  - Style6 4 5 4 2 2 3" xfId="12691" xr:uid="{127E6169-2525-40B1-BE6E-8AF8FC4CD125}"/>
    <cellStyle name="Table  - Style6 4 5 4 2 3" xfId="12692" xr:uid="{21C58AE0-105C-4882-A8FC-2B35EABE9308}"/>
    <cellStyle name="Table  - Style6 4 5 4 3" xfId="12693" xr:uid="{6B9ACCFF-DC29-4F84-A823-D82874BAB0AA}"/>
    <cellStyle name="Table  - Style6 4 5 4 3 2" xfId="12694" xr:uid="{EF5475D4-A7B9-424D-A244-A857143E1222}"/>
    <cellStyle name="Table  - Style6 4 5 4 3 2 2" xfId="12695" xr:uid="{1D9AB568-2685-46ED-82BD-143474846D18}"/>
    <cellStyle name="Table  - Style6 4 5 4 3 3" xfId="12696" xr:uid="{34CD929E-8EFE-43A7-91D3-1A3A0DF8C506}"/>
    <cellStyle name="Table  - Style6 4 5 4 4" xfId="12697" xr:uid="{6B415291-9013-4289-BB17-61BC8B2D98BC}"/>
    <cellStyle name="Table  - Style6 4 5 4 4 2" xfId="12698" xr:uid="{BB11A07D-118B-4FB4-A01C-E4D2EAC58015}"/>
    <cellStyle name="Table  - Style6 4 5 4 5" xfId="12699" xr:uid="{0551B016-9E8A-4896-8F45-4FCAE393597A}"/>
    <cellStyle name="Table  - Style6 4 5 5" xfId="12700" xr:uid="{506D51DD-70A1-4849-BD37-14BF92FFE52E}"/>
    <cellStyle name="Table  - Style6 4 5 5 2" xfId="12701" xr:uid="{CD488489-D553-44C5-B7EB-CA9430C005E4}"/>
    <cellStyle name="Table  - Style6 4 5 5 2 2" xfId="12702" xr:uid="{71C1359C-E7F8-4986-98E8-AA23B16C7AC5}"/>
    <cellStyle name="Table  - Style6 4 5 5 2 2 2" xfId="12703" xr:uid="{26F81E77-D659-4886-84C3-0DF9D83B61EC}"/>
    <cellStyle name="Table  - Style6 4 5 5 2 2 2 2" xfId="12704" xr:uid="{462B9861-8B34-4492-85CE-E36D159A2274}"/>
    <cellStyle name="Table  - Style6 4 5 5 2 2 3" xfId="12705" xr:uid="{A6F024A0-4C2C-45E4-B511-19F55BAC6A37}"/>
    <cellStyle name="Table  - Style6 4 5 5 2 3" xfId="12706" xr:uid="{D1715D45-D135-473F-BFC9-E48A0E578F5D}"/>
    <cellStyle name="Table  - Style6 4 5 5 3" xfId="12707" xr:uid="{764263D1-6E24-41DE-BFAF-9604204F222E}"/>
    <cellStyle name="Table  - Style6 4 5 5 3 2" xfId="12708" xr:uid="{AD916662-46A0-4518-B0E1-26E252AB01B9}"/>
    <cellStyle name="Table  - Style6 4 5 5 3 2 2" xfId="12709" xr:uid="{BF4DF3BD-E887-47B8-89B9-E7F9A1A11D4F}"/>
    <cellStyle name="Table  - Style6 4 5 5 3 3" xfId="12710" xr:uid="{D805BC70-CF63-4E2B-9659-77CDC1CD510C}"/>
    <cellStyle name="Table  - Style6 4 5 5 4" xfId="12711" xr:uid="{D6A50973-2874-44C3-8B8F-887668A58121}"/>
    <cellStyle name="Table  - Style6 4 5 6" xfId="12712" xr:uid="{C9016524-7530-4225-A36A-81AF4D0E2BA5}"/>
    <cellStyle name="Table  - Style6 4 5 6 2" xfId="12713" xr:uid="{D3D2B1DC-639F-49E7-999F-70682B5E56A9}"/>
    <cellStyle name="Table  - Style6 4 5 6 2 2" xfId="12714" xr:uid="{C146B357-C118-4423-8FE9-12B960269EE0}"/>
    <cellStyle name="Table  - Style6 4 5 6 2 2 2" xfId="12715" xr:uid="{CFB8A685-3F40-48A3-A978-28588ACC1429}"/>
    <cellStyle name="Table  - Style6 4 5 6 2 3" xfId="12716" xr:uid="{E96F2C06-FED3-410D-A084-8833D03F7B27}"/>
    <cellStyle name="Table  - Style6 4 5 6 3" xfId="12717" xr:uid="{A7AF7B5B-F8F9-4283-B053-FCA9D6196E18}"/>
    <cellStyle name="Table  - Style6 4 5 7" xfId="12718" xr:uid="{B409FCEE-2EDF-449D-B1C0-ABC5943DD65F}"/>
    <cellStyle name="Table  - Style6 4 5 7 2" xfId="12719" xr:uid="{BB1FCDC6-24B0-441B-BFB8-A04168695D08}"/>
    <cellStyle name="Table  - Style6 4 5 7 2 2" xfId="12720" xr:uid="{71EDA76F-5B41-476D-972D-2780035E389E}"/>
    <cellStyle name="Table  - Style6 4 5 7 3" xfId="12721" xr:uid="{3F0A88A3-D2BE-4565-A741-8475EE8F39AD}"/>
    <cellStyle name="Table  - Style6 4 5 8" xfId="12722" xr:uid="{D71BA8FF-559A-4F5E-8239-EEC95FFAA23D}"/>
    <cellStyle name="Table  - Style6 4 5 8 2" xfId="12723" xr:uid="{A791F127-9EE9-447B-9834-09411CF72689}"/>
    <cellStyle name="Table  - Style6 4 5 9" xfId="12724" xr:uid="{E6207B43-7C5E-45AD-9635-C763AFB5F24E}"/>
    <cellStyle name="Table  - Style6 4 6" xfId="12725" xr:uid="{402346F1-F65A-40E4-8BFA-B4F0D10B5E5F}"/>
    <cellStyle name="Table  - Style6 4 6 2" xfId="12726" xr:uid="{8218DB7C-B218-4F4F-A2AB-301F0416F20C}"/>
    <cellStyle name="Table  - Style6 4 6 2 2" xfId="12727" xr:uid="{591F0AFE-47A9-4377-9449-ACD3A19F2944}"/>
    <cellStyle name="Table  - Style6 4 6 2 2 2" xfId="12728" xr:uid="{D4E2D818-1853-4E6D-9F42-7F6D9885F49C}"/>
    <cellStyle name="Table  - Style6 4 6 2 2 2 2" xfId="12729" xr:uid="{34360393-D8B8-4F1A-BD1E-F618C5DEF92D}"/>
    <cellStyle name="Table  - Style6 4 6 2 2 3" xfId="12730" xr:uid="{42CF8B4F-0818-4476-A487-78589F72DD1A}"/>
    <cellStyle name="Table  - Style6 4 6 2 3" xfId="12731" xr:uid="{64D7FAF8-A16C-43D8-B930-48BD792B6729}"/>
    <cellStyle name="Table  - Style6 4 6 3" xfId="12732" xr:uid="{C4619E3D-73B0-4D52-9671-DE73F6639902}"/>
    <cellStyle name="Table  - Style6 4 6 3 2" xfId="12733" xr:uid="{67D2AF5C-A68D-46AD-B5D1-65C1F66CB0C6}"/>
    <cellStyle name="Table  - Style6 4 6 3 2 2" xfId="12734" xr:uid="{350889F2-9747-4450-A27E-DCA6BE56B4C8}"/>
    <cellStyle name="Table  - Style6 4 6 3 3" xfId="12735" xr:uid="{97DD52C1-7FF7-4683-B351-A33BFD7F9D4C}"/>
    <cellStyle name="Table  - Style6 4 6 4" xfId="12736" xr:uid="{01A20354-71A8-48E6-9E3F-D26EC751327E}"/>
    <cellStyle name="Table  - Style6 4 6 4 2" xfId="12737" xr:uid="{613958C0-03E8-488B-B9B4-1CFDB7F9121B}"/>
    <cellStyle name="Table  - Style6 4 6 5" xfId="12738" xr:uid="{D916C86B-1321-4023-A4FE-B1B1FB70CA20}"/>
    <cellStyle name="Table  - Style6 4 7" xfId="12739" xr:uid="{9C3E55EF-4657-47A1-B5F6-698120AB0762}"/>
    <cellStyle name="Table  - Style6 4 7 2" xfId="12740" xr:uid="{82BEFC11-87BB-4B65-8BD0-9C4D02C3C820}"/>
    <cellStyle name="Table  - Style6 4 7 2 2" xfId="12741" xr:uid="{09C2B5DB-034D-43CF-ACB1-7AA13D56D567}"/>
    <cellStyle name="Table  - Style6 4 7 2 2 2" xfId="12742" xr:uid="{5B16FB61-CB91-43BD-AEB0-DBD802EE69E8}"/>
    <cellStyle name="Table  - Style6 4 7 2 2 2 2" xfId="12743" xr:uid="{2B926D5A-28A8-4AC8-9755-512BCD43C08A}"/>
    <cellStyle name="Table  - Style6 4 7 2 2 3" xfId="12744" xr:uid="{0E4DBC52-CBC2-47F4-A8A8-077AB34826B2}"/>
    <cellStyle name="Table  - Style6 4 7 2 3" xfId="12745" xr:uid="{60A784EE-1378-4F8B-B02F-E6E76B5D088F}"/>
    <cellStyle name="Table  - Style6 4 7 3" xfId="12746" xr:uid="{CFB0E5A8-869B-4850-8345-C46A82FFC273}"/>
    <cellStyle name="Table  - Style6 4 7 3 2" xfId="12747" xr:uid="{0EE28006-EDC9-4C6E-B35E-4352C46A19F7}"/>
    <cellStyle name="Table  - Style6 4 7 3 2 2" xfId="12748" xr:uid="{2AD522A8-C515-4BEC-9B41-45DA5D8EFD44}"/>
    <cellStyle name="Table  - Style6 4 7 3 3" xfId="12749" xr:uid="{4C634205-3BF7-45B8-9D8A-BB6123D3E8BA}"/>
    <cellStyle name="Table  - Style6 4 7 4" xfId="12750" xr:uid="{9709CE88-7854-49FD-968C-369975B0256A}"/>
    <cellStyle name="Table  - Style6 4 7 4 2" xfId="12751" xr:uid="{7D85844A-E453-48F5-8CE8-CA1092873A39}"/>
    <cellStyle name="Table  - Style6 4 7 5" xfId="12752" xr:uid="{B20DEECE-0014-4E10-B11A-77F656276B2E}"/>
    <cellStyle name="Table  - Style6 4 8" xfId="12753" xr:uid="{525012DE-0FAD-4152-AB75-BE1E33743A1E}"/>
    <cellStyle name="Table  - Style6 4 8 2" xfId="12754" xr:uid="{D0B40849-E990-4BAA-9D0E-C3CEF7A1EAE8}"/>
    <cellStyle name="Table  - Style6 4 8 2 2" xfId="12755" xr:uid="{42FAFB91-4D33-497F-88C4-A534D55CDB71}"/>
    <cellStyle name="Table  - Style6 4 8 2 2 2" xfId="12756" xr:uid="{5A96FBEF-3735-4534-81BF-CEE5AB6D8D61}"/>
    <cellStyle name="Table  - Style6 4 8 2 2 2 2" xfId="12757" xr:uid="{2A3C414B-ECEE-4C21-ADD2-A2439DE3084D}"/>
    <cellStyle name="Table  - Style6 4 8 2 2 3" xfId="12758" xr:uid="{E809F52D-5867-4D79-B3A7-4B73C0B96EA9}"/>
    <cellStyle name="Table  - Style6 4 8 2 3" xfId="12759" xr:uid="{8B10D801-C6E6-4D8F-A11F-B3602B0E192E}"/>
    <cellStyle name="Table  - Style6 4 8 3" xfId="12760" xr:uid="{B555F28C-D96E-4EDE-BB2D-FB9944370530}"/>
    <cellStyle name="Table  - Style6 4 8 3 2" xfId="12761" xr:uid="{0E55403F-9657-422D-BD47-CDC46B81C823}"/>
    <cellStyle name="Table  - Style6 4 8 3 2 2" xfId="12762" xr:uid="{0E4173B9-91CD-4539-A6D3-804F64CC694D}"/>
    <cellStyle name="Table  - Style6 4 8 3 3" xfId="12763" xr:uid="{F20B8A00-6B03-45F1-8667-1F50887B5C2E}"/>
    <cellStyle name="Table  - Style6 4 8 4" xfId="12764" xr:uid="{A9447083-EA80-4CFC-AB93-123CDB6C9FBC}"/>
    <cellStyle name="Table  - Style6 4 8 4 2" xfId="12765" xr:uid="{F13EABA3-BB6A-47CF-808C-89C17BCBE022}"/>
    <cellStyle name="Table  - Style6 4 8 5" xfId="12766" xr:uid="{A63AE8F8-D7A4-4412-918E-689B04F8655B}"/>
    <cellStyle name="Table  - Style6 4 9" xfId="12767" xr:uid="{6BCE5CDB-E2B2-41AE-94F0-3CECCC01A958}"/>
    <cellStyle name="Table  - Style6 4 9 2" xfId="12768" xr:uid="{254730B8-B416-474C-82D7-AC19A07C304E}"/>
    <cellStyle name="Table  - Style6 4 9 2 2" xfId="12769" xr:uid="{4AA91BA8-B5C8-4FC2-8B63-875B22AD1C7B}"/>
    <cellStyle name="Table  - Style6 4 9 2 2 2" xfId="12770" xr:uid="{4BAA50A2-46DF-41F7-B747-CD4E2BFE119E}"/>
    <cellStyle name="Table  - Style6 4 9 2 3" xfId="12771" xr:uid="{57741B16-CDC3-49FD-96B5-44AD086495F5}"/>
    <cellStyle name="Table  - Style6 4 9 3" xfId="12772" xr:uid="{F1C79F0A-3F2E-4303-ACDD-0C14572B846A}"/>
    <cellStyle name="Table  - Style6 5" xfId="12773" xr:uid="{9417F0A5-506E-4C31-8AAD-45CB85F9926D}"/>
    <cellStyle name="Table  - Style6 5 10" xfId="12774" xr:uid="{E93D4395-3324-41F8-95E7-88FADDF7E835}"/>
    <cellStyle name="Table  - Style6 5 10 2" xfId="12775" xr:uid="{A7566C7D-9C00-40FA-B3F1-6247E7D9016B}"/>
    <cellStyle name="Table  - Style6 5 11" xfId="12776" xr:uid="{43E2B166-EB46-41DD-80EC-978FE975D0D4}"/>
    <cellStyle name="Table  - Style6 5 2" xfId="12777" xr:uid="{AF11FA76-5242-44D6-9BE4-34733CDE117D}"/>
    <cellStyle name="Table  - Style6 5 2 10" xfId="12778" xr:uid="{24D669AF-63AA-4C88-B1A5-C3D5DB47768E}"/>
    <cellStyle name="Table  - Style6 5 2 2" xfId="12779" xr:uid="{2D895C84-C58C-4041-87C3-D08C0140C781}"/>
    <cellStyle name="Table  - Style6 5 2 2 2" xfId="12780" xr:uid="{903DED80-AFE2-4751-8790-56DCB471A03E}"/>
    <cellStyle name="Table  - Style6 5 2 2 2 2" xfId="12781" xr:uid="{73F78DFD-5D33-46D0-BA23-B615E253E455}"/>
    <cellStyle name="Table  - Style6 5 2 2 2 2 2" xfId="12782" xr:uid="{440DBD16-FD2A-4B56-AD94-02E8A3E12318}"/>
    <cellStyle name="Table  - Style6 5 2 2 2 2 2 2" xfId="12783" xr:uid="{7C566969-0BDD-4FC8-A1AD-12CD6C65B2FF}"/>
    <cellStyle name="Table  - Style6 5 2 2 2 2 2 2 2" xfId="12784" xr:uid="{92EEFD15-39C7-4EDC-8DEC-D71AB93567F1}"/>
    <cellStyle name="Table  - Style6 5 2 2 2 2 2 3" xfId="12785" xr:uid="{89937F87-28B6-4A65-BA1A-8D54F176D2DA}"/>
    <cellStyle name="Table  - Style6 5 2 2 2 2 3" xfId="12786" xr:uid="{BA8DA742-D02D-40D0-87C7-98731C799E18}"/>
    <cellStyle name="Table  - Style6 5 2 2 2 3" xfId="12787" xr:uid="{2DB32F3F-D598-461A-9F60-34809C818838}"/>
    <cellStyle name="Table  - Style6 5 2 2 2 3 2" xfId="12788" xr:uid="{0A23A387-81A5-4CBA-84DE-1FE0703C289D}"/>
    <cellStyle name="Table  - Style6 5 2 2 2 3 2 2" xfId="12789" xr:uid="{3098FD5B-AACD-4BF7-963C-7CF25759F6FA}"/>
    <cellStyle name="Table  - Style6 5 2 2 2 3 3" xfId="12790" xr:uid="{E0CFDE4A-3EBC-4DFC-83DF-9A0A85B2740F}"/>
    <cellStyle name="Table  - Style6 5 2 2 2 4" xfId="12791" xr:uid="{2D00B6D2-52F2-470B-B329-AA9373AA76F5}"/>
    <cellStyle name="Table  - Style6 5 2 2 2 4 2" xfId="12792" xr:uid="{5CF5110A-D188-4FFA-84B3-A3D9750B8E57}"/>
    <cellStyle name="Table  - Style6 5 2 2 2 5" xfId="12793" xr:uid="{5496A587-6952-4625-8512-170B128438EC}"/>
    <cellStyle name="Table  - Style6 5 2 2 3" xfId="12794" xr:uid="{3CC81050-07BA-49C0-BEAD-282D3644A560}"/>
    <cellStyle name="Table  - Style6 5 2 2 3 2" xfId="12795" xr:uid="{D0A7D99D-759D-46AC-A1D2-60BCD8F1C44B}"/>
    <cellStyle name="Table  - Style6 5 2 2 3 2 2" xfId="12796" xr:uid="{00F3F1C7-7052-42B6-AA15-86B4CF79EFDF}"/>
    <cellStyle name="Table  - Style6 5 2 2 3 2 2 2" xfId="12797" xr:uid="{97731961-FCED-4E88-BB51-E80FFA5310D5}"/>
    <cellStyle name="Table  - Style6 5 2 2 3 2 2 2 2" xfId="12798" xr:uid="{0182A963-E92C-4E37-B8E5-A33607A118EA}"/>
    <cellStyle name="Table  - Style6 5 2 2 3 2 2 3" xfId="12799" xr:uid="{A3F7BF9A-D7C3-447A-8023-F3A46C22486C}"/>
    <cellStyle name="Table  - Style6 5 2 2 3 2 3" xfId="12800" xr:uid="{D2150BC0-3A3D-4A50-8EB6-7FAF3635B322}"/>
    <cellStyle name="Table  - Style6 5 2 2 3 3" xfId="12801" xr:uid="{E18146B8-1127-42CA-96AB-D3D6F5EA1A15}"/>
    <cellStyle name="Table  - Style6 5 2 2 3 3 2" xfId="12802" xr:uid="{49AE1639-A5FE-4609-A75F-B1861FE73FF7}"/>
    <cellStyle name="Table  - Style6 5 2 2 3 4" xfId="12803" xr:uid="{971182ED-984A-4942-B1F5-072A3589A6F0}"/>
    <cellStyle name="Table  - Style6 5 2 2 4" xfId="12804" xr:uid="{CFDC3F06-1E1A-4610-8470-16CE6A6D3DAD}"/>
    <cellStyle name="Table  - Style6 5 2 2 4 2" xfId="12805" xr:uid="{2EE629B9-6DEB-41B0-BCDB-DEC25B660C07}"/>
    <cellStyle name="Table  - Style6 5 2 2 4 2 2" xfId="12806" xr:uid="{EB3A3179-4B49-4130-81ED-A7E9FA63A36E}"/>
    <cellStyle name="Table  - Style6 5 2 2 4 2 2 2" xfId="12807" xr:uid="{03502631-DEE0-453A-8880-13103FE0893C}"/>
    <cellStyle name="Table  - Style6 5 2 2 4 2 2 2 2" xfId="12808" xr:uid="{C9156C95-CEFC-41BA-8221-0D7D05F61710}"/>
    <cellStyle name="Table  - Style6 5 2 2 4 2 2 3" xfId="12809" xr:uid="{60A058E6-7031-4EDF-89CF-B0EF9B503461}"/>
    <cellStyle name="Table  - Style6 5 2 2 4 2 3" xfId="12810" xr:uid="{AE73DB85-1A4D-42C4-A6C6-7C1A993A4B08}"/>
    <cellStyle name="Table  - Style6 5 2 2 4 3" xfId="12811" xr:uid="{C3547F9E-B81F-4EE5-B6A9-C13449F5091B}"/>
    <cellStyle name="Table  - Style6 5 2 2 4 3 2" xfId="12812" xr:uid="{9E66A6A1-1B47-463E-8CC4-893B7BF236AB}"/>
    <cellStyle name="Table  - Style6 5 2 2 4 3 2 2" xfId="12813" xr:uid="{328DD4FD-3123-4A86-AEFD-27D9930B9E00}"/>
    <cellStyle name="Table  - Style6 5 2 2 4 3 3" xfId="12814" xr:uid="{459220AB-E34D-47FE-98F1-8FE1CAFE4F69}"/>
    <cellStyle name="Table  - Style6 5 2 2 4 4" xfId="12815" xr:uid="{73AFF212-9E10-4644-8E07-236759F50699}"/>
    <cellStyle name="Table  - Style6 5 2 2 4 4 2" xfId="12816" xr:uid="{703A2B67-2EA2-4012-9E11-269225191EA3}"/>
    <cellStyle name="Table  - Style6 5 2 2 4 5" xfId="12817" xr:uid="{32E32402-54A8-4354-A726-ED3B7A130269}"/>
    <cellStyle name="Table  - Style6 5 2 2 5" xfId="12818" xr:uid="{B470C43C-DB4D-43A0-8BD7-C41DDB457737}"/>
    <cellStyle name="Table  - Style6 5 2 2 5 2" xfId="12819" xr:uid="{7F5B5D20-085B-4B12-B85E-5B4CADD5B02C}"/>
    <cellStyle name="Table  - Style6 5 2 2 5 2 2" xfId="12820" xr:uid="{8D168DB2-4857-4320-9A04-259B0B8CD663}"/>
    <cellStyle name="Table  - Style6 5 2 2 5 2 2 2" xfId="12821" xr:uid="{C5FBD460-1094-4AFA-A160-CDFD477EC5BD}"/>
    <cellStyle name="Table  - Style6 5 2 2 5 2 2 2 2" xfId="12822" xr:uid="{302365FE-FC12-4B8B-9674-9E38C0867C70}"/>
    <cellStyle name="Table  - Style6 5 2 2 5 2 2 3" xfId="12823" xr:uid="{43A201D4-06D0-4A49-B5C1-494E21D1FF7C}"/>
    <cellStyle name="Table  - Style6 5 2 2 5 2 3" xfId="12824" xr:uid="{FE9037FF-632B-4974-BD42-CC48F9B9009D}"/>
    <cellStyle name="Table  - Style6 5 2 2 5 3" xfId="12825" xr:uid="{6222ED2C-A751-4205-9200-53D8BDAC2ADB}"/>
    <cellStyle name="Table  - Style6 5 2 2 5 3 2" xfId="12826" xr:uid="{F80EE5F6-C562-4C5B-9D2B-E71CEB27F88E}"/>
    <cellStyle name="Table  - Style6 5 2 2 5 3 2 2" xfId="12827" xr:uid="{35EDD00F-D086-4B55-9F51-61F5332E66A2}"/>
    <cellStyle name="Table  - Style6 5 2 2 5 3 3" xfId="12828" xr:uid="{FD2CEDFD-C636-42EC-93BB-60979EC9078E}"/>
    <cellStyle name="Table  - Style6 5 2 2 5 4" xfId="12829" xr:uid="{35FF7E8E-6A54-4DFB-9071-4431A9B7D479}"/>
    <cellStyle name="Table  - Style6 5 2 2 6" xfId="12830" xr:uid="{3DD904B6-5413-4818-B439-86EBD5EE58D6}"/>
    <cellStyle name="Table  - Style6 5 2 2 6 2" xfId="12831" xr:uid="{A4DBA7BC-FEAE-4C34-B984-211227E26DE8}"/>
    <cellStyle name="Table  - Style6 5 2 2 6 2 2" xfId="12832" xr:uid="{B9A095C5-BF0B-408D-8A27-D8D0BC5487C2}"/>
    <cellStyle name="Table  - Style6 5 2 2 6 2 2 2" xfId="12833" xr:uid="{FDB2C199-4649-46A8-BE0F-99777D44C805}"/>
    <cellStyle name="Table  - Style6 5 2 2 6 2 3" xfId="12834" xr:uid="{7088B4C6-F164-4851-9A0F-71A046B4EB0B}"/>
    <cellStyle name="Table  - Style6 5 2 2 6 3" xfId="12835" xr:uid="{9BC4F3FE-80D9-4E82-A80D-3437488E8413}"/>
    <cellStyle name="Table  - Style6 5 2 2 7" xfId="12836" xr:uid="{8657E548-9D04-4823-BCCD-E24CE9703188}"/>
    <cellStyle name="Table  - Style6 5 2 2 7 2" xfId="12837" xr:uid="{74B3E787-CE72-486C-9590-F6981E70E0FC}"/>
    <cellStyle name="Table  - Style6 5 2 2 7 2 2" xfId="12838" xr:uid="{571D3DA3-6D30-44AF-B5BA-9B1E96C1CA51}"/>
    <cellStyle name="Table  - Style6 5 2 2 7 3" xfId="12839" xr:uid="{E4371F11-F3F6-4DB0-9434-B53D1AFDFC08}"/>
    <cellStyle name="Table  - Style6 5 2 2 8" xfId="12840" xr:uid="{3735632F-1940-45FF-ADEB-D6FD6E39DD08}"/>
    <cellStyle name="Table  - Style6 5 2 2 8 2" xfId="12841" xr:uid="{2F53328F-C71E-42CA-A3F3-4D3ED1899043}"/>
    <cellStyle name="Table  - Style6 5 2 2 9" xfId="12842" xr:uid="{2EB78CAD-485A-454F-AEE1-40E3B5BACD60}"/>
    <cellStyle name="Table  - Style6 5 2 3" xfId="12843" xr:uid="{D5802AF5-70F4-47B3-AB4A-73F9827165B4}"/>
    <cellStyle name="Table  - Style6 5 2 3 2" xfId="12844" xr:uid="{E089217A-42CE-422D-94C6-42E0F449B365}"/>
    <cellStyle name="Table  - Style6 5 2 3 2 2" xfId="12845" xr:uid="{95108BDD-EFB2-4856-94BD-211B25170315}"/>
    <cellStyle name="Table  - Style6 5 2 3 2 2 2" xfId="12846" xr:uid="{68B57E30-98E8-42AA-A57E-AC2D3F95B369}"/>
    <cellStyle name="Table  - Style6 5 2 3 2 2 2 2" xfId="12847" xr:uid="{28496B00-D504-4A7A-A746-A08703D9267B}"/>
    <cellStyle name="Table  - Style6 5 2 3 2 2 2 2 2" xfId="12848" xr:uid="{D5DFC8AF-B501-412F-BEDE-D5D744986DD4}"/>
    <cellStyle name="Table  - Style6 5 2 3 2 2 2 3" xfId="12849" xr:uid="{A55FD37F-42A4-47F5-8F42-E0848F530724}"/>
    <cellStyle name="Table  - Style6 5 2 3 2 2 3" xfId="12850" xr:uid="{ACBC8231-5C12-4301-AA1E-696C58E93ED6}"/>
    <cellStyle name="Table  - Style6 5 2 3 2 3" xfId="12851" xr:uid="{30AC77BA-8AE3-47A0-90D8-06C18AEC377A}"/>
    <cellStyle name="Table  - Style6 5 2 3 2 3 2" xfId="12852" xr:uid="{F2953980-923C-4C3D-BEFD-1039A3B4B08A}"/>
    <cellStyle name="Table  - Style6 5 2 3 2 3 2 2" xfId="12853" xr:uid="{7417F7B0-7E6F-474F-8E2C-0B8506DAD567}"/>
    <cellStyle name="Table  - Style6 5 2 3 2 3 3" xfId="12854" xr:uid="{1B145074-5263-4B75-9879-602B2C6B45F7}"/>
    <cellStyle name="Table  - Style6 5 2 3 2 4" xfId="12855" xr:uid="{DDB0FFAB-5D34-457F-B7DF-93C97306E2B1}"/>
    <cellStyle name="Table  - Style6 5 2 3 2 4 2" xfId="12856" xr:uid="{FC8BA25C-AB05-4DD0-97CF-D7E1281CE8F9}"/>
    <cellStyle name="Table  - Style6 5 2 3 2 5" xfId="12857" xr:uid="{3CCB3D3C-CEC4-4D22-939F-2EF8A3083B78}"/>
    <cellStyle name="Table  - Style6 5 2 3 3" xfId="12858" xr:uid="{DFE156B0-4AB2-45C6-951B-7E493B3AD213}"/>
    <cellStyle name="Table  - Style6 5 2 3 3 2" xfId="12859" xr:uid="{293DF3B9-0274-433E-8E32-DF62644C4CE2}"/>
    <cellStyle name="Table  - Style6 5 2 3 3 2 2" xfId="12860" xr:uid="{F6C720A0-F55C-4E2B-829D-3AA612822D59}"/>
    <cellStyle name="Table  - Style6 5 2 3 3 2 2 2" xfId="12861" xr:uid="{F332CD3A-B89C-47A7-9031-EDD4EA832038}"/>
    <cellStyle name="Table  - Style6 5 2 3 3 2 2 2 2" xfId="12862" xr:uid="{70FD6EA8-AE88-408F-B6A3-9EDAB12E0403}"/>
    <cellStyle name="Table  - Style6 5 2 3 3 2 2 3" xfId="12863" xr:uid="{0EBF49A6-3AF5-465C-9720-B5D84B555487}"/>
    <cellStyle name="Table  - Style6 5 2 3 3 2 3" xfId="12864" xr:uid="{7F53B1D7-E29C-43B6-A872-0B1D4D9A4F8E}"/>
    <cellStyle name="Table  - Style6 5 2 3 3 3" xfId="12865" xr:uid="{88792069-9855-4386-8962-A576E6A4F6A8}"/>
    <cellStyle name="Table  - Style6 5 2 3 3 3 2" xfId="12866" xr:uid="{B0F09556-ED99-4491-8687-41618CFCE7D9}"/>
    <cellStyle name="Table  - Style6 5 2 3 3 4" xfId="12867" xr:uid="{145AAE31-FA14-44CC-B701-29A4D7A10F1A}"/>
    <cellStyle name="Table  - Style6 5 2 3 4" xfId="12868" xr:uid="{BF8A3DCB-C471-4130-9A95-A247E46832AA}"/>
    <cellStyle name="Table  - Style6 5 2 3 4 2" xfId="12869" xr:uid="{7BCD5BCC-6375-4C1C-9B99-34B61C1084E7}"/>
    <cellStyle name="Table  - Style6 5 2 3 4 2 2" xfId="12870" xr:uid="{282DF1FC-DB7E-4269-85CE-1E618F118C01}"/>
    <cellStyle name="Table  - Style6 5 2 3 4 2 2 2" xfId="12871" xr:uid="{F2F2EFA6-74CA-4A20-B8CF-9A4DCB70832F}"/>
    <cellStyle name="Table  - Style6 5 2 3 4 2 2 2 2" xfId="12872" xr:uid="{24C29CD4-2DE3-4021-A088-3A6F837C79BB}"/>
    <cellStyle name="Table  - Style6 5 2 3 4 2 2 3" xfId="12873" xr:uid="{4D6D084F-A5B4-4081-A26B-92C22763BE28}"/>
    <cellStyle name="Table  - Style6 5 2 3 4 2 3" xfId="12874" xr:uid="{2FA6B323-1BA9-4729-8461-B4794CEAE0AD}"/>
    <cellStyle name="Table  - Style6 5 2 3 4 3" xfId="12875" xr:uid="{A5CB2EDE-BD1B-4BC2-A64C-89719E5FDE69}"/>
    <cellStyle name="Table  - Style6 5 2 3 4 3 2" xfId="12876" xr:uid="{078FB759-E96A-4F14-80C9-75480CBEE4D6}"/>
    <cellStyle name="Table  - Style6 5 2 3 4 3 2 2" xfId="12877" xr:uid="{8824A708-E799-45B9-B08F-F2116853EA37}"/>
    <cellStyle name="Table  - Style6 5 2 3 4 3 3" xfId="12878" xr:uid="{5503F629-C221-4B58-B3E0-7176DF6FE467}"/>
    <cellStyle name="Table  - Style6 5 2 3 4 4" xfId="12879" xr:uid="{6065544E-DB32-4FEB-BC12-D7D7B4FC0FEE}"/>
    <cellStyle name="Table  - Style6 5 2 3 4 4 2" xfId="12880" xr:uid="{2E658529-5163-495A-8548-51AECAEAF04D}"/>
    <cellStyle name="Table  - Style6 5 2 3 4 5" xfId="12881" xr:uid="{4D6B89D8-A36E-4B48-B628-25EE1457ED09}"/>
    <cellStyle name="Table  - Style6 5 2 3 5" xfId="12882" xr:uid="{4EEBA8D5-004E-4DAB-95BC-EBEBE96EEBA9}"/>
    <cellStyle name="Table  - Style6 5 2 3 5 2" xfId="12883" xr:uid="{F6C4A46C-6165-4822-B323-58EDCBD4D1DA}"/>
    <cellStyle name="Table  - Style6 5 2 3 5 2 2" xfId="12884" xr:uid="{7110C9A3-C525-4CBC-A356-E89ED8C0FCE9}"/>
    <cellStyle name="Table  - Style6 5 2 3 5 2 2 2" xfId="12885" xr:uid="{01528ACF-506C-4FBB-A108-C5A7F435AAFD}"/>
    <cellStyle name="Table  - Style6 5 2 3 5 2 2 2 2" xfId="12886" xr:uid="{CDE55B9A-EF8C-4A7A-A161-B89C64C8E050}"/>
    <cellStyle name="Table  - Style6 5 2 3 5 2 2 3" xfId="12887" xr:uid="{C03A75CB-8B92-4D3C-B455-F423F711A350}"/>
    <cellStyle name="Table  - Style6 5 2 3 5 2 3" xfId="12888" xr:uid="{81D977C8-4A63-4CC0-BF87-4040FBC8914F}"/>
    <cellStyle name="Table  - Style6 5 2 3 5 3" xfId="12889" xr:uid="{2218F833-EE0E-4A8F-BD86-B2D665533286}"/>
    <cellStyle name="Table  - Style6 5 2 3 5 3 2" xfId="12890" xr:uid="{FC3EABFE-542D-4624-9032-20E6C5964950}"/>
    <cellStyle name="Table  - Style6 5 2 3 5 3 2 2" xfId="12891" xr:uid="{FD6CC69A-5409-4C14-8656-8A5E0A3F5FD2}"/>
    <cellStyle name="Table  - Style6 5 2 3 5 3 3" xfId="12892" xr:uid="{9BE9CEE9-D782-4A66-A51C-5DF8CF5E1F00}"/>
    <cellStyle name="Table  - Style6 5 2 3 5 4" xfId="12893" xr:uid="{C2D0EC95-F322-4F98-B031-186B9149C907}"/>
    <cellStyle name="Table  - Style6 5 2 3 6" xfId="12894" xr:uid="{1B5973CF-568F-4D4C-8B99-9CC386A01902}"/>
    <cellStyle name="Table  - Style6 5 2 3 6 2" xfId="12895" xr:uid="{1A5BF6C4-1EFD-4553-8308-B11CDE666E14}"/>
    <cellStyle name="Table  - Style6 5 2 3 6 2 2" xfId="12896" xr:uid="{4E3E3945-E93D-4A51-880E-E4DF67BEB0A0}"/>
    <cellStyle name="Table  - Style6 5 2 3 6 2 2 2" xfId="12897" xr:uid="{2646A7FF-BA5E-4116-AB3B-80916766C639}"/>
    <cellStyle name="Table  - Style6 5 2 3 6 2 3" xfId="12898" xr:uid="{F8557E08-DD56-478D-9F4C-069F6B900657}"/>
    <cellStyle name="Table  - Style6 5 2 3 6 3" xfId="12899" xr:uid="{7981FE4F-16CA-40C5-AA5D-F44F7AD4B53A}"/>
    <cellStyle name="Table  - Style6 5 2 3 7" xfId="12900" xr:uid="{6989490C-F77B-4BEB-98E0-E6E14F1EB8A6}"/>
    <cellStyle name="Table  - Style6 5 2 3 7 2" xfId="12901" xr:uid="{DF1C277F-31E0-46F3-BA8C-F999FE0ADB9E}"/>
    <cellStyle name="Table  - Style6 5 2 3 7 2 2" xfId="12902" xr:uid="{59303D53-E1DA-4816-9189-00544AF01462}"/>
    <cellStyle name="Table  - Style6 5 2 3 7 3" xfId="12903" xr:uid="{8F81C176-7AB0-4989-B1E7-CE30CFEB5512}"/>
    <cellStyle name="Table  - Style6 5 2 3 8" xfId="12904" xr:uid="{E78A3A97-605F-48F0-8ABE-F9111579CE84}"/>
    <cellStyle name="Table  - Style6 5 2 3 8 2" xfId="12905" xr:uid="{7B2C6C08-A84D-4748-A629-AD18719390C8}"/>
    <cellStyle name="Table  - Style6 5 2 3 9" xfId="12906" xr:uid="{E6865F19-1090-4867-9A35-4D6E7E5218C9}"/>
    <cellStyle name="Table  - Style6 5 2 4" xfId="12907" xr:uid="{19B52827-D6DF-4D70-AAB9-F0BE30662906}"/>
    <cellStyle name="Table  - Style6 5 2 4 2" xfId="12908" xr:uid="{17BC9CAE-B84B-4FCD-9776-92F7ACC86442}"/>
    <cellStyle name="Table  - Style6 5 2 4 2 2" xfId="12909" xr:uid="{5F6D7A22-C0DB-4C4C-AB60-C5D7CD8B9DA9}"/>
    <cellStyle name="Table  - Style6 5 2 4 2 2 2" xfId="12910" xr:uid="{9B2F5B3C-F1CB-4E83-B846-B4A7B4EE9BE9}"/>
    <cellStyle name="Table  - Style6 5 2 4 2 2 2 2" xfId="12911" xr:uid="{AEC14276-F9BB-42BF-A78D-0DDB2F4846F0}"/>
    <cellStyle name="Table  - Style6 5 2 4 2 2 3" xfId="12912" xr:uid="{5A481723-1744-446F-9EE4-77E3D3BBE303}"/>
    <cellStyle name="Table  - Style6 5 2 4 2 3" xfId="12913" xr:uid="{B8DFE3C0-1650-471A-B7FA-C3CD0703E2DF}"/>
    <cellStyle name="Table  - Style6 5 2 4 3" xfId="12914" xr:uid="{736B9A17-28DD-4563-9B7B-B6D3C519539F}"/>
    <cellStyle name="Table  - Style6 5 2 4 3 2" xfId="12915" xr:uid="{76D3353C-39F5-43C0-AA99-E3CECED647ED}"/>
    <cellStyle name="Table  - Style6 5 2 4 3 2 2" xfId="12916" xr:uid="{B1E55C83-6713-4F02-B7E5-67C13840F785}"/>
    <cellStyle name="Table  - Style6 5 2 4 3 3" xfId="12917" xr:uid="{A1CFFE5D-10E7-4DDF-A070-A15073AF0A2B}"/>
    <cellStyle name="Table  - Style6 5 2 4 4" xfId="12918" xr:uid="{F9E1F3B3-A6AA-4FB7-8170-F1E8F2DD2D69}"/>
    <cellStyle name="Table  - Style6 5 2 4 4 2" xfId="12919" xr:uid="{FCE2F55D-70FE-4CB7-ADDB-EF96F2DC9C72}"/>
    <cellStyle name="Table  - Style6 5 2 4 5" xfId="12920" xr:uid="{CDA7B0A5-3B60-47EB-AAF8-2EED40FFD765}"/>
    <cellStyle name="Table  - Style6 5 2 5" xfId="12921" xr:uid="{DF8FA5FA-253D-455F-99B1-9275E26E30B8}"/>
    <cellStyle name="Table  - Style6 5 2 5 2" xfId="12922" xr:uid="{AB549130-3488-494F-B816-9FE878A00DDE}"/>
    <cellStyle name="Table  - Style6 5 2 5 2 2" xfId="12923" xr:uid="{A0C70E4D-11F8-43C0-8231-476E60A28E82}"/>
    <cellStyle name="Table  - Style6 5 2 5 2 2 2" xfId="12924" xr:uid="{2E8AF9E1-1D7E-4B9A-B8CD-DE60096E3030}"/>
    <cellStyle name="Table  - Style6 5 2 5 2 2 2 2" xfId="12925" xr:uid="{F050B8AA-190B-4B83-8A7C-117E7A06DA94}"/>
    <cellStyle name="Table  - Style6 5 2 5 2 2 3" xfId="12926" xr:uid="{677F7049-79A9-4BC5-B9E1-2E887A11ED18}"/>
    <cellStyle name="Table  - Style6 5 2 5 2 3" xfId="12927" xr:uid="{5C0D2FA8-36FA-4D2A-8881-768C1C7EFF58}"/>
    <cellStyle name="Table  - Style6 5 2 5 3" xfId="12928" xr:uid="{550398E1-E154-4902-B81B-D654E2A35141}"/>
    <cellStyle name="Table  - Style6 5 2 5 3 2" xfId="12929" xr:uid="{E55693B0-C1AB-4D2A-B71B-C1907FFDF35E}"/>
    <cellStyle name="Table  - Style6 5 2 5 3 2 2" xfId="12930" xr:uid="{A9AB8E73-5FDB-4B03-91B3-E90D61A846F9}"/>
    <cellStyle name="Table  - Style6 5 2 5 3 3" xfId="12931" xr:uid="{83A0F895-8BEC-4F73-92A1-AEC9181057E2}"/>
    <cellStyle name="Table  - Style6 5 2 5 4" xfId="12932" xr:uid="{8E869992-E8C8-4736-B710-B4F74094CF86}"/>
    <cellStyle name="Table  - Style6 5 2 5 4 2" xfId="12933" xr:uid="{DD07354D-68A6-4CC2-99C2-ADBAA5C736A7}"/>
    <cellStyle name="Table  - Style6 5 2 5 5" xfId="12934" xr:uid="{D353D394-6058-40F8-8F10-E2428BA09351}"/>
    <cellStyle name="Table  - Style6 5 2 6" xfId="12935" xr:uid="{0318C809-B3ED-43EA-BC9F-E3C39706640D}"/>
    <cellStyle name="Table  - Style6 5 2 6 2" xfId="12936" xr:uid="{AEB97112-9812-4E4D-9F52-6194532E4663}"/>
    <cellStyle name="Table  - Style6 5 2 6 2 2" xfId="12937" xr:uid="{AE697251-7664-45F2-B286-8B9A236CB04B}"/>
    <cellStyle name="Table  - Style6 5 2 6 2 2 2" xfId="12938" xr:uid="{AC627766-5810-4C8D-914A-4DCFB1AAA77E}"/>
    <cellStyle name="Table  - Style6 5 2 6 2 2 2 2" xfId="12939" xr:uid="{C812FC0C-10E0-4119-997F-8160A9A9500E}"/>
    <cellStyle name="Table  - Style6 5 2 6 2 2 3" xfId="12940" xr:uid="{CF6FF93F-3D43-4B3C-9B7C-28B4B31FB6CB}"/>
    <cellStyle name="Table  - Style6 5 2 6 2 3" xfId="12941" xr:uid="{85DFCF07-B0BB-4767-9FEA-D178C9E83DA1}"/>
    <cellStyle name="Table  - Style6 5 2 6 3" xfId="12942" xr:uid="{6C11B31A-C479-4905-BAD4-22B0D3A17DCA}"/>
    <cellStyle name="Table  - Style6 5 2 6 3 2" xfId="12943" xr:uid="{53D7C62D-3D3B-40B7-B5BF-15F97C34A379}"/>
    <cellStyle name="Table  - Style6 5 2 6 3 2 2" xfId="12944" xr:uid="{3DB660CD-543D-4591-90A5-60E3FA130892}"/>
    <cellStyle name="Table  - Style6 5 2 6 3 3" xfId="12945" xr:uid="{96401E25-4820-4307-9985-ACC55F486DF7}"/>
    <cellStyle name="Table  - Style6 5 2 6 4" xfId="12946" xr:uid="{18B45356-793A-4715-8FFA-D63BEE39AEF7}"/>
    <cellStyle name="Table  - Style6 5 2 6 4 2" xfId="12947" xr:uid="{DCC0062B-B40C-40EB-A373-CEBF58CB402F}"/>
    <cellStyle name="Table  - Style6 5 2 6 5" xfId="12948" xr:uid="{9BF724BD-0CF4-4CBA-B36F-0AA37B1C4AE8}"/>
    <cellStyle name="Table  - Style6 5 2 7" xfId="12949" xr:uid="{C137BDC4-0788-4E65-8C1B-77C271E1C6E3}"/>
    <cellStyle name="Table  - Style6 5 2 7 2" xfId="12950" xr:uid="{4C5AC914-571F-4DC5-8FC8-125762A974AD}"/>
    <cellStyle name="Table  - Style6 5 2 7 2 2" xfId="12951" xr:uid="{7BD8B97E-2EB7-42DB-8BD0-84C7F8E06812}"/>
    <cellStyle name="Table  - Style6 5 2 7 2 2 2" xfId="12952" xr:uid="{E41864B0-5511-44DF-A599-72C1AE080CCF}"/>
    <cellStyle name="Table  - Style6 5 2 7 2 3" xfId="12953" xr:uid="{A965A6C8-796B-41FD-B2C7-174EBF2FED2D}"/>
    <cellStyle name="Table  - Style6 5 2 7 3" xfId="12954" xr:uid="{A9E0247C-1768-4E3E-A0E0-3BF54B7093C2}"/>
    <cellStyle name="Table  - Style6 5 2 8" xfId="12955" xr:uid="{6BC100B3-30C4-4FFB-B335-DCCB69C14D3E}"/>
    <cellStyle name="Table  - Style6 5 2 8 2" xfId="12956" xr:uid="{D7EFCBF1-09AD-4D17-A7B9-852A6482623A}"/>
    <cellStyle name="Table  - Style6 5 2 8 2 2" xfId="12957" xr:uid="{86B3FEB8-898C-46F7-983C-28FC10754BDA}"/>
    <cellStyle name="Table  - Style6 5 2 8 3" xfId="12958" xr:uid="{9A593648-5FAA-42AB-A097-C4038620CD9A}"/>
    <cellStyle name="Table  - Style6 5 2 9" xfId="12959" xr:uid="{7A866037-3C30-4573-AE29-CA40B2CB152A}"/>
    <cellStyle name="Table  - Style6 5 2 9 2" xfId="12960" xr:uid="{8A1A2D87-FF93-4ECB-8D01-61BCA2DB2DC2}"/>
    <cellStyle name="Table  - Style6 5 3" xfId="12961" xr:uid="{8971B9ED-5D3B-46B9-8FDF-3A403D466A62}"/>
    <cellStyle name="Table  - Style6 5 3 2" xfId="12962" xr:uid="{A713EA98-F001-4341-9113-510DB753F5C6}"/>
    <cellStyle name="Table  - Style6 5 3 2 2" xfId="12963" xr:uid="{44036420-0129-4670-80C3-7D9C28A57AD0}"/>
    <cellStyle name="Table  - Style6 5 3 2 2 2" xfId="12964" xr:uid="{865ED77C-3F81-4E49-A759-5719BE251F20}"/>
    <cellStyle name="Table  - Style6 5 3 2 2 2 2" xfId="12965" xr:uid="{1BD0B846-A65B-4805-A9DA-80D76CBC5E8D}"/>
    <cellStyle name="Table  - Style6 5 3 2 2 2 2 2" xfId="12966" xr:uid="{ABF35A50-51A9-4078-BBBD-07F4577F25E5}"/>
    <cellStyle name="Table  - Style6 5 3 2 2 2 3" xfId="12967" xr:uid="{3D703129-753A-4CF0-9EA4-7C68CA3EA109}"/>
    <cellStyle name="Table  - Style6 5 3 2 2 3" xfId="12968" xr:uid="{89D87BC1-9313-4033-929C-C824D5933518}"/>
    <cellStyle name="Table  - Style6 5 3 2 3" xfId="12969" xr:uid="{29B99C66-BEE5-4BF7-BAEC-58FD50C058DF}"/>
    <cellStyle name="Table  - Style6 5 3 2 3 2" xfId="12970" xr:uid="{24933D18-B668-4A64-A8B9-F930ED4938D6}"/>
    <cellStyle name="Table  - Style6 5 3 2 3 2 2" xfId="12971" xr:uid="{409BF98C-4050-45CA-BA2A-445E4F8D918F}"/>
    <cellStyle name="Table  - Style6 5 3 2 3 3" xfId="12972" xr:uid="{121793BF-7C39-4BFC-8477-952BE2B66D69}"/>
    <cellStyle name="Table  - Style6 5 3 2 4" xfId="12973" xr:uid="{EA4890F2-F5AA-47ED-8FB9-6AF873B7C786}"/>
    <cellStyle name="Table  - Style6 5 3 2 4 2" xfId="12974" xr:uid="{34D7297D-402F-40AC-8B19-B80D5F979D61}"/>
    <cellStyle name="Table  - Style6 5 3 2 5" xfId="12975" xr:uid="{2BCDF757-144B-4BD5-B322-B82CEF580986}"/>
    <cellStyle name="Table  - Style6 5 3 3" xfId="12976" xr:uid="{07D542CF-95C8-47DB-BE96-809836E4B4FE}"/>
    <cellStyle name="Table  - Style6 5 3 3 2" xfId="12977" xr:uid="{F88C72B6-4D51-4E64-81FA-67554894DC57}"/>
    <cellStyle name="Table  - Style6 5 3 3 2 2" xfId="12978" xr:uid="{F1CE7F3A-9161-45D7-9C67-62A4032768FF}"/>
    <cellStyle name="Table  - Style6 5 3 3 2 2 2" xfId="12979" xr:uid="{2CAF9EC8-0FCE-4ADA-ABE4-9EAFB2E4B879}"/>
    <cellStyle name="Table  - Style6 5 3 3 2 2 2 2" xfId="12980" xr:uid="{3C9D8CF6-ADCA-40CE-8062-7CD3D869333E}"/>
    <cellStyle name="Table  - Style6 5 3 3 2 2 3" xfId="12981" xr:uid="{67A306C5-8CEB-44AA-8726-ED8292DB6FB1}"/>
    <cellStyle name="Table  - Style6 5 3 3 2 3" xfId="12982" xr:uid="{067522FC-1B91-4871-AB4E-6440C2B53509}"/>
    <cellStyle name="Table  - Style6 5 3 3 3" xfId="12983" xr:uid="{C842FAB2-D298-486F-97DC-62F3DB2688FA}"/>
    <cellStyle name="Table  - Style6 5 3 3 3 2" xfId="12984" xr:uid="{62303C97-1BB7-47F8-A9EB-6088C8FB1F57}"/>
    <cellStyle name="Table  - Style6 5 3 3 4" xfId="12985" xr:uid="{9BE3E9FC-D987-45B3-A10C-9A526FF1DF6F}"/>
    <cellStyle name="Table  - Style6 5 3 4" xfId="12986" xr:uid="{BE751633-0B6C-4504-A8E6-908A3DE75C56}"/>
    <cellStyle name="Table  - Style6 5 3 4 2" xfId="12987" xr:uid="{9C9D3A91-0C53-4220-A95E-9A8D7A711577}"/>
    <cellStyle name="Table  - Style6 5 3 4 2 2" xfId="12988" xr:uid="{3CC90F2F-234D-49E4-A524-04B7A9B82DBC}"/>
    <cellStyle name="Table  - Style6 5 3 4 2 2 2" xfId="12989" xr:uid="{BFBB7832-AD8D-4C4E-A495-4E585FE37D43}"/>
    <cellStyle name="Table  - Style6 5 3 4 2 2 2 2" xfId="12990" xr:uid="{55B35084-1FC2-4CCC-BA2B-1204A828BED9}"/>
    <cellStyle name="Table  - Style6 5 3 4 2 2 3" xfId="12991" xr:uid="{1D1F1E21-5243-45D5-9685-F42D2ADF5A02}"/>
    <cellStyle name="Table  - Style6 5 3 4 2 3" xfId="12992" xr:uid="{3A9FD716-9F5A-4A0B-B1C1-BF919C3E5F6F}"/>
    <cellStyle name="Table  - Style6 5 3 4 3" xfId="12993" xr:uid="{8045B25A-5EEA-4319-99D3-749F1EF5A88B}"/>
    <cellStyle name="Table  - Style6 5 3 4 3 2" xfId="12994" xr:uid="{BDACBC49-6580-41AA-81B2-4D7849E4A206}"/>
    <cellStyle name="Table  - Style6 5 3 4 3 2 2" xfId="12995" xr:uid="{85936CF8-AA1C-46F2-81C1-6E2B1F2670C5}"/>
    <cellStyle name="Table  - Style6 5 3 4 3 3" xfId="12996" xr:uid="{A65AF826-5323-4CAB-9FCE-2076FEDFCAE3}"/>
    <cellStyle name="Table  - Style6 5 3 4 4" xfId="12997" xr:uid="{4F326F90-6471-4041-A9D5-2423B5A8EDF6}"/>
    <cellStyle name="Table  - Style6 5 3 4 4 2" xfId="12998" xr:uid="{8D4410DE-A4FB-4A59-B402-B260E6105098}"/>
    <cellStyle name="Table  - Style6 5 3 4 5" xfId="12999" xr:uid="{626952D8-818D-43BE-91D1-8E90F0C530F8}"/>
    <cellStyle name="Table  - Style6 5 3 5" xfId="13000" xr:uid="{0A13056A-818A-4E45-BC0C-B7BA0288D319}"/>
    <cellStyle name="Table  - Style6 5 3 5 2" xfId="13001" xr:uid="{1DEEAD6B-4A4C-4985-AF3F-60FC050063EA}"/>
    <cellStyle name="Table  - Style6 5 3 5 2 2" xfId="13002" xr:uid="{74B806B0-DE17-4AA6-A7FA-93310FB83E9E}"/>
    <cellStyle name="Table  - Style6 5 3 5 2 2 2" xfId="13003" xr:uid="{63BF30B6-6EFE-43BA-B429-5A2A02CAEE90}"/>
    <cellStyle name="Table  - Style6 5 3 5 2 2 2 2" xfId="13004" xr:uid="{0CD63304-42FB-4A82-A022-FDCF270ACE81}"/>
    <cellStyle name="Table  - Style6 5 3 5 2 2 3" xfId="13005" xr:uid="{3D256595-B2C6-48AA-98D6-367E3231FEB1}"/>
    <cellStyle name="Table  - Style6 5 3 5 2 3" xfId="13006" xr:uid="{C9733260-335F-4FD9-A676-7563CB8B125E}"/>
    <cellStyle name="Table  - Style6 5 3 5 3" xfId="13007" xr:uid="{40EEF0D6-AFDF-40B4-9521-F0B827078ADF}"/>
    <cellStyle name="Table  - Style6 5 3 5 3 2" xfId="13008" xr:uid="{40EF9856-C94F-417D-9BD2-B18B875C02C4}"/>
    <cellStyle name="Table  - Style6 5 3 5 3 2 2" xfId="13009" xr:uid="{21C9D87A-6CA3-4E97-B4C1-B251C807A1B4}"/>
    <cellStyle name="Table  - Style6 5 3 5 3 3" xfId="13010" xr:uid="{70DCF044-8B31-48A5-BEE3-64F99E0A543F}"/>
    <cellStyle name="Table  - Style6 5 3 5 4" xfId="13011" xr:uid="{D9C21D4D-8A78-4F8B-A88E-AD7C4295B346}"/>
    <cellStyle name="Table  - Style6 5 3 6" xfId="13012" xr:uid="{AEE6EA72-068B-4BCC-88BF-66F4A541EB69}"/>
    <cellStyle name="Table  - Style6 5 3 6 2" xfId="13013" xr:uid="{F9C3C752-983F-4C3D-8B2B-F01094B61102}"/>
    <cellStyle name="Table  - Style6 5 3 6 2 2" xfId="13014" xr:uid="{5CEF5DC8-02C2-4439-8323-944F354D4F0C}"/>
    <cellStyle name="Table  - Style6 5 3 6 2 2 2" xfId="13015" xr:uid="{2EBC4A34-DAA4-4261-B751-1E80F4AE7EEF}"/>
    <cellStyle name="Table  - Style6 5 3 6 2 3" xfId="13016" xr:uid="{F54B36A4-990C-4467-A34F-86054D38B8FB}"/>
    <cellStyle name="Table  - Style6 5 3 6 3" xfId="13017" xr:uid="{8C148296-4D0B-42EB-982B-83E505291966}"/>
    <cellStyle name="Table  - Style6 5 3 7" xfId="13018" xr:uid="{FAF094CF-533A-4D0F-A833-AFCA782E97DB}"/>
    <cellStyle name="Table  - Style6 5 3 7 2" xfId="13019" xr:uid="{233F3E74-069F-4ABD-9355-A80D49407B1E}"/>
    <cellStyle name="Table  - Style6 5 3 7 2 2" xfId="13020" xr:uid="{E129A1AF-E45C-4BA3-B3BB-3186CE091505}"/>
    <cellStyle name="Table  - Style6 5 3 7 3" xfId="13021" xr:uid="{99B05067-B80D-4467-A459-660467FC0E1E}"/>
    <cellStyle name="Table  - Style6 5 3 8" xfId="13022" xr:uid="{41F70C92-E579-45EA-B679-6EB112D95677}"/>
    <cellStyle name="Table  - Style6 5 3 8 2" xfId="13023" xr:uid="{701C47C8-3429-457A-B3C5-A0E3386F6D69}"/>
    <cellStyle name="Table  - Style6 5 3 9" xfId="13024" xr:uid="{50315511-7578-4E31-A2EE-C7FDD6C4A1D2}"/>
    <cellStyle name="Table  - Style6 5 4" xfId="13025" xr:uid="{88F6304D-0CAE-42E4-BF42-B59610A8074A}"/>
    <cellStyle name="Table  - Style6 5 4 2" xfId="13026" xr:uid="{1ED7742B-CCA1-4C48-9A5E-EB59CF532DF9}"/>
    <cellStyle name="Table  - Style6 5 4 2 2" xfId="13027" xr:uid="{B22301BB-51C4-4A6C-AAAF-5941AF83C757}"/>
    <cellStyle name="Table  - Style6 5 4 2 2 2" xfId="13028" xr:uid="{5DFB93D8-79D2-459A-87BC-935CA1164840}"/>
    <cellStyle name="Table  - Style6 5 4 2 2 2 2" xfId="13029" xr:uid="{D3A76099-3AF3-447F-8B1F-7F5216715D73}"/>
    <cellStyle name="Table  - Style6 5 4 2 2 2 2 2" xfId="13030" xr:uid="{8D3B451D-667A-47DC-AC9A-CCF341456B90}"/>
    <cellStyle name="Table  - Style6 5 4 2 2 2 3" xfId="13031" xr:uid="{7B66F7FD-C508-43A4-B83C-F3A241B8D647}"/>
    <cellStyle name="Table  - Style6 5 4 2 2 3" xfId="13032" xr:uid="{4E655AFA-66B5-4A0C-9E5E-F05D31B94610}"/>
    <cellStyle name="Table  - Style6 5 4 2 3" xfId="13033" xr:uid="{FF0000B2-0115-4241-9576-8BC847C33051}"/>
    <cellStyle name="Table  - Style6 5 4 2 3 2" xfId="13034" xr:uid="{8D1883AE-071F-4EF5-8027-C1F58C6652FC}"/>
    <cellStyle name="Table  - Style6 5 4 2 3 2 2" xfId="13035" xr:uid="{51D7D362-2767-435A-8277-40B0E40199F5}"/>
    <cellStyle name="Table  - Style6 5 4 2 3 3" xfId="13036" xr:uid="{39F9F1F2-75B8-4995-B2BA-7C706E60018A}"/>
    <cellStyle name="Table  - Style6 5 4 2 4" xfId="13037" xr:uid="{C07FBA32-7F8F-4771-A6F4-B4BDC452A9A8}"/>
    <cellStyle name="Table  - Style6 5 4 2 4 2" xfId="13038" xr:uid="{36B60228-F86D-4EF0-BB14-FE36ABE01BAC}"/>
    <cellStyle name="Table  - Style6 5 4 2 5" xfId="13039" xr:uid="{1A2C5325-5333-498D-BF86-F116F19F0B5E}"/>
    <cellStyle name="Table  - Style6 5 4 3" xfId="13040" xr:uid="{7E25FFA2-CAF5-4B40-8FD4-F19871AE2CC1}"/>
    <cellStyle name="Table  - Style6 5 4 3 2" xfId="13041" xr:uid="{485ACA3A-5CF2-44B6-B42B-31E44FE6EBA0}"/>
    <cellStyle name="Table  - Style6 5 4 3 2 2" xfId="13042" xr:uid="{6A471227-A151-4D74-8BA2-0BAE7F06D773}"/>
    <cellStyle name="Table  - Style6 5 4 3 2 2 2" xfId="13043" xr:uid="{45D1325B-C7DF-4D26-9BE7-720BF3272898}"/>
    <cellStyle name="Table  - Style6 5 4 3 2 2 2 2" xfId="13044" xr:uid="{7777EF8E-9A9B-4C8B-B572-8748B89E9CF1}"/>
    <cellStyle name="Table  - Style6 5 4 3 2 2 3" xfId="13045" xr:uid="{B4A0FC6E-FB5D-419A-B503-88A8EA400EAC}"/>
    <cellStyle name="Table  - Style6 5 4 3 2 3" xfId="13046" xr:uid="{4394DC0D-CAF7-424E-8D2D-899DB3716939}"/>
    <cellStyle name="Table  - Style6 5 4 3 3" xfId="13047" xr:uid="{B9903033-7621-431E-AD3C-358C47AFE56C}"/>
    <cellStyle name="Table  - Style6 5 4 3 3 2" xfId="13048" xr:uid="{5C24AEF9-437F-41F0-BE6D-7972818DFE5F}"/>
    <cellStyle name="Table  - Style6 5 4 3 4" xfId="13049" xr:uid="{C511BDF3-FB98-4770-A4E3-148567E88A1C}"/>
    <cellStyle name="Table  - Style6 5 4 4" xfId="13050" xr:uid="{4B88107A-9237-45E1-A06D-20FD56F0C0D8}"/>
    <cellStyle name="Table  - Style6 5 4 4 2" xfId="13051" xr:uid="{CAD80191-5BC9-4921-ADAC-7DA7D704DF29}"/>
    <cellStyle name="Table  - Style6 5 4 4 2 2" xfId="13052" xr:uid="{643C08F3-CE4F-4D33-B505-A9A7445A39E2}"/>
    <cellStyle name="Table  - Style6 5 4 4 2 2 2" xfId="13053" xr:uid="{D754B284-78F7-4E4B-9406-F300AEA9B75B}"/>
    <cellStyle name="Table  - Style6 5 4 4 2 2 2 2" xfId="13054" xr:uid="{26DD6150-C2EC-4C95-970D-B955CF8D81C8}"/>
    <cellStyle name="Table  - Style6 5 4 4 2 2 3" xfId="13055" xr:uid="{22E3167A-F1E3-418E-AE34-121CE7198FE0}"/>
    <cellStyle name="Table  - Style6 5 4 4 2 3" xfId="13056" xr:uid="{3DB9A27D-8EA6-4D33-BFC5-497CDA90F2D9}"/>
    <cellStyle name="Table  - Style6 5 4 4 3" xfId="13057" xr:uid="{702BD009-6C29-4262-9817-18169E38CEA9}"/>
    <cellStyle name="Table  - Style6 5 4 4 3 2" xfId="13058" xr:uid="{FEA6D9CE-D43F-4017-981F-3D548EE3A701}"/>
    <cellStyle name="Table  - Style6 5 4 4 3 2 2" xfId="13059" xr:uid="{CCB82B08-3DA5-4EFA-9390-8662FAAB67D5}"/>
    <cellStyle name="Table  - Style6 5 4 4 3 3" xfId="13060" xr:uid="{3FF57D42-96B1-4563-B7B8-9CB8DFBE6393}"/>
    <cellStyle name="Table  - Style6 5 4 4 4" xfId="13061" xr:uid="{D214CDF3-3676-444B-9D09-08EDA3FA90A7}"/>
    <cellStyle name="Table  - Style6 5 4 4 4 2" xfId="13062" xr:uid="{A19FEAFA-1D98-4CA6-8F2F-9E4D2F97A270}"/>
    <cellStyle name="Table  - Style6 5 4 4 5" xfId="13063" xr:uid="{174CE168-995B-48E6-9AF6-799D4DFAD5F3}"/>
    <cellStyle name="Table  - Style6 5 4 5" xfId="13064" xr:uid="{7B47EB02-4F30-4331-9458-DDB30724F426}"/>
    <cellStyle name="Table  - Style6 5 4 5 2" xfId="13065" xr:uid="{A44B2FD0-5C33-4520-998D-9A8964B06487}"/>
    <cellStyle name="Table  - Style6 5 4 5 2 2" xfId="13066" xr:uid="{28B0CD27-FB84-4463-B5D4-302C456A3368}"/>
    <cellStyle name="Table  - Style6 5 4 5 2 2 2" xfId="13067" xr:uid="{92D03A12-ED5D-43B7-839A-536B19EFA105}"/>
    <cellStyle name="Table  - Style6 5 4 5 2 2 2 2" xfId="13068" xr:uid="{0F0F9AFA-6D33-4598-9673-013E0A12D38D}"/>
    <cellStyle name="Table  - Style6 5 4 5 2 2 3" xfId="13069" xr:uid="{D30BD4DD-57CB-4514-8122-9293967AD97D}"/>
    <cellStyle name="Table  - Style6 5 4 5 2 3" xfId="13070" xr:uid="{8BA61BDA-3817-4C6E-9A58-F64900307F9F}"/>
    <cellStyle name="Table  - Style6 5 4 5 3" xfId="13071" xr:uid="{EE63DABC-6DB4-4112-BC31-F195CCF09AF7}"/>
    <cellStyle name="Table  - Style6 5 4 5 3 2" xfId="13072" xr:uid="{CA31C28B-4835-4213-B448-FF5DB7EF5BE3}"/>
    <cellStyle name="Table  - Style6 5 4 5 3 2 2" xfId="13073" xr:uid="{8E3BA00D-F938-4B19-805F-7665C636AECD}"/>
    <cellStyle name="Table  - Style6 5 4 5 3 3" xfId="13074" xr:uid="{70A91DC1-9989-4C41-8726-FB39B3826709}"/>
    <cellStyle name="Table  - Style6 5 4 5 4" xfId="13075" xr:uid="{DF56E71D-6568-462F-B608-E6959D06DA0C}"/>
    <cellStyle name="Table  - Style6 5 4 6" xfId="13076" xr:uid="{D5708D72-B3A5-4831-9364-2406466CA8B0}"/>
    <cellStyle name="Table  - Style6 5 4 6 2" xfId="13077" xr:uid="{CFAB49D3-232E-43D3-9760-EEF753D55F81}"/>
    <cellStyle name="Table  - Style6 5 4 6 2 2" xfId="13078" xr:uid="{4238D398-38D3-4822-8720-9F70B09334B4}"/>
    <cellStyle name="Table  - Style6 5 4 6 2 2 2" xfId="13079" xr:uid="{93314A33-113A-449B-8817-B6F863F8CD9C}"/>
    <cellStyle name="Table  - Style6 5 4 6 2 3" xfId="13080" xr:uid="{4D134033-BB03-4F99-92EA-2044EFF4F3BC}"/>
    <cellStyle name="Table  - Style6 5 4 6 3" xfId="13081" xr:uid="{3D865F50-9985-4DAE-86C2-357CEE6AADB6}"/>
    <cellStyle name="Table  - Style6 5 4 7" xfId="13082" xr:uid="{8C66BEFE-462D-44FF-85E3-C6FA96506BE5}"/>
    <cellStyle name="Table  - Style6 5 4 7 2" xfId="13083" xr:uid="{51DB4D80-5FE9-4C4A-9EE8-C7409A27E6A0}"/>
    <cellStyle name="Table  - Style6 5 4 7 2 2" xfId="13084" xr:uid="{11FCC315-5EB4-4131-8AC6-7F086A10E9C6}"/>
    <cellStyle name="Table  - Style6 5 4 7 3" xfId="13085" xr:uid="{95BFD2BA-09F6-45C9-9D8E-C48BC1CEEDAA}"/>
    <cellStyle name="Table  - Style6 5 4 8" xfId="13086" xr:uid="{2DBC199E-3349-460A-BAEE-47CB78CBF8E4}"/>
    <cellStyle name="Table  - Style6 5 4 8 2" xfId="13087" xr:uid="{94E6C68E-5A5C-4BBA-8813-68CECEAAB1CA}"/>
    <cellStyle name="Table  - Style6 5 4 9" xfId="13088" xr:uid="{27EC0071-CC4E-4819-A08E-C79E88EB1F93}"/>
    <cellStyle name="Table  - Style6 5 5" xfId="13089" xr:uid="{FE98F994-3260-418B-9E5E-46F7CB846715}"/>
    <cellStyle name="Table  - Style6 5 5 2" xfId="13090" xr:uid="{F36A254F-1FF2-4223-B917-E8CC03293B21}"/>
    <cellStyle name="Table  - Style6 5 5 2 2" xfId="13091" xr:uid="{88534806-C3D7-4B9F-A494-5EED62A23692}"/>
    <cellStyle name="Table  - Style6 5 5 2 2 2" xfId="13092" xr:uid="{862266EE-EAC6-48C4-BA7A-32A57370321D}"/>
    <cellStyle name="Table  - Style6 5 5 2 2 2 2" xfId="13093" xr:uid="{1D5C8A32-90F9-44BF-A6FE-BFC9DB5E9C80}"/>
    <cellStyle name="Table  - Style6 5 5 2 2 2 2 2" xfId="13094" xr:uid="{697B5414-4FA0-4369-B27E-EC08EA963DB2}"/>
    <cellStyle name="Table  - Style6 5 5 2 2 2 3" xfId="13095" xr:uid="{B0A95C78-26A7-4E28-97FD-F0B9C02DAD7A}"/>
    <cellStyle name="Table  - Style6 5 5 2 2 3" xfId="13096" xr:uid="{10DCDD33-7830-48F4-A61C-51B9A1747BCC}"/>
    <cellStyle name="Table  - Style6 5 5 2 3" xfId="13097" xr:uid="{19F761BA-87EC-4604-95D8-5865F9211CE0}"/>
    <cellStyle name="Table  - Style6 5 5 2 3 2" xfId="13098" xr:uid="{7132A7FA-62C7-4121-8A13-9988F22EBF37}"/>
    <cellStyle name="Table  - Style6 5 5 2 3 2 2" xfId="13099" xr:uid="{92662E29-0DA9-4A1A-BBCA-E4BC7D60B424}"/>
    <cellStyle name="Table  - Style6 5 5 2 3 3" xfId="13100" xr:uid="{4C569ED9-1C08-4572-A4F4-E396FA98EBDE}"/>
    <cellStyle name="Table  - Style6 5 5 2 4" xfId="13101" xr:uid="{98497E2A-4A2D-4EF3-93A5-458C250A0331}"/>
    <cellStyle name="Table  - Style6 5 5 2 4 2" xfId="13102" xr:uid="{DD4E8DE4-C7BB-4B25-B063-B83C03EEECA2}"/>
    <cellStyle name="Table  - Style6 5 5 2 5" xfId="13103" xr:uid="{832B4FE3-43FB-4EC1-B42B-0CE04BCFB850}"/>
    <cellStyle name="Table  - Style6 5 5 3" xfId="13104" xr:uid="{48E9D933-B13E-463E-9AC2-D9AFA8F11896}"/>
    <cellStyle name="Table  - Style6 5 5 3 2" xfId="13105" xr:uid="{80B489F3-5B6D-4EC8-B9D4-57532A664495}"/>
    <cellStyle name="Table  - Style6 5 5 3 2 2" xfId="13106" xr:uid="{93D66F57-22A0-4168-92BB-124683ED9ACB}"/>
    <cellStyle name="Table  - Style6 5 5 3 2 2 2" xfId="13107" xr:uid="{22FC2FE6-1F2D-498D-8699-360B5E092082}"/>
    <cellStyle name="Table  - Style6 5 5 3 2 2 2 2" xfId="13108" xr:uid="{548429F4-7D5A-4E65-A958-E8CB44F2483E}"/>
    <cellStyle name="Table  - Style6 5 5 3 2 2 3" xfId="13109" xr:uid="{649669A6-E90B-4A63-A5AF-B272EC895557}"/>
    <cellStyle name="Table  - Style6 5 5 3 2 3" xfId="13110" xr:uid="{4B3178E3-3005-40D2-B4C7-53B9CDB3C29E}"/>
    <cellStyle name="Table  - Style6 5 5 3 3" xfId="13111" xr:uid="{5E621816-2660-445B-A0AC-BF6CECE970A3}"/>
    <cellStyle name="Table  - Style6 5 5 3 3 2" xfId="13112" xr:uid="{16A9B484-76DA-4F8F-8999-4CAE935146E2}"/>
    <cellStyle name="Table  - Style6 5 5 3 4" xfId="13113" xr:uid="{F3A57844-3A1E-4472-8887-264CC6D9B2BF}"/>
    <cellStyle name="Table  - Style6 5 5 4" xfId="13114" xr:uid="{525DB0E6-F7F7-4241-8266-A29AEE0E1BBC}"/>
    <cellStyle name="Table  - Style6 5 5 4 2" xfId="13115" xr:uid="{BB0DF301-0396-4901-8410-F7EDC95F36BB}"/>
    <cellStyle name="Table  - Style6 5 5 4 2 2" xfId="13116" xr:uid="{EA7BC91B-FD55-49D5-8230-83FFBE1A7C73}"/>
    <cellStyle name="Table  - Style6 5 5 4 2 2 2" xfId="13117" xr:uid="{9E16CB87-90D8-436D-8D27-6A596337C696}"/>
    <cellStyle name="Table  - Style6 5 5 4 2 2 2 2" xfId="13118" xr:uid="{6D1F75F0-E69A-40F5-847D-4C7DA7D90879}"/>
    <cellStyle name="Table  - Style6 5 5 4 2 2 3" xfId="13119" xr:uid="{48E18825-487B-4AD0-9286-F1E17757CE45}"/>
    <cellStyle name="Table  - Style6 5 5 4 2 3" xfId="13120" xr:uid="{E33CAD4C-9570-4109-AD27-E89FB9009E2A}"/>
    <cellStyle name="Table  - Style6 5 5 4 3" xfId="13121" xr:uid="{102E3492-5084-49FC-8F09-903EE6AE08BD}"/>
    <cellStyle name="Table  - Style6 5 5 4 3 2" xfId="13122" xr:uid="{C4DC98C5-3902-45CC-887A-8E38E1DBC7EA}"/>
    <cellStyle name="Table  - Style6 5 5 4 3 2 2" xfId="13123" xr:uid="{86720D81-5F3B-40E8-9B1F-4F7D71D362A1}"/>
    <cellStyle name="Table  - Style6 5 5 4 3 3" xfId="13124" xr:uid="{39FC572F-15C9-42EE-B44D-CB40782C6123}"/>
    <cellStyle name="Table  - Style6 5 5 4 4" xfId="13125" xr:uid="{5E6EE968-335F-4572-A9B7-06A193C3B20B}"/>
    <cellStyle name="Table  - Style6 5 5 4 4 2" xfId="13126" xr:uid="{55653823-6FC1-4347-A5F4-DDE242EABD59}"/>
    <cellStyle name="Table  - Style6 5 5 4 5" xfId="13127" xr:uid="{FACDC146-B862-4937-8647-9082B7A26C1A}"/>
    <cellStyle name="Table  - Style6 5 5 5" xfId="13128" xr:uid="{5086D393-A0E9-4867-8730-035168DE6465}"/>
    <cellStyle name="Table  - Style6 5 5 5 2" xfId="13129" xr:uid="{BF78172C-42E6-48E9-84F8-D479615A00D2}"/>
    <cellStyle name="Table  - Style6 5 5 5 2 2" xfId="13130" xr:uid="{EAF5AE62-4862-473D-A6A2-E31E7A53B877}"/>
    <cellStyle name="Table  - Style6 5 5 5 2 2 2" xfId="13131" xr:uid="{A24AA67A-F719-4142-B1FB-02C4B4268EA1}"/>
    <cellStyle name="Table  - Style6 5 5 5 2 2 2 2" xfId="13132" xr:uid="{607C1A3E-5C6C-41EA-B259-4056F8815010}"/>
    <cellStyle name="Table  - Style6 5 5 5 2 2 3" xfId="13133" xr:uid="{6731D47E-63CB-4A99-8A09-B969C4B45C55}"/>
    <cellStyle name="Table  - Style6 5 5 5 2 3" xfId="13134" xr:uid="{91A121F0-4A99-4D28-8018-86583780EAA6}"/>
    <cellStyle name="Table  - Style6 5 5 5 3" xfId="13135" xr:uid="{2D98C63E-5010-41A0-8ECA-5717A2535F17}"/>
    <cellStyle name="Table  - Style6 5 5 5 3 2" xfId="13136" xr:uid="{3BC65C1E-3B3C-4EBE-910B-10E1CA0749C7}"/>
    <cellStyle name="Table  - Style6 5 5 5 3 2 2" xfId="13137" xr:uid="{D45369A9-A1EC-4F21-A981-FF0C1787682D}"/>
    <cellStyle name="Table  - Style6 5 5 5 3 3" xfId="13138" xr:uid="{8E15BB7A-F8D2-4309-BFC3-2B110E17DA83}"/>
    <cellStyle name="Table  - Style6 5 5 5 4" xfId="13139" xr:uid="{87C4F07D-31CC-461F-BDC9-8300D0EA8E8D}"/>
    <cellStyle name="Table  - Style6 5 5 6" xfId="13140" xr:uid="{9ACF5831-2ADC-4035-81E1-DC7F8A459528}"/>
    <cellStyle name="Table  - Style6 5 5 6 2" xfId="13141" xr:uid="{EADB5713-4314-4F21-8733-69CCAA86CAF5}"/>
    <cellStyle name="Table  - Style6 5 5 6 2 2" xfId="13142" xr:uid="{C2596181-FD3F-4FA9-8B30-FC287892B77D}"/>
    <cellStyle name="Table  - Style6 5 5 6 2 2 2" xfId="13143" xr:uid="{31E1A8A5-FF38-462D-B57B-FFBAAAF3E1CC}"/>
    <cellStyle name="Table  - Style6 5 5 6 2 3" xfId="13144" xr:uid="{B50D9D43-FAB4-4ADC-A586-AAB64F747BDD}"/>
    <cellStyle name="Table  - Style6 5 5 6 3" xfId="13145" xr:uid="{E3F1AC01-18E9-4D55-8E64-FB6DEFE5B95D}"/>
    <cellStyle name="Table  - Style6 5 5 7" xfId="13146" xr:uid="{0BECEE89-08E4-4A28-8357-EC7D85F45C5C}"/>
    <cellStyle name="Table  - Style6 5 5 7 2" xfId="13147" xr:uid="{63C92685-5E19-4067-90C4-861353839820}"/>
    <cellStyle name="Table  - Style6 5 5 7 2 2" xfId="13148" xr:uid="{EE5A3CDB-5E29-45B8-99F1-46FC558747B8}"/>
    <cellStyle name="Table  - Style6 5 5 7 3" xfId="13149" xr:uid="{2CAEB9C3-9E3C-45E9-9848-3D5C7BE8A487}"/>
    <cellStyle name="Table  - Style6 5 5 8" xfId="13150" xr:uid="{DB0E8C64-2630-4F5B-8C0A-97CE532865CC}"/>
    <cellStyle name="Table  - Style6 5 5 8 2" xfId="13151" xr:uid="{F91CDC29-EFCC-4FEA-B70A-4B65A648A690}"/>
    <cellStyle name="Table  - Style6 5 5 9" xfId="13152" xr:uid="{256F19F4-DB90-4977-ABC2-8D535F8D8FBC}"/>
    <cellStyle name="Table  - Style6 5 6" xfId="13153" xr:uid="{4976A3AF-97D0-4D7C-954D-E43488E73DFB}"/>
    <cellStyle name="Table  - Style6 5 6 2" xfId="13154" xr:uid="{23B90F41-981D-4054-A58D-AB3C55ED1534}"/>
    <cellStyle name="Table  - Style6 5 6 2 2" xfId="13155" xr:uid="{CB01D7BF-D51C-4DDF-915E-951F3B6BF55D}"/>
    <cellStyle name="Table  - Style6 5 6 2 2 2" xfId="13156" xr:uid="{724AAC46-CD1C-4171-A991-59782C3C7977}"/>
    <cellStyle name="Table  - Style6 5 6 2 2 2 2" xfId="13157" xr:uid="{220B5ABD-9DE0-495B-81B3-4AA8EBB27CB5}"/>
    <cellStyle name="Table  - Style6 5 6 2 2 3" xfId="13158" xr:uid="{EDC3D0DC-6DF2-4CE6-BCCC-88E2604F0069}"/>
    <cellStyle name="Table  - Style6 5 6 2 3" xfId="13159" xr:uid="{0A0C375D-957E-4E79-910F-45A2FE0E40EF}"/>
    <cellStyle name="Table  - Style6 5 6 3" xfId="13160" xr:uid="{4CB73F82-BFE7-4254-A787-1BCCE744DC53}"/>
    <cellStyle name="Table  - Style6 5 6 3 2" xfId="13161" xr:uid="{FBE3F9AF-726E-4AEA-940A-8BD9CECA6328}"/>
    <cellStyle name="Table  - Style6 5 6 3 2 2" xfId="13162" xr:uid="{9EBC1012-47CD-4AE1-B237-73312F89254A}"/>
    <cellStyle name="Table  - Style6 5 6 3 3" xfId="13163" xr:uid="{D4220FAE-B177-4319-BD3C-BE3181D60D13}"/>
    <cellStyle name="Table  - Style6 5 6 4" xfId="13164" xr:uid="{DFC2C142-B3EB-4D95-BEEC-A70E80C0E4A4}"/>
    <cellStyle name="Table  - Style6 5 6 4 2" xfId="13165" xr:uid="{E44EEB32-0305-4097-8266-3A4D7D227328}"/>
    <cellStyle name="Table  - Style6 5 6 5" xfId="13166" xr:uid="{1571962C-6FE3-4B11-916C-22EA043A1F3A}"/>
    <cellStyle name="Table  - Style6 5 7" xfId="13167" xr:uid="{3D386909-0283-4A6C-B5A0-6FC8923FC40C}"/>
    <cellStyle name="Table  - Style6 5 7 2" xfId="13168" xr:uid="{B36AB02F-40CB-449E-B629-9742B04F019B}"/>
    <cellStyle name="Table  - Style6 5 7 2 2" xfId="13169" xr:uid="{FB527183-71DF-41AA-8042-BC9A72356009}"/>
    <cellStyle name="Table  - Style6 5 7 2 2 2" xfId="13170" xr:uid="{4433C41C-6D24-475D-AA1D-B4008EB9DE71}"/>
    <cellStyle name="Table  - Style6 5 7 2 2 2 2" xfId="13171" xr:uid="{81C1C7EF-C53A-4944-9295-3B723976E12A}"/>
    <cellStyle name="Table  - Style6 5 7 2 2 3" xfId="13172" xr:uid="{CB7979B5-0F7A-44A1-AAF2-04E52DB0AA92}"/>
    <cellStyle name="Table  - Style6 5 7 2 3" xfId="13173" xr:uid="{6A931F04-F376-4D45-B2BA-305EABA9B34A}"/>
    <cellStyle name="Table  - Style6 5 7 3" xfId="13174" xr:uid="{E455CE40-C5FA-4F34-B26B-F3DEA6B88CE3}"/>
    <cellStyle name="Table  - Style6 5 7 3 2" xfId="13175" xr:uid="{56978848-E941-4E31-A729-38E999FB94B1}"/>
    <cellStyle name="Table  - Style6 5 7 3 2 2" xfId="13176" xr:uid="{8CDEA7B5-D89D-4683-B642-462B129DF03E}"/>
    <cellStyle name="Table  - Style6 5 7 3 3" xfId="13177" xr:uid="{B0293D8A-B3A3-4F04-8739-A71FDE39A7B6}"/>
    <cellStyle name="Table  - Style6 5 7 4" xfId="13178" xr:uid="{F89A952A-1026-4A0C-8B15-45B0E439D735}"/>
    <cellStyle name="Table  - Style6 5 7 4 2" xfId="13179" xr:uid="{5F9C929F-D891-4F47-B22E-67A9B1FE839E}"/>
    <cellStyle name="Table  - Style6 5 7 5" xfId="13180" xr:uid="{A2F65D1C-8AA7-4009-B78C-981BB11F20A2}"/>
    <cellStyle name="Table  - Style6 5 8" xfId="13181" xr:uid="{3400BFAF-2448-4293-AF51-E7B35D4A68C5}"/>
    <cellStyle name="Table  - Style6 5 8 2" xfId="13182" xr:uid="{63968AE1-A5EF-4283-9CAF-F2EA6B556A6C}"/>
    <cellStyle name="Table  - Style6 5 8 2 2" xfId="13183" xr:uid="{E2AFF93F-509B-4A26-AD82-E08B09D6E562}"/>
    <cellStyle name="Table  - Style6 5 8 2 2 2" xfId="13184" xr:uid="{4357A4FF-C9B0-4205-B04B-CB9BA10257E7}"/>
    <cellStyle name="Table  - Style6 5 8 2 2 2 2" xfId="13185" xr:uid="{D4ADB28B-161C-4006-9698-5C0520EA4E11}"/>
    <cellStyle name="Table  - Style6 5 8 2 2 3" xfId="13186" xr:uid="{6C66771B-879E-4FCC-B5E5-D6A7953196EE}"/>
    <cellStyle name="Table  - Style6 5 8 2 3" xfId="13187" xr:uid="{D28B7E51-368F-456E-AD3A-C7E2ABA884B9}"/>
    <cellStyle name="Table  - Style6 5 8 3" xfId="13188" xr:uid="{09123A8E-0620-4009-976E-7969B4BE5F63}"/>
    <cellStyle name="Table  - Style6 5 8 3 2" xfId="13189" xr:uid="{049A0559-C544-41C5-8E8E-E585A789D5AD}"/>
    <cellStyle name="Table  - Style6 5 8 3 2 2" xfId="13190" xr:uid="{5EB5AFE7-C0F3-48A4-BB1E-48E357281687}"/>
    <cellStyle name="Table  - Style6 5 8 3 3" xfId="13191" xr:uid="{4E8971A1-2425-444C-9464-101D4F3326E8}"/>
    <cellStyle name="Table  - Style6 5 8 4" xfId="13192" xr:uid="{B22E3DF9-F829-41FA-A708-2651AEE4BD5C}"/>
    <cellStyle name="Table  - Style6 5 8 4 2" xfId="13193" xr:uid="{295CEC5F-D4A7-440F-8B73-747EC83FA48B}"/>
    <cellStyle name="Table  - Style6 5 8 5" xfId="13194" xr:uid="{77F3F4EB-071C-4B1A-929A-46685D5CD3CD}"/>
    <cellStyle name="Table  - Style6 5 9" xfId="13195" xr:uid="{E721F46A-F62D-4284-9B0B-EB5E4D1AA3C5}"/>
    <cellStyle name="Table  - Style6 5 9 2" xfId="13196" xr:uid="{E0D3F0D6-95AE-40EE-9648-E35DD8E14FA0}"/>
    <cellStyle name="Table  - Style6 5 9 2 2" xfId="13197" xr:uid="{4F528410-9028-418B-A9A5-3DDE0CD94B1E}"/>
    <cellStyle name="Table  - Style6 5 9 2 2 2" xfId="13198" xr:uid="{E5CC7699-6369-4A35-9FF9-102649F3391A}"/>
    <cellStyle name="Table  - Style6 5 9 2 3" xfId="13199" xr:uid="{C5717C2B-4B90-4247-B062-E13EE18A4B36}"/>
    <cellStyle name="Table  - Style6 5 9 3" xfId="13200" xr:uid="{016EB514-A510-442C-B4E1-8AF363B0566F}"/>
    <cellStyle name="Table  - Style6 6" xfId="13201" xr:uid="{724202EC-8FE7-4200-BABE-6C33A4ABD70E}"/>
    <cellStyle name="Table  - Style6 6 10" xfId="13202" xr:uid="{D1D4C505-6778-4F8D-8456-1DE9396CEC33}"/>
    <cellStyle name="Table  - Style6 6 10 2" xfId="13203" xr:uid="{C2453723-049C-470E-B27C-6F21BEC54949}"/>
    <cellStyle name="Table  - Style6 6 11" xfId="13204" xr:uid="{FABAE0DF-69A0-438B-A6A9-C69C94D4697C}"/>
    <cellStyle name="Table  - Style6 6 2" xfId="13205" xr:uid="{A1713339-164F-411D-B9D2-D06FFA772B18}"/>
    <cellStyle name="Table  - Style6 6 2 2" xfId="13206" xr:uid="{44C674DD-91A6-488B-A224-F63B53908374}"/>
    <cellStyle name="Table  - Style6 6 2 2 2" xfId="13207" xr:uid="{541BA887-15B8-4772-8AE8-AEB902191B32}"/>
    <cellStyle name="Table  - Style6 6 2 2 2 2" xfId="13208" xr:uid="{FE6E74FB-3272-4A6A-B572-49941E140C10}"/>
    <cellStyle name="Table  - Style6 6 2 2 2 2 2" xfId="13209" xr:uid="{6C818B43-CCC3-4837-95E2-D4EE2B2D5EDA}"/>
    <cellStyle name="Table  - Style6 6 2 2 2 2 2 2" xfId="13210" xr:uid="{00376C61-408B-4381-BABA-16E9C7AACD41}"/>
    <cellStyle name="Table  - Style6 6 2 2 2 2 3" xfId="13211" xr:uid="{095FAA6B-C631-4E9F-86D6-9ABE18A794EC}"/>
    <cellStyle name="Table  - Style6 6 2 2 2 3" xfId="13212" xr:uid="{AF6ACB33-31B2-48C0-A959-9714354B5927}"/>
    <cellStyle name="Table  - Style6 6 2 2 3" xfId="13213" xr:uid="{9A353653-F79E-47C9-A729-B404FF51CFB4}"/>
    <cellStyle name="Table  - Style6 6 2 2 3 2" xfId="13214" xr:uid="{684F8850-C309-4308-95A5-A7BA496811D6}"/>
    <cellStyle name="Table  - Style6 6 2 2 3 2 2" xfId="13215" xr:uid="{25F051DC-A3DB-4E5B-89D1-CD108C2F238D}"/>
    <cellStyle name="Table  - Style6 6 2 2 3 3" xfId="13216" xr:uid="{A9262277-488A-4714-8180-143083C9601F}"/>
    <cellStyle name="Table  - Style6 6 2 2 4" xfId="13217" xr:uid="{062CAB1F-A849-4905-BF01-D42329ACAB01}"/>
    <cellStyle name="Table  - Style6 6 2 2 4 2" xfId="13218" xr:uid="{674DF293-D1C3-4D81-BCCD-A1DA1C65B8A8}"/>
    <cellStyle name="Table  - Style6 6 2 2 5" xfId="13219" xr:uid="{2FA1EE01-22AD-4F8C-A508-DF95D04D111D}"/>
    <cellStyle name="Table  - Style6 6 2 3" xfId="13220" xr:uid="{ABFA75DA-6E16-4F76-B403-8FDAA91B3E7C}"/>
    <cellStyle name="Table  - Style6 6 2 3 2" xfId="13221" xr:uid="{928F9246-0913-4670-9D36-992F0D82D07D}"/>
    <cellStyle name="Table  - Style6 6 2 3 2 2" xfId="13222" xr:uid="{4FE1E16B-E392-44DD-AADC-59ABC72C4D55}"/>
    <cellStyle name="Table  - Style6 6 2 3 2 2 2" xfId="13223" xr:uid="{DF8635C6-8858-492E-90B2-0ABC6A22BC85}"/>
    <cellStyle name="Table  - Style6 6 2 3 2 2 2 2" xfId="13224" xr:uid="{D46B6AAA-3C3C-42E8-8110-648D6DB7ABA3}"/>
    <cellStyle name="Table  - Style6 6 2 3 2 2 3" xfId="13225" xr:uid="{CB357EEB-F359-40AC-AE9F-F268F1D335E4}"/>
    <cellStyle name="Table  - Style6 6 2 3 2 3" xfId="13226" xr:uid="{01A903F0-2087-4720-910A-361C35E00424}"/>
    <cellStyle name="Table  - Style6 6 2 3 3" xfId="13227" xr:uid="{DA90E63E-A149-4E23-8706-162B5616DD29}"/>
    <cellStyle name="Table  - Style6 6 2 3 3 2" xfId="13228" xr:uid="{278FB1FD-F7A3-4861-9C0A-10A4BF574FA6}"/>
    <cellStyle name="Table  - Style6 6 2 3 4" xfId="13229" xr:uid="{1317C417-13E3-4770-ABCC-D769222A3ED5}"/>
    <cellStyle name="Table  - Style6 6 2 4" xfId="13230" xr:uid="{0C436E01-BC56-4D1B-99D2-801ACBDCF8EC}"/>
    <cellStyle name="Table  - Style6 6 2 4 2" xfId="13231" xr:uid="{2C7E3BFE-3FD4-414C-B70B-6F842B9B2C46}"/>
    <cellStyle name="Table  - Style6 6 2 4 2 2" xfId="13232" xr:uid="{D5E4C394-BCEA-4D40-B31D-FC386388CCE7}"/>
    <cellStyle name="Table  - Style6 6 2 4 2 2 2" xfId="13233" xr:uid="{CA0FF0F9-02FF-4854-94B5-490D22608286}"/>
    <cellStyle name="Table  - Style6 6 2 4 2 2 2 2" xfId="13234" xr:uid="{A0AC48CF-8769-4095-B969-1508DBEAA337}"/>
    <cellStyle name="Table  - Style6 6 2 4 2 2 3" xfId="13235" xr:uid="{762E3BC9-A495-45CA-A08F-B256B7648518}"/>
    <cellStyle name="Table  - Style6 6 2 4 2 3" xfId="13236" xr:uid="{8CE7DE86-6E19-4AC1-860E-20855E5CEE26}"/>
    <cellStyle name="Table  - Style6 6 2 4 3" xfId="13237" xr:uid="{A58C39CE-A9C5-4775-8F74-A7F9BB716EF5}"/>
    <cellStyle name="Table  - Style6 6 2 4 3 2" xfId="13238" xr:uid="{740FDDB4-4055-464F-9CA6-93E0D9E38F3F}"/>
    <cellStyle name="Table  - Style6 6 2 4 3 2 2" xfId="13239" xr:uid="{CE328941-1BA8-4143-AEAC-97907009D1D4}"/>
    <cellStyle name="Table  - Style6 6 2 4 3 3" xfId="13240" xr:uid="{C6970D0E-BBD3-4613-88E2-299E0729A6E6}"/>
    <cellStyle name="Table  - Style6 6 2 4 4" xfId="13241" xr:uid="{1761D572-BF6D-4934-AA9E-EC320ACFB7C5}"/>
    <cellStyle name="Table  - Style6 6 2 4 4 2" xfId="13242" xr:uid="{3FE8847B-4943-46A6-AC6F-C2A69460FCFF}"/>
    <cellStyle name="Table  - Style6 6 2 4 5" xfId="13243" xr:uid="{44C8ED94-ED3C-47A2-8808-E3CD15FA01B4}"/>
    <cellStyle name="Table  - Style6 6 2 5" xfId="13244" xr:uid="{7DBF1E20-3AA6-418A-8FB7-32AE21F33E07}"/>
    <cellStyle name="Table  - Style6 6 2 5 2" xfId="13245" xr:uid="{9BFDA729-8C1F-46DB-8D2D-F614BE490480}"/>
    <cellStyle name="Table  - Style6 6 2 5 2 2" xfId="13246" xr:uid="{2347C458-1002-4F9A-A42F-41ECDB0EEDAA}"/>
    <cellStyle name="Table  - Style6 6 2 5 2 2 2" xfId="13247" xr:uid="{E5CAE0D8-DD44-4C17-B8F9-75D647E37018}"/>
    <cellStyle name="Table  - Style6 6 2 5 2 2 2 2" xfId="13248" xr:uid="{E611239A-CCC7-4744-9167-0A95AE3F26F2}"/>
    <cellStyle name="Table  - Style6 6 2 5 2 2 3" xfId="13249" xr:uid="{DD92711C-93DE-4D21-AD1A-785AB8C117DA}"/>
    <cellStyle name="Table  - Style6 6 2 5 2 3" xfId="13250" xr:uid="{A88E1CED-4B5E-4B56-A78E-A7E6CF24496C}"/>
    <cellStyle name="Table  - Style6 6 2 5 3" xfId="13251" xr:uid="{A6EC5A46-DFCA-4161-A314-B54CEE3466A1}"/>
    <cellStyle name="Table  - Style6 6 2 5 3 2" xfId="13252" xr:uid="{5A19DB8B-3935-4B0B-8F33-A2688FAF2FD1}"/>
    <cellStyle name="Table  - Style6 6 2 5 3 2 2" xfId="13253" xr:uid="{36166EAD-C651-46FE-88DE-DFE04F504790}"/>
    <cellStyle name="Table  - Style6 6 2 5 3 3" xfId="13254" xr:uid="{32890A91-FC08-4588-AFD5-48A2CAD70AE7}"/>
    <cellStyle name="Table  - Style6 6 2 5 4" xfId="13255" xr:uid="{F01571BD-2253-4DCD-8EE2-98580611F74A}"/>
    <cellStyle name="Table  - Style6 6 2 6" xfId="13256" xr:uid="{2EDDCB0F-3525-4F0C-82EE-811E9C58D04E}"/>
    <cellStyle name="Table  - Style6 6 2 6 2" xfId="13257" xr:uid="{6CAB1116-599B-49B3-8219-EC2E84BC94D0}"/>
    <cellStyle name="Table  - Style6 6 2 6 2 2" xfId="13258" xr:uid="{45F14A53-5D9B-4D1F-8C74-3723D95974FF}"/>
    <cellStyle name="Table  - Style6 6 2 6 2 2 2" xfId="13259" xr:uid="{89642AA4-F24C-473D-AFD4-E40E957BD24B}"/>
    <cellStyle name="Table  - Style6 6 2 6 2 3" xfId="13260" xr:uid="{B15EF107-2F68-44C5-9A3C-D5021CF95B71}"/>
    <cellStyle name="Table  - Style6 6 2 6 3" xfId="13261" xr:uid="{E2B9F94C-4BC6-4621-BE9C-31DC66C17670}"/>
    <cellStyle name="Table  - Style6 6 2 7" xfId="13262" xr:uid="{4A82AD70-E31F-4563-B4DB-F800AA4599F3}"/>
    <cellStyle name="Table  - Style6 6 2 7 2" xfId="13263" xr:uid="{0946E850-51FD-4F3A-ABB0-2869464C566D}"/>
    <cellStyle name="Table  - Style6 6 2 7 2 2" xfId="13264" xr:uid="{2C59275C-0B16-44B7-AE23-03FA013181A0}"/>
    <cellStyle name="Table  - Style6 6 2 7 3" xfId="13265" xr:uid="{53D40DEB-CC84-48A2-A4DD-6B55F8BC12AC}"/>
    <cellStyle name="Table  - Style6 6 2 8" xfId="13266" xr:uid="{22F4887B-8406-444A-9853-943318ACA046}"/>
    <cellStyle name="Table  - Style6 6 2 8 2" xfId="13267" xr:uid="{0B29C78A-FC2F-49C9-A12A-C7902C52FADC}"/>
    <cellStyle name="Table  - Style6 6 2 9" xfId="13268" xr:uid="{608A3C5B-14FC-4819-B110-BD9C6FDC791A}"/>
    <cellStyle name="Table  - Style6 6 3" xfId="13269" xr:uid="{92BD833F-6BD0-4EAC-8712-5BC4886109E1}"/>
    <cellStyle name="Table  - Style6 6 3 2" xfId="13270" xr:uid="{618F04C7-FC5B-4A57-82F3-84013742F628}"/>
    <cellStyle name="Table  - Style6 6 3 2 2" xfId="13271" xr:uid="{9C8211A4-22D8-4A36-AA49-CF2808873871}"/>
    <cellStyle name="Table  - Style6 6 3 2 2 2" xfId="13272" xr:uid="{49BCF68C-71B1-4363-A3DC-BADEC34EAA49}"/>
    <cellStyle name="Table  - Style6 6 3 2 2 2 2" xfId="13273" xr:uid="{2330E02E-588E-4D38-A552-967FAE369027}"/>
    <cellStyle name="Table  - Style6 6 3 2 2 2 2 2" xfId="13274" xr:uid="{CD132765-EE47-4BD0-B38E-7D1208DDE369}"/>
    <cellStyle name="Table  - Style6 6 3 2 2 2 3" xfId="13275" xr:uid="{13D74155-7805-48DF-A2FE-13D45D98E34C}"/>
    <cellStyle name="Table  - Style6 6 3 2 2 3" xfId="13276" xr:uid="{EED841CD-8EB5-437B-9D27-7671CBC2F750}"/>
    <cellStyle name="Table  - Style6 6 3 2 3" xfId="13277" xr:uid="{54A6B843-3A8D-47B8-9EB0-847C274635C7}"/>
    <cellStyle name="Table  - Style6 6 3 2 3 2" xfId="13278" xr:uid="{C58109E2-B17A-48BE-937F-859F5D722C1F}"/>
    <cellStyle name="Table  - Style6 6 3 2 3 2 2" xfId="13279" xr:uid="{A00B8769-C4B5-44EC-92CD-CFAAB931949A}"/>
    <cellStyle name="Table  - Style6 6 3 2 3 3" xfId="13280" xr:uid="{1CD98836-3D1C-4F25-8B03-F949B42827AE}"/>
    <cellStyle name="Table  - Style6 6 3 2 4" xfId="13281" xr:uid="{6233B140-7B6B-4960-80B3-07BD402B9A61}"/>
    <cellStyle name="Table  - Style6 6 3 2 4 2" xfId="13282" xr:uid="{47713ED3-6B57-471E-9618-12A200F0A50D}"/>
    <cellStyle name="Table  - Style6 6 3 2 5" xfId="13283" xr:uid="{23C5CB3F-8C8E-4E33-8CE4-29CD804AB806}"/>
    <cellStyle name="Table  - Style6 6 3 3" xfId="13284" xr:uid="{6CFBF622-0F4D-434D-B5EE-BC3333751E00}"/>
    <cellStyle name="Table  - Style6 6 3 3 2" xfId="13285" xr:uid="{1F48713F-672A-4FC7-BA16-D2DBE91AB071}"/>
    <cellStyle name="Table  - Style6 6 3 3 2 2" xfId="13286" xr:uid="{557F9C32-4A65-485A-86B3-E9D0B58BF3B4}"/>
    <cellStyle name="Table  - Style6 6 3 3 2 2 2" xfId="13287" xr:uid="{902A84D4-A99F-46FA-BDAF-B4EA05BBA704}"/>
    <cellStyle name="Table  - Style6 6 3 3 2 2 2 2" xfId="13288" xr:uid="{1AFC4664-C662-4DD1-A19F-1AA8F7C2ABC9}"/>
    <cellStyle name="Table  - Style6 6 3 3 2 2 3" xfId="13289" xr:uid="{809D1987-961E-4C7B-8490-BC22874456AE}"/>
    <cellStyle name="Table  - Style6 6 3 3 2 3" xfId="13290" xr:uid="{F7260F14-32A9-4FF0-B936-0AF73220982D}"/>
    <cellStyle name="Table  - Style6 6 3 3 3" xfId="13291" xr:uid="{3B7D147A-D592-4E60-AAEC-6BC1A1E6C5BF}"/>
    <cellStyle name="Table  - Style6 6 3 3 3 2" xfId="13292" xr:uid="{685BCDF3-F1A5-4239-8BF1-32B4EDCD7E1B}"/>
    <cellStyle name="Table  - Style6 6 3 3 4" xfId="13293" xr:uid="{02B9AECA-93BC-49E0-93CB-8D856598365B}"/>
    <cellStyle name="Table  - Style6 6 3 4" xfId="13294" xr:uid="{217164D9-BF94-48E3-B230-EBCE6843CC3D}"/>
    <cellStyle name="Table  - Style6 6 3 4 2" xfId="13295" xr:uid="{773B2EED-4906-4660-8ABA-86D1517697E4}"/>
    <cellStyle name="Table  - Style6 6 3 4 2 2" xfId="13296" xr:uid="{498CE710-A794-4156-A591-27B8BF488F1F}"/>
    <cellStyle name="Table  - Style6 6 3 4 2 2 2" xfId="13297" xr:uid="{BAF685BD-61FE-4CE0-945D-4AC79661EEE9}"/>
    <cellStyle name="Table  - Style6 6 3 4 2 2 2 2" xfId="13298" xr:uid="{780ABCAE-2657-428E-A071-FE254312B82C}"/>
    <cellStyle name="Table  - Style6 6 3 4 2 2 3" xfId="13299" xr:uid="{6E0554D2-D801-4865-AF6D-D34CC9DA1F87}"/>
    <cellStyle name="Table  - Style6 6 3 4 2 3" xfId="13300" xr:uid="{D40C2772-6862-4EE1-8A14-4570EE2C0F1B}"/>
    <cellStyle name="Table  - Style6 6 3 4 3" xfId="13301" xr:uid="{25AEA1DA-FEE7-47C4-99E5-19E205AA3FFB}"/>
    <cellStyle name="Table  - Style6 6 3 4 3 2" xfId="13302" xr:uid="{7DA32694-3F86-42E0-98B6-C4E473F071DE}"/>
    <cellStyle name="Table  - Style6 6 3 4 3 2 2" xfId="13303" xr:uid="{623C783D-16DF-423E-A84D-8E5AC4798527}"/>
    <cellStyle name="Table  - Style6 6 3 4 3 3" xfId="13304" xr:uid="{8E533059-FABB-4748-A245-BC0C9D3A9C2D}"/>
    <cellStyle name="Table  - Style6 6 3 4 4" xfId="13305" xr:uid="{B847ECFE-B289-4105-9BB4-5D082ADAF293}"/>
    <cellStyle name="Table  - Style6 6 3 4 4 2" xfId="13306" xr:uid="{88087C0A-6733-4326-A9D8-5F643A5B2E86}"/>
    <cellStyle name="Table  - Style6 6 3 4 5" xfId="13307" xr:uid="{336F20F7-2540-46CA-9787-2C2A97E43A2E}"/>
    <cellStyle name="Table  - Style6 6 3 5" xfId="13308" xr:uid="{E94CAFBA-73F8-4EF4-A5FD-D4622A90E086}"/>
    <cellStyle name="Table  - Style6 6 3 5 2" xfId="13309" xr:uid="{0604D1EB-6777-4384-A4FF-C2ACEC6EE28D}"/>
    <cellStyle name="Table  - Style6 6 3 5 2 2" xfId="13310" xr:uid="{FED0B7CB-6770-4E07-922B-689EC8A4793D}"/>
    <cellStyle name="Table  - Style6 6 3 5 2 2 2" xfId="13311" xr:uid="{3E952BCB-2D0F-4F41-A2D5-D33DEDD38B31}"/>
    <cellStyle name="Table  - Style6 6 3 5 2 2 2 2" xfId="13312" xr:uid="{C461F9CF-B5C4-4E09-89CA-0494507ED55D}"/>
    <cellStyle name="Table  - Style6 6 3 5 2 2 3" xfId="13313" xr:uid="{7599125B-528E-4080-ACF4-40D24D6C1C95}"/>
    <cellStyle name="Table  - Style6 6 3 5 2 3" xfId="13314" xr:uid="{B8EAFCE2-F36D-4428-94B0-7CC8B8A6A070}"/>
    <cellStyle name="Table  - Style6 6 3 5 3" xfId="13315" xr:uid="{2E96C722-B093-4F5C-90EA-5AB4B1AFE8B0}"/>
    <cellStyle name="Table  - Style6 6 3 5 3 2" xfId="13316" xr:uid="{8369C75A-AE3B-4840-BE1A-438111698670}"/>
    <cellStyle name="Table  - Style6 6 3 5 3 2 2" xfId="13317" xr:uid="{CF852445-7029-4183-B8FD-C452A301B35A}"/>
    <cellStyle name="Table  - Style6 6 3 5 3 3" xfId="13318" xr:uid="{4AAE21E7-1A3B-407D-B3AB-80B8B75DFB42}"/>
    <cellStyle name="Table  - Style6 6 3 5 4" xfId="13319" xr:uid="{D1FECFA7-6C2D-48D0-AB41-ED70501384BB}"/>
    <cellStyle name="Table  - Style6 6 3 6" xfId="13320" xr:uid="{587300A7-581C-4453-B015-E6CF14BFA7D3}"/>
    <cellStyle name="Table  - Style6 6 3 6 2" xfId="13321" xr:uid="{ABB62370-6AC7-47A5-B126-1C2B4AF03DEB}"/>
    <cellStyle name="Table  - Style6 6 3 6 2 2" xfId="13322" xr:uid="{0551ECC3-CF76-4B58-B2FF-045E8E9471EF}"/>
    <cellStyle name="Table  - Style6 6 3 6 2 2 2" xfId="13323" xr:uid="{26EEA41E-5AC9-419C-BB91-324D652C8B7C}"/>
    <cellStyle name="Table  - Style6 6 3 6 2 3" xfId="13324" xr:uid="{56F4AF82-591E-4DB9-B2E5-BCC07E46B43C}"/>
    <cellStyle name="Table  - Style6 6 3 6 3" xfId="13325" xr:uid="{8D3BAD47-6206-417B-B2E0-7EBFA8FC0907}"/>
    <cellStyle name="Table  - Style6 6 3 7" xfId="13326" xr:uid="{0DF19ACD-1D8B-4257-9EAC-FB1C242250F1}"/>
    <cellStyle name="Table  - Style6 6 3 7 2" xfId="13327" xr:uid="{493E36E2-A293-4935-8729-B70F3F9B8B7C}"/>
    <cellStyle name="Table  - Style6 6 3 7 2 2" xfId="13328" xr:uid="{AEFD9B15-E03D-42DD-AB46-61E6A7F5D273}"/>
    <cellStyle name="Table  - Style6 6 3 7 3" xfId="13329" xr:uid="{A8FADBB8-1D1E-4CE9-81DB-F09D0C4FD076}"/>
    <cellStyle name="Table  - Style6 6 3 8" xfId="13330" xr:uid="{EDDD9EF9-D044-4CCE-B3C2-8337EA255AE0}"/>
    <cellStyle name="Table  - Style6 6 3 8 2" xfId="13331" xr:uid="{64EE6FCD-D232-40A5-97DF-A056CEBFE58E}"/>
    <cellStyle name="Table  - Style6 6 3 9" xfId="13332" xr:uid="{D74D9609-4AC7-4EA3-BB80-CBDB41E6B9FF}"/>
    <cellStyle name="Table  - Style6 6 4" xfId="13333" xr:uid="{B6D5FE9B-F133-49A7-8F8D-31A5E17B8E5F}"/>
    <cellStyle name="Table  - Style6 6 4 2" xfId="13334" xr:uid="{0284F071-AE2E-48E8-89C6-DA9E2DE45100}"/>
    <cellStyle name="Table  - Style6 6 4 2 2" xfId="13335" xr:uid="{251CC6E3-2DE9-42ED-BAFF-57D25ED106D5}"/>
    <cellStyle name="Table  - Style6 6 4 2 2 2" xfId="13336" xr:uid="{9FEFF9C2-5066-4C8E-9D2E-B86C62BA5B1D}"/>
    <cellStyle name="Table  - Style6 6 4 2 2 2 2" xfId="13337" xr:uid="{1BF83FAE-FFAF-4814-A351-9AB12503C057}"/>
    <cellStyle name="Table  - Style6 6 4 2 2 2 2 2" xfId="13338" xr:uid="{7C838862-5027-4E4D-97A7-177C9E50A080}"/>
    <cellStyle name="Table  - Style6 6 4 2 2 2 3" xfId="13339" xr:uid="{1244A232-408D-423C-A745-AE2305304871}"/>
    <cellStyle name="Table  - Style6 6 4 2 2 3" xfId="13340" xr:uid="{C8A60AEF-654D-466C-838C-D416949947D9}"/>
    <cellStyle name="Table  - Style6 6 4 2 3" xfId="13341" xr:uid="{62AC2193-DAC4-43E9-A5D6-796F980F4EA1}"/>
    <cellStyle name="Table  - Style6 6 4 2 3 2" xfId="13342" xr:uid="{5FB1E783-43B3-460C-9145-A3F4AC4917C6}"/>
    <cellStyle name="Table  - Style6 6 4 2 3 2 2" xfId="13343" xr:uid="{2230F77C-959F-4A23-B95A-F2011824D262}"/>
    <cellStyle name="Table  - Style6 6 4 2 3 3" xfId="13344" xr:uid="{40D2BA73-5742-4133-B1A3-7EA0D56D26A6}"/>
    <cellStyle name="Table  - Style6 6 4 2 4" xfId="13345" xr:uid="{C91212DA-4B99-47DF-9702-AA5F20D6A3C8}"/>
    <cellStyle name="Table  - Style6 6 4 2 4 2" xfId="13346" xr:uid="{4B5BDE89-5481-4966-B684-8FEB3205F802}"/>
    <cellStyle name="Table  - Style6 6 4 2 5" xfId="13347" xr:uid="{41F1EBEA-C02C-4CF1-B13E-C9283237A462}"/>
    <cellStyle name="Table  - Style6 6 4 3" xfId="13348" xr:uid="{6C7F6106-F64B-4F00-82AA-AC7FF463BD54}"/>
    <cellStyle name="Table  - Style6 6 4 3 2" xfId="13349" xr:uid="{1A6B02C9-0746-4C52-8B4A-04C8AE62B1E1}"/>
    <cellStyle name="Table  - Style6 6 4 3 2 2" xfId="13350" xr:uid="{023D58DD-7FD8-4F4C-8CE7-CB1262FBFABC}"/>
    <cellStyle name="Table  - Style6 6 4 3 2 2 2" xfId="13351" xr:uid="{3BD2E65A-52CD-4E95-8F30-37B646BC352C}"/>
    <cellStyle name="Table  - Style6 6 4 3 2 2 2 2" xfId="13352" xr:uid="{F767FAF8-7D81-4E1C-B75E-8A05C618627D}"/>
    <cellStyle name="Table  - Style6 6 4 3 2 2 3" xfId="13353" xr:uid="{758745E1-53C2-4A3C-832D-E187BA069B07}"/>
    <cellStyle name="Table  - Style6 6 4 3 2 3" xfId="13354" xr:uid="{E6BF0E7D-AABC-4577-A735-71330C83AE84}"/>
    <cellStyle name="Table  - Style6 6 4 3 3" xfId="13355" xr:uid="{90C22C22-DE7C-4D9E-99AA-9179D15BDC6C}"/>
    <cellStyle name="Table  - Style6 6 4 3 3 2" xfId="13356" xr:uid="{9D4F731A-DB19-48AB-AA41-B032E3C9A688}"/>
    <cellStyle name="Table  - Style6 6 4 3 4" xfId="13357" xr:uid="{95883A01-21EC-4DF6-BAA8-489C2EC69208}"/>
    <cellStyle name="Table  - Style6 6 4 4" xfId="13358" xr:uid="{DB3ADE0A-007C-43B2-9E15-DB44B6D41E98}"/>
    <cellStyle name="Table  - Style6 6 4 4 2" xfId="13359" xr:uid="{7A5F12E9-593D-4BE8-8C59-BE150C8D2343}"/>
    <cellStyle name="Table  - Style6 6 4 4 2 2" xfId="13360" xr:uid="{BE843AFC-8959-4A5D-8991-DFE1C1814ADD}"/>
    <cellStyle name="Table  - Style6 6 4 4 2 2 2" xfId="13361" xr:uid="{77D2B8FE-B3B1-4723-BAF3-1188A0D5B9E7}"/>
    <cellStyle name="Table  - Style6 6 4 4 2 2 2 2" xfId="13362" xr:uid="{1423E096-2921-40E0-A7B2-A64A92A2A902}"/>
    <cellStyle name="Table  - Style6 6 4 4 2 2 3" xfId="13363" xr:uid="{0DC7CF54-DCC0-4F69-A995-6A753F0FCA92}"/>
    <cellStyle name="Table  - Style6 6 4 4 2 3" xfId="13364" xr:uid="{EEEA8D3C-DD5B-4F2B-A0DD-82B463D39D03}"/>
    <cellStyle name="Table  - Style6 6 4 4 3" xfId="13365" xr:uid="{F0F1ECC2-7B86-4878-A949-17691B4E0A37}"/>
    <cellStyle name="Table  - Style6 6 4 4 3 2" xfId="13366" xr:uid="{68181FF0-DF0B-4DCF-A590-34188996B52A}"/>
    <cellStyle name="Table  - Style6 6 4 4 3 2 2" xfId="13367" xr:uid="{231B1521-5560-4C00-8265-24B9C695B04F}"/>
    <cellStyle name="Table  - Style6 6 4 4 3 3" xfId="13368" xr:uid="{C3DE91DE-E584-44C8-80A2-D8440E3590E3}"/>
    <cellStyle name="Table  - Style6 6 4 4 4" xfId="13369" xr:uid="{CA559BB9-E81E-4DE3-848C-E17EF0B52515}"/>
    <cellStyle name="Table  - Style6 6 4 4 4 2" xfId="13370" xr:uid="{6DD89F45-44E4-4F4A-969F-F7FE3DC7409B}"/>
    <cellStyle name="Table  - Style6 6 4 4 5" xfId="13371" xr:uid="{2521C001-B350-4F39-B8E7-5B97BAE34BC4}"/>
    <cellStyle name="Table  - Style6 6 4 5" xfId="13372" xr:uid="{7B47BBB9-EF75-4621-8CCC-E74A3B79F770}"/>
    <cellStyle name="Table  - Style6 6 4 5 2" xfId="13373" xr:uid="{EC9A8354-ACD2-4B94-B178-024659735CE2}"/>
    <cellStyle name="Table  - Style6 6 4 5 2 2" xfId="13374" xr:uid="{8F2C0F1D-74BD-4FD3-B69F-60CEB3D3FBBA}"/>
    <cellStyle name="Table  - Style6 6 4 5 2 2 2" xfId="13375" xr:uid="{615580E4-5E42-4631-9264-FDB6F68888B8}"/>
    <cellStyle name="Table  - Style6 6 4 5 2 2 2 2" xfId="13376" xr:uid="{770DA1FB-3D2C-4BAF-B433-BCE7B8A56ECE}"/>
    <cellStyle name="Table  - Style6 6 4 5 2 2 3" xfId="13377" xr:uid="{F14F013B-B99B-45CF-A2C5-26F63324CB9A}"/>
    <cellStyle name="Table  - Style6 6 4 5 2 3" xfId="13378" xr:uid="{2782945E-7A64-417D-8833-9950E21D1B33}"/>
    <cellStyle name="Table  - Style6 6 4 5 3" xfId="13379" xr:uid="{D478883A-BC6D-4CD5-8089-8AF048E3553D}"/>
    <cellStyle name="Table  - Style6 6 4 5 3 2" xfId="13380" xr:uid="{2AF1DDCF-6E34-4A4A-AE42-0E97BE199D58}"/>
    <cellStyle name="Table  - Style6 6 4 5 3 2 2" xfId="13381" xr:uid="{318E1290-A8C2-4BE8-840D-B1AFECF6AC24}"/>
    <cellStyle name="Table  - Style6 6 4 5 3 3" xfId="13382" xr:uid="{0B4D5FA1-8B39-4E6E-B410-3B924E9ADACF}"/>
    <cellStyle name="Table  - Style6 6 4 5 4" xfId="13383" xr:uid="{A10D8E0C-64A7-4F3D-9B1A-B403D19E4D2A}"/>
    <cellStyle name="Table  - Style6 6 4 6" xfId="13384" xr:uid="{0C6AE71D-8A29-48AB-BDD2-AA89C1AE751D}"/>
    <cellStyle name="Table  - Style6 6 4 6 2" xfId="13385" xr:uid="{67F7F1FB-843D-439E-9D42-829B5CE1E53A}"/>
    <cellStyle name="Table  - Style6 6 4 6 2 2" xfId="13386" xr:uid="{69430741-E103-4FD2-83FA-DECDCEACFE27}"/>
    <cellStyle name="Table  - Style6 6 4 6 2 2 2" xfId="13387" xr:uid="{F5372D51-E744-44C4-9C95-DFD58AFC1602}"/>
    <cellStyle name="Table  - Style6 6 4 6 2 3" xfId="13388" xr:uid="{30A7DD16-B0C0-4CA4-ADC4-FAF48297C904}"/>
    <cellStyle name="Table  - Style6 6 4 6 3" xfId="13389" xr:uid="{4522B242-5D2E-4D53-9DFB-AE4038CE1B7C}"/>
    <cellStyle name="Table  - Style6 6 4 7" xfId="13390" xr:uid="{C7631ADF-B8D6-46A0-B776-25826A51C4F5}"/>
    <cellStyle name="Table  - Style6 6 4 7 2" xfId="13391" xr:uid="{336E2DA7-9DB8-45C1-895F-ACDEB75D4134}"/>
    <cellStyle name="Table  - Style6 6 4 7 2 2" xfId="13392" xr:uid="{EA5BAE0B-643E-45AB-B850-E8E79EF749FA}"/>
    <cellStyle name="Table  - Style6 6 4 7 3" xfId="13393" xr:uid="{721CBCA2-9539-44A2-8BDD-41AC9E7BE846}"/>
    <cellStyle name="Table  - Style6 6 4 8" xfId="13394" xr:uid="{E95AA136-DD02-4896-B6A1-A1E1991BF9D4}"/>
    <cellStyle name="Table  - Style6 6 4 8 2" xfId="13395" xr:uid="{62134BE4-607A-43F8-8B26-69D47D9BF75E}"/>
    <cellStyle name="Table  - Style6 6 4 9" xfId="13396" xr:uid="{15D15B0B-9AD2-43DE-B33E-38523A831998}"/>
    <cellStyle name="Table  - Style6 6 5" xfId="13397" xr:uid="{324D41DD-81EE-42B9-A318-60F0A03E3B2E}"/>
    <cellStyle name="Table  - Style6 6 5 2" xfId="13398" xr:uid="{FD700DC0-E1CC-4881-B88B-A34AA902F0CD}"/>
    <cellStyle name="Table  - Style6 6 5 2 2" xfId="13399" xr:uid="{0C3B14C0-5C1B-4BFD-A74F-A276AD843F22}"/>
    <cellStyle name="Table  - Style6 6 5 2 2 2" xfId="13400" xr:uid="{65984AAD-C48D-4977-9791-ED4815E82331}"/>
    <cellStyle name="Table  - Style6 6 5 2 2 2 2" xfId="13401" xr:uid="{6D55FB1D-40AF-4D34-AF82-CDCE2CC962EA}"/>
    <cellStyle name="Table  - Style6 6 5 2 2 3" xfId="13402" xr:uid="{BD6ED8DC-DE1C-4CEA-AE71-9B13F2E8E0BE}"/>
    <cellStyle name="Table  - Style6 6 5 2 3" xfId="13403" xr:uid="{D2A90B2C-B74F-49DE-94FD-BF56E6E6A84F}"/>
    <cellStyle name="Table  - Style6 6 5 3" xfId="13404" xr:uid="{34A2F936-43CA-4832-BE24-970C30CF2ACD}"/>
    <cellStyle name="Table  - Style6 6 5 3 2" xfId="13405" xr:uid="{88EDD83D-9E11-4856-816D-88A0788AFCE1}"/>
    <cellStyle name="Table  - Style6 6 5 3 2 2" xfId="13406" xr:uid="{92FF8474-C237-46AE-8362-78AC8B072D8C}"/>
    <cellStyle name="Table  - Style6 6 5 3 3" xfId="13407" xr:uid="{90CAD27D-D5ED-4DA4-BFE9-4E245D1F1820}"/>
    <cellStyle name="Table  - Style6 6 5 4" xfId="13408" xr:uid="{E7105626-F2A8-4ACF-8C70-AC9066B75161}"/>
    <cellStyle name="Table  - Style6 6 5 4 2" xfId="13409" xr:uid="{B13B0DF5-0915-43F9-B901-7BCFA0846AD1}"/>
    <cellStyle name="Table  - Style6 6 5 5" xfId="13410" xr:uid="{F1BE0A0F-3804-4C50-B0A6-BD66D19008E6}"/>
    <cellStyle name="Table  - Style6 6 6" xfId="13411" xr:uid="{D30F26F1-11BF-49E9-BD7D-FA1D27A7AFD0}"/>
    <cellStyle name="Table  - Style6 6 6 2" xfId="13412" xr:uid="{5C76F74D-469E-4C2A-8446-EC5FF82A663A}"/>
    <cellStyle name="Table  - Style6 6 6 2 2" xfId="13413" xr:uid="{8066CEAF-C445-440D-A774-CCE49E1504C9}"/>
    <cellStyle name="Table  - Style6 6 6 2 2 2" xfId="13414" xr:uid="{2776EA75-A3CC-442D-8221-AA0986623267}"/>
    <cellStyle name="Table  - Style6 6 6 2 2 2 2" xfId="13415" xr:uid="{654C8D46-6136-4E21-AF72-085E59C06FFC}"/>
    <cellStyle name="Table  - Style6 6 6 2 2 3" xfId="13416" xr:uid="{16E88859-48EA-4737-A920-0C5BDEA855EE}"/>
    <cellStyle name="Table  - Style6 6 6 2 3" xfId="13417" xr:uid="{F416F86D-1823-4246-B11D-7998C4BCA5C5}"/>
    <cellStyle name="Table  - Style6 6 6 3" xfId="13418" xr:uid="{2DACC92E-3B00-40A5-80B7-D557DF6E6A6B}"/>
    <cellStyle name="Table  - Style6 6 6 3 2" xfId="13419" xr:uid="{1A221DA9-5DA5-4130-B8A9-BA323E6D203E}"/>
    <cellStyle name="Table  - Style6 6 6 3 2 2" xfId="13420" xr:uid="{744D6A50-C693-400C-8CDB-A5CDB0FFF719}"/>
    <cellStyle name="Table  - Style6 6 6 3 3" xfId="13421" xr:uid="{FE377C18-C262-4F3E-AE2F-F1EB1A17A949}"/>
    <cellStyle name="Table  - Style6 6 6 4" xfId="13422" xr:uid="{59E4BB34-2958-43EC-AEBB-3F3FD96BEEC3}"/>
    <cellStyle name="Table  - Style6 6 6 4 2" xfId="13423" xr:uid="{392421B8-57DA-48DE-BE46-235CFE64F992}"/>
    <cellStyle name="Table  - Style6 6 6 5" xfId="13424" xr:uid="{2F14C4B1-88D7-43E8-A05A-BC14743143B9}"/>
    <cellStyle name="Table  - Style6 6 7" xfId="13425" xr:uid="{7EF3AD3F-5418-4C3E-9DDC-5FE7A6119EAC}"/>
    <cellStyle name="Table  - Style6 6 7 2" xfId="13426" xr:uid="{A5E4932B-0374-4064-8AC1-2144DCADA417}"/>
    <cellStyle name="Table  - Style6 6 7 2 2" xfId="13427" xr:uid="{5584CF75-3F93-430C-ACB0-F1146FDBA130}"/>
    <cellStyle name="Table  - Style6 6 7 2 2 2" xfId="13428" xr:uid="{1288788A-F881-4552-9978-AD8E65CF4484}"/>
    <cellStyle name="Table  - Style6 6 7 2 2 2 2" xfId="13429" xr:uid="{538A8637-92A9-4096-B815-AAFEC46E6949}"/>
    <cellStyle name="Table  - Style6 6 7 2 2 3" xfId="13430" xr:uid="{A87BAB71-0FF8-4414-86EC-00551C5F556A}"/>
    <cellStyle name="Table  - Style6 6 7 2 3" xfId="13431" xr:uid="{6203225B-15B2-4B21-8CCC-FBD9E24CA001}"/>
    <cellStyle name="Table  - Style6 6 7 3" xfId="13432" xr:uid="{8086F3FC-CB75-4037-9B0F-B46758890EDF}"/>
    <cellStyle name="Table  - Style6 6 7 3 2" xfId="13433" xr:uid="{3A0EBD04-E85D-43D8-A579-61962E1B819E}"/>
    <cellStyle name="Table  - Style6 6 7 3 2 2" xfId="13434" xr:uid="{A352AE23-2513-45A8-AB95-02D7D0B274D1}"/>
    <cellStyle name="Table  - Style6 6 7 3 3" xfId="13435" xr:uid="{32DEE812-0508-489A-8518-8CE7DB669008}"/>
    <cellStyle name="Table  - Style6 6 7 4" xfId="13436" xr:uid="{B6BD017D-1C70-4F66-BFE2-193854C2A6D9}"/>
    <cellStyle name="Table  - Style6 6 7 4 2" xfId="13437" xr:uid="{474D4268-6876-4BC2-B1DB-6FAFF85EC64A}"/>
    <cellStyle name="Table  - Style6 6 7 5" xfId="13438" xr:uid="{A06F9032-356E-4CBA-AE2A-3F32728B736F}"/>
    <cellStyle name="Table  - Style6 6 8" xfId="13439" xr:uid="{3C9ABA47-C516-4746-BECB-3E3DCA05AD9E}"/>
    <cellStyle name="Table  - Style6 6 8 2" xfId="13440" xr:uid="{8761F2D6-038F-41A3-A7B4-F82EE187CA95}"/>
    <cellStyle name="Table  - Style6 6 8 2 2" xfId="13441" xr:uid="{40077181-3744-4800-BE49-091D29CC21B4}"/>
    <cellStyle name="Table  - Style6 6 8 2 2 2" xfId="13442" xr:uid="{C2ABAA5B-A8B9-40AD-9B07-62B8092A43D1}"/>
    <cellStyle name="Table  - Style6 6 8 2 3" xfId="13443" xr:uid="{46DE48D6-9964-4A6B-AA95-C91820DF64A0}"/>
    <cellStyle name="Table  - Style6 6 8 3" xfId="13444" xr:uid="{B5C87420-C424-475E-A878-6F9DA514901C}"/>
    <cellStyle name="Table  - Style6 6 9" xfId="13445" xr:uid="{4E824B73-C7E3-4EA0-8354-1502E7DD2539}"/>
    <cellStyle name="Table  - Style6 6 9 2" xfId="13446" xr:uid="{FBC90CE7-D463-40CB-995D-7C8E400E2741}"/>
    <cellStyle name="Table  - Style6 6 9 2 2" xfId="13447" xr:uid="{B5BFCDC0-CF44-42B7-97DF-54506A652A6F}"/>
    <cellStyle name="Table  - Style6 6 9 3" xfId="13448" xr:uid="{E751EEE3-9ADA-4D2D-8C4D-4D24981B6F1F}"/>
    <cellStyle name="Table  - Style6 7" xfId="13449" xr:uid="{D9FEA69E-1779-42FB-9A1F-E2D377414BB6}"/>
    <cellStyle name="Table  - Style6 7 10" xfId="13450" xr:uid="{48638494-48FF-4BE9-95A0-E3A6809EF639}"/>
    <cellStyle name="Table  - Style6 7 2" xfId="13451" xr:uid="{206948BB-2558-4984-9F83-C197D446075E}"/>
    <cellStyle name="Table  - Style6 7 2 2" xfId="13452" xr:uid="{66600A80-8DE8-488E-99A2-39A111E83E62}"/>
    <cellStyle name="Table  - Style6 7 2 2 2" xfId="13453" xr:uid="{0C706DA8-7A03-4CEB-A521-65965C911565}"/>
    <cellStyle name="Table  - Style6 7 2 2 2 2" xfId="13454" xr:uid="{2F82CD4E-9500-4A21-B6C8-8557D41AC849}"/>
    <cellStyle name="Table  - Style6 7 2 2 2 2 2" xfId="13455" xr:uid="{4774B66C-08B3-4A98-A9AC-7A1D603AB18C}"/>
    <cellStyle name="Table  - Style6 7 2 2 2 2 2 2" xfId="13456" xr:uid="{1384BBDC-A9DA-47A1-A0E2-074EAE4A0B6B}"/>
    <cellStyle name="Table  - Style6 7 2 2 2 2 3" xfId="13457" xr:uid="{50A3A1A4-BE9A-491E-A9B9-B0C0DA1DC31E}"/>
    <cellStyle name="Table  - Style6 7 2 2 2 3" xfId="13458" xr:uid="{4E541C8F-2610-4A5D-A5E9-CAB3B018F751}"/>
    <cellStyle name="Table  - Style6 7 2 2 3" xfId="13459" xr:uid="{E5A612F7-7929-403D-A94F-CD5D710F895E}"/>
    <cellStyle name="Table  - Style6 7 2 2 3 2" xfId="13460" xr:uid="{EB2598FA-030A-46E0-A253-F62E70C28704}"/>
    <cellStyle name="Table  - Style6 7 2 2 3 2 2" xfId="13461" xr:uid="{C6164E6C-8AA6-4A4E-B8D1-8F8694221B02}"/>
    <cellStyle name="Table  - Style6 7 2 2 3 3" xfId="13462" xr:uid="{1CD3EF7C-F145-4071-8268-BCEACEE9D727}"/>
    <cellStyle name="Table  - Style6 7 2 2 4" xfId="13463" xr:uid="{AE8DA56A-1ED6-4F73-9267-509B01E873EB}"/>
    <cellStyle name="Table  - Style6 7 2 2 4 2" xfId="13464" xr:uid="{E5DDCD46-8DB1-4068-A600-75FA37D6EE17}"/>
    <cellStyle name="Table  - Style6 7 2 2 5" xfId="13465" xr:uid="{FF7F149C-9C86-43B4-9A60-472950A6889D}"/>
    <cellStyle name="Table  - Style6 7 2 3" xfId="13466" xr:uid="{9A75B015-441C-4C25-A7DD-4EED2D5549E4}"/>
    <cellStyle name="Table  - Style6 7 2 3 2" xfId="13467" xr:uid="{E8C188F1-16C8-4433-8B48-4B07406EE52D}"/>
    <cellStyle name="Table  - Style6 7 2 3 2 2" xfId="13468" xr:uid="{F1465ABF-69CA-4D2D-A9AD-481A8C8E4493}"/>
    <cellStyle name="Table  - Style6 7 2 3 2 2 2" xfId="13469" xr:uid="{3B090D0D-9827-449B-B2D1-17E3F9F3E88F}"/>
    <cellStyle name="Table  - Style6 7 2 3 2 2 2 2" xfId="13470" xr:uid="{C8FC8D05-20BD-4C40-9D63-D9CB7ABA3171}"/>
    <cellStyle name="Table  - Style6 7 2 3 2 2 3" xfId="13471" xr:uid="{A8B4CAFD-C105-456C-9D7F-E4AD417F926E}"/>
    <cellStyle name="Table  - Style6 7 2 3 2 3" xfId="13472" xr:uid="{273D5DC9-7E06-475D-8388-5E46CB9280EA}"/>
    <cellStyle name="Table  - Style6 7 2 3 3" xfId="13473" xr:uid="{C387EA86-B18B-4A72-836D-A46F5A44A859}"/>
    <cellStyle name="Table  - Style6 7 2 3 3 2" xfId="13474" xr:uid="{7AA5A342-B0AD-466E-AFBE-EA68B92B18BE}"/>
    <cellStyle name="Table  - Style6 7 2 3 4" xfId="13475" xr:uid="{B82CFED0-A941-4F53-B590-C3477CD977D5}"/>
    <cellStyle name="Table  - Style6 7 2 4" xfId="13476" xr:uid="{2A64C158-76DC-4EAA-99B9-0E67DB78DD3D}"/>
    <cellStyle name="Table  - Style6 7 2 4 2" xfId="13477" xr:uid="{BD994DBA-99B8-46C1-9850-F0C7BD7BC294}"/>
    <cellStyle name="Table  - Style6 7 2 4 2 2" xfId="13478" xr:uid="{39ED6699-0191-4388-85FB-3FD6025092E0}"/>
    <cellStyle name="Table  - Style6 7 2 4 2 2 2" xfId="13479" xr:uid="{C95C54A5-78B4-4F1C-8352-8BE7B907614A}"/>
    <cellStyle name="Table  - Style6 7 2 4 2 2 2 2" xfId="13480" xr:uid="{BDEBC08E-1C7E-49E6-A86D-5C92D6DFA940}"/>
    <cellStyle name="Table  - Style6 7 2 4 2 2 3" xfId="13481" xr:uid="{84BCCC3E-F6CE-4FD7-8476-1299C0CD04CB}"/>
    <cellStyle name="Table  - Style6 7 2 4 2 3" xfId="13482" xr:uid="{67BD7A24-07D4-45B0-86F8-59F677ABF441}"/>
    <cellStyle name="Table  - Style6 7 2 4 3" xfId="13483" xr:uid="{DD6A6131-8774-428E-9690-2F2AE9C7077E}"/>
    <cellStyle name="Table  - Style6 7 2 4 3 2" xfId="13484" xr:uid="{33825ED6-CA07-476C-9916-6352B1D32F3F}"/>
    <cellStyle name="Table  - Style6 7 2 4 3 2 2" xfId="13485" xr:uid="{EDE31F72-1D2D-40E1-A7D7-262D8A8D9321}"/>
    <cellStyle name="Table  - Style6 7 2 4 3 3" xfId="13486" xr:uid="{CC4DC80A-F3E9-400D-8B25-87646A6EA075}"/>
    <cellStyle name="Table  - Style6 7 2 4 4" xfId="13487" xr:uid="{D4F59BED-070E-4717-AF9F-66AA79402922}"/>
    <cellStyle name="Table  - Style6 7 2 4 4 2" xfId="13488" xr:uid="{662A2C8B-D0CD-4D14-909C-5EAA07E7F62B}"/>
    <cellStyle name="Table  - Style6 7 2 4 5" xfId="13489" xr:uid="{688DD914-2BDC-4B11-B4CF-D31CA8624A9B}"/>
    <cellStyle name="Table  - Style6 7 2 5" xfId="13490" xr:uid="{10DE3821-B424-4754-935F-7D6D76EE95D7}"/>
    <cellStyle name="Table  - Style6 7 2 5 2" xfId="13491" xr:uid="{F2A7A298-8C66-46F5-88EA-CFB3FE772E6C}"/>
    <cellStyle name="Table  - Style6 7 2 5 2 2" xfId="13492" xr:uid="{379E76AC-F343-4F96-B962-8A47630BCEFD}"/>
    <cellStyle name="Table  - Style6 7 2 5 2 2 2" xfId="13493" xr:uid="{42883A93-77DE-47E4-8BCC-42BC3DF1FD63}"/>
    <cellStyle name="Table  - Style6 7 2 5 2 2 2 2" xfId="13494" xr:uid="{29C0B823-3696-4B7C-8445-CB611004EB6B}"/>
    <cellStyle name="Table  - Style6 7 2 5 2 2 3" xfId="13495" xr:uid="{99184DF3-CC9F-46DD-B2BB-EC826C09AE0A}"/>
    <cellStyle name="Table  - Style6 7 2 5 2 3" xfId="13496" xr:uid="{41966BA9-C1DC-4A12-98AF-4515B5B135F2}"/>
    <cellStyle name="Table  - Style6 7 2 5 3" xfId="13497" xr:uid="{7932F82C-70AF-4878-9732-F5ABD4449ECC}"/>
    <cellStyle name="Table  - Style6 7 2 5 3 2" xfId="13498" xr:uid="{9D7026E5-F35E-4E6D-BCFA-B8FB5C17DC86}"/>
    <cellStyle name="Table  - Style6 7 2 5 3 2 2" xfId="13499" xr:uid="{E80BD548-0BBB-4E4A-8413-5A1733678268}"/>
    <cellStyle name="Table  - Style6 7 2 5 3 3" xfId="13500" xr:uid="{872C210E-5D11-48BE-8CB1-0F9FE99B861B}"/>
    <cellStyle name="Table  - Style6 7 2 5 4" xfId="13501" xr:uid="{5421D6F6-DC0A-498A-B861-2FF31A872EAA}"/>
    <cellStyle name="Table  - Style6 7 2 6" xfId="13502" xr:uid="{696C5333-382F-4B63-99FB-7C2C749C2140}"/>
    <cellStyle name="Table  - Style6 7 2 6 2" xfId="13503" xr:uid="{696D3916-AFC2-4DE7-AD20-68C9CFB410A0}"/>
    <cellStyle name="Table  - Style6 7 2 6 2 2" xfId="13504" xr:uid="{B1ACAF36-20A5-43EE-8F33-9D57C32A3A4F}"/>
    <cellStyle name="Table  - Style6 7 2 6 2 2 2" xfId="13505" xr:uid="{96E6B4B6-C400-4542-9C4B-0C59F9BEB0E7}"/>
    <cellStyle name="Table  - Style6 7 2 6 2 3" xfId="13506" xr:uid="{66FAB260-D8C4-4E7E-B272-087EEC08EB75}"/>
    <cellStyle name="Table  - Style6 7 2 6 3" xfId="13507" xr:uid="{D5200319-6DA0-4B92-B5F7-4D0E1E7022E7}"/>
    <cellStyle name="Table  - Style6 7 2 7" xfId="13508" xr:uid="{8F2F157A-37DE-4B4B-964C-DBA937867FE6}"/>
    <cellStyle name="Table  - Style6 7 2 7 2" xfId="13509" xr:uid="{279B2DC6-354F-4E74-9B6A-DF4DA65328FC}"/>
    <cellStyle name="Table  - Style6 7 2 7 2 2" xfId="13510" xr:uid="{21EE16B8-8DA9-46D7-9B22-E8280ABE01AC}"/>
    <cellStyle name="Table  - Style6 7 2 7 3" xfId="13511" xr:uid="{EFA0F92E-371B-4109-BE99-ED20F2D3590C}"/>
    <cellStyle name="Table  - Style6 7 2 8" xfId="13512" xr:uid="{E3B503C2-47DC-4141-B63D-E9CADB96BE6E}"/>
    <cellStyle name="Table  - Style6 7 2 8 2" xfId="13513" xr:uid="{EAE28BF8-2E64-40E5-9C43-4AFCAC854E56}"/>
    <cellStyle name="Table  - Style6 7 2 9" xfId="13514" xr:uid="{C3E4ABAA-89F9-4A97-89A8-7B657F78CCD9}"/>
    <cellStyle name="Table  - Style6 7 3" xfId="13515" xr:uid="{E713BD11-0203-4B54-A4AB-226821F5E976}"/>
    <cellStyle name="Table  - Style6 7 3 2" xfId="13516" xr:uid="{C1B1F194-1FEB-4424-A252-B2599C6B68CA}"/>
    <cellStyle name="Table  - Style6 7 3 2 2" xfId="13517" xr:uid="{01122195-940D-4707-9164-B5FA1E08EFEF}"/>
    <cellStyle name="Table  - Style6 7 3 2 2 2" xfId="13518" xr:uid="{D09BB5D4-653F-4847-A801-46453692373C}"/>
    <cellStyle name="Table  - Style6 7 3 2 2 2 2" xfId="13519" xr:uid="{4991160B-571A-4167-9AAE-1F071354E141}"/>
    <cellStyle name="Table  - Style6 7 3 2 2 2 2 2" xfId="13520" xr:uid="{1C6C175F-CDA5-4712-A946-2D7E0C39ACCA}"/>
    <cellStyle name="Table  - Style6 7 3 2 2 2 3" xfId="13521" xr:uid="{6FC8F362-9252-4A75-AC47-809F7AB7C75B}"/>
    <cellStyle name="Table  - Style6 7 3 2 2 3" xfId="13522" xr:uid="{62634091-E00B-4E53-9C69-6B1EB5CC8328}"/>
    <cellStyle name="Table  - Style6 7 3 2 3" xfId="13523" xr:uid="{28C74C85-C40A-481D-BB1C-D8F9818C0005}"/>
    <cellStyle name="Table  - Style6 7 3 2 3 2" xfId="13524" xr:uid="{76F9AC3F-B7D1-4C9B-9F72-2186C29FCCB2}"/>
    <cellStyle name="Table  - Style6 7 3 2 3 2 2" xfId="13525" xr:uid="{CD7B0000-658F-4C55-B6AE-4BCA85FF528D}"/>
    <cellStyle name="Table  - Style6 7 3 2 3 3" xfId="13526" xr:uid="{1C8BF66F-D854-4EFF-904B-980CD2B10012}"/>
    <cellStyle name="Table  - Style6 7 3 2 4" xfId="13527" xr:uid="{2B4FCE3B-57B3-4438-92B0-192DA86AE9AC}"/>
    <cellStyle name="Table  - Style6 7 3 2 4 2" xfId="13528" xr:uid="{00FCCD23-B4A9-4319-B608-71D862F5F4D1}"/>
    <cellStyle name="Table  - Style6 7 3 2 5" xfId="13529" xr:uid="{0183F521-B682-4460-9856-BFED638F9F2A}"/>
    <cellStyle name="Table  - Style6 7 3 3" xfId="13530" xr:uid="{B7C6B1EC-B4BD-4C59-9A76-4E9E4503AFE3}"/>
    <cellStyle name="Table  - Style6 7 3 3 2" xfId="13531" xr:uid="{00810BB1-0236-4F4A-97F3-04FD57F9EF94}"/>
    <cellStyle name="Table  - Style6 7 3 3 2 2" xfId="13532" xr:uid="{B8876A44-2A80-4168-9E8D-FA5B9212A792}"/>
    <cellStyle name="Table  - Style6 7 3 3 2 2 2" xfId="13533" xr:uid="{B2C71516-9198-439B-AD38-638059996A53}"/>
    <cellStyle name="Table  - Style6 7 3 3 2 2 2 2" xfId="13534" xr:uid="{E1CC7A03-0B9D-4245-93E5-28692AFB8747}"/>
    <cellStyle name="Table  - Style6 7 3 3 2 2 3" xfId="13535" xr:uid="{DFA83155-D5E9-47FA-B88F-077F64A6720F}"/>
    <cellStyle name="Table  - Style6 7 3 3 2 3" xfId="13536" xr:uid="{A9DEFE02-2B1C-45F2-A3B2-68697CECE8FC}"/>
    <cellStyle name="Table  - Style6 7 3 3 3" xfId="13537" xr:uid="{1016FB0F-EDB7-4F2D-892A-0399C2D81F68}"/>
    <cellStyle name="Table  - Style6 7 3 3 3 2" xfId="13538" xr:uid="{3F96C24C-EDE8-4FAF-819A-660F47B50EEC}"/>
    <cellStyle name="Table  - Style6 7 3 3 4" xfId="13539" xr:uid="{21E29D30-EFE3-4B55-BC6D-07195FC444FB}"/>
    <cellStyle name="Table  - Style6 7 3 4" xfId="13540" xr:uid="{7CB8A7CF-D96F-49C9-B680-46C37E49E55B}"/>
    <cellStyle name="Table  - Style6 7 3 4 2" xfId="13541" xr:uid="{86483CB7-6C77-447D-8B32-BBCE15B8C60B}"/>
    <cellStyle name="Table  - Style6 7 3 4 2 2" xfId="13542" xr:uid="{B4D85E74-BA5B-432F-B681-391B5E388B60}"/>
    <cellStyle name="Table  - Style6 7 3 4 2 2 2" xfId="13543" xr:uid="{14E72BF8-CE04-4BE0-A89A-512022443397}"/>
    <cellStyle name="Table  - Style6 7 3 4 2 2 2 2" xfId="13544" xr:uid="{50BF618C-6E4F-4B60-B802-C8BD39EF772D}"/>
    <cellStyle name="Table  - Style6 7 3 4 2 2 3" xfId="13545" xr:uid="{82FDAA14-59F8-4B0B-AAB5-48720A82F642}"/>
    <cellStyle name="Table  - Style6 7 3 4 2 3" xfId="13546" xr:uid="{03A89204-887B-4FD4-AB1E-E9F125F4FEF4}"/>
    <cellStyle name="Table  - Style6 7 3 4 3" xfId="13547" xr:uid="{8C8AB4EA-8EB3-4033-99AD-8D17E623B404}"/>
    <cellStyle name="Table  - Style6 7 3 4 3 2" xfId="13548" xr:uid="{C7650EA2-E8AD-448D-B0B2-B2D2FCBBC88F}"/>
    <cellStyle name="Table  - Style6 7 3 4 3 2 2" xfId="13549" xr:uid="{E2E522EE-B22D-47A9-B0F4-08B2B8A3F2B2}"/>
    <cellStyle name="Table  - Style6 7 3 4 3 3" xfId="13550" xr:uid="{9A227EEA-D316-4502-A571-902DADDEDF3F}"/>
    <cellStyle name="Table  - Style6 7 3 4 4" xfId="13551" xr:uid="{99504245-70D1-43B4-B633-2EFB692DA2B9}"/>
    <cellStyle name="Table  - Style6 7 3 4 4 2" xfId="13552" xr:uid="{8D0EA651-313A-458F-9D90-C0CF4D86B871}"/>
    <cellStyle name="Table  - Style6 7 3 4 5" xfId="13553" xr:uid="{62990CC1-0558-4248-84C8-73BC5EDAC096}"/>
    <cellStyle name="Table  - Style6 7 3 5" xfId="13554" xr:uid="{68A73A07-3AAD-4379-AC85-12BE57819C80}"/>
    <cellStyle name="Table  - Style6 7 3 5 2" xfId="13555" xr:uid="{9DE2F53F-CEE6-46AB-AF3D-FE500AC1656B}"/>
    <cellStyle name="Table  - Style6 7 3 5 2 2" xfId="13556" xr:uid="{819C0AD1-D9ED-4495-A288-0E1AAB488FB5}"/>
    <cellStyle name="Table  - Style6 7 3 5 2 2 2" xfId="13557" xr:uid="{7E04BD43-A040-460D-AF83-E7922C522ACC}"/>
    <cellStyle name="Table  - Style6 7 3 5 2 2 2 2" xfId="13558" xr:uid="{C057284A-A332-4D42-A5F0-D285EB2A6C81}"/>
    <cellStyle name="Table  - Style6 7 3 5 2 2 3" xfId="13559" xr:uid="{E44540C3-F054-4E2C-B15F-F41D6DD593E5}"/>
    <cellStyle name="Table  - Style6 7 3 5 2 3" xfId="13560" xr:uid="{87F1907F-7F50-4A31-B687-72D594B1C47E}"/>
    <cellStyle name="Table  - Style6 7 3 5 3" xfId="13561" xr:uid="{2103D7C2-E97D-4818-860A-E6B710C698D0}"/>
    <cellStyle name="Table  - Style6 7 3 5 3 2" xfId="13562" xr:uid="{0A2DCC97-E61C-4C90-A305-79891CFA0AB6}"/>
    <cellStyle name="Table  - Style6 7 3 5 3 2 2" xfId="13563" xr:uid="{DC7FF3CA-C1EC-436E-B410-86648BE59030}"/>
    <cellStyle name="Table  - Style6 7 3 5 3 3" xfId="13564" xr:uid="{695D3B3E-9EC3-4CA6-9B5B-96053E043E42}"/>
    <cellStyle name="Table  - Style6 7 3 5 4" xfId="13565" xr:uid="{25788711-594A-4524-B251-16A8B45AD86A}"/>
    <cellStyle name="Table  - Style6 7 3 6" xfId="13566" xr:uid="{4C90429E-553F-40FE-9F66-42F4D4E3DB12}"/>
    <cellStyle name="Table  - Style6 7 3 6 2" xfId="13567" xr:uid="{8872F48C-AE6E-456A-A6E2-AAB679763857}"/>
    <cellStyle name="Table  - Style6 7 3 6 2 2" xfId="13568" xr:uid="{597EE3B1-1247-4502-BF1A-73A631614AA2}"/>
    <cellStyle name="Table  - Style6 7 3 6 2 2 2" xfId="13569" xr:uid="{DFACEFC1-3E2B-483B-AB5C-31F251AE7016}"/>
    <cellStyle name="Table  - Style6 7 3 6 2 3" xfId="13570" xr:uid="{54BD99FD-5A54-4F1D-917B-262741D3812E}"/>
    <cellStyle name="Table  - Style6 7 3 6 3" xfId="13571" xr:uid="{E1A6B922-CB88-4052-B480-863C5F82E68B}"/>
    <cellStyle name="Table  - Style6 7 3 7" xfId="13572" xr:uid="{3CB7E2FB-6ECF-4982-B924-124C86BDF2CB}"/>
    <cellStyle name="Table  - Style6 7 3 7 2" xfId="13573" xr:uid="{267BF2E0-08B2-47BF-8F2F-ED5BD8B17BD5}"/>
    <cellStyle name="Table  - Style6 7 3 7 2 2" xfId="13574" xr:uid="{190C58D1-8B8D-4BEA-BAE4-CDC20FAB00BB}"/>
    <cellStyle name="Table  - Style6 7 3 7 3" xfId="13575" xr:uid="{C8B9DB4E-6929-403D-AC8C-5A0792315BA2}"/>
    <cellStyle name="Table  - Style6 7 3 8" xfId="13576" xr:uid="{4ACE348A-3EC9-4312-9A5D-80E96985F99D}"/>
    <cellStyle name="Table  - Style6 7 3 8 2" xfId="13577" xr:uid="{E99B7730-5D90-4FE1-9946-CC167E7BB993}"/>
    <cellStyle name="Table  - Style6 7 3 9" xfId="13578" xr:uid="{18442841-5428-48AE-8403-7976BD25D1EB}"/>
    <cellStyle name="Table  - Style6 7 4" xfId="13579" xr:uid="{2B5C2D71-7335-46F2-95DC-909184ED7EDA}"/>
    <cellStyle name="Table  - Style6 7 4 2" xfId="13580" xr:uid="{93EB81CF-B22C-49D8-AEB0-F8C895E0AB69}"/>
    <cellStyle name="Table  - Style6 7 4 2 2" xfId="13581" xr:uid="{6BAD7597-7FDB-4109-AE9B-8D5B19B420CF}"/>
    <cellStyle name="Table  - Style6 7 4 2 2 2" xfId="13582" xr:uid="{B854BAAA-6446-4BEF-AB44-EDBD2CC052A6}"/>
    <cellStyle name="Table  - Style6 7 4 2 2 2 2" xfId="13583" xr:uid="{011BC8F9-BAEB-44B4-8E12-F82F8A584862}"/>
    <cellStyle name="Table  - Style6 7 4 2 2 3" xfId="13584" xr:uid="{EA556B26-9408-4AD5-A01E-D523DF879EEB}"/>
    <cellStyle name="Table  - Style6 7 4 2 3" xfId="13585" xr:uid="{B8C1AEE0-EC7D-4A76-9520-09EA0301AD82}"/>
    <cellStyle name="Table  - Style6 7 4 3" xfId="13586" xr:uid="{1BE2AC8D-2290-4CF2-B25F-6CC565434EE7}"/>
    <cellStyle name="Table  - Style6 7 4 3 2" xfId="13587" xr:uid="{484557CE-E751-4F14-A634-DA26AF2654E3}"/>
    <cellStyle name="Table  - Style6 7 4 3 2 2" xfId="13588" xr:uid="{2FEE86D3-9808-432C-A26F-81551912D822}"/>
    <cellStyle name="Table  - Style6 7 4 3 3" xfId="13589" xr:uid="{3024CF5D-5371-43D5-A62E-EA17C6C510E7}"/>
    <cellStyle name="Table  - Style6 7 4 4" xfId="13590" xr:uid="{B5B95E45-4F07-420D-ABA3-E836F48171EB}"/>
    <cellStyle name="Table  - Style6 7 4 4 2" xfId="13591" xr:uid="{3FDC0E02-ECD2-4716-A70F-ECC4AEF562D3}"/>
    <cellStyle name="Table  - Style6 7 4 5" xfId="13592" xr:uid="{F808CE7D-870B-46FE-B0D5-58944B039A01}"/>
    <cellStyle name="Table  - Style6 7 5" xfId="13593" xr:uid="{9282F088-AA16-4173-8CEF-1D30EEAA1527}"/>
    <cellStyle name="Table  - Style6 7 5 2" xfId="13594" xr:uid="{2AC8AAC9-2834-4EDE-AFE9-42B5C87C50E3}"/>
    <cellStyle name="Table  - Style6 7 5 2 2" xfId="13595" xr:uid="{BC20292D-42E7-4326-81EB-8BF9C56B2C2F}"/>
    <cellStyle name="Table  - Style6 7 5 2 2 2" xfId="13596" xr:uid="{E47E5EA9-7AD7-4B17-B488-640EDD10EAB3}"/>
    <cellStyle name="Table  - Style6 7 5 2 2 2 2" xfId="13597" xr:uid="{B509DF58-B914-4CD2-B293-6A032F10E95E}"/>
    <cellStyle name="Table  - Style6 7 5 2 2 3" xfId="13598" xr:uid="{0E44E045-3FB9-4444-B3C9-064639C96676}"/>
    <cellStyle name="Table  - Style6 7 5 2 3" xfId="13599" xr:uid="{64CD06BF-0A6E-47AA-88E3-365C719CBFBD}"/>
    <cellStyle name="Table  - Style6 7 5 3" xfId="13600" xr:uid="{889E08CF-E45D-44F4-A051-1465F9F5CA76}"/>
    <cellStyle name="Table  - Style6 7 5 3 2" xfId="13601" xr:uid="{2A2E65B4-DBD1-4ED1-ADF4-9C28F02FC5C7}"/>
    <cellStyle name="Table  - Style6 7 5 3 2 2" xfId="13602" xr:uid="{04445707-029C-4C80-8067-067351EEE92A}"/>
    <cellStyle name="Table  - Style6 7 5 3 3" xfId="13603" xr:uid="{DBAA6FD2-439B-4A76-AB8E-69977F3CC02C}"/>
    <cellStyle name="Table  - Style6 7 5 4" xfId="13604" xr:uid="{B1865822-B407-43DC-97DC-B5588AF808AD}"/>
    <cellStyle name="Table  - Style6 7 5 4 2" xfId="13605" xr:uid="{C211EA5C-0E80-44CF-807B-1A49F680D0E7}"/>
    <cellStyle name="Table  - Style6 7 5 5" xfId="13606" xr:uid="{3451FC7D-C25F-40DB-A17F-2B8C7B66267F}"/>
    <cellStyle name="Table  - Style6 7 6" xfId="13607" xr:uid="{7CD5973E-005C-4011-8929-5211605F6239}"/>
    <cellStyle name="Table  - Style6 7 6 2" xfId="13608" xr:uid="{224E0940-AE99-4EA6-80D1-6733F1C46318}"/>
    <cellStyle name="Table  - Style6 7 6 2 2" xfId="13609" xr:uid="{8AB7E0BD-FA9D-453E-A534-E78670F22821}"/>
    <cellStyle name="Table  - Style6 7 6 2 2 2" xfId="13610" xr:uid="{DAA24B3E-FEF8-463A-8662-2C066BA5DB55}"/>
    <cellStyle name="Table  - Style6 7 6 2 2 2 2" xfId="13611" xr:uid="{CB1FE988-AB8A-4F6F-93C2-899C39A1477B}"/>
    <cellStyle name="Table  - Style6 7 6 2 2 3" xfId="13612" xr:uid="{4BFA71C4-4B3D-4720-9FA3-ADE955574215}"/>
    <cellStyle name="Table  - Style6 7 6 2 3" xfId="13613" xr:uid="{407B38D6-56FB-4510-ABDE-5577097FB707}"/>
    <cellStyle name="Table  - Style6 7 6 3" xfId="13614" xr:uid="{5944C1A5-F0D0-4773-A82C-498CAF929383}"/>
    <cellStyle name="Table  - Style6 7 6 3 2" xfId="13615" xr:uid="{7068EB0E-BBF9-4F5B-98C8-C7BDB4E14CED}"/>
    <cellStyle name="Table  - Style6 7 6 3 2 2" xfId="13616" xr:uid="{3179B179-B58D-4F5A-A957-C9FA4672E14A}"/>
    <cellStyle name="Table  - Style6 7 6 3 3" xfId="13617" xr:uid="{941ADADA-734D-455D-A95D-24C50F34994C}"/>
    <cellStyle name="Table  - Style6 7 6 4" xfId="13618" xr:uid="{F5B519F0-8F4C-4CB7-B7AE-61DBA89FB8E5}"/>
    <cellStyle name="Table  - Style6 7 6 4 2" xfId="13619" xr:uid="{6A672E1F-0C5C-49AD-AF63-FD97FAB06F90}"/>
    <cellStyle name="Table  - Style6 7 6 5" xfId="13620" xr:uid="{3039F8A6-A8B8-4CD8-B06E-76F0E4C6FCF2}"/>
    <cellStyle name="Table  - Style6 7 7" xfId="13621" xr:uid="{35AC215E-294B-4518-894D-2921DEF02C10}"/>
    <cellStyle name="Table  - Style6 7 7 2" xfId="13622" xr:uid="{5C7DC4AA-86B0-405F-A7A7-687DCF65C03C}"/>
    <cellStyle name="Table  - Style6 7 7 2 2" xfId="13623" xr:uid="{39886EFB-2824-4620-B6B3-77C7893E92EE}"/>
    <cellStyle name="Table  - Style6 7 7 2 2 2" xfId="13624" xr:uid="{1819B627-16D3-4503-803B-2441405E24BC}"/>
    <cellStyle name="Table  - Style6 7 7 2 3" xfId="13625" xr:uid="{CF417584-90C3-442F-BAAE-EA5F92C66B85}"/>
    <cellStyle name="Table  - Style6 7 7 3" xfId="13626" xr:uid="{9AD90BDB-2266-461F-A5FE-2E2FAE422189}"/>
    <cellStyle name="Table  - Style6 7 8" xfId="13627" xr:uid="{1023F53F-1A17-47B2-88B2-758FAA4EB0A9}"/>
    <cellStyle name="Table  - Style6 7 8 2" xfId="13628" xr:uid="{F74A7CEF-20A1-4C85-B715-3DC929587FCA}"/>
    <cellStyle name="Table  - Style6 7 8 2 2" xfId="13629" xr:uid="{A4302FF1-011F-46F4-AFF5-28C93688A956}"/>
    <cellStyle name="Table  - Style6 7 8 3" xfId="13630" xr:uid="{9C3E01E3-DDE5-4233-BB06-F61361EB4381}"/>
    <cellStyle name="Table  - Style6 7 9" xfId="13631" xr:uid="{0F1F1B2D-DA17-403B-A6C9-8A744202A020}"/>
    <cellStyle name="Table  - Style6 7 9 2" xfId="13632" xr:uid="{CB3C194E-07B3-4782-AAA5-71C1C930E5F6}"/>
    <cellStyle name="Table  - Style6 8" xfId="13633" xr:uid="{43934763-E298-4639-B0EE-3586D2CEEB65}"/>
    <cellStyle name="Table  - Style6 8 2" xfId="13634" xr:uid="{27C213FE-798A-44BA-8F3E-809B412E5FAF}"/>
    <cellStyle name="Table  - Style6 8 2 2" xfId="13635" xr:uid="{9E2BAC43-CE7F-4461-B7A8-29816F26C703}"/>
    <cellStyle name="Table  - Style6 8 2 2 2" xfId="13636" xr:uid="{C8BF8FAF-86C1-4684-B299-BF441BF9F76E}"/>
    <cellStyle name="Table  - Style6 8 2 2 2 2" xfId="13637" xr:uid="{159D3FE7-DDA8-4754-A38A-FF7DE765F0AB}"/>
    <cellStyle name="Table  - Style6 8 2 2 2 2 2" xfId="13638" xr:uid="{C7A59805-DD18-4328-AA60-3B0A06AE1BE6}"/>
    <cellStyle name="Table  - Style6 8 2 2 2 3" xfId="13639" xr:uid="{3B526916-A70A-443E-A3C5-F1C00406C612}"/>
    <cellStyle name="Table  - Style6 8 2 2 3" xfId="13640" xr:uid="{8EDE5E14-40CD-4AD6-90FD-4ADA3BB89EF8}"/>
    <cellStyle name="Table  - Style6 8 2 3" xfId="13641" xr:uid="{FBB1CF61-FEEF-43D1-AAFA-8CD0440AE929}"/>
    <cellStyle name="Table  - Style6 8 2 3 2" xfId="13642" xr:uid="{CC3F89DB-FDE2-45AF-BB12-54A2707C32FD}"/>
    <cellStyle name="Table  - Style6 8 2 3 2 2" xfId="13643" xr:uid="{CF8FC593-C231-49A8-B4E7-690E9FF06977}"/>
    <cellStyle name="Table  - Style6 8 2 3 3" xfId="13644" xr:uid="{B721204C-7A75-4FCC-849B-37E41A43B053}"/>
    <cellStyle name="Table  - Style6 8 2 4" xfId="13645" xr:uid="{02C17B7B-5778-4853-A306-6C8D177F15D9}"/>
    <cellStyle name="Table  - Style6 8 2 4 2" xfId="13646" xr:uid="{C8AC050B-86F1-4A85-93DF-3E702FB94A95}"/>
    <cellStyle name="Table  - Style6 8 2 5" xfId="13647" xr:uid="{6F15C3CF-8A53-44AD-BDEB-6A95054E8389}"/>
    <cellStyle name="Table  - Style6 8 3" xfId="13648" xr:uid="{1EF2BA9E-0921-42A6-88D0-F7A06476531D}"/>
    <cellStyle name="Table  - Style6 8 3 2" xfId="13649" xr:uid="{E6E6ADBB-B6C7-4090-B665-93921C7DCBCE}"/>
    <cellStyle name="Table  - Style6 8 3 2 2" xfId="13650" xr:uid="{AB633B74-C43B-4038-89AF-C240454F9EA4}"/>
    <cellStyle name="Table  - Style6 8 3 2 2 2" xfId="13651" xr:uid="{E73694DE-186A-452B-A2D7-1B436C531055}"/>
    <cellStyle name="Table  - Style6 8 3 2 2 2 2" xfId="13652" xr:uid="{D5CE774F-6807-4A5D-8899-ED3756D8A304}"/>
    <cellStyle name="Table  - Style6 8 3 2 2 3" xfId="13653" xr:uid="{317B5A53-AAD6-427B-889C-E294198336C9}"/>
    <cellStyle name="Table  - Style6 8 3 2 3" xfId="13654" xr:uid="{730D63D1-1462-4548-9F4E-22111CFC5DFD}"/>
    <cellStyle name="Table  - Style6 8 3 3" xfId="13655" xr:uid="{10482F0E-0A53-4666-9239-FE9D904A2477}"/>
    <cellStyle name="Table  - Style6 8 3 3 2" xfId="13656" xr:uid="{1805E37B-1841-487B-AFAC-7774D425CA24}"/>
    <cellStyle name="Table  - Style6 8 3 4" xfId="13657" xr:uid="{844F0B59-2E89-46BA-9B28-11A8B28DFE4C}"/>
    <cellStyle name="Table  - Style6 8 4" xfId="13658" xr:uid="{3033C73A-899F-40B7-9FE6-49796C472795}"/>
    <cellStyle name="Table  - Style6 8 4 2" xfId="13659" xr:uid="{640AB0ED-256A-4700-B109-A731E2FAF3AF}"/>
    <cellStyle name="Table  - Style6 8 4 2 2" xfId="13660" xr:uid="{A625C231-FB26-49BD-A6AA-51566B8AF241}"/>
    <cellStyle name="Table  - Style6 8 4 2 2 2" xfId="13661" xr:uid="{0342714E-7D81-4FB7-B8AA-5CCD504F1E04}"/>
    <cellStyle name="Table  - Style6 8 4 2 2 2 2" xfId="13662" xr:uid="{CD166914-844F-44BC-84C1-C5CA5346C2E4}"/>
    <cellStyle name="Table  - Style6 8 4 2 2 3" xfId="13663" xr:uid="{72668960-FEB3-4AFC-9AEB-14EE97C2BD1A}"/>
    <cellStyle name="Table  - Style6 8 4 2 3" xfId="13664" xr:uid="{C8CCBFC1-A4AE-43C1-90D3-623EA918EBBB}"/>
    <cellStyle name="Table  - Style6 8 4 3" xfId="13665" xr:uid="{AC058DDB-6D09-4F18-80CC-963026E2540F}"/>
    <cellStyle name="Table  - Style6 8 4 3 2" xfId="13666" xr:uid="{62E9E674-B3F5-45AA-ADCC-670635743DB0}"/>
    <cellStyle name="Table  - Style6 8 4 3 2 2" xfId="13667" xr:uid="{FDB7B9DB-565E-4D7F-BB99-E2F7A4CCA4EA}"/>
    <cellStyle name="Table  - Style6 8 4 3 3" xfId="13668" xr:uid="{4867AED1-8DCB-4B34-AD03-E5B2AA0A4A99}"/>
    <cellStyle name="Table  - Style6 8 4 4" xfId="13669" xr:uid="{2229C01E-AD3A-44BF-B736-131E706FAC95}"/>
    <cellStyle name="Table  - Style6 8 4 4 2" xfId="13670" xr:uid="{63398854-0EC3-45C3-8939-B40860473C88}"/>
    <cellStyle name="Table  - Style6 8 4 5" xfId="13671" xr:uid="{0DCD10F8-011B-44C3-874B-A06BEDE7C255}"/>
    <cellStyle name="Table  - Style6 8 5" xfId="13672" xr:uid="{A58707C4-52A2-4A51-A5A5-520513FC6DD9}"/>
    <cellStyle name="Table  - Style6 8 5 2" xfId="13673" xr:uid="{251C6E8E-7DBA-4847-A754-11FAB484FD1E}"/>
    <cellStyle name="Table  - Style6 8 5 2 2" xfId="13674" xr:uid="{E3E9285F-D3A5-4A71-BA74-D332E822CDE9}"/>
    <cellStyle name="Table  - Style6 8 5 2 2 2" xfId="13675" xr:uid="{21A38BF7-094A-4CBE-8282-0BDAFF20D65E}"/>
    <cellStyle name="Table  - Style6 8 5 2 2 2 2" xfId="13676" xr:uid="{821E2E70-C5C9-423A-AF4E-32363FC76DA6}"/>
    <cellStyle name="Table  - Style6 8 5 2 2 3" xfId="13677" xr:uid="{86B42CCE-005C-4A86-BC83-439E2D6749F9}"/>
    <cellStyle name="Table  - Style6 8 5 2 3" xfId="13678" xr:uid="{F59B3FCF-986A-4425-BE15-29F43F092527}"/>
    <cellStyle name="Table  - Style6 8 5 3" xfId="13679" xr:uid="{07850DEA-4C5A-4B81-90B1-E856D3D00D9B}"/>
    <cellStyle name="Table  - Style6 8 5 3 2" xfId="13680" xr:uid="{A38E9F64-A2DD-49E7-8F81-57936AC1D427}"/>
    <cellStyle name="Table  - Style6 8 5 3 2 2" xfId="13681" xr:uid="{8D3A1E4A-4B57-465F-A95E-698E15AA88E2}"/>
    <cellStyle name="Table  - Style6 8 5 3 3" xfId="13682" xr:uid="{D6FB4138-CF39-4540-BA13-9CFC54BB62FE}"/>
    <cellStyle name="Table  - Style6 8 5 4" xfId="13683" xr:uid="{1A868431-A764-4BC1-928B-1DB0B80BE499}"/>
    <cellStyle name="Table  - Style6 8 6" xfId="13684" xr:uid="{B31CE357-6D63-453A-834D-904782769E06}"/>
    <cellStyle name="Table  - Style6 8 6 2" xfId="13685" xr:uid="{60B1985A-DD74-4B74-905B-43BD549CD46B}"/>
    <cellStyle name="Table  - Style6 8 6 2 2" xfId="13686" xr:uid="{B89E2F82-192D-4EC6-801B-D616FCC85380}"/>
    <cellStyle name="Table  - Style6 8 6 2 2 2" xfId="13687" xr:uid="{0427F5F7-E9F7-46BA-86A1-2F1DACDA03F6}"/>
    <cellStyle name="Table  - Style6 8 6 2 3" xfId="13688" xr:uid="{997AF28D-F386-4769-A383-712F88D895A9}"/>
    <cellStyle name="Table  - Style6 8 6 3" xfId="13689" xr:uid="{6958CB57-4B93-4AFE-93DF-A3D939D308BC}"/>
    <cellStyle name="Table  - Style6 8 7" xfId="13690" xr:uid="{02D74456-89F0-4C0A-A08A-39263047BBAF}"/>
    <cellStyle name="Table  - Style6 8 7 2" xfId="13691" xr:uid="{53555D4D-D10A-42F1-8B34-7EC6EC54499A}"/>
    <cellStyle name="Table  - Style6 8 7 2 2" xfId="13692" xr:uid="{6D3D722A-545F-4A2D-8BE8-87BC27ECF6D7}"/>
    <cellStyle name="Table  - Style6 8 7 3" xfId="13693" xr:uid="{790EC6F6-2B43-439A-8960-5AA51CCE0176}"/>
    <cellStyle name="Table  - Style6 8 8" xfId="13694" xr:uid="{91514801-D0B3-4220-B264-12F266F1C63C}"/>
    <cellStyle name="Table  - Style6 8 8 2" xfId="13695" xr:uid="{5A488DC6-256A-490E-8F1C-A3AB1A30C88E}"/>
    <cellStyle name="Table  - Style6 8 9" xfId="13696" xr:uid="{FB9B9C48-5733-4991-87A0-1CE4892763C8}"/>
    <cellStyle name="Table  - Style6 9" xfId="13697" xr:uid="{548371FA-CDA2-4CE9-97D2-B773579BE3F5}"/>
    <cellStyle name="Table  - Style6 9 10" xfId="13698" xr:uid="{26A9FFE4-14A6-4043-9551-3900F5700CA3}"/>
    <cellStyle name="Table  - Style6 9 2" xfId="13699" xr:uid="{916A1DE0-3C42-439A-9B93-9E6A88407A4B}"/>
    <cellStyle name="Table  - Style6 9 2 2" xfId="13700" xr:uid="{50727EA7-3825-452E-B394-29A1D53851BA}"/>
    <cellStyle name="Table  - Style6 9 2 2 2" xfId="13701" xr:uid="{993CCBE4-FC8C-4863-9067-19915C1F7AD7}"/>
    <cellStyle name="Table  - Style6 9 2 2 2 2" xfId="13702" xr:uid="{A58ED3A7-6118-4BFD-A016-B6D199B7B137}"/>
    <cellStyle name="Table  - Style6 9 2 2 2 2 2" xfId="13703" xr:uid="{FCE35031-3583-49C1-AA1A-C1539C259AE2}"/>
    <cellStyle name="Table  - Style6 9 2 2 2 2 2 2" xfId="13704" xr:uid="{91388165-9790-4DFA-B9A7-0335A8C28C18}"/>
    <cellStyle name="Table  - Style6 9 2 2 2 2 3" xfId="13705" xr:uid="{5924A353-E942-42BF-956C-530BDA6F6306}"/>
    <cellStyle name="Table  - Style6 9 2 2 2 3" xfId="13706" xr:uid="{2BB4FC60-8AA9-4F40-9D2C-C4EF80ECFC30}"/>
    <cellStyle name="Table  - Style6 9 2 2 3" xfId="13707" xr:uid="{979B34B0-3758-48D1-9442-B78B4160C342}"/>
    <cellStyle name="Table  - Style6 9 2 2 3 2" xfId="13708" xr:uid="{8B75DD45-2C96-4C91-83C3-07DEEE633B06}"/>
    <cellStyle name="Table  - Style6 9 2 2 3 2 2" xfId="13709" xr:uid="{B20A6957-A3FE-43EA-87A9-E340D9FF4880}"/>
    <cellStyle name="Table  - Style6 9 2 2 3 3" xfId="13710" xr:uid="{529A7A42-530F-4E94-BF72-A2D49BA3EB51}"/>
    <cellStyle name="Table  - Style6 9 2 2 4" xfId="13711" xr:uid="{AF9EEC07-8AFD-4584-9CC1-FBAAAAD1577F}"/>
    <cellStyle name="Table  - Style6 9 2 2 4 2" xfId="13712" xr:uid="{A43D7A1A-8134-41FD-91F7-D2B9B12176FA}"/>
    <cellStyle name="Table  - Style6 9 2 2 5" xfId="13713" xr:uid="{B6C93878-02D9-42CE-B588-22BB58CA1969}"/>
    <cellStyle name="Table  - Style6 9 2 3" xfId="13714" xr:uid="{3509E5FF-4337-4DCF-B7E5-95B246395FAA}"/>
    <cellStyle name="Table  - Style6 9 2 3 2" xfId="13715" xr:uid="{6FB7F80D-9EBB-4BBA-8E5B-13C3F0F24D34}"/>
    <cellStyle name="Table  - Style6 9 2 3 2 2" xfId="13716" xr:uid="{4841C8EF-B4C9-493D-959B-E0286BD74A7A}"/>
    <cellStyle name="Table  - Style6 9 2 3 2 2 2" xfId="13717" xr:uid="{B6B04853-74A6-44BF-B23B-42212D501B02}"/>
    <cellStyle name="Table  - Style6 9 2 3 2 2 2 2" xfId="13718" xr:uid="{1E742EB0-1FA8-44DF-AB2B-E6E27667CF8E}"/>
    <cellStyle name="Table  - Style6 9 2 3 2 2 3" xfId="13719" xr:uid="{45FA09B6-C5DD-4BE9-91AF-0CC9B4C52A55}"/>
    <cellStyle name="Table  - Style6 9 2 3 2 3" xfId="13720" xr:uid="{3D62A468-4F63-4FEB-8710-8AC996A07AF2}"/>
    <cellStyle name="Table  - Style6 9 2 3 3" xfId="13721" xr:uid="{9DCCC597-719C-4E24-8DF7-5DD522664AB1}"/>
    <cellStyle name="Table  - Style6 9 2 3 3 2" xfId="13722" xr:uid="{21774AE3-77C2-4393-B52A-5AB740DD116E}"/>
    <cellStyle name="Table  - Style6 9 2 3 4" xfId="13723" xr:uid="{AEC02230-3E26-4A94-B132-39FD4BDEBCC6}"/>
    <cellStyle name="Table  - Style6 9 2 4" xfId="13724" xr:uid="{B5554C58-395C-46CF-8401-9F83A85DA2E6}"/>
    <cellStyle name="Table  - Style6 9 2 4 2" xfId="13725" xr:uid="{DFD98AED-1423-4F7F-9BBC-1D6FA75DDA26}"/>
    <cellStyle name="Table  - Style6 9 2 4 2 2" xfId="13726" xr:uid="{AAD2C378-9AB4-4E35-92BB-43245CB21785}"/>
    <cellStyle name="Table  - Style6 9 2 4 2 2 2" xfId="13727" xr:uid="{98994E55-5A0D-4ECF-9BBC-376376BB5031}"/>
    <cellStyle name="Table  - Style6 9 2 4 2 2 2 2" xfId="13728" xr:uid="{A88C52C5-DAF5-4866-BD92-22E6D3077F1B}"/>
    <cellStyle name="Table  - Style6 9 2 4 2 2 3" xfId="13729" xr:uid="{5DFBF5DE-BF14-4B72-A980-7646D0F550DA}"/>
    <cellStyle name="Table  - Style6 9 2 4 2 3" xfId="13730" xr:uid="{DD2065DC-5546-45B6-9BA9-484DC40D3A6D}"/>
    <cellStyle name="Table  - Style6 9 2 4 3" xfId="13731" xr:uid="{3C3C69D9-19FF-40B3-B351-99DD8407102E}"/>
    <cellStyle name="Table  - Style6 9 2 4 3 2" xfId="13732" xr:uid="{7525C342-3AEF-4935-A105-45B4FDDDB91C}"/>
    <cellStyle name="Table  - Style6 9 2 4 3 2 2" xfId="13733" xr:uid="{74AE3B89-8200-4B1B-B1DC-31D0F7BF1AB9}"/>
    <cellStyle name="Table  - Style6 9 2 4 3 3" xfId="13734" xr:uid="{ADA30A42-FBC1-43E1-82D0-7BEDB7B6BC78}"/>
    <cellStyle name="Table  - Style6 9 2 4 4" xfId="13735" xr:uid="{A0971E9F-FC42-4180-A25B-D1993AF5CDE6}"/>
    <cellStyle name="Table  - Style6 9 2 4 4 2" xfId="13736" xr:uid="{723364F1-7695-4E7B-8563-BF2CD4646DF0}"/>
    <cellStyle name="Table  - Style6 9 2 4 5" xfId="13737" xr:uid="{2B051959-6A4C-433B-A3FD-B451E2023E13}"/>
    <cellStyle name="Table  - Style6 9 2 5" xfId="13738" xr:uid="{AD7EE3A3-3DD3-47AC-8AC3-EF5E4E95E849}"/>
    <cellStyle name="Table  - Style6 9 2 5 2" xfId="13739" xr:uid="{AFED2BE3-AB95-46D3-9AC4-F71B79BCD5CF}"/>
    <cellStyle name="Table  - Style6 9 2 5 2 2" xfId="13740" xr:uid="{7266BC01-122C-4E95-B677-F2E336180349}"/>
    <cellStyle name="Table  - Style6 9 2 5 2 2 2" xfId="13741" xr:uid="{DA93104D-FEB9-49C4-B48B-9E3A90DE338B}"/>
    <cellStyle name="Table  - Style6 9 2 5 2 2 2 2" xfId="13742" xr:uid="{7C191E31-077D-42C2-8207-D1042795CD1B}"/>
    <cellStyle name="Table  - Style6 9 2 5 2 2 3" xfId="13743" xr:uid="{F457A0B7-20B3-40BC-9758-83A23F310B2C}"/>
    <cellStyle name="Table  - Style6 9 2 5 2 3" xfId="13744" xr:uid="{A0CD5F95-FA84-4410-B18E-167BDE67E216}"/>
    <cellStyle name="Table  - Style6 9 2 5 3" xfId="13745" xr:uid="{712162FC-D7D3-445E-B57A-0954088D0001}"/>
    <cellStyle name="Table  - Style6 9 2 5 3 2" xfId="13746" xr:uid="{93D9999D-973E-470C-8A5D-C9ED43926011}"/>
    <cellStyle name="Table  - Style6 9 2 5 3 2 2" xfId="13747" xr:uid="{CBBD358D-D2FD-4098-BC60-11CE97B6FE40}"/>
    <cellStyle name="Table  - Style6 9 2 5 3 3" xfId="13748" xr:uid="{5F845F62-5C6D-495C-B076-6FFC0F2E4AFB}"/>
    <cellStyle name="Table  - Style6 9 2 5 4" xfId="13749" xr:uid="{CD830BF3-42AF-4AFF-AEB5-FC0F1516E0DE}"/>
    <cellStyle name="Table  - Style6 9 2 6" xfId="13750" xr:uid="{AB0CDA16-ADDA-4F4B-8257-8C6B22B240D6}"/>
    <cellStyle name="Table  - Style6 9 2 6 2" xfId="13751" xr:uid="{BE4796D9-341F-44BB-BEBD-F28383FA03CC}"/>
    <cellStyle name="Table  - Style6 9 2 6 2 2" xfId="13752" xr:uid="{19B8C7A8-F15E-4619-B001-3262F24A6D60}"/>
    <cellStyle name="Table  - Style6 9 2 6 2 2 2" xfId="13753" xr:uid="{2BC1DD95-E384-4AD7-AEC1-750DC393C34B}"/>
    <cellStyle name="Table  - Style6 9 2 6 2 3" xfId="13754" xr:uid="{191C8422-C8CC-485D-BDDA-6D8812952F21}"/>
    <cellStyle name="Table  - Style6 9 2 6 3" xfId="13755" xr:uid="{6827B70D-4E19-4F07-BE72-3C198A1EBE65}"/>
    <cellStyle name="Table  - Style6 9 2 7" xfId="13756" xr:uid="{50779185-154D-4030-94E2-67F73EF7438A}"/>
    <cellStyle name="Table  - Style6 9 2 7 2" xfId="13757" xr:uid="{E17DA1CA-C594-4712-90E1-D0D87E0C7BF1}"/>
    <cellStyle name="Table  - Style6 9 2 7 2 2" xfId="13758" xr:uid="{DEDF50FD-E9D3-4391-BA93-389E160B6378}"/>
    <cellStyle name="Table  - Style6 9 2 7 3" xfId="13759" xr:uid="{54D529F1-E592-4A08-91D7-9F2C31E75233}"/>
    <cellStyle name="Table  - Style6 9 2 8" xfId="13760" xr:uid="{96B20E2F-366B-4095-958D-9532DB614BE0}"/>
    <cellStyle name="Table  - Style6 9 2 8 2" xfId="13761" xr:uid="{B42DD08A-3EC0-450D-A1DE-D72316225E52}"/>
    <cellStyle name="Table  - Style6 9 2 9" xfId="13762" xr:uid="{A42FF136-502C-4C1B-8756-448257F32F1F}"/>
    <cellStyle name="Table  - Style6 9 3" xfId="13763" xr:uid="{3B58C363-6681-41B2-A786-3EC5A0AD2A68}"/>
    <cellStyle name="Table  - Style6 9 3 2" xfId="13764" xr:uid="{61A1615B-1BE1-473E-BC7A-C1AB558AE7CD}"/>
    <cellStyle name="Table  - Style6 9 3 2 2" xfId="13765" xr:uid="{6541638B-E826-43ED-9362-CC65DE9E4B90}"/>
    <cellStyle name="Table  - Style6 9 3 2 2 2" xfId="13766" xr:uid="{080F91F6-E281-4D23-BD2F-16DC48DC41F2}"/>
    <cellStyle name="Table  - Style6 9 3 2 2 2 2" xfId="13767" xr:uid="{EAC87A48-979A-49B6-A289-D3158FA4FEFA}"/>
    <cellStyle name="Table  - Style6 9 3 2 2 3" xfId="13768" xr:uid="{577A1589-4AD2-4BA6-A215-D989D25E980B}"/>
    <cellStyle name="Table  - Style6 9 3 2 3" xfId="13769" xr:uid="{12981FDE-555A-47BA-9936-0C0D3E9E572E}"/>
    <cellStyle name="Table  - Style6 9 3 3" xfId="13770" xr:uid="{29EC0A07-728C-4139-8492-F996EE4E2BFB}"/>
    <cellStyle name="Table  - Style6 9 3 3 2" xfId="13771" xr:uid="{BCBDA128-B9E8-4B58-A0E9-987761DCD411}"/>
    <cellStyle name="Table  - Style6 9 3 3 2 2" xfId="13772" xr:uid="{BD25E0B3-A03C-486D-81F1-251324E989D1}"/>
    <cellStyle name="Table  - Style6 9 3 3 3" xfId="13773" xr:uid="{5E4FE398-E633-4534-A3A0-F3E0E5CCC60A}"/>
    <cellStyle name="Table  - Style6 9 3 4" xfId="13774" xr:uid="{76335401-18DB-4190-A17F-C9F468DA056C}"/>
    <cellStyle name="Table  - Style6 9 3 4 2" xfId="13775" xr:uid="{0692A278-B05B-41BD-AF7F-5D6B78296D8D}"/>
    <cellStyle name="Table  - Style6 9 3 5" xfId="13776" xr:uid="{428855ED-6573-464C-B46E-522138747E3D}"/>
    <cellStyle name="Table  - Style6 9 4" xfId="13777" xr:uid="{7F91E42A-A31D-4AA0-B31B-1817E74BA6FD}"/>
    <cellStyle name="Table  - Style6 9 4 2" xfId="13778" xr:uid="{5167BC9F-B298-4C18-B0AE-740BB7F251B9}"/>
    <cellStyle name="Table  - Style6 9 4 2 2" xfId="13779" xr:uid="{7E952049-55CE-4C6A-AFDD-89B04836BF98}"/>
    <cellStyle name="Table  - Style6 9 4 2 2 2" xfId="13780" xr:uid="{165A564F-A54F-4DDD-B6AF-0168BC2023FD}"/>
    <cellStyle name="Table  - Style6 9 4 2 2 2 2" xfId="13781" xr:uid="{76CA1567-9E0D-4A8A-B4C4-E34D44234FF4}"/>
    <cellStyle name="Table  - Style6 9 4 2 2 3" xfId="13782" xr:uid="{5164B84D-78FE-429E-9D1F-7D65218950C0}"/>
    <cellStyle name="Table  - Style6 9 4 2 3" xfId="13783" xr:uid="{D72E328F-36E8-43E6-8589-6B62E1E06939}"/>
    <cellStyle name="Table  - Style6 9 4 3" xfId="13784" xr:uid="{D7AA4899-0975-4136-8C15-B8B92C1FF31D}"/>
    <cellStyle name="Table  - Style6 9 4 3 2" xfId="13785" xr:uid="{68A240D3-294E-4A87-9D82-098CED9C4DA9}"/>
    <cellStyle name="Table  - Style6 9 4 4" xfId="13786" xr:uid="{1B51D07F-4E72-4BD4-B86C-0F652047DA91}"/>
    <cellStyle name="Table  - Style6 9 5" xfId="13787" xr:uid="{37A56FB4-E0B1-4EEB-8A92-28EEADFBFA27}"/>
    <cellStyle name="Table  - Style6 9 5 2" xfId="13788" xr:uid="{2C3311F6-A8DE-42D5-B32E-A97341EC29D9}"/>
    <cellStyle name="Table  - Style6 9 5 2 2" xfId="13789" xr:uid="{5258F2E4-E75E-473D-ADB1-9BA492469538}"/>
    <cellStyle name="Table  - Style6 9 5 2 2 2" xfId="13790" xr:uid="{7E7939D2-F255-4C44-917A-C83154FF20B6}"/>
    <cellStyle name="Table  - Style6 9 5 2 2 2 2" xfId="13791" xr:uid="{ED60667B-70B0-4CBA-9CD4-278657F9565D}"/>
    <cellStyle name="Table  - Style6 9 5 2 2 3" xfId="13792" xr:uid="{0D621073-D01E-457F-8281-3F2A47BFEDCD}"/>
    <cellStyle name="Table  - Style6 9 5 2 3" xfId="13793" xr:uid="{99156AF0-43B5-44E9-8EB4-49C9CABB7F20}"/>
    <cellStyle name="Table  - Style6 9 5 3" xfId="13794" xr:uid="{09E561CB-80FD-4BB7-A6BC-213EFA572334}"/>
    <cellStyle name="Table  - Style6 9 5 3 2" xfId="13795" xr:uid="{69102F2B-DE7F-4D73-893F-6A3578534F3C}"/>
    <cellStyle name="Table  - Style6 9 5 3 2 2" xfId="13796" xr:uid="{67D5D694-1E10-4125-BA77-E5ADA38A312A}"/>
    <cellStyle name="Table  - Style6 9 5 3 3" xfId="13797" xr:uid="{A0B994CC-1BCC-488B-BD60-2BB6C6AA2B2C}"/>
    <cellStyle name="Table  - Style6 9 5 4" xfId="13798" xr:uid="{A4DD0F03-E584-48B2-9E9C-CC4DD9715E2E}"/>
    <cellStyle name="Table  - Style6 9 5 4 2" xfId="13799" xr:uid="{3CA269DB-BCC1-49ED-8C76-3353017964BE}"/>
    <cellStyle name="Table  - Style6 9 5 5" xfId="13800" xr:uid="{B9C707E7-168F-4401-A522-08C39D9DBADB}"/>
    <cellStyle name="Table  - Style6 9 6" xfId="13801" xr:uid="{022EB64B-C414-4D6A-BFF6-D2CD619B24E3}"/>
    <cellStyle name="Table  - Style6 9 6 2" xfId="13802" xr:uid="{021CBBDA-81B3-41AA-B4B9-5D1FD616EEB0}"/>
    <cellStyle name="Table  - Style6 9 6 2 2" xfId="13803" xr:uid="{97DDEFFD-CBBF-40DA-BE84-E10A87AFE589}"/>
    <cellStyle name="Table  - Style6 9 6 2 2 2" xfId="13804" xr:uid="{3567D47D-EC5A-4C6F-AD1E-473EDA1B9D6A}"/>
    <cellStyle name="Table  - Style6 9 6 2 2 2 2" xfId="13805" xr:uid="{D1C31007-124D-4398-B4F1-CC30CA29E3AB}"/>
    <cellStyle name="Table  - Style6 9 6 2 2 3" xfId="13806" xr:uid="{D3883F4A-7CD2-4797-9151-CCAF26CCCA73}"/>
    <cellStyle name="Table  - Style6 9 6 2 3" xfId="13807" xr:uid="{2901FA87-9C0B-46EE-BC7E-33244D317815}"/>
    <cellStyle name="Table  - Style6 9 6 3" xfId="13808" xr:uid="{7D4FE8FF-073E-4C52-9CAB-E6147B42224C}"/>
    <cellStyle name="Table  - Style6 9 6 3 2" xfId="13809" xr:uid="{9B177A16-5EA8-4BB0-9FDB-5D0D30335A6A}"/>
    <cellStyle name="Table  - Style6 9 6 3 2 2" xfId="13810" xr:uid="{920226E6-7BE7-4F51-A3EE-05B566807D20}"/>
    <cellStyle name="Table  - Style6 9 6 3 3" xfId="13811" xr:uid="{15F225B6-CCA9-4DEC-BC90-74EDE77340B2}"/>
    <cellStyle name="Table  - Style6 9 6 4" xfId="13812" xr:uid="{603DB12C-E1A1-4E45-86AD-C897D1C13B3F}"/>
    <cellStyle name="Table  - Style6 9 7" xfId="13813" xr:uid="{2AA8FFC2-0103-424A-8ECC-C1CA0D0B0718}"/>
    <cellStyle name="Table  - Style6 9 7 2" xfId="13814" xr:uid="{A3F45E5A-EC83-45FB-A56D-7B4759ED6ED5}"/>
    <cellStyle name="Table  - Style6 9 7 2 2" xfId="13815" xr:uid="{3CD9F6AC-B527-40D1-8839-123D61A4190F}"/>
    <cellStyle name="Table  - Style6 9 7 2 2 2" xfId="13816" xr:uid="{046D651C-050C-401B-818A-D8D3A489C0A4}"/>
    <cellStyle name="Table  - Style6 9 7 2 3" xfId="13817" xr:uid="{D9F3C094-2595-47F0-AD9F-97F5E5ED5EFD}"/>
    <cellStyle name="Table  - Style6 9 7 3" xfId="13818" xr:uid="{0B7CFBC9-6934-40D6-8AE3-0BF8594C2793}"/>
    <cellStyle name="Table  - Style6 9 8" xfId="13819" xr:uid="{CA50B3CD-DB11-4D79-BB75-616D269EE8CA}"/>
    <cellStyle name="Table  - Style6 9 8 2" xfId="13820" xr:uid="{AEA68AC2-4579-4193-A976-C01795D4FB28}"/>
    <cellStyle name="Table  - Style6 9 8 2 2" xfId="13821" xr:uid="{F2CE4F48-40A0-4671-9843-55786623EC19}"/>
    <cellStyle name="Table  - Style6 9 8 3" xfId="13822" xr:uid="{A2AF2DED-0398-4DBC-B0D4-5A821A8E6BE2}"/>
    <cellStyle name="Table  - Style6 9 9" xfId="13823" xr:uid="{95F03FBE-E918-4527-813E-070ECC52D414}"/>
    <cellStyle name="Table  - Style6 9 9 2" xfId="13824" xr:uid="{11F40EF0-586C-49B2-8E4C-C57D6A44239B}"/>
    <cellStyle name="Table  - 유형6" xfId="2582" xr:uid="{C86073A0-56D5-4BEA-B3D5-D5830A858810}"/>
    <cellStyle name="Table grid" xfId="2583" xr:uid="{38C40A87-7967-4E4D-8403-4B99A9EC0C9D}"/>
    <cellStyle name="Table grid 2" xfId="3469" xr:uid="{9714E7E8-40FC-4D46-BE69-9D9BFCE244EF}"/>
    <cellStyle name="Table grid 2 2" xfId="6719" xr:uid="{C8B0CEE4-F6DE-4610-A18D-07E5B8317CFC}"/>
    <cellStyle name="Table grid 2 3" xfId="8051" xr:uid="{8785EF96-40C0-4C26-95E5-19E51005758A}"/>
    <cellStyle name="Table grid 2 4" xfId="8098" xr:uid="{D3F0D01A-9911-4D18-B15C-39509602FCFC}"/>
    <cellStyle name="Table grid 2 5" xfId="32797" xr:uid="{B1957B50-AA9E-4176-8E43-CFBE95BD6AF0}"/>
    <cellStyle name="Table grid 2 6" xfId="32822" xr:uid="{133E6872-5FAA-4E15-ABAD-F3B2509A8648}"/>
    <cellStyle name="Table grid 2 7" xfId="32838" xr:uid="{14D7AB18-CC13-459C-8CDA-5AB2FCD5317E}"/>
    <cellStyle name="Table grid 3" xfId="3429" xr:uid="{4C9F89AF-5717-423A-8D79-F0D3E482A6B5}"/>
    <cellStyle name="Table grid 3 2" xfId="6679" xr:uid="{8D5E480A-0A8E-44FE-9CA4-55569B9F54B4}"/>
    <cellStyle name="Table grid 3 3" xfId="8014" xr:uid="{2777C473-9B27-4257-9257-A8FC89F383FC}"/>
    <cellStyle name="Table grid 3 4" xfId="5046" xr:uid="{C70525F5-7191-49FA-82D6-8D0B7BE83196}"/>
    <cellStyle name="Table grid 4" xfId="5834" xr:uid="{68622859-8842-4533-9AF2-ADF6418E385E}"/>
    <cellStyle name="Table grid 5" xfId="7175" xr:uid="{38F9BA00-3664-4989-8437-782C8DE1175B}"/>
    <cellStyle name="Table grid 6" xfId="4840" xr:uid="{A598B96F-BA12-47A4-96AF-760CD4016082}"/>
    <cellStyle name="Table grid 7" xfId="32767" xr:uid="{24979748-396A-4054-A684-6DAF26100058}"/>
    <cellStyle name="Table grid 8" xfId="32809" xr:uid="{D0618B00-AE95-4F2A-9264-B303032B312B}"/>
    <cellStyle name="Table grid 9" xfId="32249" xr:uid="{86D37E25-D593-4F1C-BE09-9BF188165D2C}"/>
    <cellStyle name="Table Label" xfId="13825" xr:uid="{6CB282D0-284D-455C-A070-2E035654CCD8}"/>
    <cellStyle name="Table Label 10" xfId="13826" xr:uid="{5977E77E-2B8A-45A4-A5DD-DBC2E164C1DA}"/>
    <cellStyle name="Table Label 10 2" xfId="13827" xr:uid="{7A9C526E-3876-4B90-B8F6-68468FF8957B}"/>
    <cellStyle name="Table Label 10 2 2" xfId="13828" xr:uid="{459ACDF2-9F4E-4ED0-907D-18C5EA209C12}"/>
    <cellStyle name="Table Label 10 2 2 2" xfId="13829" xr:uid="{29D8F1AF-D4B7-4EC1-8BEF-4C02D7208E5C}"/>
    <cellStyle name="Table Label 10 2 2 2 2" xfId="13830" xr:uid="{7D26BB0D-FC36-4C23-BF2C-C7C6C1CCF87E}"/>
    <cellStyle name="Table Label 10 2 2 3" xfId="13831" xr:uid="{03920FA4-7847-472F-A4E2-C45003D77ECE}"/>
    <cellStyle name="Table Label 10 2 3" xfId="13832" xr:uid="{3D563BA3-13C6-4708-853A-33EE809231F6}"/>
    <cellStyle name="Table Label 10 2 3 2" xfId="13833" xr:uid="{A82D26A0-4257-4567-9554-411D600E1AEC}"/>
    <cellStyle name="Table Label 10 2 4" xfId="13834" xr:uid="{28996B25-D878-4CFF-809D-3B99F32F0D28}"/>
    <cellStyle name="Table Label 10 2 4 2" xfId="13835" xr:uid="{4F911C84-6B78-4435-B0EC-BBB2BAAD2F98}"/>
    <cellStyle name="Table Label 10 2 5" xfId="13836" xr:uid="{8D1EAF05-FF39-4F8F-A688-B04113CB7948}"/>
    <cellStyle name="Table Label 10 3" xfId="13837" xr:uid="{68AB7012-0568-4E7A-B835-21D10B4EC203}"/>
    <cellStyle name="Table Label 10 3 2" xfId="13838" xr:uid="{81032F3F-4054-490D-A7F2-9D3FEF839ACF}"/>
    <cellStyle name="Table Label 10 3 2 2" xfId="13839" xr:uid="{6B2598C2-4F0C-4BD6-A26B-F5DF5ECEB3DE}"/>
    <cellStyle name="Table Label 10 3 2 2 2" xfId="13840" xr:uid="{2AC4D020-24F2-4F56-B5B1-EF09FD82EE87}"/>
    <cellStyle name="Table Label 10 3 2 3" xfId="13841" xr:uid="{1212341F-6CE3-4D12-B718-F28B00B8E9EC}"/>
    <cellStyle name="Table Label 10 3 3" xfId="13842" xr:uid="{4BEAF227-3102-4C77-9FAD-2150F43AFF43}"/>
    <cellStyle name="Table Label 10 3 3 2" xfId="13843" xr:uid="{DAC12DC0-D316-47AD-AD3B-CA75C23C9249}"/>
    <cellStyle name="Table Label 10 3 4" xfId="13844" xr:uid="{39BDB835-088D-4CD4-AEC9-DCAF9F5936D4}"/>
    <cellStyle name="Table Label 10 3 4 2" xfId="13845" xr:uid="{C0B53BBB-5C02-4136-B293-05931F64F978}"/>
    <cellStyle name="Table Label 10 3 5" xfId="13846" xr:uid="{85FB8ECB-C1DF-4CE6-A712-1DC7ED28C060}"/>
    <cellStyle name="Table Label 10 4" xfId="13847" xr:uid="{1675838A-4B40-4C69-830A-2B7C6B44F415}"/>
    <cellStyle name="Table Label 10 4 2" xfId="13848" xr:uid="{2F741FB6-AF14-4F94-975C-CBF7FA773CF0}"/>
    <cellStyle name="Table Label 10 4 2 2" xfId="13849" xr:uid="{19632E39-B608-4C4C-BA78-91B82B6011E8}"/>
    <cellStyle name="Table Label 10 4 2 2 2" xfId="13850" xr:uid="{BAD0A45E-1CCD-4C7C-B877-9D2ECD3D8FBD}"/>
    <cellStyle name="Table Label 10 4 2 3" xfId="13851" xr:uid="{E8B9FB1A-D316-499C-A892-1BF33271062D}"/>
    <cellStyle name="Table Label 10 4 3" xfId="13852" xr:uid="{B498E8CD-3A31-4890-8C20-FF2381F46ADB}"/>
    <cellStyle name="Table Label 10 4 3 2" xfId="13853" xr:uid="{AC0A1E1D-62AB-4482-9FBD-DD2B4753CFDA}"/>
    <cellStyle name="Table Label 10 4 4" xfId="13854" xr:uid="{D159B5E4-77D4-4613-B82F-A46058B33019}"/>
    <cellStyle name="Table Label 10 4 4 2" xfId="13855" xr:uid="{CA64D977-3D30-435D-AE8E-86D22677A330}"/>
    <cellStyle name="Table Label 10 4 5" xfId="13856" xr:uid="{CD13923F-366F-4BAE-B833-DF5707834961}"/>
    <cellStyle name="Table Label 10 5" xfId="13857" xr:uid="{E07F117A-1E67-4A54-B961-91CEC3F73E4C}"/>
    <cellStyle name="Table Label 10 5 2" xfId="13858" xr:uid="{193A3E56-70C3-4B3B-ABB9-0EAB3070076C}"/>
    <cellStyle name="Table Label 10 5 2 2" xfId="13859" xr:uid="{780B4AEA-5AD8-48F1-BB54-1900CEC7E4D9}"/>
    <cellStyle name="Table Label 10 5 2 2 2" xfId="13860" xr:uid="{09F515C6-C0EC-4A5B-B7E5-2B64A8180E95}"/>
    <cellStyle name="Table Label 10 5 2 3" xfId="13861" xr:uid="{DE7BFA7C-6145-4D39-A2C0-C58C59B801CD}"/>
    <cellStyle name="Table Label 10 5 3" xfId="13862" xr:uid="{C7D759E2-55E2-4FAC-A017-0D6D79954CF2}"/>
    <cellStyle name="Table Label 10 5 3 2" xfId="13863" xr:uid="{07FBC18F-1E86-40E0-AC96-7740FA88556E}"/>
    <cellStyle name="Table Label 10 5 4" xfId="13864" xr:uid="{2E4EA7CD-D79C-4E62-92CC-C89D70C13AD7}"/>
    <cellStyle name="Table Label 10 6" xfId="13865" xr:uid="{79C624B1-5866-4BFD-A7A9-4B4720B90433}"/>
    <cellStyle name="Table Label 10 6 2" xfId="13866" xr:uid="{7E556EDD-1861-4473-880C-083D33A25230}"/>
    <cellStyle name="Table Label 10 6 2 2" xfId="13867" xr:uid="{50B1888F-4299-4255-B692-75FA7413643D}"/>
    <cellStyle name="Table Label 10 6 3" xfId="13868" xr:uid="{D60FDCD5-0A5D-4243-BC6E-3FA012ABE63E}"/>
    <cellStyle name="Table Label 10 7" xfId="13869" xr:uid="{EF5FC53C-DB57-45A0-AADC-7F6E263B9726}"/>
    <cellStyle name="Table Label 10 7 2" xfId="13870" xr:uid="{EC80CA60-9FDE-43C3-A85F-452A70EC4575}"/>
    <cellStyle name="Table Label 10 8" xfId="13871" xr:uid="{2DB72A4A-9830-45FE-95D9-198DB101BCE7}"/>
    <cellStyle name="Table Label 10 8 2" xfId="13872" xr:uid="{0E0AE65D-8941-4804-9F5B-6D18E455C591}"/>
    <cellStyle name="Table Label 10 9" xfId="13873" xr:uid="{DF0B04F1-A6CE-4D23-AFF0-08FC5EC97E87}"/>
    <cellStyle name="Table Label 11" xfId="13874" xr:uid="{FAC1622C-F605-4879-B249-B2C69BAD2D5B}"/>
    <cellStyle name="Table Label 11 2" xfId="13875" xr:uid="{F4407E7A-8BE8-4892-9591-8B076377F43F}"/>
    <cellStyle name="Table Label 11 2 2" xfId="13876" xr:uid="{862F4E8F-64A7-4CA7-8B49-86529691C515}"/>
    <cellStyle name="Table Label 11 2 2 2" xfId="13877" xr:uid="{BE8B368B-B25D-45CD-87B9-5FC621146753}"/>
    <cellStyle name="Table Label 11 2 3" xfId="13878" xr:uid="{2F39E66E-EF6E-44CA-AE11-6F3FC8CE45DA}"/>
    <cellStyle name="Table Label 11 3" xfId="13879" xr:uid="{1C2FDCC3-B378-4C26-8408-92C87A7A9D87}"/>
    <cellStyle name="Table Label 11 3 2" xfId="13880" xr:uid="{23CF2105-0189-4590-BF62-60C6B918C5CC}"/>
    <cellStyle name="Table Label 11 4" xfId="13881" xr:uid="{C42CDF14-7F05-4DBB-B19F-C6F9D4DC739F}"/>
    <cellStyle name="Table Label 11 4 2" xfId="13882" xr:uid="{F7B9C709-C076-4716-AD2B-4AFB70CF8CBD}"/>
    <cellStyle name="Table Label 11 5" xfId="13883" xr:uid="{7542BE82-4653-4C51-83E6-94F5293EA8DC}"/>
    <cellStyle name="Table Label 12" xfId="13884" xr:uid="{F276F06C-0645-4F31-B475-0B296300FC03}"/>
    <cellStyle name="Table Label 12 2" xfId="13885" xr:uid="{FF5B9DD7-A7A3-4961-A149-3756CCF82578}"/>
    <cellStyle name="Table Label 12 2 2" xfId="13886" xr:uid="{9BC0EE2D-247E-47B4-A719-A34FE275292D}"/>
    <cellStyle name="Table Label 12 3" xfId="13887" xr:uid="{D4FBFE30-5833-405D-BBAC-4A8F09A2049B}"/>
    <cellStyle name="Table Label 13" xfId="13888" xr:uid="{CD6288A4-2949-497C-B64E-117ADEBCC2C0}"/>
    <cellStyle name="Table Label 13 2" xfId="13889" xr:uid="{B5393637-45B7-428C-BA0B-979237ED44ED}"/>
    <cellStyle name="Table Label 14" xfId="13890" xr:uid="{29226FE8-2EC8-4C71-BDCE-78CFA25D8FA4}"/>
    <cellStyle name="Table Label 14 2" xfId="13891" xr:uid="{BEE1DC19-C5B5-421C-BD87-DF38B8658CE4}"/>
    <cellStyle name="Table Label 15" xfId="13892" xr:uid="{04229426-3E99-4A8F-B133-6B3FD9A4C8DE}"/>
    <cellStyle name="Table Label 15 2" xfId="13893" xr:uid="{5C24DFE5-22E4-4F46-A48B-0DC5A7B59A0A}"/>
    <cellStyle name="Table Label 16" xfId="13894" xr:uid="{9115BFFE-E4E8-4645-B534-6FA8FD2ED66D}"/>
    <cellStyle name="Table Label 16 2" xfId="13895" xr:uid="{CC09E69D-3033-4B16-A141-FD35F1C8D312}"/>
    <cellStyle name="Table Label 16 2 2" xfId="32111" xr:uid="{72F4A255-C12F-418B-9258-A028D4CE3437}"/>
    <cellStyle name="Table Label 16 2 2 2" xfId="32112" xr:uid="{0127F3B5-06F7-4E1B-A451-1DC7CD99311E}"/>
    <cellStyle name="Table Label 16 2 3" xfId="32113" xr:uid="{959D0587-7737-4404-A4EA-B5A1D109ED54}"/>
    <cellStyle name="Table Label 17" xfId="13896" xr:uid="{3FE30E44-FA87-4196-9F16-583D97E37A54}"/>
    <cellStyle name="Table Label 18" xfId="13897" xr:uid="{86086362-0429-4B82-B725-1D5D26F6083E}"/>
    <cellStyle name="Table Label 19" xfId="13898" xr:uid="{72F4C8BF-D2A5-4F0B-9359-CF9988A49366}"/>
    <cellStyle name="Table Label 2" xfId="13899" xr:uid="{9D940E7F-65A6-4AB2-BE87-CF7038441C5E}"/>
    <cellStyle name="Table Label 2 10" xfId="13900" xr:uid="{CBFD2FCC-81AC-4821-A346-924A29C6370F}"/>
    <cellStyle name="Table Label 2 11" xfId="13901" xr:uid="{BA810341-0CCB-43AB-83D8-72173D861585}"/>
    <cellStyle name="Table Label 2 11 2" xfId="32114" xr:uid="{00E915FC-CE1A-411F-8145-857CBB5EFD05}"/>
    <cellStyle name="Table Label 2 11 2 2" xfId="32115" xr:uid="{B159EF07-024A-43A3-A1B2-68ECC3826109}"/>
    <cellStyle name="Table Label 2 11 3" xfId="32116" xr:uid="{BCC56014-8464-4B6D-8C1C-90A015D9ABC6}"/>
    <cellStyle name="Table Label 2 2" xfId="13902" xr:uid="{ADE9E498-BF42-4822-978C-6A706334643A}"/>
    <cellStyle name="Table Label 2 2 10" xfId="13903" xr:uid="{FCBD4B86-95F9-41C6-BBAB-E0AC5E51DFAF}"/>
    <cellStyle name="Table Label 2 2 2" xfId="13904" xr:uid="{84AD122E-FE85-4D78-BEA4-0FB076B08B7A}"/>
    <cellStyle name="Table Label 2 2 2 2" xfId="13905" xr:uid="{423E175C-9650-4152-91E9-DE76EDCEAC65}"/>
    <cellStyle name="Table Label 2 2 2 2 2" xfId="13906" xr:uid="{1C6D84EF-5F93-4910-9B62-FD616269AD11}"/>
    <cellStyle name="Table Label 2 2 2 2 2 2" xfId="13907" xr:uid="{DDB187C2-7FD4-4B08-868B-A9AB7CB08A87}"/>
    <cellStyle name="Table Label 2 2 2 2 2 2 2" xfId="13908" xr:uid="{5BCFF512-0510-4793-9F8E-8F3C2510FBBD}"/>
    <cellStyle name="Table Label 2 2 2 2 2 3" xfId="13909" xr:uid="{FF40991C-33DD-4F44-8921-7CEB2B14008A}"/>
    <cellStyle name="Table Label 2 2 2 2 3" xfId="13910" xr:uid="{7ACA8098-2B58-4B02-82D4-75C2F2EA2893}"/>
    <cellStyle name="Table Label 2 2 2 2 3 2" xfId="13911" xr:uid="{2CEA04CE-54E9-4DD3-AEC2-9792AD939C42}"/>
    <cellStyle name="Table Label 2 2 2 2 4" xfId="13912" xr:uid="{EE22D4FB-A9F6-4D4A-A742-F78FC53FC8C1}"/>
    <cellStyle name="Table Label 2 2 2 2 4 2" xfId="13913" xr:uid="{2071B6EB-2D7E-4A97-912F-59257BD037C4}"/>
    <cellStyle name="Table Label 2 2 2 2 5" xfId="13914" xr:uid="{CD29E329-818E-4A3C-AAC7-A529716D29FD}"/>
    <cellStyle name="Table Label 2 2 2 3" xfId="13915" xr:uid="{9469411C-F1A2-48F8-AE9E-6B60DC7828CF}"/>
    <cellStyle name="Table Label 2 2 2 3 2" xfId="13916" xr:uid="{85E70C6D-AC6D-4C20-833F-479F6CFE66E7}"/>
    <cellStyle name="Table Label 2 2 2 3 2 2" xfId="13917" xr:uid="{49793A55-7497-4E1E-803C-307C18D8049F}"/>
    <cellStyle name="Table Label 2 2 2 3 2 2 2" xfId="13918" xr:uid="{DEEBB082-1A56-44F7-97F2-018AEA9C6A3C}"/>
    <cellStyle name="Table Label 2 2 2 3 2 3" xfId="13919" xr:uid="{75280008-856B-4894-9F21-76E975BFA7E3}"/>
    <cellStyle name="Table Label 2 2 2 3 3" xfId="13920" xr:uid="{F73141A1-245C-49A3-B1F7-0122F76C2A8E}"/>
    <cellStyle name="Table Label 2 2 2 3 3 2" xfId="13921" xr:uid="{D1730007-AD36-4677-BE4F-BE2668C93096}"/>
    <cellStyle name="Table Label 2 2 2 3 4" xfId="13922" xr:uid="{72686AC3-56D1-4D01-A207-8700739B7CB5}"/>
    <cellStyle name="Table Label 2 2 2 3 4 2" xfId="13923" xr:uid="{FA911560-EB22-4A8E-943D-DABD01A870A2}"/>
    <cellStyle name="Table Label 2 2 2 3 5" xfId="13924" xr:uid="{E3726D7C-E57E-4E09-866F-9DBBE14339D8}"/>
    <cellStyle name="Table Label 2 2 2 4" xfId="13925" xr:uid="{D3BFC423-7FD4-4847-93E7-01B9506F8A69}"/>
    <cellStyle name="Table Label 2 2 2 4 2" xfId="13926" xr:uid="{90CE9B98-B649-48B0-9E38-93803B36340A}"/>
    <cellStyle name="Table Label 2 2 2 4 2 2" xfId="13927" xr:uid="{4FEB1A92-E9E2-4452-A067-BDE27DD29020}"/>
    <cellStyle name="Table Label 2 2 2 4 2 2 2" xfId="13928" xr:uid="{EE7EA102-10C3-4101-B1BE-5553ED3FF24A}"/>
    <cellStyle name="Table Label 2 2 2 4 2 3" xfId="13929" xr:uid="{A55C5504-1858-4F0C-AA8B-C92BD99694CD}"/>
    <cellStyle name="Table Label 2 2 2 4 3" xfId="13930" xr:uid="{44E4B47F-C373-4000-A48F-3C31200B8087}"/>
    <cellStyle name="Table Label 2 2 2 4 3 2" xfId="13931" xr:uid="{D0D6DF2C-91FF-4E48-A1C9-BD085B7E0671}"/>
    <cellStyle name="Table Label 2 2 2 4 4" xfId="13932" xr:uid="{BD9BA084-EE42-4BE7-BFA7-42A4FFCE797C}"/>
    <cellStyle name="Table Label 2 2 2 4 4 2" xfId="13933" xr:uid="{ED069F9A-A275-4A65-9AB9-9ED32E0DACF8}"/>
    <cellStyle name="Table Label 2 2 2 4 5" xfId="13934" xr:uid="{2F0F7C1B-901F-4D25-9215-900AC18A1979}"/>
    <cellStyle name="Table Label 2 2 2 5" xfId="13935" xr:uid="{1F32FA14-5CA6-44FF-8047-45B9D051BBA5}"/>
    <cellStyle name="Table Label 2 2 2 5 2" xfId="13936" xr:uid="{3AB2CD06-A3D4-4B6D-ADF9-7B92E85C39F5}"/>
    <cellStyle name="Table Label 2 2 2 5 2 2" xfId="13937" xr:uid="{22E88207-4955-4F31-9E03-932971E7D23F}"/>
    <cellStyle name="Table Label 2 2 2 5 2 2 2" xfId="13938" xr:uid="{96E7C34F-2E9E-4B22-9D3D-C8BFE7307D89}"/>
    <cellStyle name="Table Label 2 2 2 5 2 3" xfId="13939" xr:uid="{7E50BAB9-520E-438D-8CE8-553D53B0B579}"/>
    <cellStyle name="Table Label 2 2 2 5 3" xfId="13940" xr:uid="{F8B0E52A-361D-4BF4-AD64-CB69B9D4A226}"/>
    <cellStyle name="Table Label 2 2 2 5 3 2" xfId="13941" xr:uid="{88F4C6E6-F9E3-48E4-9E49-E3097F56CD4F}"/>
    <cellStyle name="Table Label 2 2 2 5 4" xfId="13942" xr:uid="{536E050A-4FFB-41CD-8FA3-002BDE8ADF7F}"/>
    <cellStyle name="Table Label 2 2 2 6" xfId="13943" xr:uid="{08922530-F346-40DB-B398-2D7FA5D2BB75}"/>
    <cellStyle name="Table Label 2 2 2 6 2" xfId="13944" xr:uid="{0B2AFE55-6222-4A18-9D60-164D6B61240E}"/>
    <cellStyle name="Table Label 2 2 2 6 2 2" xfId="13945" xr:uid="{E2ABC7BB-FFDE-4F1A-9CFE-075ED70204D6}"/>
    <cellStyle name="Table Label 2 2 2 6 3" xfId="13946" xr:uid="{F5962432-2733-4BD8-9D47-5AB2899BC40E}"/>
    <cellStyle name="Table Label 2 2 2 7" xfId="13947" xr:uid="{FFC576F6-02CA-4769-A6D5-B8326AC2B188}"/>
    <cellStyle name="Table Label 2 2 2 7 2" xfId="13948" xr:uid="{732225BD-1561-4B96-9371-BD4071BC8904}"/>
    <cellStyle name="Table Label 2 2 2 8" xfId="13949" xr:uid="{F3553615-F750-452B-BAD4-240E33159694}"/>
    <cellStyle name="Table Label 2 2 2 8 2" xfId="13950" xr:uid="{9F13C5E2-A586-47B4-B485-03D13D2BDF52}"/>
    <cellStyle name="Table Label 2 2 2 9" xfId="13951" xr:uid="{B56F5555-4C77-4C73-9D11-C49815A1B33B}"/>
    <cellStyle name="Table Label 2 2 3" xfId="13952" xr:uid="{EF09BF53-A2F5-4D0A-817D-E0711475A432}"/>
    <cellStyle name="Table Label 2 2 3 2" xfId="13953" xr:uid="{395F0E83-DA67-4281-84E5-4700212EDF05}"/>
    <cellStyle name="Table Label 2 2 3 2 2" xfId="13954" xr:uid="{CE38BC44-1E8C-41F5-98F0-FCEDAE8B6A42}"/>
    <cellStyle name="Table Label 2 2 3 2 2 2" xfId="13955" xr:uid="{A06E3A65-E6B4-4BEB-B51F-4649A38010A3}"/>
    <cellStyle name="Table Label 2 2 3 2 2 2 2" xfId="13956" xr:uid="{BAF02CE8-6F5F-4C92-859C-F9AA47F561D1}"/>
    <cellStyle name="Table Label 2 2 3 2 2 3" xfId="13957" xr:uid="{C4230D38-9E37-4B5A-A365-42CFAC0979F5}"/>
    <cellStyle name="Table Label 2 2 3 2 3" xfId="13958" xr:uid="{1DE19317-3D88-4A11-8551-DDC1DB0BB999}"/>
    <cellStyle name="Table Label 2 2 3 2 3 2" xfId="13959" xr:uid="{3E19182E-FD78-42B6-893A-C45297B0B517}"/>
    <cellStyle name="Table Label 2 2 3 2 4" xfId="13960" xr:uid="{3A511C6C-CB9F-47D3-BA6C-C00C02D8DB7F}"/>
    <cellStyle name="Table Label 2 2 3 2 4 2" xfId="13961" xr:uid="{E0DA14B4-F271-4664-97CE-0882C4F6F321}"/>
    <cellStyle name="Table Label 2 2 3 2 5" xfId="13962" xr:uid="{3BC1A8CE-D2B5-43A7-93C0-26B55E9CFAB3}"/>
    <cellStyle name="Table Label 2 2 3 3" xfId="13963" xr:uid="{CF407C74-13D1-4718-815C-9248F88802D9}"/>
    <cellStyle name="Table Label 2 2 3 3 2" xfId="13964" xr:uid="{9139E802-3441-4DC8-A4CC-69EBB5D73468}"/>
    <cellStyle name="Table Label 2 2 3 3 2 2" xfId="13965" xr:uid="{C112BF8E-3A29-41BC-A339-CEB293142711}"/>
    <cellStyle name="Table Label 2 2 3 3 2 2 2" xfId="13966" xr:uid="{87BF49B3-8E9E-49B3-8A68-E2316013E577}"/>
    <cellStyle name="Table Label 2 2 3 3 2 3" xfId="13967" xr:uid="{BE4116C2-1EA2-4292-8210-A6A3C35D9706}"/>
    <cellStyle name="Table Label 2 2 3 3 3" xfId="13968" xr:uid="{6F9B40FE-045F-4B34-9CAC-1D95CA71DCF9}"/>
    <cellStyle name="Table Label 2 2 3 3 3 2" xfId="13969" xr:uid="{9F75B56C-6F57-4C22-98D8-A9BFE9A5C4A8}"/>
    <cellStyle name="Table Label 2 2 3 3 4" xfId="13970" xr:uid="{6C5BCD8D-1228-4AED-AF26-F3D3162B83A1}"/>
    <cellStyle name="Table Label 2 2 3 3 4 2" xfId="13971" xr:uid="{F47D4C3F-DB00-42EB-888A-3892F01B1E7F}"/>
    <cellStyle name="Table Label 2 2 3 3 5" xfId="13972" xr:uid="{E3CF7B9B-619B-4C4A-B1E9-178168D127BB}"/>
    <cellStyle name="Table Label 2 2 3 4" xfId="13973" xr:uid="{446B7EDB-279E-4FCF-AC6D-FF31FF2FF38B}"/>
    <cellStyle name="Table Label 2 2 3 4 2" xfId="13974" xr:uid="{92C8B069-4659-4AE5-B07D-1F129DD44A9F}"/>
    <cellStyle name="Table Label 2 2 3 4 2 2" xfId="13975" xr:uid="{A1256775-04FB-4608-90F6-86501F2B97D6}"/>
    <cellStyle name="Table Label 2 2 3 4 2 2 2" xfId="13976" xr:uid="{4002AF48-EA0F-4431-8C18-E9AD272A6051}"/>
    <cellStyle name="Table Label 2 2 3 4 2 3" xfId="13977" xr:uid="{898E134A-EC44-4B32-8FFD-146F5692E27D}"/>
    <cellStyle name="Table Label 2 2 3 4 3" xfId="13978" xr:uid="{A166964A-4F28-4695-8FB0-66CDF01AC297}"/>
    <cellStyle name="Table Label 2 2 3 4 3 2" xfId="13979" xr:uid="{038F3B54-7306-4B21-BC42-FF78CBCF1ED1}"/>
    <cellStyle name="Table Label 2 2 3 4 4" xfId="13980" xr:uid="{05E8877F-81B2-4A25-99EA-304F448FF7C1}"/>
    <cellStyle name="Table Label 2 2 3 4 4 2" xfId="13981" xr:uid="{E1D74D66-F110-4730-B72D-E34316D9A91C}"/>
    <cellStyle name="Table Label 2 2 3 4 5" xfId="13982" xr:uid="{D3AF2B39-4BD4-4FFB-BB38-E332416F6651}"/>
    <cellStyle name="Table Label 2 2 3 5" xfId="13983" xr:uid="{3F947972-379D-4912-9FF7-EE9F0E0F2913}"/>
    <cellStyle name="Table Label 2 2 3 5 2" xfId="13984" xr:uid="{031BCA1F-25FD-458A-8BC1-544978EC150E}"/>
    <cellStyle name="Table Label 2 2 3 5 2 2" xfId="13985" xr:uid="{54C89734-6E7B-44AB-B972-3AC06A2D1020}"/>
    <cellStyle name="Table Label 2 2 3 5 2 2 2" xfId="13986" xr:uid="{99484B64-D24D-4697-A67C-0499E520279A}"/>
    <cellStyle name="Table Label 2 2 3 5 2 3" xfId="13987" xr:uid="{A5A449D8-D278-4FC6-B434-F053520CC550}"/>
    <cellStyle name="Table Label 2 2 3 5 3" xfId="13988" xr:uid="{3CF621E3-9A50-4F52-80D4-472EA8EBF9ED}"/>
    <cellStyle name="Table Label 2 2 3 5 3 2" xfId="13989" xr:uid="{886FD6DB-3593-4D59-9799-CC74AF9DEA50}"/>
    <cellStyle name="Table Label 2 2 3 5 4" xfId="13990" xr:uid="{D8DD9B9D-4E91-4D80-8C76-2F84A65F7F26}"/>
    <cellStyle name="Table Label 2 2 3 6" xfId="13991" xr:uid="{B4EBF69C-45CE-404E-9E97-007E93FF5DD6}"/>
    <cellStyle name="Table Label 2 2 3 6 2" xfId="13992" xr:uid="{1D9A3288-347A-4F46-904C-30572EFA8EE3}"/>
    <cellStyle name="Table Label 2 2 3 6 2 2" xfId="13993" xr:uid="{7A764CC4-2B56-4E5D-BCB4-BA17D20CDB22}"/>
    <cellStyle name="Table Label 2 2 3 6 3" xfId="13994" xr:uid="{ECEF4403-664A-4F9D-900F-40F427D2C46F}"/>
    <cellStyle name="Table Label 2 2 3 7" xfId="13995" xr:uid="{5AE6CE53-D440-4807-8525-B9244CA9B6A5}"/>
    <cellStyle name="Table Label 2 2 3 7 2" xfId="13996" xr:uid="{3EFE3B4F-5F66-4D22-8187-458603BF4207}"/>
    <cellStyle name="Table Label 2 2 3 8" xfId="13997" xr:uid="{133F8C07-DF41-413F-9152-F8D753FF9B2A}"/>
    <cellStyle name="Table Label 2 2 3 8 2" xfId="13998" xr:uid="{910BF71A-F800-48E4-81FC-BF873ECDFEF0}"/>
    <cellStyle name="Table Label 2 2 3 9" xfId="13999" xr:uid="{E4A814B8-9959-4645-B34E-2998D450A7B3}"/>
    <cellStyle name="Table Label 2 2 4" xfId="14000" xr:uid="{236AB119-F806-43A4-910B-7612550B806F}"/>
    <cellStyle name="Table Label 2 2 4 2" xfId="14001" xr:uid="{41A48AF9-2759-49B3-916B-B18BF4ECEF93}"/>
    <cellStyle name="Table Label 2 2 4 2 2" xfId="14002" xr:uid="{63BD8BEE-F931-4266-B934-1D4A6DF38A95}"/>
    <cellStyle name="Table Label 2 2 4 2 2 2" xfId="14003" xr:uid="{8DAF4F9A-59F9-4411-8A26-64E7BD7A9A02}"/>
    <cellStyle name="Table Label 2 2 4 2 3" xfId="14004" xr:uid="{DF81502B-8C78-479F-9BEC-C54FE2E47683}"/>
    <cellStyle name="Table Label 2 2 4 3" xfId="14005" xr:uid="{E22AA0B1-056A-423F-863F-71AE1AAA4087}"/>
    <cellStyle name="Table Label 2 2 4 3 2" xfId="14006" xr:uid="{22AC2A12-83F5-40C4-BC2D-7C6241B6F751}"/>
    <cellStyle name="Table Label 2 2 4 4" xfId="14007" xr:uid="{C8E8C605-5629-447A-89C9-FA70EEBC7270}"/>
    <cellStyle name="Table Label 2 2 4 4 2" xfId="14008" xr:uid="{9D8EC8EE-E4E9-4878-93D7-6295175D9873}"/>
    <cellStyle name="Table Label 2 2 4 5" xfId="14009" xr:uid="{B2E6A4FD-D293-41AC-930F-032D37782FE6}"/>
    <cellStyle name="Table Label 2 2 5" xfId="14010" xr:uid="{7B53F544-78DE-4529-8F0A-7C5CAFE32EE3}"/>
    <cellStyle name="Table Label 2 2 5 2" xfId="14011" xr:uid="{782EEF05-FF37-4CAF-89C0-743BB759DB8C}"/>
    <cellStyle name="Table Label 2 2 5 2 2" xfId="14012" xr:uid="{3BC23512-768C-4D4B-989E-13882DECEFF5}"/>
    <cellStyle name="Table Label 2 2 5 2 2 2" xfId="14013" xr:uid="{64F3CA8B-F4A0-42B1-9AEF-F520AAC564D0}"/>
    <cellStyle name="Table Label 2 2 5 2 3" xfId="14014" xr:uid="{333928D8-DBF3-4B67-8E02-7A0B6E887209}"/>
    <cellStyle name="Table Label 2 2 5 3" xfId="14015" xr:uid="{C27A8423-EBCF-4923-B308-F26971901BEA}"/>
    <cellStyle name="Table Label 2 2 5 3 2" xfId="14016" xr:uid="{0C6D39F6-9C12-49DE-B18A-CD1445CCC2E7}"/>
    <cellStyle name="Table Label 2 2 5 4" xfId="14017" xr:uid="{89540B17-542B-449C-A008-05BB3A82F691}"/>
    <cellStyle name="Table Label 2 2 5 4 2" xfId="14018" xr:uid="{ED0B3850-7991-4333-8F14-B8DD073F24A8}"/>
    <cellStyle name="Table Label 2 2 5 5" xfId="14019" xr:uid="{50558197-D5C5-46CE-8899-047ADE20B26A}"/>
    <cellStyle name="Table Label 2 2 6" xfId="14020" xr:uid="{BB262D44-A7DD-429D-977B-12AA5ABD542D}"/>
    <cellStyle name="Table Label 2 2 6 2" xfId="14021" xr:uid="{0848ED79-2453-4AB0-A380-A00D007613D0}"/>
    <cellStyle name="Table Label 2 2 6 2 2" xfId="14022" xr:uid="{E72C19D6-89C3-4412-B848-29911EA6169D}"/>
    <cellStyle name="Table Label 2 2 6 2 2 2" xfId="14023" xr:uid="{8730E26F-663F-4498-A956-398E9A71A779}"/>
    <cellStyle name="Table Label 2 2 6 2 3" xfId="14024" xr:uid="{D064F45D-05B3-4E5F-AE2B-D6013AC9F4A6}"/>
    <cellStyle name="Table Label 2 2 6 3" xfId="14025" xr:uid="{8A5A1952-260C-4D0E-9936-D355A8794083}"/>
    <cellStyle name="Table Label 2 2 6 3 2" xfId="14026" xr:uid="{88787098-EB83-4C3A-BB0C-F3F730F59D5B}"/>
    <cellStyle name="Table Label 2 2 6 4" xfId="14027" xr:uid="{BD6C21F8-A4AA-4C09-B93E-7A2BF789A6BE}"/>
    <cellStyle name="Table Label 2 2 6 4 2" xfId="14028" xr:uid="{6E21AA07-1686-426A-B755-798ADB077C99}"/>
    <cellStyle name="Table Label 2 2 6 5" xfId="14029" xr:uid="{FBF58A51-8525-4A60-9E3B-C3131B668BFD}"/>
    <cellStyle name="Table Label 2 2 7" xfId="14030" xr:uid="{4E442C3B-7E82-4AAD-85D4-61C59DDF3AC2}"/>
    <cellStyle name="Table Label 2 2 7 2" xfId="14031" xr:uid="{A542C0C5-B900-490A-BE9E-18622B55BB28}"/>
    <cellStyle name="Table Label 2 2 7 2 2" xfId="14032" xr:uid="{EF763487-B15F-4B7E-B1BD-8F2B03494075}"/>
    <cellStyle name="Table Label 2 2 7 3" xfId="14033" xr:uid="{7FF30885-722D-445B-89D4-94C0A3A6D318}"/>
    <cellStyle name="Table Label 2 2 8" xfId="14034" xr:uid="{F955DB6D-FCE0-4107-B355-66B4AD5E3A34}"/>
    <cellStyle name="Table Label 2 2 8 2" xfId="14035" xr:uid="{5FBAEEEE-9804-4ED4-87F9-17A4D185BD68}"/>
    <cellStyle name="Table Label 2 2 9" xfId="14036" xr:uid="{BD103B6C-7042-4C2A-9538-3C899EF4E580}"/>
    <cellStyle name="Table Label 2 2 9 2" xfId="14037" xr:uid="{953E4D0E-1100-43CB-9A3E-4EF307F1C6D7}"/>
    <cellStyle name="Table Label 2 3" xfId="14038" xr:uid="{4F0CF3EB-16FB-4394-A222-5F7004FBBB4E}"/>
    <cellStyle name="Table Label 2 3 2" xfId="14039" xr:uid="{A1E154F3-6CC3-417F-9C1F-14D9D1F21F1E}"/>
    <cellStyle name="Table Label 2 3 2 2" xfId="14040" xr:uid="{0B724F1D-1FAD-4F91-9EB8-85E3771EC15F}"/>
    <cellStyle name="Table Label 2 3 2 2 2" xfId="14041" xr:uid="{583B5E90-D405-4F91-B70A-7E8B16C8DE0A}"/>
    <cellStyle name="Table Label 2 3 2 2 2 2" xfId="14042" xr:uid="{78D6AFDB-2917-449D-B878-F530A6D78E12}"/>
    <cellStyle name="Table Label 2 3 2 2 3" xfId="14043" xr:uid="{9756EF06-F321-4621-A949-BFB753B4F282}"/>
    <cellStyle name="Table Label 2 3 2 3" xfId="14044" xr:uid="{EA910505-01E1-4189-874C-7AFB584B0302}"/>
    <cellStyle name="Table Label 2 3 2 3 2" xfId="14045" xr:uid="{066F3FAB-4FE2-4D90-B3F0-E4DAA8D500E0}"/>
    <cellStyle name="Table Label 2 3 2 4" xfId="14046" xr:uid="{0B71A65B-6D51-4449-8337-69813B3FDC7F}"/>
    <cellStyle name="Table Label 2 3 2 4 2" xfId="14047" xr:uid="{358D40E5-A26C-4A53-8DF1-456D60D03364}"/>
    <cellStyle name="Table Label 2 3 2 5" xfId="14048" xr:uid="{1378DC8A-5622-4F6F-A95D-70E5688FE0DA}"/>
    <cellStyle name="Table Label 2 3 3" xfId="14049" xr:uid="{76AE717E-2C89-40AF-A082-4BDCBD9D1257}"/>
    <cellStyle name="Table Label 2 3 3 2" xfId="14050" xr:uid="{D9987F6B-3356-4648-BF00-3538DD003E81}"/>
    <cellStyle name="Table Label 2 3 3 2 2" xfId="14051" xr:uid="{4F4A5CEF-E586-4476-8AA7-D2A6F2670E5E}"/>
    <cellStyle name="Table Label 2 3 3 2 2 2" xfId="14052" xr:uid="{E8E1D3B5-928D-482A-A675-9C272EC4D64A}"/>
    <cellStyle name="Table Label 2 3 3 2 3" xfId="14053" xr:uid="{E46E13E4-8473-4BC2-9C3F-99EE9B2FDFED}"/>
    <cellStyle name="Table Label 2 3 3 3" xfId="14054" xr:uid="{EF3F8813-74B6-4324-AD42-D23620AE8FA0}"/>
    <cellStyle name="Table Label 2 3 3 3 2" xfId="14055" xr:uid="{A9A27045-4A98-435B-9B37-E360C9DD5E67}"/>
    <cellStyle name="Table Label 2 3 3 4" xfId="14056" xr:uid="{E8CFFAED-0E66-49D2-AC9F-D3437B9F6225}"/>
    <cellStyle name="Table Label 2 3 3 4 2" xfId="14057" xr:uid="{F03716AF-022F-4257-AC2E-EEF4CBD1D805}"/>
    <cellStyle name="Table Label 2 3 3 5" xfId="14058" xr:uid="{1886A215-0CC8-4625-8B09-BC370C9050AA}"/>
    <cellStyle name="Table Label 2 3 4" xfId="14059" xr:uid="{863A86B7-9005-4D89-AAE9-3E6BFEB93E92}"/>
    <cellStyle name="Table Label 2 3 4 2" xfId="14060" xr:uid="{FD11538F-1961-4EAB-9011-8687A003715E}"/>
    <cellStyle name="Table Label 2 3 4 2 2" xfId="14061" xr:uid="{DCA95CD8-FE5E-4D41-A626-CC2918505C10}"/>
    <cellStyle name="Table Label 2 3 4 2 2 2" xfId="14062" xr:uid="{C9AC35B3-55A2-4DFB-A595-3C9D22EE6494}"/>
    <cellStyle name="Table Label 2 3 4 2 3" xfId="14063" xr:uid="{834EFD58-A490-499F-A966-54C0AB2648D5}"/>
    <cellStyle name="Table Label 2 3 4 3" xfId="14064" xr:uid="{1055EFBC-0E3C-41C8-B6AA-94C60C8DD9FF}"/>
    <cellStyle name="Table Label 2 3 4 3 2" xfId="14065" xr:uid="{07F68070-FF60-45EE-93D2-04A38E16D11D}"/>
    <cellStyle name="Table Label 2 3 4 4" xfId="14066" xr:uid="{DB5A6CE0-4E7A-4D72-AAF1-ECABA67546CF}"/>
    <cellStyle name="Table Label 2 3 4 4 2" xfId="14067" xr:uid="{4990F690-48AF-484C-B449-6256C1B2B095}"/>
    <cellStyle name="Table Label 2 3 4 5" xfId="14068" xr:uid="{6366ED5A-631A-484A-B739-0AA6FD81FCC5}"/>
    <cellStyle name="Table Label 2 3 5" xfId="14069" xr:uid="{18D39F9F-F6B0-4593-9C15-473326B5B425}"/>
    <cellStyle name="Table Label 2 3 5 2" xfId="14070" xr:uid="{BB42CF39-8B0A-4FBB-B246-CB8A9C3061DA}"/>
    <cellStyle name="Table Label 2 3 5 2 2" xfId="14071" xr:uid="{7D338BE0-D55F-4369-8819-D87665237AEC}"/>
    <cellStyle name="Table Label 2 3 5 2 2 2" xfId="14072" xr:uid="{F0E757FE-91B5-4DC3-9CE4-E37432263AB2}"/>
    <cellStyle name="Table Label 2 3 5 2 3" xfId="14073" xr:uid="{C73017BE-2F30-4E2B-86A9-82EA25F4BD59}"/>
    <cellStyle name="Table Label 2 3 5 3" xfId="14074" xr:uid="{32C99DF0-3EC3-49B1-9E4B-B6628D96BC9F}"/>
    <cellStyle name="Table Label 2 3 5 3 2" xfId="14075" xr:uid="{90E54F04-FE7E-4799-8262-0AB9F9118379}"/>
    <cellStyle name="Table Label 2 3 5 4" xfId="14076" xr:uid="{42DDB571-0420-4E08-9188-ACD71FC07D7C}"/>
    <cellStyle name="Table Label 2 3 6" xfId="14077" xr:uid="{23A2D398-D774-4819-B687-111F418CBF7D}"/>
    <cellStyle name="Table Label 2 3 6 2" xfId="14078" xr:uid="{BB094D1F-E867-4442-8126-5A7C4F8A818F}"/>
    <cellStyle name="Table Label 2 3 6 2 2" xfId="14079" xr:uid="{DBB6B45B-0C5D-4766-B1BD-CDF2D6805A9B}"/>
    <cellStyle name="Table Label 2 3 6 3" xfId="14080" xr:uid="{B2912302-4A73-4546-888F-F8AA8BDD2D6F}"/>
    <cellStyle name="Table Label 2 3 7" xfId="14081" xr:uid="{7FBDAB87-AD85-4DCA-A75F-3659B5DE15B1}"/>
    <cellStyle name="Table Label 2 3 7 2" xfId="14082" xr:uid="{731D3D31-6D5B-498B-8323-4FF977C6FF50}"/>
    <cellStyle name="Table Label 2 3 8" xfId="14083" xr:uid="{D821DA1B-00FE-41C5-8B90-E0F37106F9B4}"/>
    <cellStyle name="Table Label 2 3 8 2" xfId="14084" xr:uid="{21A30074-446A-459A-92EC-1CB9D9A46060}"/>
    <cellStyle name="Table Label 2 3 9" xfId="14085" xr:uid="{6C8FC07A-4186-4A74-B7B2-1BAEA88821C9}"/>
    <cellStyle name="Table Label 2 4" xfId="14086" xr:uid="{F8E9864E-935B-4FB6-BF47-611E1754FA8C}"/>
    <cellStyle name="Table Label 2 4 2" xfId="14087" xr:uid="{2537EC24-7622-486B-913C-9F53073B0A47}"/>
    <cellStyle name="Table Label 2 4 2 2" xfId="14088" xr:uid="{950C4084-40AE-4380-B2F9-536738C3FCF7}"/>
    <cellStyle name="Table Label 2 4 2 2 2" xfId="14089" xr:uid="{9005E884-0FCA-40D9-A3F4-71E58CA72375}"/>
    <cellStyle name="Table Label 2 4 2 2 2 2" xfId="14090" xr:uid="{F9D8D2CB-3258-42F2-8779-C135F5E12549}"/>
    <cellStyle name="Table Label 2 4 2 2 3" xfId="14091" xr:uid="{03B7D8F4-4705-4806-80F2-3599473505DF}"/>
    <cellStyle name="Table Label 2 4 2 3" xfId="14092" xr:uid="{7745B7B5-3381-45B1-8FCC-3D16C403AA9F}"/>
    <cellStyle name="Table Label 2 4 2 3 2" xfId="14093" xr:uid="{9679EB69-20E5-4171-A975-80AF7E8A5C99}"/>
    <cellStyle name="Table Label 2 4 2 4" xfId="14094" xr:uid="{614A44C7-88FC-4573-887F-3C2B926ABA2A}"/>
    <cellStyle name="Table Label 2 4 2 4 2" xfId="14095" xr:uid="{53825321-7A63-416D-B194-D5BA251522E4}"/>
    <cellStyle name="Table Label 2 4 2 5" xfId="14096" xr:uid="{D51552DD-8DF6-4DC5-955F-700711FACFAC}"/>
    <cellStyle name="Table Label 2 4 3" xfId="14097" xr:uid="{4542BB57-80B9-4B81-8AB4-DBBC895AB313}"/>
    <cellStyle name="Table Label 2 4 3 2" xfId="14098" xr:uid="{8A07B21C-AE69-452F-82A9-60D31F2B184E}"/>
    <cellStyle name="Table Label 2 4 3 2 2" xfId="14099" xr:uid="{0D1C7838-E0CE-494B-BF3A-A04D414F9595}"/>
    <cellStyle name="Table Label 2 4 3 2 2 2" xfId="14100" xr:uid="{F51C8602-38B0-46DD-A669-09449B0FA498}"/>
    <cellStyle name="Table Label 2 4 3 2 3" xfId="14101" xr:uid="{D9365C67-46F5-411C-B835-4D9F6FF661B8}"/>
    <cellStyle name="Table Label 2 4 3 3" xfId="14102" xr:uid="{AD00A8EF-B321-48D2-B14F-926F7FB8ECDD}"/>
    <cellStyle name="Table Label 2 4 3 3 2" xfId="14103" xr:uid="{53A14B80-172F-4C92-B634-C13F22F5F977}"/>
    <cellStyle name="Table Label 2 4 3 4" xfId="14104" xr:uid="{F93D4A51-F3F3-4035-B033-85151642D434}"/>
    <cellStyle name="Table Label 2 4 3 4 2" xfId="14105" xr:uid="{6D550FAE-6F1C-40AB-BC2A-5E80AAFEE7DC}"/>
    <cellStyle name="Table Label 2 4 3 5" xfId="14106" xr:uid="{0C80DEAD-2104-4DF2-86F6-439D86A16DDA}"/>
    <cellStyle name="Table Label 2 4 4" xfId="14107" xr:uid="{F042141C-5DE0-4C72-B3E9-B02CE36D0506}"/>
    <cellStyle name="Table Label 2 4 4 2" xfId="14108" xr:uid="{4496D280-4558-4E62-A892-7325989B95F4}"/>
    <cellStyle name="Table Label 2 4 4 2 2" xfId="14109" xr:uid="{C57D87AC-05CF-49BD-8E6E-274AFCC88707}"/>
    <cellStyle name="Table Label 2 4 4 2 2 2" xfId="14110" xr:uid="{3AAD3966-E950-44CC-A5F2-1D35BA4A85CA}"/>
    <cellStyle name="Table Label 2 4 4 2 3" xfId="14111" xr:uid="{346236FA-9648-4329-AD11-2E441FDB6F53}"/>
    <cellStyle name="Table Label 2 4 4 3" xfId="14112" xr:uid="{A648CCE6-9937-4876-BE53-1E56077FB814}"/>
    <cellStyle name="Table Label 2 4 4 3 2" xfId="14113" xr:uid="{4C0FD13C-9F27-40D1-B7E6-79B58CFE5B62}"/>
    <cellStyle name="Table Label 2 4 4 4" xfId="14114" xr:uid="{15FD2045-A01B-4865-9755-FBB6D770017A}"/>
    <cellStyle name="Table Label 2 4 4 4 2" xfId="14115" xr:uid="{C5D82476-61C5-4F40-B3DB-5CDD3917B7D7}"/>
    <cellStyle name="Table Label 2 4 4 5" xfId="14116" xr:uid="{34CEB7EF-7F82-41D4-9E06-991F20771790}"/>
    <cellStyle name="Table Label 2 4 5" xfId="14117" xr:uid="{E0EEF4DE-915F-433C-8599-A30A27A14A1E}"/>
    <cellStyle name="Table Label 2 4 5 2" xfId="14118" xr:uid="{01E957DC-4D00-4D55-8F0F-CE5EBA1509BC}"/>
    <cellStyle name="Table Label 2 4 5 2 2" xfId="14119" xr:uid="{6C16E977-A579-4A9C-B213-F1E430D14FAE}"/>
    <cellStyle name="Table Label 2 4 5 2 2 2" xfId="14120" xr:uid="{6F64CFB3-75AF-4158-AD29-EAC612F604F9}"/>
    <cellStyle name="Table Label 2 4 5 2 3" xfId="14121" xr:uid="{648ACD75-E6BF-4668-B96A-47CFF751492A}"/>
    <cellStyle name="Table Label 2 4 5 3" xfId="14122" xr:uid="{882AFE24-8375-4451-B245-E48E2C8A01E7}"/>
    <cellStyle name="Table Label 2 4 5 3 2" xfId="14123" xr:uid="{8FB10291-3D3B-4A33-BE86-31786DA90C28}"/>
    <cellStyle name="Table Label 2 4 5 4" xfId="14124" xr:uid="{8AB84C95-94D0-4D28-8B42-B0FD5C024518}"/>
    <cellStyle name="Table Label 2 4 6" xfId="14125" xr:uid="{2C8B4535-DE96-4CA1-942F-8AEE0EF2FE7B}"/>
    <cellStyle name="Table Label 2 4 6 2" xfId="14126" xr:uid="{D307BE4B-42A6-43AC-8AA5-73187AEEC52F}"/>
    <cellStyle name="Table Label 2 4 6 2 2" xfId="14127" xr:uid="{49D00E64-38C4-49BC-AEE4-BFF84480D161}"/>
    <cellStyle name="Table Label 2 4 6 3" xfId="14128" xr:uid="{2AC5D7F1-BE8B-49D2-897A-37C5490F6C90}"/>
    <cellStyle name="Table Label 2 4 7" xfId="14129" xr:uid="{186AD6BB-BBF4-4895-8896-C4E10FE25E18}"/>
    <cellStyle name="Table Label 2 4 7 2" xfId="14130" xr:uid="{777F7D0E-A88D-4989-8F70-D38E8BC447C5}"/>
    <cellStyle name="Table Label 2 4 8" xfId="14131" xr:uid="{E4CDC968-1E11-43AD-910B-6DE986BD2421}"/>
    <cellStyle name="Table Label 2 4 8 2" xfId="14132" xr:uid="{2B55F104-2B6B-4C73-83B3-A70E71AA01EF}"/>
    <cellStyle name="Table Label 2 4 9" xfId="14133" xr:uid="{B17E9B87-E6D6-424F-949F-4DFA9D2534E1}"/>
    <cellStyle name="Table Label 2 5" xfId="14134" xr:uid="{B595F6E6-6163-4DF5-BCE4-12684F6773DC}"/>
    <cellStyle name="Table Label 2 5 2" xfId="14135" xr:uid="{456911FC-FEDD-413A-9DC1-32C676D565A8}"/>
    <cellStyle name="Table Label 2 5 2 2" xfId="14136" xr:uid="{0C472E97-FD95-407F-A839-DBA9F91A66E3}"/>
    <cellStyle name="Table Label 2 5 2 2 2" xfId="14137" xr:uid="{EEE75C58-3E41-4CE0-A7A5-7D6E744C2A18}"/>
    <cellStyle name="Table Label 2 5 2 2 2 2" xfId="14138" xr:uid="{8FF521B7-6599-45DC-9851-326D350670EC}"/>
    <cellStyle name="Table Label 2 5 2 2 3" xfId="14139" xr:uid="{D63D37CF-3FA4-4944-BAE4-A6D8F8792FE9}"/>
    <cellStyle name="Table Label 2 5 2 3" xfId="14140" xr:uid="{C760818F-8BD7-4388-BA07-0D6056DBA93D}"/>
    <cellStyle name="Table Label 2 5 2 3 2" xfId="14141" xr:uid="{BA9F9B9F-F23B-492E-93B0-5D96BB694A80}"/>
    <cellStyle name="Table Label 2 5 2 4" xfId="14142" xr:uid="{7EC1DB5B-45E9-4A0C-8832-2555C2D195AD}"/>
    <cellStyle name="Table Label 2 5 2 4 2" xfId="14143" xr:uid="{46D94A87-FC9A-4A1E-8D73-8E8E4057A4DA}"/>
    <cellStyle name="Table Label 2 5 2 5" xfId="14144" xr:uid="{84CB9040-4C5D-494A-800A-0D1A48C6654E}"/>
    <cellStyle name="Table Label 2 5 3" xfId="14145" xr:uid="{6795E047-33B5-4360-B290-80524B60017B}"/>
    <cellStyle name="Table Label 2 5 3 2" xfId="14146" xr:uid="{3A95C9F1-4A57-4D7C-95FD-C5EA2D4E6398}"/>
    <cellStyle name="Table Label 2 5 3 2 2" xfId="14147" xr:uid="{F7317532-3714-4C71-8D66-82FCD1AB8672}"/>
    <cellStyle name="Table Label 2 5 3 2 2 2" xfId="14148" xr:uid="{5F99BF11-3F51-411C-AA5F-A962AE74D337}"/>
    <cellStyle name="Table Label 2 5 3 2 3" xfId="14149" xr:uid="{D75E790F-1AC5-4ACA-B5B9-A7E9702BB22A}"/>
    <cellStyle name="Table Label 2 5 3 3" xfId="14150" xr:uid="{19AE3147-F93E-4CBD-B967-62D94C651FD6}"/>
    <cellStyle name="Table Label 2 5 3 3 2" xfId="14151" xr:uid="{76D53152-9CE1-4D39-B395-9A0D3BF9718B}"/>
    <cellStyle name="Table Label 2 5 3 4" xfId="14152" xr:uid="{529E5B32-3992-4EA7-B26F-2B9B972273C9}"/>
    <cellStyle name="Table Label 2 5 3 4 2" xfId="14153" xr:uid="{E47A200D-3BAF-4497-935D-737B6FC51348}"/>
    <cellStyle name="Table Label 2 5 3 5" xfId="14154" xr:uid="{22F7C05E-9772-4407-B370-864C1EEB91E3}"/>
    <cellStyle name="Table Label 2 5 4" xfId="14155" xr:uid="{2C0F3305-C1CA-4454-A9A9-B8BB800F1BCD}"/>
    <cellStyle name="Table Label 2 5 4 2" xfId="14156" xr:uid="{78F228DB-79B4-431E-A022-E405E5A36275}"/>
    <cellStyle name="Table Label 2 5 4 2 2" xfId="14157" xr:uid="{D52839FB-C60A-480F-8758-D1DB1E400A83}"/>
    <cellStyle name="Table Label 2 5 4 2 2 2" xfId="14158" xr:uid="{B62FDE33-421A-4784-9B1F-B69291729495}"/>
    <cellStyle name="Table Label 2 5 4 2 3" xfId="14159" xr:uid="{B50CD094-37BD-4B49-B2AD-FE3E0B8414EE}"/>
    <cellStyle name="Table Label 2 5 4 3" xfId="14160" xr:uid="{94FC3962-4438-42BC-B22F-85D47C2821AB}"/>
    <cellStyle name="Table Label 2 5 4 3 2" xfId="14161" xr:uid="{9FDE1BED-664E-4CAE-A1ED-CB3E78194BAA}"/>
    <cellStyle name="Table Label 2 5 4 4" xfId="14162" xr:uid="{624786EC-44A1-4E95-8A91-4337197F18A9}"/>
    <cellStyle name="Table Label 2 5 4 4 2" xfId="14163" xr:uid="{77478760-3B06-4F69-B98B-80DD1CE211D7}"/>
    <cellStyle name="Table Label 2 5 4 5" xfId="14164" xr:uid="{945D1A71-D761-43CC-9037-423E611D1988}"/>
    <cellStyle name="Table Label 2 5 5" xfId="14165" xr:uid="{37684D8E-3875-4EE7-9642-0E03AD6E3FE3}"/>
    <cellStyle name="Table Label 2 5 5 2" xfId="14166" xr:uid="{3CBC9388-25B9-4AF7-B130-F01FA882E2B2}"/>
    <cellStyle name="Table Label 2 5 5 2 2" xfId="14167" xr:uid="{DDBE6EF3-C86C-4F38-BDBC-C51D8E41FCC0}"/>
    <cellStyle name="Table Label 2 5 5 2 2 2" xfId="14168" xr:uid="{FB03774F-C40C-4505-A21E-E4CC9FA0ED56}"/>
    <cellStyle name="Table Label 2 5 5 2 3" xfId="14169" xr:uid="{0D9A74E2-F389-4397-BCF0-4D02E4A7E22F}"/>
    <cellStyle name="Table Label 2 5 5 3" xfId="14170" xr:uid="{9C882225-D10A-4782-96A8-457EF410793D}"/>
    <cellStyle name="Table Label 2 5 5 3 2" xfId="14171" xr:uid="{A998FE4E-4DD2-41B9-82D6-C7C430793E88}"/>
    <cellStyle name="Table Label 2 5 5 4" xfId="14172" xr:uid="{FB06730E-DC14-45FB-9521-2967EA801D39}"/>
    <cellStyle name="Table Label 2 5 6" xfId="14173" xr:uid="{40A9965D-751D-4847-8AD6-76136E8C8A3A}"/>
    <cellStyle name="Table Label 2 5 6 2" xfId="14174" xr:uid="{AF91D5EF-D0EA-46C5-AC7C-4CBE47A11611}"/>
    <cellStyle name="Table Label 2 5 6 2 2" xfId="14175" xr:uid="{173E7062-9C6B-4C7A-9AE6-D9438C0D5B13}"/>
    <cellStyle name="Table Label 2 5 6 3" xfId="14176" xr:uid="{690940DD-82FD-451A-93C0-988722E956DB}"/>
    <cellStyle name="Table Label 2 5 7" xfId="14177" xr:uid="{49D15CB7-EE27-483B-9DFA-E1174F21AF8D}"/>
    <cellStyle name="Table Label 2 5 7 2" xfId="14178" xr:uid="{EF3F67F7-31C0-4A08-9DA4-A1AACFDE0DDE}"/>
    <cellStyle name="Table Label 2 5 8" xfId="14179" xr:uid="{ADFAA4C3-4F57-4B52-AC10-8B74B9EA2BB5}"/>
    <cellStyle name="Table Label 2 5 8 2" xfId="14180" xr:uid="{BD588EFF-E889-4ECD-9A8F-DDAAFA8B4599}"/>
    <cellStyle name="Table Label 2 5 9" xfId="14181" xr:uid="{514FCEAD-C575-467A-A264-F7B4E730BA4F}"/>
    <cellStyle name="Table Label 2 6" xfId="14182" xr:uid="{11A5A84D-A109-46E1-A647-6CFA33E6B4C0}"/>
    <cellStyle name="Table Label 2 6 2" xfId="14183" xr:uid="{A0C3CC8A-17E4-4173-81E5-050E550B3E8A}"/>
    <cellStyle name="Table Label 2 6 2 2" xfId="14184" xr:uid="{80000F69-ED0C-40A3-8733-19A2E01983ED}"/>
    <cellStyle name="Table Label 2 6 2 2 2" xfId="14185" xr:uid="{A44B55C0-5972-4C50-9744-2F6262D84FD7}"/>
    <cellStyle name="Table Label 2 6 2 3" xfId="14186" xr:uid="{CEC87E0C-0A76-41B6-A166-AD386D206BA9}"/>
    <cellStyle name="Table Label 2 6 3" xfId="14187" xr:uid="{D0684116-965F-43B6-A3CF-667130921F5E}"/>
    <cellStyle name="Table Label 2 6 3 2" xfId="14188" xr:uid="{F9357D65-EF3B-4F6E-AA09-11004F85E1F4}"/>
    <cellStyle name="Table Label 2 6 4" xfId="14189" xr:uid="{BFC834B4-D209-4D48-AFF7-C3D020E9F05B}"/>
    <cellStyle name="Table Label 2 6 4 2" xfId="14190" xr:uid="{01117B60-E2B7-423F-90E7-612D42FEF78E}"/>
    <cellStyle name="Table Label 2 6 5" xfId="14191" xr:uid="{093C1EE9-781E-44F8-9BC6-673EBA43D265}"/>
    <cellStyle name="Table Label 2 7" xfId="14192" xr:uid="{74C018A0-5A7C-4646-9F03-EE4C0581143D}"/>
    <cellStyle name="Table Label 2 7 2" xfId="14193" xr:uid="{BC74E0D7-86A3-4B43-907E-ED7C73F68046}"/>
    <cellStyle name="Table Label 2 7 2 2" xfId="14194" xr:uid="{041E8A98-84C9-4661-AE2B-73ED7100E8AF}"/>
    <cellStyle name="Table Label 2 7 3" xfId="14195" xr:uid="{C98AEF80-B2AE-4B18-AF18-6B5BF66B70BD}"/>
    <cellStyle name="Table Label 2 8" xfId="14196" xr:uid="{115A23CB-62ED-4157-8235-2F47AE54F4E0}"/>
    <cellStyle name="Table Label 2 8 2" xfId="14197" xr:uid="{A032B178-A17A-4FB7-945D-B2EAD6D2E9AE}"/>
    <cellStyle name="Table Label 2 9" xfId="14198" xr:uid="{4A182657-11E9-4EC7-A98F-65D84C2C25C3}"/>
    <cellStyle name="Table Label 2 9 2" xfId="14199" xr:uid="{1B7012E0-AAA2-409D-B509-7CBF35B6C7F9}"/>
    <cellStyle name="Table Label 20" xfId="32117" xr:uid="{8F120870-360F-454C-9CAF-61CFA0538261}"/>
    <cellStyle name="Table Label 20 2" xfId="32118" xr:uid="{600DE0C0-34FD-408A-B83C-F3869F29D087}"/>
    <cellStyle name="Table Label 21" xfId="32119" xr:uid="{08696BB1-99A2-48CA-AE7B-4ED7C433DCFC}"/>
    <cellStyle name="Table Label 21 2" xfId="32120" xr:uid="{98DF668E-F0F2-477E-A654-EEDF85D07AC5}"/>
    <cellStyle name="Table Label 22" xfId="32121" xr:uid="{016B0158-989E-440A-A313-7C66381C4F89}"/>
    <cellStyle name="Table Label 22 2" xfId="32122" xr:uid="{B6AB61CD-ECB9-4F4F-9C6C-53534D1CD348}"/>
    <cellStyle name="Table Label 23" xfId="32123" xr:uid="{B013451D-595E-4190-AA35-A39DCDE4A0F1}"/>
    <cellStyle name="Table Label 23 2" xfId="32124" xr:uid="{42F07A00-2280-4C7E-9E88-0A9DBBC461EB}"/>
    <cellStyle name="Table Label 24" xfId="32125" xr:uid="{534B0E2D-6643-425B-AF88-C1B644FCD702}"/>
    <cellStyle name="Table Label 25" xfId="32126" xr:uid="{8CD0290F-B568-41E6-AD69-5B6AABE3B47A}"/>
    <cellStyle name="Table Label 3" xfId="14200" xr:uid="{57047770-9B17-425C-B488-2D745E12E1D2}"/>
    <cellStyle name="Table Label 3 10" xfId="14201" xr:uid="{1752E781-D849-4D80-A4D3-91FDE3BC39A4}"/>
    <cellStyle name="Table Label 3 10 2" xfId="14202" xr:uid="{2AFCD3FE-7820-4CD1-9F7A-508EAC539B72}"/>
    <cellStyle name="Table Label 3 11" xfId="14203" xr:uid="{79B7A2DB-C238-4C1D-9C8B-4966EF291C1D}"/>
    <cellStyle name="Table Label 3 11 2" xfId="14204" xr:uid="{C7F622CF-797D-4006-9B1C-198AB9D57C7B}"/>
    <cellStyle name="Table Label 3 12" xfId="14205" xr:uid="{F1A02B26-9405-417D-A476-9B43221007DF}"/>
    <cellStyle name="Table Label 3 2" xfId="14206" xr:uid="{43EF17CE-F19B-4AAA-A516-EFF4029467C4}"/>
    <cellStyle name="Table Label 3 2 10" xfId="14207" xr:uid="{809A9EBD-7382-45BA-9E53-B49C29DE76E3}"/>
    <cellStyle name="Table Label 3 2 2" xfId="14208" xr:uid="{6B0A3330-0B3B-47F3-8CC6-1B99240D50A6}"/>
    <cellStyle name="Table Label 3 2 2 2" xfId="14209" xr:uid="{5CFF7FAE-E92A-497D-8D1E-19C29FDDBB8B}"/>
    <cellStyle name="Table Label 3 2 2 2 2" xfId="14210" xr:uid="{3A559C9E-F77F-4868-A78C-459CF2B97BFB}"/>
    <cellStyle name="Table Label 3 2 2 2 2 2" xfId="14211" xr:uid="{C1DC3FA9-C400-4C56-820B-B26F8BB61119}"/>
    <cellStyle name="Table Label 3 2 2 2 2 2 2" xfId="14212" xr:uid="{06029506-ED79-4521-870C-F4CDD1F78CC4}"/>
    <cellStyle name="Table Label 3 2 2 2 2 3" xfId="14213" xr:uid="{366E1837-AAF7-4E7B-815A-7CABBD333906}"/>
    <cellStyle name="Table Label 3 2 2 2 3" xfId="14214" xr:uid="{2B9B0B31-7A7A-4109-AC5C-C710AA10CE78}"/>
    <cellStyle name="Table Label 3 2 2 2 3 2" xfId="14215" xr:uid="{A98D59FC-2099-4553-9DAE-4949479B5051}"/>
    <cellStyle name="Table Label 3 2 2 2 4" xfId="14216" xr:uid="{D3E139E6-6A57-4945-8A73-119076F6A6DC}"/>
    <cellStyle name="Table Label 3 2 2 2 4 2" xfId="14217" xr:uid="{231F5F71-E7B4-4F9A-A405-ABEF6C612258}"/>
    <cellStyle name="Table Label 3 2 2 2 5" xfId="14218" xr:uid="{B5B1BE19-FCA0-438A-832D-429C15B1CB2C}"/>
    <cellStyle name="Table Label 3 2 2 3" xfId="14219" xr:uid="{3C21ABC9-D636-44C7-8CD8-54B01041489B}"/>
    <cellStyle name="Table Label 3 2 2 3 2" xfId="14220" xr:uid="{38EF7FCB-38D0-4C55-985A-A9252D86DC09}"/>
    <cellStyle name="Table Label 3 2 2 3 2 2" xfId="14221" xr:uid="{9F093058-9B15-4C0E-BB50-03AC0C0899F1}"/>
    <cellStyle name="Table Label 3 2 2 3 2 2 2" xfId="14222" xr:uid="{69005A16-9F5F-4B91-9AED-CFCF97CEE8CF}"/>
    <cellStyle name="Table Label 3 2 2 3 2 3" xfId="14223" xr:uid="{F1D07C91-DD1C-49FB-ABB5-0381BA14395B}"/>
    <cellStyle name="Table Label 3 2 2 3 3" xfId="14224" xr:uid="{612AE6F8-81BF-4286-B305-54E024679EBF}"/>
    <cellStyle name="Table Label 3 2 2 3 3 2" xfId="14225" xr:uid="{8CAF5365-EBD4-47F3-917D-A00D2F76ADEF}"/>
    <cellStyle name="Table Label 3 2 2 3 4" xfId="14226" xr:uid="{97EF493E-644F-46F4-868F-C88FBD64A127}"/>
    <cellStyle name="Table Label 3 2 2 3 4 2" xfId="14227" xr:uid="{D5096A72-7389-4715-8FC2-9C3129A158CE}"/>
    <cellStyle name="Table Label 3 2 2 3 5" xfId="14228" xr:uid="{F21BE21E-7232-44EA-B7AD-AF9C9C40A599}"/>
    <cellStyle name="Table Label 3 2 2 4" xfId="14229" xr:uid="{CEC33E7F-D3B4-4623-8F77-3D4221D4684B}"/>
    <cellStyle name="Table Label 3 2 2 4 2" xfId="14230" xr:uid="{B248DCF5-49E9-452F-BBD0-3B0F2156F462}"/>
    <cellStyle name="Table Label 3 2 2 4 2 2" xfId="14231" xr:uid="{D3D8679F-F16E-450B-9F1F-2C0407E562A1}"/>
    <cellStyle name="Table Label 3 2 2 4 2 2 2" xfId="14232" xr:uid="{79E0A987-E2B5-4B3B-BBD5-5C8E96215080}"/>
    <cellStyle name="Table Label 3 2 2 4 2 3" xfId="14233" xr:uid="{63375695-ED5A-4283-AFA4-8C464EF77897}"/>
    <cellStyle name="Table Label 3 2 2 4 3" xfId="14234" xr:uid="{722FD77F-00EF-49E7-9C43-95D740A4D12C}"/>
    <cellStyle name="Table Label 3 2 2 4 3 2" xfId="14235" xr:uid="{B2F8A52A-834D-4DF7-A71F-4EFA9C6E918F}"/>
    <cellStyle name="Table Label 3 2 2 4 4" xfId="14236" xr:uid="{BB9FFDD7-B484-4680-8A2C-1576D067AB42}"/>
    <cellStyle name="Table Label 3 2 2 4 4 2" xfId="14237" xr:uid="{54F75E47-B6AC-4871-910A-D048F0FB7465}"/>
    <cellStyle name="Table Label 3 2 2 4 5" xfId="14238" xr:uid="{37BC463C-C3CC-44E5-B345-D4AB2D8587CF}"/>
    <cellStyle name="Table Label 3 2 2 5" xfId="14239" xr:uid="{A33D995D-7579-4DAA-BC29-0A5BCC525047}"/>
    <cellStyle name="Table Label 3 2 2 5 2" xfId="14240" xr:uid="{A1B0EE37-203C-4144-93AE-64E6E761AB53}"/>
    <cellStyle name="Table Label 3 2 2 5 2 2" xfId="14241" xr:uid="{255160FB-4AB6-4B70-AC65-6F8F391268CC}"/>
    <cellStyle name="Table Label 3 2 2 5 2 2 2" xfId="14242" xr:uid="{57AC6AC5-1550-4F36-906E-F49978ECF804}"/>
    <cellStyle name="Table Label 3 2 2 5 2 3" xfId="14243" xr:uid="{EBBE9651-626E-4EE0-ACDC-0F7A67F792EB}"/>
    <cellStyle name="Table Label 3 2 2 5 3" xfId="14244" xr:uid="{CC7C9BF7-8EC0-461F-8625-9C3402313954}"/>
    <cellStyle name="Table Label 3 2 2 5 3 2" xfId="14245" xr:uid="{CB723155-DB12-41E3-88D0-FF8D415C8957}"/>
    <cellStyle name="Table Label 3 2 2 5 4" xfId="14246" xr:uid="{4984F7F6-BCC2-496C-85A0-DF6CE5005E84}"/>
    <cellStyle name="Table Label 3 2 2 6" xfId="14247" xr:uid="{88F70B79-D96F-4E20-B29A-F27628B0C994}"/>
    <cellStyle name="Table Label 3 2 2 6 2" xfId="14248" xr:uid="{2449D5E9-2BD7-4C1D-A33A-C9C972147DF6}"/>
    <cellStyle name="Table Label 3 2 2 6 2 2" xfId="14249" xr:uid="{37A21C33-FFC2-4882-8413-DE661B58A9CE}"/>
    <cellStyle name="Table Label 3 2 2 6 3" xfId="14250" xr:uid="{B6B53BD3-AFC1-4FB3-B25D-013F1DFAC72B}"/>
    <cellStyle name="Table Label 3 2 2 7" xfId="14251" xr:uid="{1DEE7A28-807F-496B-821A-DBAB51ECB2A6}"/>
    <cellStyle name="Table Label 3 2 2 7 2" xfId="14252" xr:uid="{4D1C35B4-FEEA-4BDD-83F7-87BF1C3AD208}"/>
    <cellStyle name="Table Label 3 2 2 8" xfId="14253" xr:uid="{DE23B0F0-0A07-4ED7-8432-4E89A2DEE1AA}"/>
    <cellStyle name="Table Label 3 2 2 8 2" xfId="14254" xr:uid="{FA78B6E2-1E6B-4425-8829-84DEB11BF9DE}"/>
    <cellStyle name="Table Label 3 2 2 9" xfId="14255" xr:uid="{8163092C-2D7A-4289-AF08-F5285F05C299}"/>
    <cellStyle name="Table Label 3 2 3" xfId="14256" xr:uid="{631B3601-3D2B-4A6A-AE30-A483419FA6FF}"/>
    <cellStyle name="Table Label 3 2 3 2" xfId="14257" xr:uid="{3AA3D98D-7F38-4FBF-AFCB-9E3862848618}"/>
    <cellStyle name="Table Label 3 2 3 2 2" xfId="14258" xr:uid="{8E996EF9-6BC8-4C2E-A888-FE2E68AA183E}"/>
    <cellStyle name="Table Label 3 2 3 2 2 2" xfId="14259" xr:uid="{094CE2FC-421D-4180-B81F-69DBC17602D2}"/>
    <cellStyle name="Table Label 3 2 3 2 2 2 2" xfId="14260" xr:uid="{8EE900A3-F1A8-4CF1-9E29-FCC877158CA7}"/>
    <cellStyle name="Table Label 3 2 3 2 2 3" xfId="14261" xr:uid="{04A4D871-675F-46D7-A8F9-F87609940122}"/>
    <cellStyle name="Table Label 3 2 3 2 3" xfId="14262" xr:uid="{4220D765-976A-4B30-9558-92F83F7DC359}"/>
    <cellStyle name="Table Label 3 2 3 2 3 2" xfId="14263" xr:uid="{F7CDCD61-4E05-4E5D-AC3A-5DDB8F9BE3E5}"/>
    <cellStyle name="Table Label 3 2 3 2 4" xfId="14264" xr:uid="{3B1ABF81-7421-47ED-98A9-6AF91EDEE8CA}"/>
    <cellStyle name="Table Label 3 2 3 2 4 2" xfId="14265" xr:uid="{C11484C7-AB93-4A28-83E5-4F90FDEE49BC}"/>
    <cellStyle name="Table Label 3 2 3 2 5" xfId="14266" xr:uid="{B46C9B79-3F27-46AE-AFFE-5F197D400D14}"/>
    <cellStyle name="Table Label 3 2 3 3" xfId="14267" xr:uid="{989F6034-9BEF-4393-A469-41F2E885402C}"/>
    <cellStyle name="Table Label 3 2 3 3 2" xfId="14268" xr:uid="{6B377387-F2CC-4015-A151-DA1E7F6FB518}"/>
    <cellStyle name="Table Label 3 2 3 3 2 2" xfId="14269" xr:uid="{CDC9A535-74D7-4EDE-8AF6-8FB77A1E4CAE}"/>
    <cellStyle name="Table Label 3 2 3 3 2 2 2" xfId="14270" xr:uid="{183DDF48-C1CC-42C4-9002-F798A83EA025}"/>
    <cellStyle name="Table Label 3 2 3 3 2 3" xfId="14271" xr:uid="{60C4406C-76D7-46A8-BB13-7D102846BBC3}"/>
    <cellStyle name="Table Label 3 2 3 3 3" xfId="14272" xr:uid="{D16D9937-7F59-4E1F-A6A7-2197BC00F375}"/>
    <cellStyle name="Table Label 3 2 3 3 3 2" xfId="14273" xr:uid="{BD93A376-5A08-4299-AFCE-924D21413CF8}"/>
    <cellStyle name="Table Label 3 2 3 3 4" xfId="14274" xr:uid="{E37620E4-3CC6-4861-9225-A8A725C3DEED}"/>
    <cellStyle name="Table Label 3 2 3 3 4 2" xfId="14275" xr:uid="{21B61693-9D06-4935-A0FD-3BFFB7ECEC3A}"/>
    <cellStyle name="Table Label 3 2 3 3 5" xfId="14276" xr:uid="{BA3043C2-3BD3-4EBD-B552-FEBF80CECBB7}"/>
    <cellStyle name="Table Label 3 2 3 4" xfId="14277" xr:uid="{83AC3A3E-1D23-4C37-9E58-6B45D6AE9148}"/>
    <cellStyle name="Table Label 3 2 3 4 2" xfId="14278" xr:uid="{CA272443-AB79-4EF7-9B89-C17F535BAADF}"/>
    <cellStyle name="Table Label 3 2 3 4 2 2" xfId="14279" xr:uid="{C6C4EBBC-0C46-4E1F-9D33-783ADE2135F3}"/>
    <cellStyle name="Table Label 3 2 3 4 2 2 2" xfId="14280" xr:uid="{6B3576EF-4E23-4A6F-8C13-1BC2F0400AD3}"/>
    <cellStyle name="Table Label 3 2 3 4 2 3" xfId="14281" xr:uid="{C541CA84-691A-4481-A458-FAAE1A7E7509}"/>
    <cellStyle name="Table Label 3 2 3 4 3" xfId="14282" xr:uid="{32D418DC-79CC-40EE-82A0-7506999F1A7F}"/>
    <cellStyle name="Table Label 3 2 3 4 3 2" xfId="14283" xr:uid="{9D831E87-6098-4B20-A8B6-0D55D23E573C}"/>
    <cellStyle name="Table Label 3 2 3 4 4" xfId="14284" xr:uid="{663E5FA3-4FA8-4205-A94D-768036FB37C8}"/>
    <cellStyle name="Table Label 3 2 3 4 4 2" xfId="14285" xr:uid="{C3C8BB17-C1EA-4FFC-92DD-2A6693EEF6E7}"/>
    <cellStyle name="Table Label 3 2 3 4 5" xfId="14286" xr:uid="{86949BB0-0689-49CA-B214-77DDEEA6527D}"/>
    <cellStyle name="Table Label 3 2 3 5" xfId="14287" xr:uid="{334662F0-07C3-4E2A-BC08-6BF42D02D30B}"/>
    <cellStyle name="Table Label 3 2 3 5 2" xfId="14288" xr:uid="{A871ADB9-FEFB-4F06-B6DF-C469B21BD7BC}"/>
    <cellStyle name="Table Label 3 2 3 5 2 2" xfId="14289" xr:uid="{F36FF956-0E41-4B57-8E67-D9A22F940258}"/>
    <cellStyle name="Table Label 3 2 3 5 2 2 2" xfId="14290" xr:uid="{2D47479B-7552-4A8F-8FB9-77E83EFFFDA1}"/>
    <cellStyle name="Table Label 3 2 3 5 2 3" xfId="14291" xr:uid="{16EE4D11-FC47-4E70-8472-6C2E8109DA06}"/>
    <cellStyle name="Table Label 3 2 3 5 3" xfId="14292" xr:uid="{68E49CAD-94E6-4014-A5F0-87162E57B40A}"/>
    <cellStyle name="Table Label 3 2 3 5 3 2" xfId="14293" xr:uid="{1D8DF7F2-3979-44C8-8270-D074CE5FC701}"/>
    <cellStyle name="Table Label 3 2 3 5 4" xfId="14294" xr:uid="{0DF8149E-1F0A-4A30-BB52-516DAAE33180}"/>
    <cellStyle name="Table Label 3 2 3 6" xfId="14295" xr:uid="{6AC86A75-052B-43BB-9760-0DD7E835BB11}"/>
    <cellStyle name="Table Label 3 2 3 6 2" xfId="14296" xr:uid="{4EFE3E57-A0F8-474C-9BF0-4F57B956A4B2}"/>
    <cellStyle name="Table Label 3 2 3 6 2 2" xfId="14297" xr:uid="{167CAFF7-4FE9-415E-87D8-6B747DD8CC62}"/>
    <cellStyle name="Table Label 3 2 3 6 3" xfId="14298" xr:uid="{92DD1944-18E4-42CB-ABCA-3B82FA0F121D}"/>
    <cellStyle name="Table Label 3 2 3 7" xfId="14299" xr:uid="{8C5B4617-143C-4DA0-840E-BAA1A95950CA}"/>
    <cellStyle name="Table Label 3 2 3 7 2" xfId="14300" xr:uid="{7CEF4689-AC7E-43F1-A1FD-E605B431AB5E}"/>
    <cellStyle name="Table Label 3 2 3 8" xfId="14301" xr:uid="{DC45F185-CCBD-4FCA-B781-064865EC5FBB}"/>
    <cellStyle name="Table Label 3 2 3 8 2" xfId="14302" xr:uid="{CE5E1529-1963-4328-BF0A-2A188E13281F}"/>
    <cellStyle name="Table Label 3 2 3 9" xfId="14303" xr:uid="{89B986E6-C251-4C79-903C-4CE5DACF52D0}"/>
    <cellStyle name="Table Label 3 2 4" xfId="14304" xr:uid="{B497BAB8-84AA-4FA8-865C-6E297C134218}"/>
    <cellStyle name="Table Label 3 2 4 2" xfId="14305" xr:uid="{D70FCFA8-8876-4560-A352-A885F1325869}"/>
    <cellStyle name="Table Label 3 2 4 2 2" xfId="14306" xr:uid="{557ABAB6-1FBF-4DD4-AFC4-92ACEE6CCC1D}"/>
    <cellStyle name="Table Label 3 2 4 2 2 2" xfId="14307" xr:uid="{BA13B8C7-DC66-4050-8C7E-C7530360CF98}"/>
    <cellStyle name="Table Label 3 2 4 2 3" xfId="14308" xr:uid="{1281A36B-8DA3-4750-9172-CD39F6EF525B}"/>
    <cellStyle name="Table Label 3 2 4 3" xfId="14309" xr:uid="{D5526956-2E30-4D3C-A21A-1FD7A42D8876}"/>
    <cellStyle name="Table Label 3 2 4 3 2" xfId="14310" xr:uid="{747F334A-92C4-47F6-8687-CE169335E216}"/>
    <cellStyle name="Table Label 3 2 4 4" xfId="14311" xr:uid="{E4D3CE00-8C2C-433B-B0EA-2A4593AD6D02}"/>
    <cellStyle name="Table Label 3 2 4 4 2" xfId="14312" xr:uid="{FECA558B-60C7-43C4-9EB2-80B60CCB85F4}"/>
    <cellStyle name="Table Label 3 2 4 5" xfId="14313" xr:uid="{9EA74B62-4569-4302-AADD-A68D08544CF5}"/>
    <cellStyle name="Table Label 3 2 5" xfId="14314" xr:uid="{9D34FE2B-2D9E-40D6-B766-A93F3119B6EB}"/>
    <cellStyle name="Table Label 3 2 5 2" xfId="14315" xr:uid="{C44ECE65-6E37-442A-8DC4-35D9318EF74C}"/>
    <cellStyle name="Table Label 3 2 5 2 2" xfId="14316" xr:uid="{41DA934D-0F6D-422E-BE1D-E488ADC503BB}"/>
    <cellStyle name="Table Label 3 2 5 2 2 2" xfId="14317" xr:uid="{14EBBE90-5587-4529-B752-3FF955CD0B8C}"/>
    <cellStyle name="Table Label 3 2 5 2 3" xfId="14318" xr:uid="{C9157C6B-BB26-4F63-B82B-D40DCAAC710B}"/>
    <cellStyle name="Table Label 3 2 5 3" xfId="14319" xr:uid="{6F6AD7C1-2DF8-4B8E-9405-7690CC6AA7D9}"/>
    <cellStyle name="Table Label 3 2 5 3 2" xfId="14320" xr:uid="{7F0F0F6A-786C-4DD6-813F-91720C55C7C8}"/>
    <cellStyle name="Table Label 3 2 5 4" xfId="14321" xr:uid="{4BC184B3-726F-4A9E-9991-EEE729C8E7E5}"/>
    <cellStyle name="Table Label 3 2 5 4 2" xfId="14322" xr:uid="{06F1A0DC-574E-4DEB-B374-BBDF6D93AA62}"/>
    <cellStyle name="Table Label 3 2 5 5" xfId="14323" xr:uid="{E34902BE-FA6A-43D6-BECE-7E168E963DB7}"/>
    <cellStyle name="Table Label 3 2 6" xfId="14324" xr:uid="{9E6102BF-C861-4547-AFF2-1BD506C98A37}"/>
    <cellStyle name="Table Label 3 2 6 2" xfId="14325" xr:uid="{7134CCBA-6685-482A-B486-F09DA58DDAC0}"/>
    <cellStyle name="Table Label 3 2 6 2 2" xfId="14326" xr:uid="{D04A077B-758E-46DC-A69B-28401E4489DE}"/>
    <cellStyle name="Table Label 3 2 6 2 2 2" xfId="14327" xr:uid="{8A84D3E7-77C8-43F8-BF16-78B70BB26572}"/>
    <cellStyle name="Table Label 3 2 6 2 3" xfId="14328" xr:uid="{852E4251-21C2-4872-8235-AAEBDF221D5A}"/>
    <cellStyle name="Table Label 3 2 6 3" xfId="14329" xr:uid="{25561288-7FE5-4891-B15B-136C3D970ED0}"/>
    <cellStyle name="Table Label 3 2 6 3 2" xfId="14330" xr:uid="{1753DCD9-C792-4BFE-B5CB-2D0B54FDBF16}"/>
    <cellStyle name="Table Label 3 2 6 4" xfId="14331" xr:uid="{B9E6052F-98C4-4799-B088-5052A46630F4}"/>
    <cellStyle name="Table Label 3 2 6 4 2" xfId="14332" xr:uid="{0F4DEAEC-6A04-4773-9BEB-59F98699716E}"/>
    <cellStyle name="Table Label 3 2 6 5" xfId="14333" xr:uid="{CF7BB046-FAE8-4AC3-9450-35C6AF422EB0}"/>
    <cellStyle name="Table Label 3 2 7" xfId="14334" xr:uid="{E5E6697D-D76D-4EEB-9422-79A8B2097C4D}"/>
    <cellStyle name="Table Label 3 2 7 2" xfId="14335" xr:uid="{11FF0EF1-C19E-4BD7-BFDD-8E3BF2D4EC01}"/>
    <cellStyle name="Table Label 3 2 7 2 2" xfId="14336" xr:uid="{249264D7-5996-4740-B951-55871AAEF969}"/>
    <cellStyle name="Table Label 3 2 7 3" xfId="14337" xr:uid="{DDAC3BC3-CA72-40E2-BE76-1EFE2EFFEFD0}"/>
    <cellStyle name="Table Label 3 2 8" xfId="14338" xr:uid="{B7C2DE58-116B-43B8-BC1A-8A203E57C10A}"/>
    <cellStyle name="Table Label 3 2 8 2" xfId="14339" xr:uid="{DA6A90CB-BEC8-459F-A697-6DB191743713}"/>
    <cellStyle name="Table Label 3 2 9" xfId="14340" xr:uid="{FCF1E029-80CB-4A64-BAC1-8FBB68CB625D}"/>
    <cellStyle name="Table Label 3 2 9 2" xfId="14341" xr:uid="{5145CB1F-552D-4136-82F9-66AB94118E63}"/>
    <cellStyle name="Table Label 3 3" xfId="14342" xr:uid="{0103506A-0C3E-4054-AA5E-DB4FA1FD09AF}"/>
    <cellStyle name="Table Label 3 3 2" xfId="14343" xr:uid="{EF3AB0C8-2FD4-4FA7-9032-B57969D47478}"/>
    <cellStyle name="Table Label 3 3 2 2" xfId="14344" xr:uid="{C661E36F-CEDC-4235-8285-718BA0B02121}"/>
    <cellStyle name="Table Label 3 3 2 2 2" xfId="14345" xr:uid="{F33ABBA1-4A46-45B9-B266-87C164687E99}"/>
    <cellStyle name="Table Label 3 3 2 2 2 2" xfId="14346" xr:uid="{0A75E4DA-8E42-4455-8DE4-3EA9A4D928B7}"/>
    <cellStyle name="Table Label 3 3 2 2 3" xfId="14347" xr:uid="{548764E3-FCA1-4E68-BA87-5287BB8765AD}"/>
    <cellStyle name="Table Label 3 3 2 3" xfId="14348" xr:uid="{696624B2-4637-4AA0-B55A-648916FE9FC6}"/>
    <cellStyle name="Table Label 3 3 2 3 2" xfId="14349" xr:uid="{8C574049-F389-4BC7-B5AD-17B158C38A51}"/>
    <cellStyle name="Table Label 3 3 2 4" xfId="14350" xr:uid="{33EB298D-A465-4B96-B511-5A2CAB02C1D0}"/>
    <cellStyle name="Table Label 3 3 2 4 2" xfId="14351" xr:uid="{D365581C-4ED6-457A-BD2E-D84AB4C2F93A}"/>
    <cellStyle name="Table Label 3 3 2 5" xfId="14352" xr:uid="{076B8733-F49D-415B-AB2E-5B865CECE740}"/>
    <cellStyle name="Table Label 3 3 3" xfId="14353" xr:uid="{CE3D838F-46C9-4CD5-9C65-486252054E80}"/>
    <cellStyle name="Table Label 3 3 3 2" xfId="14354" xr:uid="{1551327A-109A-476F-B63E-68AC23773986}"/>
    <cellStyle name="Table Label 3 3 3 2 2" xfId="14355" xr:uid="{8D269E96-C9E7-450B-9F35-B11F0E2B05DF}"/>
    <cellStyle name="Table Label 3 3 3 2 2 2" xfId="14356" xr:uid="{14F52154-BFBC-40C9-ADB9-380E38FAC417}"/>
    <cellStyle name="Table Label 3 3 3 2 3" xfId="14357" xr:uid="{48FDDBED-89DD-4D20-8B38-62D7DFD8FFCC}"/>
    <cellStyle name="Table Label 3 3 3 3" xfId="14358" xr:uid="{8219444C-CF19-4C30-A8EE-95C1D92952BD}"/>
    <cellStyle name="Table Label 3 3 3 3 2" xfId="14359" xr:uid="{342199A5-0101-4A2A-AD67-77C24627E0D8}"/>
    <cellStyle name="Table Label 3 3 3 4" xfId="14360" xr:uid="{13ABA4D8-72F9-4482-850F-DE668931E2B8}"/>
    <cellStyle name="Table Label 3 3 3 4 2" xfId="14361" xr:uid="{EFF47BE3-805D-4AA5-9327-5C378A14780A}"/>
    <cellStyle name="Table Label 3 3 3 5" xfId="14362" xr:uid="{4DE07750-AA26-4635-B975-EFFDAA8FB02D}"/>
    <cellStyle name="Table Label 3 3 4" xfId="14363" xr:uid="{4B9C6B08-C542-4659-94BD-8DCFB03C40F6}"/>
    <cellStyle name="Table Label 3 3 4 2" xfId="14364" xr:uid="{01F40150-90ED-42F6-BC8D-369D77376A69}"/>
    <cellStyle name="Table Label 3 3 4 2 2" xfId="14365" xr:uid="{87677FCD-61C2-4206-A9FC-BF9C184B1A6C}"/>
    <cellStyle name="Table Label 3 3 4 2 2 2" xfId="14366" xr:uid="{B7AF38F1-3413-430A-8B3F-DE36C1A9CC17}"/>
    <cellStyle name="Table Label 3 3 4 2 3" xfId="14367" xr:uid="{92E75D66-EBB9-4499-A16D-AFA3C7CDAB58}"/>
    <cellStyle name="Table Label 3 3 4 3" xfId="14368" xr:uid="{1B3716D7-26FC-44C5-8FE3-B012F65BBC3E}"/>
    <cellStyle name="Table Label 3 3 4 3 2" xfId="14369" xr:uid="{2589C067-A395-4A9B-839F-20414B94D5ED}"/>
    <cellStyle name="Table Label 3 3 4 4" xfId="14370" xr:uid="{A9FFBE82-A6A1-498D-87AC-7011F8DE8867}"/>
    <cellStyle name="Table Label 3 3 4 4 2" xfId="14371" xr:uid="{7099CE61-7136-4536-B71A-C2ED8798D268}"/>
    <cellStyle name="Table Label 3 3 4 5" xfId="14372" xr:uid="{94B761CD-F841-4C4F-A092-9B52386AA538}"/>
    <cellStyle name="Table Label 3 3 5" xfId="14373" xr:uid="{E6483188-128C-49AC-8BC8-A8D3AEEFBCD6}"/>
    <cellStyle name="Table Label 3 3 5 2" xfId="14374" xr:uid="{14BF5FA8-630D-4244-9750-BA82730321DF}"/>
    <cellStyle name="Table Label 3 3 5 2 2" xfId="14375" xr:uid="{70DBD677-71BB-4321-90A8-E3D0A7D6A2C6}"/>
    <cellStyle name="Table Label 3 3 5 2 2 2" xfId="14376" xr:uid="{558B2285-16A4-49AA-9C16-758F143AE531}"/>
    <cellStyle name="Table Label 3 3 5 2 3" xfId="14377" xr:uid="{4D0D027F-C195-4027-A2D4-74272CBB93F8}"/>
    <cellStyle name="Table Label 3 3 5 3" xfId="14378" xr:uid="{B21E3E89-6E0C-4FF1-92FF-B450292B26E2}"/>
    <cellStyle name="Table Label 3 3 5 3 2" xfId="14379" xr:uid="{DFEA6EC0-117F-4A13-A3F1-EF3B05B3EE36}"/>
    <cellStyle name="Table Label 3 3 5 4" xfId="14380" xr:uid="{6097D920-1FD7-484E-9757-90000CC97EDA}"/>
    <cellStyle name="Table Label 3 3 6" xfId="14381" xr:uid="{7C65BC0A-E7B3-4DFA-9FFF-EC8218A8CD68}"/>
    <cellStyle name="Table Label 3 3 6 2" xfId="14382" xr:uid="{14310FF0-A57E-4CB0-B5C0-822C441BFEE8}"/>
    <cellStyle name="Table Label 3 3 6 2 2" xfId="14383" xr:uid="{28F516A8-F59B-40E9-A415-04B697A93AEB}"/>
    <cellStyle name="Table Label 3 3 6 3" xfId="14384" xr:uid="{D1F7B080-516C-447C-9B40-362DC95FFA13}"/>
    <cellStyle name="Table Label 3 3 7" xfId="14385" xr:uid="{AFFAFD55-D923-471E-AB2E-F1B05CAD4E0F}"/>
    <cellStyle name="Table Label 3 3 7 2" xfId="14386" xr:uid="{10691352-97AF-42DD-A93E-2951B4159089}"/>
    <cellStyle name="Table Label 3 3 8" xfId="14387" xr:uid="{DFC2E3C3-A768-4F82-A588-E53E11CA7BFF}"/>
    <cellStyle name="Table Label 3 3 8 2" xfId="14388" xr:uid="{ABDED277-8DB9-48F3-B543-74C431C27BB2}"/>
    <cellStyle name="Table Label 3 3 9" xfId="14389" xr:uid="{4D328E11-9D5F-418F-8C14-6BBA03626429}"/>
    <cellStyle name="Table Label 3 4" xfId="14390" xr:uid="{3900C1ED-CDBD-45C0-90F2-7190395CC439}"/>
    <cellStyle name="Table Label 3 4 2" xfId="14391" xr:uid="{FD463FFE-3C19-4E10-B418-25763B69912D}"/>
    <cellStyle name="Table Label 3 4 2 2" xfId="14392" xr:uid="{B720E839-FA30-4EFD-B246-996252E54DC0}"/>
    <cellStyle name="Table Label 3 4 2 2 2" xfId="14393" xr:uid="{3032D518-CE7F-4596-B69F-D5BCD72BC9A6}"/>
    <cellStyle name="Table Label 3 4 2 2 2 2" xfId="14394" xr:uid="{FB10608E-C0B8-41C9-B221-E44EE8BAF007}"/>
    <cellStyle name="Table Label 3 4 2 2 3" xfId="14395" xr:uid="{7005F2FB-4377-4C10-9CEC-7FBF517399ED}"/>
    <cellStyle name="Table Label 3 4 2 3" xfId="14396" xr:uid="{A0713A31-BF32-4455-B92F-86C20430EB66}"/>
    <cellStyle name="Table Label 3 4 2 3 2" xfId="14397" xr:uid="{3E62BB3A-AB14-4734-9737-4D287984BE76}"/>
    <cellStyle name="Table Label 3 4 2 4" xfId="14398" xr:uid="{CA025641-40C9-4F1F-A368-C6E28BAB02B2}"/>
    <cellStyle name="Table Label 3 4 2 4 2" xfId="14399" xr:uid="{31193BD1-3AEA-4857-B7D2-6D4F273BE3CD}"/>
    <cellStyle name="Table Label 3 4 2 5" xfId="14400" xr:uid="{4B5DFC37-2E54-49FD-A5D1-F76D186B6C4C}"/>
    <cellStyle name="Table Label 3 4 3" xfId="14401" xr:uid="{47ED4B25-B3F6-47DD-8F3C-63253893CEA6}"/>
    <cellStyle name="Table Label 3 4 3 2" xfId="14402" xr:uid="{C2313885-5CA1-4AFA-A7AC-91F22998530E}"/>
    <cellStyle name="Table Label 3 4 3 2 2" xfId="14403" xr:uid="{884435B5-22E2-4A77-AEC3-DEDCFF9FCD0D}"/>
    <cellStyle name="Table Label 3 4 3 2 2 2" xfId="14404" xr:uid="{2FC23E2F-58D8-494C-9B8C-D1A79AA1E00F}"/>
    <cellStyle name="Table Label 3 4 3 2 3" xfId="14405" xr:uid="{E1628444-A91A-451F-A82F-FEC70952612E}"/>
    <cellStyle name="Table Label 3 4 3 3" xfId="14406" xr:uid="{5D8AE45B-5633-4E43-83CD-BF62B0348FF2}"/>
    <cellStyle name="Table Label 3 4 3 3 2" xfId="14407" xr:uid="{F120880E-4CBB-431E-8A2D-12D7E79C9205}"/>
    <cellStyle name="Table Label 3 4 3 4" xfId="14408" xr:uid="{A80B77C2-CBC1-4253-BC39-4A50987AF967}"/>
    <cellStyle name="Table Label 3 4 3 4 2" xfId="14409" xr:uid="{5880DEC6-D948-493B-8E12-EACFC2434DCE}"/>
    <cellStyle name="Table Label 3 4 3 5" xfId="14410" xr:uid="{D0A0A864-A7B7-4DEE-8C0C-80536E13B395}"/>
    <cellStyle name="Table Label 3 4 4" xfId="14411" xr:uid="{CCE1B19F-B092-40EF-BA4C-AF07201CE719}"/>
    <cellStyle name="Table Label 3 4 4 2" xfId="14412" xr:uid="{C812831E-F174-4A91-9FC5-348D242985B6}"/>
    <cellStyle name="Table Label 3 4 4 2 2" xfId="14413" xr:uid="{7D6C33DE-3F42-4481-976C-2748E6F11C1E}"/>
    <cellStyle name="Table Label 3 4 4 2 2 2" xfId="14414" xr:uid="{C637F224-9F01-4AF1-BA6F-08C4BE1DD014}"/>
    <cellStyle name="Table Label 3 4 4 2 3" xfId="14415" xr:uid="{385AB50A-3812-426F-8EFF-3DDABAE0D06C}"/>
    <cellStyle name="Table Label 3 4 4 3" xfId="14416" xr:uid="{B860E334-5BDE-40F2-9E9E-DB43E55CD3CB}"/>
    <cellStyle name="Table Label 3 4 4 3 2" xfId="14417" xr:uid="{31760D11-FDBF-4B41-AE0F-535664DCDFC4}"/>
    <cellStyle name="Table Label 3 4 4 4" xfId="14418" xr:uid="{E6A1FFCF-9392-4616-A8DC-F706F3DB9480}"/>
    <cellStyle name="Table Label 3 4 4 4 2" xfId="14419" xr:uid="{D4FF52B4-0575-4172-9BB8-14EA27464D93}"/>
    <cellStyle name="Table Label 3 4 4 5" xfId="14420" xr:uid="{F01A19F9-AB42-46ED-B3FB-AD2F17FD33A6}"/>
    <cellStyle name="Table Label 3 4 5" xfId="14421" xr:uid="{87C6B0FE-B9B7-48D6-A951-A171B296C599}"/>
    <cellStyle name="Table Label 3 4 5 2" xfId="14422" xr:uid="{7E36ECCE-32EF-46D2-9387-555ED33E2149}"/>
    <cellStyle name="Table Label 3 4 5 2 2" xfId="14423" xr:uid="{743DEA81-F4F2-4BDC-B3B1-170F9D78C6B0}"/>
    <cellStyle name="Table Label 3 4 5 2 2 2" xfId="14424" xr:uid="{D88DD2EE-FB83-4AFD-BF07-47985E6082D9}"/>
    <cellStyle name="Table Label 3 4 5 2 3" xfId="14425" xr:uid="{5948C36A-331B-4EAF-A331-5BA72D5025A9}"/>
    <cellStyle name="Table Label 3 4 5 3" xfId="14426" xr:uid="{F337BC0D-4ED2-44DB-8B5C-9A247FB64C57}"/>
    <cellStyle name="Table Label 3 4 5 3 2" xfId="14427" xr:uid="{5581967C-A24B-49F9-A70D-99232968CB43}"/>
    <cellStyle name="Table Label 3 4 5 4" xfId="14428" xr:uid="{5E91315A-1C1B-47BD-ADD5-197373C840D6}"/>
    <cellStyle name="Table Label 3 4 6" xfId="14429" xr:uid="{3A19AEED-CE8F-4305-A4A8-865014A1F35E}"/>
    <cellStyle name="Table Label 3 4 6 2" xfId="14430" xr:uid="{89F2053D-DA97-43C9-B156-DAC512D3E173}"/>
    <cellStyle name="Table Label 3 4 6 2 2" xfId="14431" xr:uid="{41CD728D-E1C7-4009-ABE8-8C6395FA1F55}"/>
    <cellStyle name="Table Label 3 4 6 3" xfId="14432" xr:uid="{336D8288-7DA1-4ED3-A32E-B44843CA0A92}"/>
    <cellStyle name="Table Label 3 4 7" xfId="14433" xr:uid="{5E11A22B-5E2D-4BC2-B648-949DE9BF55AF}"/>
    <cellStyle name="Table Label 3 4 7 2" xfId="14434" xr:uid="{A6F66865-2B7D-4230-96CD-46B76DB062CD}"/>
    <cellStyle name="Table Label 3 4 8" xfId="14435" xr:uid="{AE4F2AE9-7CEA-430C-B8B4-A374BB66BC2D}"/>
    <cellStyle name="Table Label 3 4 8 2" xfId="14436" xr:uid="{49C867A8-EDE1-4C51-8CFA-EC5782494F5C}"/>
    <cellStyle name="Table Label 3 4 9" xfId="14437" xr:uid="{674901FE-B67E-4C9E-8949-77CB988B0AAC}"/>
    <cellStyle name="Table Label 3 5" xfId="14438" xr:uid="{AD07D935-EE12-4005-8BB9-674FCBB46F9D}"/>
    <cellStyle name="Table Label 3 5 2" xfId="14439" xr:uid="{A71F9DA8-DBF2-4E1D-92D5-3A9D13426E81}"/>
    <cellStyle name="Table Label 3 5 2 2" xfId="14440" xr:uid="{198B2DE8-D8F7-4AE6-B3A1-F60D977636C7}"/>
    <cellStyle name="Table Label 3 5 2 2 2" xfId="14441" xr:uid="{CCE164C4-F0E7-488F-B46F-337B18C18649}"/>
    <cellStyle name="Table Label 3 5 2 2 2 2" xfId="14442" xr:uid="{13C3FB15-E4B0-42F7-8E87-8B3C794C3A05}"/>
    <cellStyle name="Table Label 3 5 2 2 3" xfId="14443" xr:uid="{670B3CF0-BBB5-41BC-AF1E-3C244066BAD3}"/>
    <cellStyle name="Table Label 3 5 2 3" xfId="14444" xr:uid="{1AB7AF04-DB98-49D5-9271-B8D4112ED6F9}"/>
    <cellStyle name="Table Label 3 5 2 3 2" xfId="14445" xr:uid="{4D0A96C1-DC75-4018-9C8B-5B00C518C34F}"/>
    <cellStyle name="Table Label 3 5 2 4" xfId="14446" xr:uid="{E3477761-6713-442C-81F5-B1A117F0C26F}"/>
    <cellStyle name="Table Label 3 5 2 4 2" xfId="14447" xr:uid="{DDB28D35-E2F9-4F86-8848-29CE64B403EB}"/>
    <cellStyle name="Table Label 3 5 2 5" xfId="14448" xr:uid="{5F90A7C6-FCC4-4E74-9C8B-56B0434E3067}"/>
    <cellStyle name="Table Label 3 5 3" xfId="14449" xr:uid="{20FD613B-9E41-486B-8EF2-1E9A992046FA}"/>
    <cellStyle name="Table Label 3 5 3 2" xfId="14450" xr:uid="{6419E410-DBCE-4693-8FCC-30FCB6A2F20F}"/>
    <cellStyle name="Table Label 3 5 3 2 2" xfId="14451" xr:uid="{F9352EE0-580B-4170-88D2-A22CFDF9F9E8}"/>
    <cellStyle name="Table Label 3 5 3 2 2 2" xfId="14452" xr:uid="{B0A2F2CF-9039-4F3C-A83D-F0BCF861F86F}"/>
    <cellStyle name="Table Label 3 5 3 2 3" xfId="14453" xr:uid="{70825D6E-D8E7-40A2-BA7F-871A0F8168E0}"/>
    <cellStyle name="Table Label 3 5 3 3" xfId="14454" xr:uid="{6541AA40-85E0-4C02-9295-B8772C1E4E51}"/>
    <cellStyle name="Table Label 3 5 3 3 2" xfId="14455" xr:uid="{01AB8AD1-A338-44EC-B55F-22FC394E67DB}"/>
    <cellStyle name="Table Label 3 5 3 4" xfId="14456" xr:uid="{5FF87B34-0417-4F5A-BBF8-8D69273B4C47}"/>
    <cellStyle name="Table Label 3 5 3 4 2" xfId="14457" xr:uid="{AA462260-8732-4448-A8A9-58DCCA77C140}"/>
    <cellStyle name="Table Label 3 5 3 5" xfId="14458" xr:uid="{0607AD8C-DDE3-4A73-9C0A-0377425CD81F}"/>
    <cellStyle name="Table Label 3 5 4" xfId="14459" xr:uid="{41BCF05A-DFB7-4C4E-A325-F196F60D2A30}"/>
    <cellStyle name="Table Label 3 5 4 2" xfId="14460" xr:uid="{0EF5A2EC-C325-42F8-99BC-3B07D7986257}"/>
    <cellStyle name="Table Label 3 5 4 2 2" xfId="14461" xr:uid="{B31F57B4-BC81-4EED-833C-191F0B4DDCEF}"/>
    <cellStyle name="Table Label 3 5 4 2 2 2" xfId="14462" xr:uid="{BB8EDD5C-474A-4807-9F06-0B59A624A4C0}"/>
    <cellStyle name="Table Label 3 5 4 2 3" xfId="14463" xr:uid="{52560B89-4E46-4806-AB81-FE462E830FA4}"/>
    <cellStyle name="Table Label 3 5 4 3" xfId="14464" xr:uid="{86C330F1-15C9-404D-AC3B-580960F9D26E}"/>
    <cellStyle name="Table Label 3 5 4 3 2" xfId="14465" xr:uid="{8F65D3B4-C7AC-40F6-83A5-C7AAF6929537}"/>
    <cellStyle name="Table Label 3 5 4 4" xfId="14466" xr:uid="{DBB4BA1B-BB70-4EE1-8E73-786ABC28FC11}"/>
    <cellStyle name="Table Label 3 5 4 4 2" xfId="14467" xr:uid="{C88BEFA1-1645-4425-A804-DA1BFF69022E}"/>
    <cellStyle name="Table Label 3 5 4 5" xfId="14468" xr:uid="{C2FB4A97-AB24-4C0F-B671-5C2C55410026}"/>
    <cellStyle name="Table Label 3 5 5" xfId="14469" xr:uid="{021AD0B2-028F-4022-80D8-0D7B4AA7CDDC}"/>
    <cellStyle name="Table Label 3 5 5 2" xfId="14470" xr:uid="{B558C4A6-E8DB-41F9-98F9-FF37AFB0BA47}"/>
    <cellStyle name="Table Label 3 5 5 2 2" xfId="14471" xr:uid="{2C4B19F9-9EB0-4068-B5C3-FF7605AC5CE5}"/>
    <cellStyle name="Table Label 3 5 5 2 2 2" xfId="14472" xr:uid="{3B0CAF5B-FF59-4F32-A04E-495168509C7F}"/>
    <cellStyle name="Table Label 3 5 5 2 3" xfId="14473" xr:uid="{17900E21-2CD5-46B3-B9EB-FE4FDC9A18DA}"/>
    <cellStyle name="Table Label 3 5 5 3" xfId="14474" xr:uid="{5280D5ED-E8EC-47B7-8692-0A128BAC22AE}"/>
    <cellStyle name="Table Label 3 5 5 3 2" xfId="14475" xr:uid="{652A95DF-AA5F-4F56-9E71-F2AA3A96514D}"/>
    <cellStyle name="Table Label 3 5 5 4" xfId="14476" xr:uid="{77323D48-F29B-4D6F-9BCD-DDFBFD99E909}"/>
    <cellStyle name="Table Label 3 5 6" xfId="14477" xr:uid="{B0491735-0CD4-488F-9651-A0E34D0DBAD1}"/>
    <cellStyle name="Table Label 3 5 6 2" xfId="14478" xr:uid="{DB279430-7415-40C8-A391-9A0C79358783}"/>
    <cellStyle name="Table Label 3 5 6 2 2" xfId="14479" xr:uid="{1CE78565-5DDE-42EC-B9B6-23EA93B25E06}"/>
    <cellStyle name="Table Label 3 5 6 3" xfId="14480" xr:uid="{A8D32947-719A-442F-B7F3-C2A3A418BEDD}"/>
    <cellStyle name="Table Label 3 5 7" xfId="14481" xr:uid="{FDCB0854-59C6-4DC3-89A8-DDB1314D7E97}"/>
    <cellStyle name="Table Label 3 5 7 2" xfId="14482" xr:uid="{E1381E31-EB74-47AE-88D4-B1218AA5D0B8}"/>
    <cellStyle name="Table Label 3 5 8" xfId="14483" xr:uid="{CD03D126-A4AB-4D8F-8E71-1590787AC051}"/>
    <cellStyle name="Table Label 3 5 8 2" xfId="14484" xr:uid="{0E7B6D8F-FE7B-465B-A998-2CC4E644D18F}"/>
    <cellStyle name="Table Label 3 5 9" xfId="14485" xr:uid="{3BA11C63-31D6-47D3-8311-7CDFC3033CB0}"/>
    <cellStyle name="Table Label 3 6" xfId="14486" xr:uid="{E2225A53-BC5F-4E04-B673-CD23E29599A4}"/>
    <cellStyle name="Table Label 3 6 2" xfId="14487" xr:uid="{D20B717A-1272-4A22-B94A-0E571C3C8DEF}"/>
    <cellStyle name="Table Label 3 6 2 2" xfId="14488" xr:uid="{302B5E64-929E-4426-B61D-71042AC7AF47}"/>
    <cellStyle name="Table Label 3 6 2 2 2" xfId="14489" xr:uid="{4BFE0616-CDC8-4FA2-A26E-ABB1120C7993}"/>
    <cellStyle name="Table Label 3 6 2 3" xfId="14490" xr:uid="{0FEA0291-7864-4F4A-9917-D55011C65640}"/>
    <cellStyle name="Table Label 3 6 3" xfId="14491" xr:uid="{A8ADD753-6014-4BCA-A96E-6BC759A0572C}"/>
    <cellStyle name="Table Label 3 6 3 2" xfId="14492" xr:uid="{7ADBE6B6-CFA2-4D40-B94F-C453CBA6F064}"/>
    <cellStyle name="Table Label 3 6 4" xfId="14493" xr:uid="{960978C3-86E6-4F99-BE4F-975FB4C62ED8}"/>
    <cellStyle name="Table Label 3 6 4 2" xfId="14494" xr:uid="{22169C32-568F-4699-98F5-0CCDF38CE8C1}"/>
    <cellStyle name="Table Label 3 6 5" xfId="14495" xr:uid="{6C509231-4C6E-4A0F-A443-D937C5A49A06}"/>
    <cellStyle name="Table Label 3 7" xfId="14496" xr:uid="{1AEDF3ED-AC51-4E37-81B5-CE2B8DF00425}"/>
    <cellStyle name="Table Label 3 7 2" xfId="14497" xr:uid="{FDD05104-B76B-4A3D-B0BA-9A4DCC928F38}"/>
    <cellStyle name="Table Label 3 7 2 2" xfId="14498" xr:uid="{AD9257F3-1F66-4DDF-8DD8-3ECAD32A0BBD}"/>
    <cellStyle name="Table Label 3 7 2 2 2" xfId="14499" xr:uid="{E07993E3-1B91-4DE4-8B3C-D3DCD5DB2FAA}"/>
    <cellStyle name="Table Label 3 7 2 3" xfId="14500" xr:uid="{FF05C999-DD07-4B87-9DF8-1F526F80CB12}"/>
    <cellStyle name="Table Label 3 7 3" xfId="14501" xr:uid="{55D6B474-FD81-4B7D-9844-CF913214B8ED}"/>
    <cellStyle name="Table Label 3 7 3 2" xfId="14502" xr:uid="{1BBB35CB-4FA1-402D-A7E4-D322CC0E27DC}"/>
    <cellStyle name="Table Label 3 7 4" xfId="14503" xr:uid="{19296189-607C-4F79-8E78-87E5DD45C0B9}"/>
    <cellStyle name="Table Label 3 7 4 2" xfId="14504" xr:uid="{D966AB80-A1DE-48D1-A0EB-A2B2B4974993}"/>
    <cellStyle name="Table Label 3 7 5" xfId="14505" xr:uid="{DB76915E-E235-45D8-9D7D-5FA75006C64C}"/>
    <cellStyle name="Table Label 3 8" xfId="14506" xr:uid="{B5733D6A-C5F7-44BE-B12C-F7C8DC4CA04A}"/>
    <cellStyle name="Table Label 3 8 2" xfId="14507" xr:uid="{685D2AF7-8BE8-4703-9D8C-B84FE5E5ED07}"/>
    <cellStyle name="Table Label 3 8 2 2" xfId="14508" xr:uid="{344B765E-5F88-4964-96A3-CE93B67B544E}"/>
    <cellStyle name="Table Label 3 8 2 2 2" xfId="14509" xr:uid="{D9672EA9-F38F-4832-BD44-DCABADF39ABE}"/>
    <cellStyle name="Table Label 3 8 2 3" xfId="14510" xr:uid="{5BC25FEA-9595-47CF-B20C-49D6613DF602}"/>
    <cellStyle name="Table Label 3 8 3" xfId="14511" xr:uid="{C9C09DF9-5BEF-44A3-8DA3-BC3896F6A371}"/>
    <cellStyle name="Table Label 3 8 3 2" xfId="14512" xr:uid="{C225F454-0FA0-4D99-A5C1-8C194729C506}"/>
    <cellStyle name="Table Label 3 8 4" xfId="14513" xr:uid="{04DF7C69-FEE3-42C7-A6C8-4ABC34E2D032}"/>
    <cellStyle name="Table Label 3 8 4 2" xfId="14514" xr:uid="{9DB02EAA-501A-4B66-941F-0830D3057FE7}"/>
    <cellStyle name="Table Label 3 8 5" xfId="14515" xr:uid="{1ED0F0E8-F349-4D58-A9CE-7D92912D7A6C}"/>
    <cellStyle name="Table Label 3 9" xfId="14516" xr:uid="{D5697A15-5300-4C22-92F7-968883624319}"/>
    <cellStyle name="Table Label 3 9 2" xfId="14517" xr:uid="{D5158BC7-3FAA-4916-B9A3-D9E36114F57A}"/>
    <cellStyle name="Table Label 3 9 2 2" xfId="14518" xr:uid="{D6C143C9-983D-4BFB-A4CB-054375D11233}"/>
    <cellStyle name="Table Label 3 9 3" xfId="14519" xr:uid="{4EF02F1D-CAF2-45D9-890E-7CA315F5AAA8}"/>
    <cellStyle name="Table Label 4" xfId="14520" xr:uid="{FBAB86B1-ACFA-4BBD-9F9D-A350C16CB4DC}"/>
    <cellStyle name="Table Label 4 10" xfId="14521" xr:uid="{C5633469-2EC0-4A23-9D3B-358325FDE652}"/>
    <cellStyle name="Table Label 4 10 2" xfId="14522" xr:uid="{429995F2-2936-48F8-B313-1229A87DFFA9}"/>
    <cellStyle name="Table Label 4 11" xfId="14523" xr:uid="{7A27A178-72A6-4522-97A9-1C7AFC022C60}"/>
    <cellStyle name="Table Label 4 11 2" xfId="14524" xr:uid="{87ADA606-4069-426A-A271-EC99A39D50CC}"/>
    <cellStyle name="Table Label 4 12" xfId="14525" xr:uid="{BCE88A5E-F8CA-4857-857C-8404E8FE651E}"/>
    <cellStyle name="Table Label 4 2" xfId="14526" xr:uid="{05ACE8DA-1C1B-4A30-A167-93661D36F409}"/>
    <cellStyle name="Table Label 4 2 10" xfId="14527" xr:uid="{4B7DE420-0323-47F1-A798-56469FE33A4D}"/>
    <cellStyle name="Table Label 4 2 2" xfId="14528" xr:uid="{B0A4BD94-A36B-4394-925E-8F85D00601A3}"/>
    <cellStyle name="Table Label 4 2 2 2" xfId="14529" xr:uid="{816D206C-CC2A-4895-8989-9C5EA6933ABA}"/>
    <cellStyle name="Table Label 4 2 2 2 2" xfId="14530" xr:uid="{10E48F67-EB13-4FDD-8557-E2DE582158DD}"/>
    <cellStyle name="Table Label 4 2 2 2 2 2" xfId="14531" xr:uid="{F74FF7DC-AF5F-410F-85BD-7173E60E8BDF}"/>
    <cellStyle name="Table Label 4 2 2 2 2 2 2" xfId="14532" xr:uid="{9576BED6-B6EA-47F0-952E-7C826C844ED1}"/>
    <cellStyle name="Table Label 4 2 2 2 2 3" xfId="14533" xr:uid="{14587C4B-4E8A-4727-87A5-72F754CD37E7}"/>
    <cellStyle name="Table Label 4 2 2 2 3" xfId="14534" xr:uid="{2B68BA71-720D-4277-BD30-1A8366B9D6CB}"/>
    <cellStyle name="Table Label 4 2 2 2 3 2" xfId="14535" xr:uid="{F5C0D825-1C8A-42C2-90F9-093BECC342A8}"/>
    <cellStyle name="Table Label 4 2 2 2 4" xfId="14536" xr:uid="{371F1222-CC24-45EB-90B7-96EC830DFC66}"/>
    <cellStyle name="Table Label 4 2 2 2 4 2" xfId="14537" xr:uid="{58A06696-97F1-4D86-BDA5-3B1B386135E9}"/>
    <cellStyle name="Table Label 4 2 2 2 5" xfId="14538" xr:uid="{0E6AC0C8-2F96-4956-8917-1475DDAB2108}"/>
    <cellStyle name="Table Label 4 2 2 3" xfId="14539" xr:uid="{7781EF1D-4FE4-4AF9-9EEB-93E2A41C25BD}"/>
    <cellStyle name="Table Label 4 2 2 3 2" xfId="14540" xr:uid="{C3E239A3-13F7-4641-9C21-29114A97733D}"/>
    <cellStyle name="Table Label 4 2 2 3 2 2" xfId="14541" xr:uid="{FE3C24B5-A556-4874-B414-1E63BC7735B3}"/>
    <cellStyle name="Table Label 4 2 2 3 2 2 2" xfId="14542" xr:uid="{A5F9C93E-B3A1-4612-86EF-1A744A6991A2}"/>
    <cellStyle name="Table Label 4 2 2 3 2 3" xfId="14543" xr:uid="{A3D4CE43-589A-4892-B223-A6CD3F0142D0}"/>
    <cellStyle name="Table Label 4 2 2 3 3" xfId="14544" xr:uid="{EFAAEE9B-141B-4434-81A6-F87043B58032}"/>
    <cellStyle name="Table Label 4 2 2 3 3 2" xfId="14545" xr:uid="{9766A532-9800-49C3-ABFC-ECDA7E58CA09}"/>
    <cellStyle name="Table Label 4 2 2 3 4" xfId="14546" xr:uid="{F8A3EE78-DF21-4A31-BF84-D2345B06D063}"/>
    <cellStyle name="Table Label 4 2 2 3 4 2" xfId="14547" xr:uid="{3D58FF71-9992-44BF-845F-752CB68C8AC1}"/>
    <cellStyle name="Table Label 4 2 2 3 5" xfId="14548" xr:uid="{7BB4BC77-4FE3-4DA1-A43D-79A3A47D5422}"/>
    <cellStyle name="Table Label 4 2 2 4" xfId="14549" xr:uid="{14314467-892C-4BB1-B92E-FCA6D5B1BCF5}"/>
    <cellStyle name="Table Label 4 2 2 4 2" xfId="14550" xr:uid="{07749638-4B8C-4D3D-8B97-BA741859464C}"/>
    <cellStyle name="Table Label 4 2 2 4 2 2" xfId="14551" xr:uid="{1F2EA5B3-6698-4279-AFDF-16CD293B84B6}"/>
    <cellStyle name="Table Label 4 2 2 4 2 2 2" xfId="14552" xr:uid="{C93F51C3-8641-4EA5-8C23-C08FCAC3E53D}"/>
    <cellStyle name="Table Label 4 2 2 4 2 3" xfId="14553" xr:uid="{E47665FE-24EC-41B7-BB04-2E2D040C3219}"/>
    <cellStyle name="Table Label 4 2 2 4 3" xfId="14554" xr:uid="{EB150225-8D94-4125-9095-3D6D2D80F62C}"/>
    <cellStyle name="Table Label 4 2 2 4 3 2" xfId="14555" xr:uid="{38CCBFB9-2FF0-4D00-A406-A306376FFC80}"/>
    <cellStyle name="Table Label 4 2 2 4 4" xfId="14556" xr:uid="{022102B6-A1E1-4FEE-BE69-F631560ACFAC}"/>
    <cellStyle name="Table Label 4 2 2 4 4 2" xfId="14557" xr:uid="{49EE07E2-5D8D-4BA7-9156-BDA4F7002714}"/>
    <cellStyle name="Table Label 4 2 2 4 5" xfId="14558" xr:uid="{0BCC8619-DC94-4DA6-964A-819001D8C99B}"/>
    <cellStyle name="Table Label 4 2 2 5" xfId="14559" xr:uid="{EBCB66E1-1C00-4BB4-840F-3588A7532930}"/>
    <cellStyle name="Table Label 4 2 2 5 2" xfId="14560" xr:uid="{E4D71BD1-25B8-4486-B920-C35CB0C93101}"/>
    <cellStyle name="Table Label 4 2 2 5 2 2" xfId="14561" xr:uid="{48A45DFD-1E59-4DB5-B32C-525BFAE24009}"/>
    <cellStyle name="Table Label 4 2 2 5 2 2 2" xfId="14562" xr:uid="{00AEDF8E-3BD6-4353-9A34-60E5F5AE4DDD}"/>
    <cellStyle name="Table Label 4 2 2 5 2 3" xfId="14563" xr:uid="{C88DD8B0-75C8-4E8F-8B8F-527AE8DFCD09}"/>
    <cellStyle name="Table Label 4 2 2 5 3" xfId="14564" xr:uid="{6A5D4EF4-2EE1-40AE-9F2B-92A64C03DE9F}"/>
    <cellStyle name="Table Label 4 2 2 5 3 2" xfId="14565" xr:uid="{B3613828-0A9D-4EA6-A7CE-991B7B8C65D8}"/>
    <cellStyle name="Table Label 4 2 2 5 4" xfId="14566" xr:uid="{FC42917D-7BC8-4FF2-99F5-61DB99B2EB1B}"/>
    <cellStyle name="Table Label 4 2 2 6" xfId="14567" xr:uid="{74295756-9E06-4998-969C-15D9311454BA}"/>
    <cellStyle name="Table Label 4 2 2 6 2" xfId="14568" xr:uid="{2363B1FE-A2DB-4EB4-A9E3-CC1B925F1C0C}"/>
    <cellStyle name="Table Label 4 2 2 6 2 2" xfId="14569" xr:uid="{8A9CBF99-3908-43C2-B122-005E040B756D}"/>
    <cellStyle name="Table Label 4 2 2 6 3" xfId="14570" xr:uid="{735DD4F2-F07C-4F7E-BF68-45BFC4D01A8D}"/>
    <cellStyle name="Table Label 4 2 2 7" xfId="14571" xr:uid="{A8188019-50CC-4709-88E7-2A833606B135}"/>
    <cellStyle name="Table Label 4 2 2 7 2" xfId="14572" xr:uid="{9A8260D6-E376-48EA-BB5B-975F032685C6}"/>
    <cellStyle name="Table Label 4 2 2 8" xfId="14573" xr:uid="{E8CD13F8-6DBE-48CF-8486-848A72A8517F}"/>
    <cellStyle name="Table Label 4 2 2 8 2" xfId="14574" xr:uid="{FF6413DF-DAA6-4DB0-B8B5-8D56FED0BEB3}"/>
    <cellStyle name="Table Label 4 2 2 9" xfId="14575" xr:uid="{19B2C96F-5883-49F9-8750-0BDA237EA4FA}"/>
    <cellStyle name="Table Label 4 2 3" xfId="14576" xr:uid="{3CD4D080-15DE-4234-B535-05223B8AA6F3}"/>
    <cellStyle name="Table Label 4 2 3 2" xfId="14577" xr:uid="{5B806BD6-684A-420E-A507-7A7AC9300F3E}"/>
    <cellStyle name="Table Label 4 2 3 2 2" xfId="14578" xr:uid="{08C23247-F05F-4CC4-816E-11586F81EE19}"/>
    <cellStyle name="Table Label 4 2 3 2 2 2" xfId="14579" xr:uid="{B792FE89-C2F6-487B-9F2E-633676C6B111}"/>
    <cellStyle name="Table Label 4 2 3 2 2 2 2" xfId="14580" xr:uid="{47E21862-6CCD-46A2-B073-BC029B8F42FD}"/>
    <cellStyle name="Table Label 4 2 3 2 2 3" xfId="14581" xr:uid="{97632C28-865C-4ABF-A04A-B9408D3A1F43}"/>
    <cellStyle name="Table Label 4 2 3 2 3" xfId="14582" xr:uid="{827F3D3D-5853-4FA1-8D7D-3AA1BAA1D620}"/>
    <cellStyle name="Table Label 4 2 3 2 3 2" xfId="14583" xr:uid="{68BF8D19-C9E9-4654-B36C-070489544670}"/>
    <cellStyle name="Table Label 4 2 3 2 4" xfId="14584" xr:uid="{215F9C10-544B-4C58-9686-5C2E4B9A342E}"/>
    <cellStyle name="Table Label 4 2 3 2 4 2" xfId="14585" xr:uid="{E2796606-3B78-4A45-B89F-0DAF77D00582}"/>
    <cellStyle name="Table Label 4 2 3 2 5" xfId="14586" xr:uid="{F603FB90-C717-4727-AD70-F15FF7A2EC60}"/>
    <cellStyle name="Table Label 4 2 3 3" xfId="14587" xr:uid="{DD9BF3D4-BD64-4929-94ED-EF5AACA4C90F}"/>
    <cellStyle name="Table Label 4 2 3 3 2" xfId="14588" xr:uid="{F1CACC62-1622-4A0A-9302-EE84DCD76675}"/>
    <cellStyle name="Table Label 4 2 3 3 2 2" xfId="14589" xr:uid="{F5418FFA-E4AA-4873-B472-58A411A95B7F}"/>
    <cellStyle name="Table Label 4 2 3 3 2 2 2" xfId="14590" xr:uid="{FF324D36-1769-44C0-82A1-1E2664F4D509}"/>
    <cellStyle name="Table Label 4 2 3 3 2 3" xfId="14591" xr:uid="{06979FE5-C8B2-4742-A546-DE38CE49E2B2}"/>
    <cellStyle name="Table Label 4 2 3 3 3" xfId="14592" xr:uid="{CA7CB0E6-3200-4FB2-B6E5-F4A26724763F}"/>
    <cellStyle name="Table Label 4 2 3 3 3 2" xfId="14593" xr:uid="{31D21E08-0BE6-442C-8C5B-5DB679D8A06B}"/>
    <cellStyle name="Table Label 4 2 3 3 4" xfId="14594" xr:uid="{B4C212B4-7129-4E4C-8B67-F16E3C964A63}"/>
    <cellStyle name="Table Label 4 2 3 3 4 2" xfId="14595" xr:uid="{093E4688-6DEA-4EFF-9935-103F80C5F0AD}"/>
    <cellStyle name="Table Label 4 2 3 3 5" xfId="14596" xr:uid="{E1152888-507E-4543-A899-A8B4F5F4C888}"/>
    <cellStyle name="Table Label 4 2 3 4" xfId="14597" xr:uid="{20530297-4CB9-48DC-B8CF-71BF9CB00640}"/>
    <cellStyle name="Table Label 4 2 3 4 2" xfId="14598" xr:uid="{6AB93A49-6CF9-47CC-9BB4-A779FD73B885}"/>
    <cellStyle name="Table Label 4 2 3 4 2 2" xfId="14599" xr:uid="{02A54BAB-45D9-478F-9063-D75B7C2071F3}"/>
    <cellStyle name="Table Label 4 2 3 4 2 2 2" xfId="14600" xr:uid="{58D83973-ACBA-4C93-9906-16313217E242}"/>
    <cellStyle name="Table Label 4 2 3 4 2 3" xfId="14601" xr:uid="{BD14013E-4FDC-4243-8764-0BAC1ABB00BA}"/>
    <cellStyle name="Table Label 4 2 3 4 3" xfId="14602" xr:uid="{F838010B-281F-4FA6-B313-A0A4178EF3F5}"/>
    <cellStyle name="Table Label 4 2 3 4 3 2" xfId="14603" xr:uid="{45B84CB1-37C9-4A99-A754-0188A5793DE1}"/>
    <cellStyle name="Table Label 4 2 3 4 4" xfId="14604" xr:uid="{5DEB41CF-613B-425B-B9E7-E1E6EE6C40B2}"/>
    <cellStyle name="Table Label 4 2 3 4 4 2" xfId="14605" xr:uid="{A4C4C453-663E-4A79-A6F2-25C68674A970}"/>
    <cellStyle name="Table Label 4 2 3 4 5" xfId="14606" xr:uid="{7C342123-34AB-4A3C-9056-4013E5F4B890}"/>
    <cellStyle name="Table Label 4 2 3 5" xfId="14607" xr:uid="{85E76C8F-768B-4F57-95A0-27AAB842F97B}"/>
    <cellStyle name="Table Label 4 2 3 5 2" xfId="14608" xr:uid="{8EB9E696-849C-43F2-B475-DD35C0626965}"/>
    <cellStyle name="Table Label 4 2 3 5 2 2" xfId="14609" xr:uid="{D029D69B-B62D-4034-AC65-2D3DFCAA8936}"/>
    <cellStyle name="Table Label 4 2 3 5 2 2 2" xfId="14610" xr:uid="{6210436A-DC7A-4592-8EC7-260C2004BBF5}"/>
    <cellStyle name="Table Label 4 2 3 5 2 3" xfId="14611" xr:uid="{262ED3DC-03CB-4474-93E6-5D0D45731987}"/>
    <cellStyle name="Table Label 4 2 3 5 3" xfId="14612" xr:uid="{1BC623A8-8701-4781-AC44-31D31808BF44}"/>
    <cellStyle name="Table Label 4 2 3 5 3 2" xfId="14613" xr:uid="{8F337E77-AC75-4171-A35B-BCF4A44CD852}"/>
    <cellStyle name="Table Label 4 2 3 5 4" xfId="14614" xr:uid="{A8DEE3C9-2472-440B-88A5-F0426B6D3C80}"/>
    <cellStyle name="Table Label 4 2 3 6" xfId="14615" xr:uid="{77B472D1-10E5-416F-9020-21754C1FE78F}"/>
    <cellStyle name="Table Label 4 2 3 6 2" xfId="14616" xr:uid="{735966DA-EBFE-457F-A561-BDAAFC60640B}"/>
    <cellStyle name="Table Label 4 2 3 6 2 2" xfId="14617" xr:uid="{694D0AD2-101B-4EB7-8990-E5718D3D4C80}"/>
    <cellStyle name="Table Label 4 2 3 6 3" xfId="14618" xr:uid="{3623E9BF-E0AB-4B7D-B6DB-6DD743A770B7}"/>
    <cellStyle name="Table Label 4 2 3 7" xfId="14619" xr:uid="{9CCB9980-84CF-4E2E-86FF-9475C9C9A37E}"/>
    <cellStyle name="Table Label 4 2 3 7 2" xfId="14620" xr:uid="{22988C3E-B364-4D7F-B358-48250190FE92}"/>
    <cellStyle name="Table Label 4 2 3 8" xfId="14621" xr:uid="{64B9ECA1-7A76-4FDF-BF60-835AA33227B3}"/>
    <cellStyle name="Table Label 4 2 3 8 2" xfId="14622" xr:uid="{6C838B1D-DDE3-4D7C-8DA5-3007727211C9}"/>
    <cellStyle name="Table Label 4 2 3 9" xfId="14623" xr:uid="{50825A3A-B902-4C1F-84BB-14214C09E9B5}"/>
    <cellStyle name="Table Label 4 2 4" xfId="14624" xr:uid="{F301F056-69EF-4C70-8FE4-CB7F88FB382D}"/>
    <cellStyle name="Table Label 4 2 4 2" xfId="14625" xr:uid="{BF8B603B-1683-461A-8A29-E292B4AFE3E8}"/>
    <cellStyle name="Table Label 4 2 4 2 2" xfId="14626" xr:uid="{AE3B46F3-8E59-4C5B-9C22-A468BBA61286}"/>
    <cellStyle name="Table Label 4 2 4 2 2 2" xfId="14627" xr:uid="{06628EE6-8D37-4A6D-9B70-DAF5910DD4D5}"/>
    <cellStyle name="Table Label 4 2 4 2 3" xfId="14628" xr:uid="{D585A2E5-91BF-452E-93D7-E21F83F65752}"/>
    <cellStyle name="Table Label 4 2 4 3" xfId="14629" xr:uid="{69B88314-B97D-4F12-B137-D59D79FE6C88}"/>
    <cellStyle name="Table Label 4 2 4 3 2" xfId="14630" xr:uid="{ADB3B6D5-3C93-4E2D-AF88-CE2E76080865}"/>
    <cellStyle name="Table Label 4 2 4 4" xfId="14631" xr:uid="{474925A0-1259-4A52-BF49-F61E46974B63}"/>
    <cellStyle name="Table Label 4 2 4 4 2" xfId="14632" xr:uid="{7352E6BC-CD33-492F-BD1F-D9584ABDE775}"/>
    <cellStyle name="Table Label 4 2 4 5" xfId="14633" xr:uid="{B286D9DF-A44C-4173-99CE-A2DE744A4A76}"/>
    <cellStyle name="Table Label 4 2 5" xfId="14634" xr:uid="{FDEFE24B-2EF6-4372-84DB-5BAA9543DDFF}"/>
    <cellStyle name="Table Label 4 2 5 2" xfId="14635" xr:uid="{2493DE20-5F05-46F5-848B-285B09AC7442}"/>
    <cellStyle name="Table Label 4 2 5 2 2" xfId="14636" xr:uid="{9835AFB6-8BAB-455A-8732-D8346E18AA5E}"/>
    <cellStyle name="Table Label 4 2 5 2 2 2" xfId="14637" xr:uid="{AD8733E5-67CB-4788-B350-7FC8800A3050}"/>
    <cellStyle name="Table Label 4 2 5 2 3" xfId="14638" xr:uid="{37D1E391-477D-4F78-A353-72E043605706}"/>
    <cellStyle name="Table Label 4 2 5 3" xfId="14639" xr:uid="{7DE50D3E-C328-4A65-B894-FD46E8D981B2}"/>
    <cellStyle name="Table Label 4 2 5 3 2" xfId="14640" xr:uid="{6C02D59A-153F-4DD6-8A06-87469471AA45}"/>
    <cellStyle name="Table Label 4 2 5 4" xfId="14641" xr:uid="{B5DC1B40-1011-45C6-AB0B-406DF84EA7AC}"/>
    <cellStyle name="Table Label 4 2 5 4 2" xfId="14642" xr:uid="{64A477FC-7AEB-4D92-9E1A-EF81BABDF9DC}"/>
    <cellStyle name="Table Label 4 2 5 5" xfId="14643" xr:uid="{29F5BF56-7DF3-4265-8F66-1ADE1EB4EA82}"/>
    <cellStyle name="Table Label 4 2 6" xfId="14644" xr:uid="{0D3AD798-C542-4096-8500-F6B655AA2BE8}"/>
    <cellStyle name="Table Label 4 2 6 2" xfId="14645" xr:uid="{AA6C6A68-9BE4-495A-90DB-E0DF919BC455}"/>
    <cellStyle name="Table Label 4 2 6 2 2" xfId="14646" xr:uid="{70DE0C9B-44A0-4EFD-849E-9FEA83305994}"/>
    <cellStyle name="Table Label 4 2 6 2 2 2" xfId="14647" xr:uid="{E0438449-BA61-463A-A9DE-917C3D0E8989}"/>
    <cellStyle name="Table Label 4 2 6 2 3" xfId="14648" xr:uid="{0E06642E-D172-410D-846B-DDEA10A0CC58}"/>
    <cellStyle name="Table Label 4 2 6 3" xfId="14649" xr:uid="{E0967FAC-9DB4-40DD-BF63-D25523D3CDC4}"/>
    <cellStyle name="Table Label 4 2 6 3 2" xfId="14650" xr:uid="{52FA42A7-D0B6-452E-8911-04790A2BD062}"/>
    <cellStyle name="Table Label 4 2 6 4" xfId="14651" xr:uid="{9CDB4C72-D3CA-4F6A-A74D-CA3F3E970C6B}"/>
    <cellStyle name="Table Label 4 2 6 4 2" xfId="14652" xr:uid="{78A95481-9D2D-4939-991E-F868FD783604}"/>
    <cellStyle name="Table Label 4 2 6 5" xfId="14653" xr:uid="{238BBD96-B5C7-4A67-A84F-96C537C20734}"/>
    <cellStyle name="Table Label 4 2 7" xfId="14654" xr:uid="{AB2B0FB7-5B5B-4621-AC08-ED9FFB43DEA6}"/>
    <cellStyle name="Table Label 4 2 7 2" xfId="14655" xr:uid="{1F675425-9D84-4FC2-A0C0-236F00C3AA50}"/>
    <cellStyle name="Table Label 4 2 7 2 2" xfId="14656" xr:uid="{411D502E-3630-485C-BCFC-8549F3B72A34}"/>
    <cellStyle name="Table Label 4 2 7 3" xfId="14657" xr:uid="{CE63E77B-5CAB-4303-BD1A-E97AB56C1E2B}"/>
    <cellStyle name="Table Label 4 2 8" xfId="14658" xr:uid="{27F421D1-C8AA-4FC2-A6C8-C521211B5DFE}"/>
    <cellStyle name="Table Label 4 2 8 2" xfId="14659" xr:uid="{64685A7B-FAD5-49FD-A3FD-D952EC69E871}"/>
    <cellStyle name="Table Label 4 2 9" xfId="14660" xr:uid="{D6EB8585-C3F2-45D6-BEE2-1A0D9CDD82F9}"/>
    <cellStyle name="Table Label 4 2 9 2" xfId="14661" xr:uid="{990A1104-C2CF-43A4-AE04-4EE0452D7B9E}"/>
    <cellStyle name="Table Label 4 3" xfId="14662" xr:uid="{9E77FE3A-E6A2-47B4-AB04-32D1CEECF439}"/>
    <cellStyle name="Table Label 4 3 2" xfId="14663" xr:uid="{D66763FC-8DDE-4D84-A87F-AC73CBE9A1AB}"/>
    <cellStyle name="Table Label 4 3 2 2" xfId="14664" xr:uid="{FFAEED26-4037-4B71-9B4A-E7883E52DEFC}"/>
    <cellStyle name="Table Label 4 3 2 2 2" xfId="14665" xr:uid="{4084CAE9-FE59-4410-8D9C-559EC5F62312}"/>
    <cellStyle name="Table Label 4 3 2 2 2 2" xfId="14666" xr:uid="{21035B68-4030-45A3-913D-125DFBCECCA7}"/>
    <cellStyle name="Table Label 4 3 2 2 3" xfId="14667" xr:uid="{5906C497-6306-46F5-96F8-1A6291A84A0E}"/>
    <cellStyle name="Table Label 4 3 2 3" xfId="14668" xr:uid="{30BF9413-18E5-475C-A00B-8CD6F37DCCCE}"/>
    <cellStyle name="Table Label 4 3 2 3 2" xfId="14669" xr:uid="{CF8996F7-07D2-45CF-B874-A28BE9D7F00F}"/>
    <cellStyle name="Table Label 4 3 2 4" xfId="14670" xr:uid="{BCFA12BC-9488-4284-80E1-4E6F04A1273B}"/>
    <cellStyle name="Table Label 4 3 2 4 2" xfId="14671" xr:uid="{239F3451-AC4F-4EF8-9219-3A5E8B75D94A}"/>
    <cellStyle name="Table Label 4 3 2 5" xfId="14672" xr:uid="{8D90769B-2B32-4E0A-BF6B-DCC2CFD3CF65}"/>
    <cellStyle name="Table Label 4 3 3" xfId="14673" xr:uid="{CDAE8054-A8B9-4E53-9E97-CBB92BCD442E}"/>
    <cellStyle name="Table Label 4 3 3 2" xfId="14674" xr:uid="{D1D3E1B5-95D1-44E7-B92A-5E7F5BFF39D1}"/>
    <cellStyle name="Table Label 4 3 3 2 2" xfId="14675" xr:uid="{0D0D3C78-5B8F-4CFF-B526-A9325BBBE609}"/>
    <cellStyle name="Table Label 4 3 3 2 2 2" xfId="14676" xr:uid="{DF091B96-BC4F-4F50-B5AE-F86725182883}"/>
    <cellStyle name="Table Label 4 3 3 2 3" xfId="14677" xr:uid="{AF0D45A4-4450-4AA3-A9AE-5A42E8BE9D47}"/>
    <cellStyle name="Table Label 4 3 3 3" xfId="14678" xr:uid="{5E38E254-695B-4A59-AAAA-761C6479DA59}"/>
    <cellStyle name="Table Label 4 3 3 3 2" xfId="14679" xr:uid="{93B89DB7-38CC-4DB0-9016-1F853F84AF0F}"/>
    <cellStyle name="Table Label 4 3 3 4" xfId="14680" xr:uid="{DCEA68A8-3D2C-457E-AD0B-BDA5E060C6F6}"/>
    <cellStyle name="Table Label 4 3 3 4 2" xfId="14681" xr:uid="{6B3D945D-485F-40F5-B70C-C48ECA0A8C09}"/>
    <cellStyle name="Table Label 4 3 3 5" xfId="14682" xr:uid="{45358BBB-1D89-4C1D-A16B-412F5E911DAA}"/>
    <cellStyle name="Table Label 4 3 4" xfId="14683" xr:uid="{B245E969-1CE1-479B-848B-919DD9A615B3}"/>
    <cellStyle name="Table Label 4 3 4 2" xfId="14684" xr:uid="{24BBD469-C047-402A-9008-06CB75A64C10}"/>
    <cellStyle name="Table Label 4 3 4 2 2" xfId="14685" xr:uid="{2E4876FD-BA43-4387-806D-33A4BAA98F9E}"/>
    <cellStyle name="Table Label 4 3 4 2 2 2" xfId="14686" xr:uid="{1797A3B2-B611-4B41-9775-1EEECC546036}"/>
    <cellStyle name="Table Label 4 3 4 2 3" xfId="14687" xr:uid="{735E47D0-B19A-47EA-BF84-C03A572D8F50}"/>
    <cellStyle name="Table Label 4 3 4 3" xfId="14688" xr:uid="{0EB9411F-2BB6-4583-B53B-FBA9CA0CFE04}"/>
    <cellStyle name="Table Label 4 3 4 3 2" xfId="14689" xr:uid="{7ABBEBD6-EDEA-43D9-949D-3D229EF26267}"/>
    <cellStyle name="Table Label 4 3 4 4" xfId="14690" xr:uid="{CB95EABF-80F8-4AFC-B6FA-2A031AAE27D5}"/>
    <cellStyle name="Table Label 4 3 4 4 2" xfId="14691" xr:uid="{23D57B9A-8BFF-46C7-B1DF-6F1E27BD5195}"/>
    <cellStyle name="Table Label 4 3 4 5" xfId="14692" xr:uid="{F655B3D8-7D6C-4323-925D-B3F7550FF7F8}"/>
    <cellStyle name="Table Label 4 3 5" xfId="14693" xr:uid="{8D4FFF38-55A4-4B08-8943-4772A4D2C3B4}"/>
    <cellStyle name="Table Label 4 3 5 2" xfId="14694" xr:uid="{E5433A0A-1D48-4783-997D-182F94F77B51}"/>
    <cellStyle name="Table Label 4 3 5 2 2" xfId="14695" xr:uid="{0C9FF8F9-A17D-4C66-998C-1E2FF3EE8871}"/>
    <cellStyle name="Table Label 4 3 5 2 2 2" xfId="14696" xr:uid="{4612B2B5-AF5F-45AE-8384-B4297F305277}"/>
    <cellStyle name="Table Label 4 3 5 2 3" xfId="14697" xr:uid="{CB695048-3CF5-48D2-B143-174F55325C88}"/>
    <cellStyle name="Table Label 4 3 5 3" xfId="14698" xr:uid="{C8CD7F8C-07FC-4C97-AD78-A766456E832D}"/>
    <cellStyle name="Table Label 4 3 5 3 2" xfId="14699" xr:uid="{D376C1F4-BB29-4EF2-84AA-771365DBE07A}"/>
    <cellStyle name="Table Label 4 3 5 4" xfId="14700" xr:uid="{00F8BFB0-528F-44E3-8874-E2A82C940CE2}"/>
    <cellStyle name="Table Label 4 3 6" xfId="14701" xr:uid="{E73E5FD9-7A19-490A-9CA2-52CFC4F0C1A8}"/>
    <cellStyle name="Table Label 4 3 6 2" xfId="14702" xr:uid="{97017A97-A2B2-42E9-A23B-2C793CB60B7B}"/>
    <cellStyle name="Table Label 4 3 6 2 2" xfId="14703" xr:uid="{C3202030-8C19-4FB5-AAF5-D32F8FC126D6}"/>
    <cellStyle name="Table Label 4 3 6 3" xfId="14704" xr:uid="{064062BB-6AF9-4A02-AE9D-CBBF1046C908}"/>
    <cellStyle name="Table Label 4 3 7" xfId="14705" xr:uid="{4663656E-09AC-4CD4-9C9F-871FEFAF6DEB}"/>
    <cellStyle name="Table Label 4 3 7 2" xfId="14706" xr:uid="{6D745C74-BAEF-4FD2-A1D1-5A3B9848D1C6}"/>
    <cellStyle name="Table Label 4 3 8" xfId="14707" xr:uid="{E0429C49-9703-40E5-9E82-AE1233443E3F}"/>
    <cellStyle name="Table Label 4 3 8 2" xfId="14708" xr:uid="{14AD517A-8742-48BB-AA3E-F2ACA876601C}"/>
    <cellStyle name="Table Label 4 3 9" xfId="14709" xr:uid="{59999CDF-252B-4C32-8F88-74A04F9CF2E4}"/>
    <cellStyle name="Table Label 4 4" xfId="14710" xr:uid="{B84B5F78-E164-49AB-9DC3-2A6321AE9406}"/>
    <cellStyle name="Table Label 4 4 2" xfId="14711" xr:uid="{C7C1CB8E-390C-4056-A274-237E704B9EB2}"/>
    <cellStyle name="Table Label 4 4 2 2" xfId="14712" xr:uid="{666153FD-5627-4E70-83A6-1FE3A265DC11}"/>
    <cellStyle name="Table Label 4 4 2 2 2" xfId="14713" xr:uid="{B7BD55F0-4117-427D-AE08-C6EAD8F49758}"/>
    <cellStyle name="Table Label 4 4 2 2 2 2" xfId="14714" xr:uid="{243E9C98-1A8B-40F8-A0B7-C4BA0402C6FC}"/>
    <cellStyle name="Table Label 4 4 2 2 3" xfId="14715" xr:uid="{4D10BACE-96FD-439F-9CFD-08577DCDEE06}"/>
    <cellStyle name="Table Label 4 4 2 3" xfId="14716" xr:uid="{D0D94F6B-719B-4AF1-99EB-B153D4FA1AE1}"/>
    <cellStyle name="Table Label 4 4 2 3 2" xfId="14717" xr:uid="{CAE71D64-7010-4DE1-931C-07B221CAFAB5}"/>
    <cellStyle name="Table Label 4 4 2 4" xfId="14718" xr:uid="{46227C7A-BE1D-4990-BDAB-E3E5DF3ACB44}"/>
    <cellStyle name="Table Label 4 4 2 4 2" xfId="14719" xr:uid="{09C06E2B-2188-4F6A-8C7F-4A67DD1BA2AD}"/>
    <cellStyle name="Table Label 4 4 2 5" xfId="14720" xr:uid="{4A9FE4A9-2BFA-491E-8F2D-04DF4382FA14}"/>
    <cellStyle name="Table Label 4 4 3" xfId="14721" xr:uid="{F845D6F0-5FF5-42E5-8F73-3DFDAEEFEC82}"/>
    <cellStyle name="Table Label 4 4 3 2" xfId="14722" xr:uid="{CD14D877-2B97-4106-B0A8-0FEB86F62456}"/>
    <cellStyle name="Table Label 4 4 3 2 2" xfId="14723" xr:uid="{3F3205C7-E74C-4837-A2A2-292D486EC625}"/>
    <cellStyle name="Table Label 4 4 3 2 2 2" xfId="14724" xr:uid="{AD1B6FD5-DEDD-4336-90F7-4704EB07EA62}"/>
    <cellStyle name="Table Label 4 4 3 2 3" xfId="14725" xr:uid="{8DB231BD-AD72-4CEE-8130-3B9D48A0EA48}"/>
    <cellStyle name="Table Label 4 4 3 3" xfId="14726" xr:uid="{B6360FD1-0653-4C84-89BE-C4A0E38585DC}"/>
    <cellStyle name="Table Label 4 4 3 3 2" xfId="14727" xr:uid="{CCF6F89B-FD21-4571-9791-6A2168428A8C}"/>
    <cellStyle name="Table Label 4 4 3 4" xfId="14728" xr:uid="{2C35C6CB-4919-47D6-9BEF-B05A559A9842}"/>
    <cellStyle name="Table Label 4 4 3 4 2" xfId="14729" xr:uid="{CF0A3132-4466-4B43-BC5A-716C9AB73383}"/>
    <cellStyle name="Table Label 4 4 3 5" xfId="14730" xr:uid="{69C82A2D-BE4C-4192-9292-8D4B4686A6B9}"/>
    <cellStyle name="Table Label 4 4 4" xfId="14731" xr:uid="{50AD94D9-63DD-4758-8DFD-91714EC12B2D}"/>
    <cellStyle name="Table Label 4 4 4 2" xfId="14732" xr:uid="{A33F0369-522E-4417-A975-5A298953249D}"/>
    <cellStyle name="Table Label 4 4 4 2 2" xfId="14733" xr:uid="{B52C2056-D9B6-4575-B508-2A0F26DB9213}"/>
    <cellStyle name="Table Label 4 4 4 2 2 2" xfId="14734" xr:uid="{94540766-D855-47A0-8381-F025395C85A9}"/>
    <cellStyle name="Table Label 4 4 4 2 3" xfId="14735" xr:uid="{59205D2B-81BB-40DE-85E4-156BE3CE9C00}"/>
    <cellStyle name="Table Label 4 4 4 3" xfId="14736" xr:uid="{90407575-9D66-4CCE-950E-1EBDA09D3DB7}"/>
    <cellStyle name="Table Label 4 4 4 3 2" xfId="14737" xr:uid="{2C1E56A4-DAE3-4C00-A992-24F3C7A2ABA2}"/>
    <cellStyle name="Table Label 4 4 4 4" xfId="14738" xr:uid="{E9611128-F25D-43E0-8729-66B5FC7CDD95}"/>
    <cellStyle name="Table Label 4 4 4 4 2" xfId="14739" xr:uid="{E4A7891E-9CA0-4D8C-84DF-8ADBFA1911BB}"/>
    <cellStyle name="Table Label 4 4 4 5" xfId="14740" xr:uid="{7EBABA22-198E-4788-AD1C-D06938331259}"/>
    <cellStyle name="Table Label 4 4 5" xfId="14741" xr:uid="{55741B87-2B1A-443E-B167-FAAD01AEEF4E}"/>
    <cellStyle name="Table Label 4 4 5 2" xfId="14742" xr:uid="{49874BAC-DD27-4BC5-9849-48671F76E002}"/>
    <cellStyle name="Table Label 4 4 5 2 2" xfId="14743" xr:uid="{2FAD69B5-A3BB-42E5-9385-9A7268A71D37}"/>
    <cellStyle name="Table Label 4 4 5 2 2 2" xfId="14744" xr:uid="{BFBB83C3-C181-4FE0-99AE-CD49EADE0395}"/>
    <cellStyle name="Table Label 4 4 5 2 3" xfId="14745" xr:uid="{AA4BA8E5-B6EE-4BB0-8A4B-803345D9FFBA}"/>
    <cellStyle name="Table Label 4 4 5 3" xfId="14746" xr:uid="{14A8DD41-3175-440B-AB68-DCBB3FAE3B28}"/>
    <cellStyle name="Table Label 4 4 5 3 2" xfId="14747" xr:uid="{B927D241-0DF9-4FF7-A83A-3C860B8B7EA2}"/>
    <cellStyle name="Table Label 4 4 5 4" xfId="14748" xr:uid="{05D6723B-D8E8-40F8-88E6-A7E99353C411}"/>
    <cellStyle name="Table Label 4 4 6" xfId="14749" xr:uid="{8E52D024-8259-4F6C-8D06-D63F73F36E47}"/>
    <cellStyle name="Table Label 4 4 6 2" xfId="14750" xr:uid="{D49F5B54-7736-4F2E-8F52-5D75EEA36B4C}"/>
    <cellStyle name="Table Label 4 4 6 2 2" xfId="14751" xr:uid="{93B4BAB9-B302-488F-8192-CC126F13AC88}"/>
    <cellStyle name="Table Label 4 4 6 3" xfId="14752" xr:uid="{4F3A52FE-6EF6-43E0-8E5D-1715F80BBD75}"/>
    <cellStyle name="Table Label 4 4 7" xfId="14753" xr:uid="{0C7D5079-4176-4BB3-9BE3-6DD628052D59}"/>
    <cellStyle name="Table Label 4 4 7 2" xfId="14754" xr:uid="{217F3CDB-DE17-4002-92A0-C5C04E6E009F}"/>
    <cellStyle name="Table Label 4 4 8" xfId="14755" xr:uid="{9BF73E4D-D349-41F3-9747-6CC96770289E}"/>
    <cellStyle name="Table Label 4 4 8 2" xfId="14756" xr:uid="{BB5848AB-5274-4F7B-924B-664B9DD180FE}"/>
    <cellStyle name="Table Label 4 4 9" xfId="14757" xr:uid="{79001DFE-61B6-4A34-96DF-BD0BE99B3F01}"/>
    <cellStyle name="Table Label 4 5" xfId="14758" xr:uid="{66431058-9EC5-4029-801D-A0F9BEA4D54C}"/>
    <cellStyle name="Table Label 4 5 2" xfId="14759" xr:uid="{792D7208-392D-4FA9-ADB6-D0CBE136123E}"/>
    <cellStyle name="Table Label 4 5 2 2" xfId="14760" xr:uid="{7338CAF0-A27F-410B-A117-F0EC15BF781A}"/>
    <cellStyle name="Table Label 4 5 2 2 2" xfId="14761" xr:uid="{4ADF4EF7-8D99-40C0-9E10-C1F2BF625CEB}"/>
    <cellStyle name="Table Label 4 5 2 2 2 2" xfId="14762" xr:uid="{1689705D-D78F-4FC5-8236-96DEF3799847}"/>
    <cellStyle name="Table Label 4 5 2 2 3" xfId="14763" xr:uid="{C9DE1B2A-4AA5-4ABE-B09C-8A514B89F9E5}"/>
    <cellStyle name="Table Label 4 5 2 3" xfId="14764" xr:uid="{612EFC81-FC4F-47F7-B3F3-883300F77E54}"/>
    <cellStyle name="Table Label 4 5 2 3 2" xfId="14765" xr:uid="{D8C3CF8F-0845-4021-BA9F-B45E49733DB7}"/>
    <cellStyle name="Table Label 4 5 2 4" xfId="14766" xr:uid="{79B62A1A-B765-428B-8369-DE66A00115A6}"/>
    <cellStyle name="Table Label 4 5 2 4 2" xfId="14767" xr:uid="{ED48B2D5-B87B-4B2A-BCB1-6BC713C56041}"/>
    <cellStyle name="Table Label 4 5 2 5" xfId="14768" xr:uid="{56643999-271F-418B-BF36-82C2CF7DA561}"/>
    <cellStyle name="Table Label 4 5 3" xfId="14769" xr:uid="{8373EE3E-5196-41CF-890E-67010739173F}"/>
    <cellStyle name="Table Label 4 5 3 2" xfId="14770" xr:uid="{C0604A47-A525-4ADF-89DB-C031D7E3AC72}"/>
    <cellStyle name="Table Label 4 5 3 2 2" xfId="14771" xr:uid="{ADA76828-E850-412B-8C62-4971532CF1EA}"/>
    <cellStyle name="Table Label 4 5 3 2 2 2" xfId="14772" xr:uid="{D2AD7B91-65FA-429A-B8D2-1EB67F4BA509}"/>
    <cellStyle name="Table Label 4 5 3 2 3" xfId="14773" xr:uid="{3C2B9F15-2416-428B-BE9A-9FC43DE8E566}"/>
    <cellStyle name="Table Label 4 5 3 3" xfId="14774" xr:uid="{CA8DA4FF-7B67-4BC1-984B-26B5850A4FA3}"/>
    <cellStyle name="Table Label 4 5 3 3 2" xfId="14775" xr:uid="{13ABA734-C357-4830-AF40-BF99BABA4C83}"/>
    <cellStyle name="Table Label 4 5 3 4" xfId="14776" xr:uid="{1025A252-6EF2-4CA8-A19C-D2E4496719AF}"/>
    <cellStyle name="Table Label 4 5 3 4 2" xfId="14777" xr:uid="{9865D197-CAE4-43D7-AC9B-F8015D2E507A}"/>
    <cellStyle name="Table Label 4 5 3 5" xfId="14778" xr:uid="{8B540279-A680-4A99-9BD7-3ED4337435A7}"/>
    <cellStyle name="Table Label 4 5 4" xfId="14779" xr:uid="{F1F59A48-3A47-466F-A116-75302EA6C65C}"/>
    <cellStyle name="Table Label 4 5 4 2" xfId="14780" xr:uid="{C9F5591B-2408-4089-A4CB-375249CDCE4B}"/>
    <cellStyle name="Table Label 4 5 4 2 2" xfId="14781" xr:uid="{E23C6182-297E-4781-9AFD-208E57AA06C8}"/>
    <cellStyle name="Table Label 4 5 4 2 2 2" xfId="14782" xr:uid="{2AE06A1C-3F65-4CE3-A49D-B73276C88633}"/>
    <cellStyle name="Table Label 4 5 4 2 3" xfId="14783" xr:uid="{5F21921F-BABE-4A26-98EE-0868FDA4313D}"/>
    <cellStyle name="Table Label 4 5 4 3" xfId="14784" xr:uid="{76240C3D-66A0-45A6-9517-9022A5EA69E2}"/>
    <cellStyle name="Table Label 4 5 4 3 2" xfId="14785" xr:uid="{ADCC361C-0D93-4684-B0D6-050CD296B3D4}"/>
    <cellStyle name="Table Label 4 5 4 4" xfId="14786" xr:uid="{315B5F08-9AFA-4552-9DC5-4FC91801D08C}"/>
    <cellStyle name="Table Label 4 5 4 4 2" xfId="14787" xr:uid="{8A3774A9-2F1C-42DE-B443-50087FF7FC4F}"/>
    <cellStyle name="Table Label 4 5 4 5" xfId="14788" xr:uid="{56E86F16-263E-40B1-9F4F-4E5E165E5010}"/>
    <cellStyle name="Table Label 4 5 5" xfId="14789" xr:uid="{3C71A225-5035-4D53-BDB4-AF12129B72D8}"/>
    <cellStyle name="Table Label 4 5 5 2" xfId="14790" xr:uid="{10F80AE9-7FBC-42B1-80C1-055932B6E003}"/>
    <cellStyle name="Table Label 4 5 5 2 2" xfId="14791" xr:uid="{B5DAF132-892F-4315-95B0-7DCC85AD3BCF}"/>
    <cellStyle name="Table Label 4 5 5 2 2 2" xfId="14792" xr:uid="{9B3C1AA4-165A-43F9-953A-58D3F91B29CA}"/>
    <cellStyle name="Table Label 4 5 5 2 3" xfId="14793" xr:uid="{8F421F84-EB58-42BF-84F6-054223178E9D}"/>
    <cellStyle name="Table Label 4 5 5 3" xfId="14794" xr:uid="{5512B4E9-F6DD-4062-B460-E869ECECC8FF}"/>
    <cellStyle name="Table Label 4 5 5 3 2" xfId="14795" xr:uid="{86F914AE-B1BD-42B3-ACA9-8F8CAD42C205}"/>
    <cellStyle name="Table Label 4 5 5 4" xfId="14796" xr:uid="{EEC32D8A-753F-4854-BCCE-D11361772C9F}"/>
    <cellStyle name="Table Label 4 5 6" xfId="14797" xr:uid="{7604F1FE-B561-4778-A921-88B39873E7FF}"/>
    <cellStyle name="Table Label 4 5 6 2" xfId="14798" xr:uid="{55D7298F-44C9-4B72-B55B-AA8A56819DCF}"/>
    <cellStyle name="Table Label 4 5 6 2 2" xfId="14799" xr:uid="{D50B574E-1C78-4FA9-A63C-D10355B7821D}"/>
    <cellStyle name="Table Label 4 5 6 3" xfId="14800" xr:uid="{6C533FA4-2563-44DF-B691-22B0A3E04D85}"/>
    <cellStyle name="Table Label 4 5 7" xfId="14801" xr:uid="{DFEF7B08-2951-4580-A434-14C3599416CD}"/>
    <cellStyle name="Table Label 4 5 7 2" xfId="14802" xr:uid="{EFA70FF8-82EE-49B4-9E03-4DB34EA01C7F}"/>
    <cellStyle name="Table Label 4 5 8" xfId="14803" xr:uid="{A9F46053-2DEA-409B-BB87-BD01531FCA85}"/>
    <cellStyle name="Table Label 4 5 8 2" xfId="14804" xr:uid="{4222242E-50A4-4556-AD7A-7FAE507B7A59}"/>
    <cellStyle name="Table Label 4 5 9" xfId="14805" xr:uid="{A73347E2-8C7A-49D0-BD38-5AF1EB176A7C}"/>
    <cellStyle name="Table Label 4 6" xfId="14806" xr:uid="{105E36B8-8E09-4DB7-A28A-7C158144ACBF}"/>
    <cellStyle name="Table Label 4 6 2" xfId="14807" xr:uid="{A00F4F1C-7A42-4B0D-8D9F-391F07A408F5}"/>
    <cellStyle name="Table Label 4 6 2 2" xfId="14808" xr:uid="{28DD2F91-738F-43B4-9395-BBB247ED2314}"/>
    <cellStyle name="Table Label 4 6 2 2 2" xfId="14809" xr:uid="{AC78C9DF-3407-4F12-8B70-53F0A7FC5E4A}"/>
    <cellStyle name="Table Label 4 6 2 3" xfId="14810" xr:uid="{C41A19F6-C683-47CF-8381-A2934D9790E0}"/>
    <cellStyle name="Table Label 4 6 3" xfId="14811" xr:uid="{0B445DBC-F9A4-4CD3-BADA-D028A6D4D0EF}"/>
    <cellStyle name="Table Label 4 6 3 2" xfId="14812" xr:uid="{3401DF95-0B70-4753-9B9C-309DBC4F86B5}"/>
    <cellStyle name="Table Label 4 6 4" xfId="14813" xr:uid="{B90814CB-6FD9-4A16-9656-ADB7949A069B}"/>
    <cellStyle name="Table Label 4 6 4 2" xfId="14814" xr:uid="{E33C8523-58A4-477D-B7AB-9F1CE53F0A01}"/>
    <cellStyle name="Table Label 4 6 5" xfId="14815" xr:uid="{DC9C0F94-8D89-4ADA-958A-69C519E21AF5}"/>
    <cellStyle name="Table Label 4 7" xfId="14816" xr:uid="{26BD296A-AC2E-4938-80CA-511876BE2A37}"/>
    <cellStyle name="Table Label 4 7 2" xfId="14817" xr:uid="{F9493CD3-6B60-4B4C-9A21-58631D904A74}"/>
    <cellStyle name="Table Label 4 7 2 2" xfId="14818" xr:uid="{45EDD8D9-727B-45A0-ACD9-45797EF245E1}"/>
    <cellStyle name="Table Label 4 7 2 2 2" xfId="14819" xr:uid="{FBA3C312-E86E-4AA5-A4AB-D2B23ACCDFF0}"/>
    <cellStyle name="Table Label 4 7 2 3" xfId="14820" xr:uid="{93B9B597-51C9-41DC-82AF-B88C47359E74}"/>
    <cellStyle name="Table Label 4 7 3" xfId="14821" xr:uid="{4E9DE06E-AED4-4D56-B6E8-86CCB211D05C}"/>
    <cellStyle name="Table Label 4 7 3 2" xfId="14822" xr:uid="{002195DE-2DB0-469C-82D4-F6EA006FBFD8}"/>
    <cellStyle name="Table Label 4 7 4" xfId="14823" xr:uid="{550A1360-A45A-49AA-ABD4-FD0AF2B7DECF}"/>
    <cellStyle name="Table Label 4 7 4 2" xfId="14824" xr:uid="{4B8AD6A8-6B01-43D6-8863-06851DC83E3C}"/>
    <cellStyle name="Table Label 4 7 5" xfId="14825" xr:uid="{40DD00D7-5628-4EDF-8C22-1E9718653DC8}"/>
    <cellStyle name="Table Label 4 8" xfId="14826" xr:uid="{44C90F9D-1E57-4DD4-B5A0-A09998ECD56A}"/>
    <cellStyle name="Table Label 4 8 2" xfId="14827" xr:uid="{645A1DBA-8867-4BD2-B2CB-36CCBD13212D}"/>
    <cellStyle name="Table Label 4 8 2 2" xfId="14828" xr:uid="{2DF5A466-2486-4642-A5D4-CCD2ACFA9BFB}"/>
    <cellStyle name="Table Label 4 8 2 2 2" xfId="14829" xr:uid="{5A0E9E58-7AA3-4DC2-AF48-F397E13B1C5E}"/>
    <cellStyle name="Table Label 4 8 2 3" xfId="14830" xr:uid="{C6983312-3574-4871-8333-62105EA72D0A}"/>
    <cellStyle name="Table Label 4 8 3" xfId="14831" xr:uid="{3613773D-F8A5-4B13-B8F2-ADF667827026}"/>
    <cellStyle name="Table Label 4 8 3 2" xfId="14832" xr:uid="{459E4D18-BE6E-4B6C-A2F5-ADB87699509A}"/>
    <cellStyle name="Table Label 4 8 4" xfId="14833" xr:uid="{F36D5755-7341-42DE-8065-E3296D4792F7}"/>
    <cellStyle name="Table Label 4 8 4 2" xfId="14834" xr:uid="{83195438-89D0-4BCB-BAA5-4B99BD3A65CE}"/>
    <cellStyle name="Table Label 4 8 5" xfId="14835" xr:uid="{8CC702D8-7626-4C9C-9D9E-7C0FD7A5BD0F}"/>
    <cellStyle name="Table Label 4 9" xfId="14836" xr:uid="{38BEE2DB-E9EC-453F-B475-151B2B3C2006}"/>
    <cellStyle name="Table Label 4 9 2" xfId="14837" xr:uid="{677BBD20-D379-4276-A891-89B70A4767AF}"/>
    <cellStyle name="Table Label 4 9 2 2" xfId="14838" xr:uid="{CEBA3C5E-D531-4BFE-A120-B07140AD9256}"/>
    <cellStyle name="Table Label 4 9 3" xfId="14839" xr:uid="{CBA6D1AE-397D-4383-8979-C0AAE51C4421}"/>
    <cellStyle name="Table Label 5" xfId="14840" xr:uid="{F7859D80-BA7A-4512-91DB-E48482483F50}"/>
    <cellStyle name="Table Label 5 10" xfId="14841" xr:uid="{955A32C9-16C9-45D6-A394-EEBDEE805BDC}"/>
    <cellStyle name="Table Label 5 10 2" xfId="14842" xr:uid="{0ED98E79-B55C-4456-AA41-DC793F9C7EAE}"/>
    <cellStyle name="Table Label 5 11" xfId="14843" xr:uid="{0A367F4C-4456-43E6-829C-3292B5CF2C33}"/>
    <cellStyle name="Table Label 5 11 2" xfId="14844" xr:uid="{870A41DC-1985-4BB2-81CC-EB1DEC419844}"/>
    <cellStyle name="Table Label 5 12" xfId="14845" xr:uid="{BBD42717-FC54-4592-9AB8-F83D5B1D6287}"/>
    <cellStyle name="Table Label 5 2" xfId="14846" xr:uid="{4CE323F1-394F-49E8-A692-CCAC720CB8A8}"/>
    <cellStyle name="Table Label 5 2 10" xfId="14847" xr:uid="{31A57CAD-7D92-4BD2-936A-BB6472B8D296}"/>
    <cellStyle name="Table Label 5 2 2" xfId="14848" xr:uid="{83C69533-979A-4621-B981-DB37632CE587}"/>
    <cellStyle name="Table Label 5 2 2 2" xfId="14849" xr:uid="{3736D286-AAC3-4BF4-89FF-B9E7B45BBFC1}"/>
    <cellStyle name="Table Label 5 2 2 2 2" xfId="14850" xr:uid="{82C8E489-FBDE-4020-8CE7-4F3F92A50561}"/>
    <cellStyle name="Table Label 5 2 2 2 2 2" xfId="14851" xr:uid="{4FAB44C2-186A-4941-AA56-32ED3B5D5BBC}"/>
    <cellStyle name="Table Label 5 2 2 2 2 2 2" xfId="14852" xr:uid="{228F81CF-2F1D-4677-A77B-C1AFF4D2B135}"/>
    <cellStyle name="Table Label 5 2 2 2 2 3" xfId="14853" xr:uid="{D9FA7930-A56D-4D92-8F14-60611A1F93FB}"/>
    <cellStyle name="Table Label 5 2 2 2 3" xfId="14854" xr:uid="{789AFB20-3540-4DA3-BDB2-6B06B76D5046}"/>
    <cellStyle name="Table Label 5 2 2 2 3 2" xfId="14855" xr:uid="{CCFF126B-EEAF-4FC8-86DA-F979B7A8139E}"/>
    <cellStyle name="Table Label 5 2 2 2 4" xfId="14856" xr:uid="{7DD6C90B-BA8A-4B83-8A74-C3095BB33678}"/>
    <cellStyle name="Table Label 5 2 2 2 4 2" xfId="14857" xr:uid="{A74AAB92-30EB-4DBC-8EE7-B9DE1D762761}"/>
    <cellStyle name="Table Label 5 2 2 2 5" xfId="14858" xr:uid="{A32FD529-0C18-4DBB-861F-2D55DB01BE36}"/>
    <cellStyle name="Table Label 5 2 2 3" xfId="14859" xr:uid="{917B4005-D034-4A72-AEBB-70075E7E29BA}"/>
    <cellStyle name="Table Label 5 2 2 3 2" xfId="14860" xr:uid="{2D2F96B1-E59C-465F-A489-8D9168E3BB98}"/>
    <cellStyle name="Table Label 5 2 2 3 2 2" xfId="14861" xr:uid="{118FBF21-81F0-4219-8702-06C07C316EB8}"/>
    <cellStyle name="Table Label 5 2 2 3 2 2 2" xfId="14862" xr:uid="{DC01AB26-9A16-4A85-98B4-03FDFCAA428C}"/>
    <cellStyle name="Table Label 5 2 2 3 2 3" xfId="14863" xr:uid="{36E21773-EBED-42D4-A98D-52214013B8DA}"/>
    <cellStyle name="Table Label 5 2 2 3 3" xfId="14864" xr:uid="{AEFC33E5-3E03-484E-BFA6-AE2CC8134274}"/>
    <cellStyle name="Table Label 5 2 2 3 3 2" xfId="14865" xr:uid="{ED39141E-0213-43A2-9F2B-70E564D2C601}"/>
    <cellStyle name="Table Label 5 2 2 3 4" xfId="14866" xr:uid="{5DD9E9C2-EEFC-47F7-B493-AE64A5F92298}"/>
    <cellStyle name="Table Label 5 2 2 3 4 2" xfId="14867" xr:uid="{E361AC52-7FB1-4AD7-A9F6-300ADE413FDC}"/>
    <cellStyle name="Table Label 5 2 2 3 5" xfId="14868" xr:uid="{7847127C-F913-4AE0-A53A-2EE7331E08AB}"/>
    <cellStyle name="Table Label 5 2 2 4" xfId="14869" xr:uid="{2383BDEE-3F9E-420C-851B-930C6072D9B7}"/>
    <cellStyle name="Table Label 5 2 2 4 2" xfId="14870" xr:uid="{26BA1CA9-4CFB-4793-884B-A666CF7E7670}"/>
    <cellStyle name="Table Label 5 2 2 4 2 2" xfId="14871" xr:uid="{42F468D9-AD00-46AB-8FA5-C3F84B4BD319}"/>
    <cellStyle name="Table Label 5 2 2 4 2 2 2" xfId="14872" xr:uid="{6B795AFD-0007-409D-8E92-4973F16C9239}"/>
    <cellStyle name="Table Label 5 2 2 4 2 3" xfId="14873" xr:uid="{02E8A208-8C08-4F48-8596-62DB5BE5A689}"/>
    <cellStyle name="Table Label 5 2 2 4 3" xfId="14874" xr:uid="{A0AFB7CD-74CA-43F9-A487-5CB8C0B3169E}"/>
    <cellStyle name="Table Label 5 2 2 4 3 2" xfId="14875" xr:uid="{D5BB3D59-BDD7-4EC2-8A16-6702768087E0}"/>
    <cellStyle name="Table Label 5 2 2 4 4" xfId="14876" xr:uid="{B83F4F9F-D000-404D-BE15-7A21ABE24E25}"/>
    <cellStyle name="Table Label 5 2 2 4 4 2" xfId="14877" xr:uid="{9083E025-07A9-4714-A55E-E09F6F55ED49}"/>
    <cellStyle name="Table Label 5 2 2 4 5" xfId="14878" xr:uid="{7C2176AC-34CE-493C-849E-88A13E5F3AB3}"/>
    <cellStyle name="Table Label 5 2 2 5" xfId="14879" xr:uid="{0307CC0A-3C61-4A8B-9B6A-D563F74FDAEA}"/>
    <cellStyle name="Table Label 5 2 2 5 2" xfId="14880" xr:uid="{F05BBE2D-27DF-4132-B74F-5699B675B40A}"/>
    <cellStyle name="Table Label 5 2 2 5 2 2" xfId="14881" xr:uid="{6EC2E4D8-7FE4-4748-BC26-BE9B7A9AF6A6}"/>
    <cellStyle name="Table Label 5 2 2 5 2 2 2" xfId="14882" xr:uid="{3310D2B2-441F-4A6E-B720-CEE710780470}"/>
    <cellStyle name="Table Label 5 2 2 5 2 3" xfId="14883" xr:uid="{938E5CC4-44C3-414E-B96B-CB4D312E55D6}"/>
    <cellStyle name="Table Label 5 2 2 5 3" xfId="14884" xr:uid="{80F497D4-F55D-410F-BCEA-97C9646CCB4F}"/>
    <cellStyle name="Table Label 5 2 2 5 3 2" xfId="14885" xr:uid="{C9F4F348-DB6D-43A5-B237-0B0C92EBE2F3}"/>
    <cellStyle name="Table Label 5 2 2 5 4" xfId="14886" xr:uid="{F78BD0F6-C107-4657-B56C-8550F5027C7B}"/>
    <cellStyle name="Table Label 5 2 2 6" xfId="14887" xr:uid="{B9E216E5-8265-42E0-A834-A260F3606C04}"/>
    <cellStyle name="Table Label 5 2 2 6 2" xfId="14888" xr:uid="{E75AE611-D8BA-469A-A073-AB30C1BE0DCC}"/>
    <cellStyle name="Table Label 5 2 2 6 2 2" xfId="14889" xr:uid="{E8DD2638-6A2F-4FC5-A7D9-202C361E7FC3}"/>
    <cellStyle name="Table Label 5 2 2 6 3" xfId="14890" xr:uid="{A6974938-1BAC-465E-8A1F-A01D74D2337F}"/>
    <cellStyle name="Table Label 5 2 2 7" xfId="14891" xr:uid="{EC6BC2BF-82AF-45A9-98BB-C25BCE582342}"/>
    <cellStyle name="Table Label 5 2 2 7 2" xfId="14892" xr:uid="{A0252DF7-451C-4F34-9C54-F6F0748512BF}"/>
    <cellStyle name="Table Label 5 2 2 8" xfId="14893" xr:uid="{9EC7BD6B-10D2-4AAD-A069-B843C94F4659}"/>
    <cellStyle name="Table Label 5 2 2 8 2" xfId="14894" xr:uid="{98FA97A6-1444-46A8-B087-95F0A6FA7B34}"/>
    <cellStyle name="Table Label 5 2 2 9" xfId="14895" xr:uid="{FFB3F8CB-C50B-47A1-A9D7-48BC1E8C8B20}"/>
    <cellStyle name="Table Label 5 2 3" xfId="14896" xr:uid="{B3949052-9CA4-4AB4-A251-97E1F66F6775}"/>
    <cellStyle name="Table Label 5 2 3 2" xfId="14897" xr:uid="{5B2A9639-47A4-41F0-A514-756F31DADD41}"/>
    <cellStyle name="Table Label 5 2 3 2 2" xfId="14898" xr:uid="{BC1CBDB1-DE65-4209-86E5-4757C63A5F14}"/>
    <cellStyle name="Table Label 5 2 3 2 2 2" xfId="14899" xr:uid="{121FD331-E267-406D-A91E-FC1AF8931A46}"/>
    <cellStyle name="Table Label 5 2 3 2 2 2 2" xfId="14900" xr:uid="{829703DC-17EB-44BC-965E-C1E4F3AABEE2}"/>
    <cellStyle name="Table Label 5 2 3 2 2 3" xfId="14901" xr:uid="{64CB2960-BF25-47C2-964F-43EF12647943}"/>
    <cellStyle name="Table Label 5 2 3 2 3" xfId="14902" xr:uid="{41AC9E48-71F5-4B4A-AAC2-D985D15ED254}"/>
    <cellStyle name="Table Label 5 2 3 2 3 2" xfId="14903" xr:uid="{696C9F6B-0AF2-407F-AA19-72698660CE94}"/>
    <cellStyle name="Table Label 5 2 3 2 4" xfId="14904" xr:uid="{58912E2E-9109-4AC5-8F47-8287664656F7}"/>
    <cellStyle name="Table Label 5 2 3 2 4 2" xfId="14905" xr:uid="{1F85A31E-633B-4625-8A01-BADCD04DA4AE}"/>
    <cellStyle name="Table Label 5 2 3 2 5" xfId="14906" xr:uid="{AD0D6352-4C74-4CC4-BEEC-6C32F6EAB223}"/>
    <cellStyle name="Table Label 5 2 3 3" xfId="14907" xr:uid="{475A90D8-F3BA-4194-A93E-8955AECA06D3}"/>
    <cellStyle name="Table Label 5 2 3 3 2" xfId="14908" xr:uid="{1272416F-F7E0-4AA9-97A0-E378C63F62F5}"/>
    <cellStyle name="Table Label 5 2 3 3 2 2" xfId="14909" xr:uid="{07F8401D-7415-4D74-8CA4-798BE06FD8EB}"/>
    <cellStyle name="Table Label 5 2 3 3 2 2 2" xfId="14910" xr:uid="{7FFF1430-9D51-423D-8407-3EE783CC9A12}"/>
    <cellStyle name="Table Label 5 2 3 3 2 3" xfId="14911" xr:uid="{872F1B0C-BADA-4F06-A770-50DBA3E2C33F}"/>
    <cellStyle name="Table Label 5 2 3 3 3" xfId="14912" xr:uid="{208332C4-C005-4D6B-9FF8-FDE6C046570A}"/>
    <cellStyle name="Table Label 5 2 3 3 3 2" xfId="14913" xr:uid="{3ED5010A-4413-45DB-8A9A-F163336656F8}"/>
    <cellStyle name="Table Label 5 2 3 3 4" xfId="14914" xr:uid="{B4AF5761-6D22-4FAC-8C68-2F17F3B29604}"/>
    <cellStyle name="Table Label 5 2 3 3 4 2" xfId="14915" xr:uid="{72A99D40-DC65-4563-822E-35DE9D7ED45F}"/>
    <cellStyle name="Table Label 5 2 3 3 5" xfId="14916" xr:uid="{3603E0AE-602A-47AC-81CC-64B05CF65F98}"/>
    <cellStyle name="Table Label 5 2 3 4" xfId="14917" xr:uid="{A1918182-D1C8-4E32-BBA6-77CC64C1B029}"/>
    <cellStyle name="Table Label 5 2 3 4 2" xfId="14918" xr:uid="{B7C26245-6E04-41FB-B576-14069F98050B}"/>
    <cellStyle name="Table Label 5 2 3 4 2 2" xfId="14919" xr:uid="{003B1A68-1E52-447D-8BB5-C6347804A4BD}"/>
    <cellStyle name="Table Label 5 2 3 4 2 2 2" xfId="14920" xr:uid="{6D128FE1-6020-40FF-85F1-104A13DADA5B}"/>
    <cellStyle name="Table Label 5 2 3 4 2 3" xfId="14921" xr:uid="{45C130FB-BB26-41B6-8F1F-F0C9E75E2C1A}"/>
    <cellStyle name="Table Label 5 2 3 4 3" xfId="14922" xr:uid="{E5DB2427-3332-4BE6-9C1E-4FD14C111565}"/>
    <cellStyle name="Table Label 5 2 3 4 3 2" xfId="14923" xr:uid="{98300048-431C-4E1C-8B36-7EC2CC0870BC}"/>
    <cellStyle name="Table Label 5 2 3 4 4" xfId="14924" xr:uid="{AFB22B62-ED97-433D-9F14-6F700968C3F0}"/>
    <cellStyle name="Table Label 5 2 3 4 4 2" xfId="14925" xr:uid="{81034BA2-FAAB-4A24-BDEA-FC77E22799AD}"/>
    <cellStyle name="Table Label 5 2 3 4 5" xfId="14926" xr:uid="{AEA59B64-6E16-4DD1-8620-2C0C433F8FEC}"/>
    <cellStyle name="Table Label 5 2 3 5" xfId="14927" xr:uid="{5C464322-1B05-425D-A31A-6E6DCD508603}"/>
    <cellStyle name="Table Label 5 2 3 5 2" xfId="14928" xr:uid="{D5033013-8468-495A-9724-19C35A50CB28}"/>
    <cellStyle name="Table Label 5 2 3 5 2 2" xfId="14929" xr:uid="{B5F27152-990C-4B44-BCAF-F5ED452D7D1B}"/>
    <cellStyle name="Table Label 5 2 3 5 2 2 2" xfId="14930" xr:uid="{B51382DD-89BA-403C-A5DA-6B47F3E06557}"/>
    <cellStyle name="Table Label 5 2 3 5 2 3" xfId="14931" xr:uid="{F2AEDC46-2450-4104-A5EA-0B85D7BA7019}"/>
    <cellStyle name="Table Label 5 2 3 5 3" xfId="14932" xr:uid="{2466BEE9-858A-48BB-8E88-5DA0EDC1B02E}"/>
    <cellStyle name="Table Label 5 2 3 5 3 2" xfId="14933" xr:uid="{C4EB57DD-66B3-4FCF-9C94-5133745740E3}"/>
    <cellStyle name="Table Label 5 2 3 5 4" xfId="14934" xr:uid="{1EB3E869-0E1D-42E9-8A39-55508CEF1667}"/>
    <cellStyle name="Table Label 5 2 3 6" xfId="14935" xr:uid="{158BF952-20E1-4524-BC72-47EEE79C229E}"/>
    <cellStyle name="Table Label 5 2 3 6 2" xfId="14936" xr:uid="{DE819353-0CFC-44B3-9CD2-7925A433708B}"/>
    <cellStyle name="Table Label 5 2 3 6 2 2" xfId="14937" xr:uid="{1A6448EA-F86D-499C-8A7F-B0801A1108B3}"/>
    <cellStyle name="Table Label 5 2 3 6 3" xfId="14938" xr:uid="{B9D598E4-3DCD-48A9-B47B-28282C226146}"/>
    <cellStyle name="Table Label 5 2 3 7" xfId="14939" xr:uid="{35F70E3C-7C62-48C8-A37A-2B64F29BFF23}"/>
    <cellStyle name="Table Label 5 2 3 7 2" xfId="14940" xr:uid="{EBB5B6B2-59DA-43CF-96FE-F08A77A90786}"/>
    <cellStyle name="Table Label 5 2 3 8" xfId="14941" xr:uid="{327D29AD-79C6-463F-96BC-AC6953E92AD3}"/>
    <cellStyle name="Table Label 5 2 3 8 2" xfId="14942" xr:uid="{D1B7D8BA-FE60-4246-8022-62326863D105}"/>
    <cellStyle name="Table Label 5 2 3 9" xfId="14943" xr:uid="{4BBE80B1-A1A1-43BE-8291-1C309DAEFE9D}"/>
    <cellStyle name="Table Label 5 2 4" xfId="14944" xr:uid="{BE2630FC-6AD7-473C-955C-AA1579E0701B}"/>
    <cellStyle name="Table Label 5 2 4 2" xfId="14945" xr:uid="{ACCA6224-CE07-4B7F-BDEE-A202E8654697}"/>
    <cellStyle name="Table Label 5 2 4 2 2" xfId="14946" xr:uid="{0E0BF368-F78E-4DAF-9A4C-E9C2A283E4BD}"/>
    <cellStyle name="Table Label 5 2 4 2 2 2" xfId="14947" xr:uid="{1388B40A-6621-4830-B582-94C01A8EFC7E}"/>
    <cellStyle name="Table Label 5 2 4 2 3" xfId="14948" xr:uid="{1182ACD1-F0E4-49A8-B802-F999A12346CF}"/>
    <cellStyle name="Table Label 5 2 4 3" xfId="14949" xr:uid="{D11A1D95-321B-45D1-8B15-48CED981A90C}"/>
    <cellStyle name="Table Label 5 2 4 3 2" xfId="14950" xr:uid="{C4FA023C-8C86-4423-995B-657B9AD6B70B}"/>
    <cellStyle name="Table Label 5 2 4 4" xfId="14951" xr:uid="{019DECCA-5562-4942-8677-B6E4E1C52631}"/>
    <cellStyle name="Table Label 5 2 4 4 2" xfId="14952" xr:uid="{E4FCB592-9AB0-4D32-88CE-5DDFB6D05F79}"/>
    <cellStyle name="Table Label 5 2 4 5" xfId="14953" xr:uid="{B4A62FD7-7410-47E9-99D8-F2CE97B99F8F}"/>
    <cellStyle name="Table Label 5 2 5" xfId="14954" xr:uid="{5D6D577F-E5B1-4D4B-B8D7-9ECA0B9A534A}"/>
    <cellStyle name="Table Label 5 2 5 2" xfId="14955" xr:uid="{83CB5C0C-6525-4C23-BA31-44CD4BFF9661}"/>
    <cellStyle name="Table Label 5 2 5 2 2" xfId="14956" xr:uid="{99A5E0C2-AD92-466E-81A0-B5AECF78202F}"/>
    <cellStyle name="Table Label 5 2 5 2 2 2" xfId="14957" xr:uid="{4DD1B7EC-2336-403E-A803-5E920302AAE4}"/>
    <cellStyle name="Table Label 5 2 5 2 3" xfId="14958" xr:uid="{AFD43711-A485-40F2-9CF5-4DDB40C3E8B3}"/>
    <cellStyle name="Table Label 5 2 5 3" xfId="14959" xr:uid="{44ED2482-787C-45EB-9731-465199DE0946}"/>
    <cellStyle name="Table Label 5 2 5 3 2" xfId="14960" xr:uid="{CE5B149C-B0BA-422A-A63F-A10B0FDDEADC}"/>
    <cellStyle name="Table Label 5 2 5 4" xfId="14961" xr:uid="{F59F2EE9-0045-4D47-9504-C51CF3B674EC}"/>
    <cellStyle name="Table Label 5 2 5 4 2" xfId="14962" xr:uid="{F0E610A8-E90C-4314-84AC-1EC1EB382934}"/>
    <cellStyle name="Table Label 5 2 5 5" xfId="14963" xr:uid="{BB1A99B5-C716-4044-AB37-1DB6B4D543C6}"/>
    <cellStyle name="Table Label 5 2 6" xfId="14964" xr:uid="{EE5AEFA1-4A04-4F61-9252-FFE5D859F83B}"/>
    <cellStyle name="Table Label 5 2 6 2" xfId="14965" xr:uid="{4C4329E8-97A1-43A5-B76D-4AE1F971977C}"/>
    <cellStyle name="Table Label 5 2 6 2 2" xfId="14966" xr:uid="{A8F97A6C-C219-4851-94E5-86BBDC48BF76}"/>
    <cellStyle name="Table Label 5 2 6 2 2 2" xfId="14967" xr:uid="{F05CBC6B-4833-435B-B5CE-AD036ABF3FFD}"/>
    <cellStyle name="Table Label 5 2 6 2 3" xfId="14968" xr:uid="{93610677-910B-4B57-8607-88A1E41439DA}"/>
    <cellStyle name="Table Label 5 2 6 3" xfId="14969" xr:uid="{EF8ADEE0-1D04-4A6E-A6A3-8DF0CD8214ED}"/>
    <cellStyle name="Table Label 5 2 6 3 2" xfId="14970" xr:uid="{E298897C-6F28-4434-9606-1FB1E148C906}"/>
    <cellStyle name="Table Label 5 2 6 4" xfId="14971" xr:uid="{28B6A740-9DA6-4E9D-8D6A-1368B02575FB}"/>
    <cellStyle name="Table Label 5 2 6 4 2" xfId="14972" xr:uid="{A97AE51B-EBF6-428A-8412-1B14564EA051}"/>
    <cellStyle name="Table Label 5 2 6 5" xfId="14973" xr:uid="{5B6635C7-D711-4BAA-923F-396849B40478}"/>
    <cellStyle name="Table Label 5 2 7" xfId="14974" xr:uid="{314DD5A2-92E5-454C-AED4-D71EFAE6398B}"/>
    <cellStyle name="Table Label 5 2 7 2" xfId="14975" xr:uid="{631FF671-3E2F-4FD1-A336-4C01826D0392}"/>
    <cellStyle name="Table Label 5 2 7 2 2" xfId="14976" xr:uid="{455DD1D2-E1B9-4985-BCE4-9489059653ED}"/>
    <cellStyle name="Table Label 5 2 7 3" xfId="14977" xr:uid="{87B42943-449A-481D-B538-3928A12B3DED}"/>
    <cellStyle name="Table Label 5 2 8" xfId="14978" xr:uid="{3BF70A34-74A2-49D8-B08D-754C77BAE61E}"/>
    <cellStyle name="Table Label 5 2 8 2" xfId="14979" xr:uid="{6ACA6620-1CC1-426B-B38C-31F01A2A2686}"/>
    <cellStyle name="Table Label 5 2 9" xfId="14980" xr:uid="{DE2C53EA-752C-4024-B9AA-43450E2D3D1A}"/>
    <cellStyle name="Table Label 5 2 9 2" xfId="14981" xr:uid="{69D01BEE-569C-4D75-BA39-53DFEC79C82F}"/>
    <cellStyle name="Table Label 5 3" xfId="14982" xr:uid="{E64FB4D0-57BE-4BDB-8D1E-45DC54B92F70}"/>
    <cellStyle name="Table Label 5 3 2" xfId="14983" xr:uid="{633D3152-4339-4764-AE29-A2D17356F0F8}"/>
    <cellStyle name="Table Label 5 3 2 2" xfId="14984" xr:uid="{D3044972-257E-4121-AC1B-95D94E14A41C}"/>
    <cellStyle name="Table Label 5 3 2 2 2" xfId="14985" xr:uid="{DE22F2AB-92D5-40AB-B6F8-BA3BD2F20A7C}"/>
    <cellStyle name="Table Label 5 3 2 2 2 2" xfId="14986" xr:uid="{CBC4594B-3196-4CB1-91A4-E245C00F975C}"/>
    <cellStyle name="Table Label 5 3 2 2 3" xfId="14987" xr:uid="{193A526B-6100-421C-8E43-ACC4F8D153B5}"/>
    <cellStyle name="Table Label 5 3 2 3" xfId="14988" xr:uid="{A335FE28-11FC-48D7-A60B-9E422E628E01}"/>
    <cellStyle name="Table Label 5 3 2 3 2" xfId="14989" xr:uid="{007196E4-6477-4A78-BD96-EB1EC4C55905}"/>
    <cellStyle name="Table Label 5 3 2 4" xfId="14990" xr:uid="{65318754-8A03-42D0-9B63-04612B23C55A}"/>
    <cellStyle name="Table Label 5 3 2 4 2" xfId="14991" xr:uid="{3A1F6281-51F4-4876-A385-DEF9F5C7AB24}"/>
    <cellStyle name="Table Label 5 3 2 5" xfId="14992" xr:uid="{08EBFE66-6176-42FC-9D25-072E4A09988D}"/>
    <cellStyle name="Table Label 5 3 3" xfId="14993" xr:uid="{9B179739-F7E4-4699-87A6-E47D16B8C9B6}"/>
    <cellStyle name="Table Label 5 3 3 2" xfId="14994" xr:uid="{7D3894BB-8F82-4DF4-853F-D24D12C18223}"/>
    <cellStyle name="Table Label 5 3 3 2 2" xfId="14995" xr:uid="{C72AD58C-0260-4D55-BA59-10DF13390D3D}"/>
    <cellStyle name="Table Label 5 3 3 2 2 2" xfId="14996" xr:uid="{2524F382-3E13-4029-BD82-E0F467091F6F}"/>
    <cellStyle name="Table Label 5 3 3 2 3" xfId="14997" xr:uid="{4E4A0188-313A-43AB-91BB-13903FE3FDEC}"/>
    <cellStyle name="Table Label 5 3 3 3" xfId="14998" xr:uid="{CCFC7017-836E-4DB9-AA2B-F90BA4153382}"/>
    <cellStyle name="Table Label 5 3 3 3 2" xfId="14999" xr:uid="{74D96FB2-FF16-4B32-B5B9-BDCA524F17D1}"/>
    <cellStyle name="Table Label 5 3 3 4" xfId="15000" xr:uid="{8B6CB36E-4CB4-486A-AB99-41D212574AE5}"/>
    <cellStyle name="Table Label 5 3 3 4 2" xfId="15001" xr:uid="{851AEBF4-25A4-4228-B2A4-9D22495D6AF7}"/>
    <cellStyle name="Table Label 5 3 3 5" xfId="15002" xr:uid="{75119135-EA9C-4153-9A7D-F672BC3107BE}"/>
    <cellStyle name="Table Label 5 3 4" xfId="15003" xr:uid="{6A462275-3EAA-47E4-931A-7FC4367F927B}"/>
    <cellStyle name="Table Label 5 3 4 2" xfId="15004" xr:uid="{BECF46AB-64F7-4C65-9CA4-8C2DCF67FDC7}"/>
    <cellStyle name="Table Label 5 3 4 2 2" xfId="15005" xr:uid="{907ADEF3-FEED-4FAF-A963-F2B0F9499AE8}"/>
    <cellStyle name="Table Label 5 3 4 2 2 2" xfId="15006" xr:uid="{44E8A6AE-97D3-4216-AF25-4FA970DA7E78}"/>
    <cellStyle name="Table Label 5 3 4 2 3" xfId="15007" xr:uid="{F6E07016-C0F1-4928-A361-BDB86535D23F}"/>
    <cellStyle name="Table Label 5 3 4 3" xfId="15008" xr:uid="{1B35D25F-E65C-4925-BFF2-245D474B5D60}"/>
    <cellStyle name="Table Label 5 3 4 3 2" xfId="15009" xr:uid="{76B934E0-BCAE-4729-8983-E02CC6CDCC14}"/>
    <cellStyle name="Table Label 5 3 4 4" xfId="15010" xr:uid="{AA38DBC7-CDC0-43EA-8D91-4E7979FC0FCA}"/>
    <cellStyle name="Table Label 5 3 4 4 2" xfId="15011" xr:uid="{971EEDB4-0E54-4F60-81E7-2139AA7E5333}"/>
    <cellStyle name="Table Label 5 3 4 5" xfId="15012" xr:uid="{C4E7F27E-50E2-4378-980E-BEC65571E21E}"/>
    <cellStyle name="Table Label 5 3 5" xfId="15013" xr:uid="{A54CEF29-8467-4C40-B8B1-7C3063EAA712}"/>
    <cellStyle name="Table Label 5 3 5 2" xfId="15014" xr:uid="{79304D9D-04E4-423A-89DF-C6FA71A17A0A}"/>
    <cellStyle name="Table Label 5 3 5 2 2" xfId="15015" xr:uid="{1D061783-E6F0-44A0-BD3B-2D8199348A81}"/>
    <cellStyle name="Table Label 5 3 5 2 2 2" xfId="15016" xr:uid="{B6255DCA-C77C-4613-9E21-BA53C5482A04}"/>
    <cellStyle name="Table Label 5 3 5 2 3" xfId="15017" xr:uid="{945B942F-9616-4C7B-B4A5-FCE7511C0769}"/>
    <cellStyle name="Table Label 5 3 5 3" xfId="15018" xr:uid="{B50FEE37-0F4C-4370-8D4C-2B2483A848A1}"/>
    <cellStyle name="Table Label 5 3 5 3 2" xfId="15019" xr:uid="{963AFFC6-4679-4A37-BF54-B6C7D18F23D1}"/>
    <cellStyle name="Table Label 5 3 5 4" xfId="15020" xr:uid="{F4A1D2DB-BAEA-442E-8010-F53986539B9B}"/>
    <cellStyle name="Table Label 5 3 6" xfId="15021" xr:uid="{AAEF366B-E2DE-48E0-BD2D-92949012CE4D}"/>
    <cellStyle name="Table Label 5 3 6 2" xfId="15022" xr:uid="{EEF2A0FB-3FEA-4E34-BB00-38B639060603}"/>
    <cellStyle name="Table Label 5 3 6 2 2" xfId="15023" xr:uid="{6F374E2E-8C25-42EC-8316-D4205C1734E9}"/>
    <cellStyle name="Table Label 5 3 6 3" xfId="15024" xr:uid="{836C3A08-0794-4DCC-A357-E8DC0A3A23FE}"/>
    <cellStyle name="Table Label 5 3 7" xfId="15025" xr:uid="{0FE239AE-4713-4B71-8966-41086670D69D}"/>
    <cellStyle name="Table Label 5 3 7 2" xfId="15026" xr:uid="{ECE0AE51-8A5F-464E-B5D7-809C584B2958}"/>
    <cellStyle name="Table Label 5 3 8" xfId="15027" xr:uid="{1517ECF3-57BB-4D49-8A42-262D73273C3C}"/>
    <cellStyle name="Table Label 5 3 8 2" xfId="15028" xr:uid="{F7657247-720A-446A-9933-7E5EF68B8C09}"/>
    <cellStyle name="Table Label 5 3 9" xfId="15029" xr:uid="{E435E3C9-BFAD-454B-A61B-7833F956B21C}"/>
    <cellStyle name="Table Label 5 4" xfId="15030" xr:uid="{C42D7E36-B895-442A-8C7C-95CD8FB42FCF}"/>
    <cellStyle name="Table Label 5 4 2" xfId="15031" xr:uid="{ED01ED74-8AFB-4A60-AD13-CA86351740A3}"/>
    <cellStyle name="Table Label 5 4 2 2" xfId="15032" xr:uid="{437BE2D2-765E-45E9-B8FA-25E2C193A7DC}"/>
    <cellStyle name="Table Label 5 4 2 2 2" xfId="15033" xr:uid="{CB58308E-7964-4E4E-BA42-8651214322B8}"/>
    <cellStyle name="Table Label 5 4 2 2 2 2" xfId="15034" xr:uid="{24076FA8-919E-42C8-88CD-62F8EDA59031}"/>
    <cellStyle name="Table Label 5 4 2 2 3" xfId="15035" xr:uid="{C5E38826-96B0-462B-95DD-DE3714AADF24}"/>
    <cellStyle name="Table Label 5 4 2 3" xfId="15036" xr:uid="{AC89881A-0C21-46FC-8A1B-6A06FED2A3A9}"/>
    <cellStyle name="Table Label 5 4 2 3 2" xfId="15037" xr:uid="{EEBA5E56-7AEF-4AF3-AF04-CC57B3C3A98B}"/>
    <cellStyle name="Table Label 5 4 2 4" xfId="15038" xr:uid="{F20DBD9F-35FA-4485-B904-1CE9B330C40A}"/>
    <cellStyle name="Table Label 5 4 2 4 2" xfId="15039" xr:uid="{346C640B-096F-4499-B83C-908B866607D9}"/>
    <cellStyle name="Table Label 5 4 2 5" xfId="15040" xr:uid="{19B48F36-D213-4231-851E-AF3175626AB3}"/>
    <cellStyle name="Table Label 5 4 3" xfId="15041" xr:uid="{20A4000D-4025-4537-94F2-1B88D7655EDF}"/>
    <cellStyle name="Table Label 5 4 3 2" xfId="15042" xr:uid="{A3B45BF7-C0BB-4E7A-8C71-002FDD84469C}"/>
    <cellStyle name="Table Label 5 4 3 2 2" xfId="15043" xr:uid="{9946D215-B8D4-427A-A6CC-346B520EFD02}"/>
    <cellStyle name="Table Label 5 4 3 2 2 2" xfId="15044" xr:uid="{E4DF0788-8CAD-4453-9B2D-1F7B020F455E}"/>
    <cellStyle name="Table Label 5 4 3 2 3" xfId="15045" xr:uid="{9146F1B1-B2B1-43D5-9330-3825BAB590BF}"/>
    <cellStyle name="Table Label 5 4 3 3" xfId="15046" xr:uid="{E4871652-6044-4F70-93DD-8FD3B7439CC2}"/>
    <cellStyle name="Table Label 5 4 3 3 2" xfId="15047" xr:uid="{BF18DBAF-EE6B-406A-B9EB-81E7CE566750}"/>
    <cellStyle name="Table Label 5 4 3 4" xfId="15048" xr:uid="{EC70EF3A-5947-42A4-930B-ECB0C1DDB76A}"/>
    <cellStyle name="Table Label 5 4 3 4 2" xfId="15049" xr:uid="{7843E2C9-29E4-49D9-8D58-2B151A00DE10}"/>
    <cellStyle name="Table Label 5 4 3 5" xfId="15050" xr:uid="{4343204C-077B-43FA-9B69-1760D49A3CAD}"/>
    <cellStyle name="Table Label 5 4 4" xfId="15051" xr:uid="{FEB0C3B3-F382-46B0-AD48-1D387103B811}"/>
    <cellStyle name="Table Label 5 4 4 2" xfId="15052" xr:uid="{06B7FB2A-A1AA-4088-B4FE-FA4D1C858D7A}"/>
    <cellStyle name="Table Label 5 4 4 2 2" xfId="15053" xr:uid="{9B89605E-DD8E-4ECF-87C9-693F0FACF1E6}"/>
    <cellStyle name="Table Label 5 4 4 2 2 2" xfId="15054" xr:uid="{F6BEDEF3-8B3F-4FA1-BF0F-813DE2383F9C}"/>
    <cellStyle name="Table Label 5 4 4 2 3" xfId="15055" xr:uid="{CF474AF4-8D68-4873-88BD-FB1539F9658B}"/>
    <cellStyle name="Table Label 5 4 4 3" xfId="15056" xr:uid="{A871C2EF-A042-4D9F-8AD0-02F3C98C059E}"/>
    <cellStyle name="Table Label 5 4 4 3 2" xfId="15057" xr:uid="{24BB6557-C452-4B1D-A722-3029A1E67FC9}"/>
    <cellStyle name="Table Label 5 4 4 4" xfId="15058" xr:uid="{DC311AB2-F481-4078-9D62-EA1E710D4018}"/>
    <cellStyle name="Table Label 5 4 4 4 2" xfId="15059" xr:uid="{E2A27BD7-DBF2-4FA6-B526-5A1E4A54C2B8}"/>
    <cellStyle name="Table Label 5 4 4 5" xfId="15060" xr:uid="{671F89EA-B8A1-4EFB-8DC2-35F9F8C55AE5}"/>
    <cellStyle name="Table Label 5 4 5" xfId="15061" xr:uid="{BC138806-1ADB-4230-A574-DB4CCD5C228B}"/>
    <cellStyle name="Table Label 5 4 5 2" xfId="15062" xr:uid="{EB3A2CF7-B51C-4458-8F53-5523E6596FFE}"/>
    <cellStyle name="Table Label 5 4 5 2 2" xfId="15063" xr:uid="{367F0563-3751-4553-8045-B40713C394A7}"/>
    <cellStyle name="Table Label 5 4 5 2 2 2" xfId="15064" xr:uid="{31F44BC6-3901-4F36-B39F-A09B488D3738}"/>
    <cellStyle name="Table Label 5 4 5 2 3" xfId="15065" xr:uid="{05D71054-25D7-402F-B2BB-9E5E7D2E5202}"/>
    <cellStyle name="Table Label 5 4 5 3" xfId="15066" xr:uid="{57CD72D4-8FFD-49DC-BA06-BEE87B9F5E98}"/>
    <cellStyle name="Table Label 5 4 5 3 2" xfId="15067" xr:uid="{7EC0BFA3-B41F-49C2-9C23-5B947BBB4ED9}"/>
    <cellStyle name="Table Label 5 4 5 4" xfId="15068" xr:uid="{8BA95237-6945-4350-A52F-C3108F6E215A}"/>
    <cellStyle name="Table Label 5 4 6" xfId="15069" xr:uid="{5C719A31-C354-4503-A36C-3219DD1BD3DA}"/>
    <cellStyle name="Table Label 5 4 6 2" xfId="15070" xr:uid="{5B5DF9F4-8672-46BD-93BA-DE8B3D3D0051}"/>
    <cellStyle name="Table Label 5 4 6 2 2" xfId="15071" xr:uid="{4749102C-070F-4F86-A99C-69AA632CCCD4}"/>
    <cellStyle name="Table Label 5 4 6 3" xfId="15072" xr:uid="{5D25455F-DBB4-44EF-AA9F-0F23EC577D50}"/>
    <cellStyle name="Table Label 5 4 7" xfId="15073" xr:uid="{84FB2744-5EF4-4B3A-AA04-B6962A10E50C}"/>
    <cellStyle name="Table Label 5 4 7 2" xfId="15074" xr:uid="{6863FA60-F79A-42D3-BE35-C84A2FD7F986}"/>
    <cellStyle name="Table Label 5 4 8" xfId="15075" xr:uid="{39118CAD-CB17-4609-A881-1460ED71FC3C}"/>
    <cellStyle name="Table Label 5 4 8 2" xfId="15076" xr:uid="{C20012E1-29F8-482E-90A6-2A8518A3FC05}"/>
    <cellStyle name="Table Label 5 4 9" xfId="15077" xr:uid="{AF7A4496-FAA6-4B06-B685-41EFAEADAB4B}"/>
    <cellStyle name="Table Label 5 5" xfId="15078" xr:uid="{BFD8B755-7F59-4FE3-88C3-9C7AFE3BE5D2}"/>
    <cellStyle name="Table Label 5 5 2" xfId="15079" xr:uid="{FAEC67D0-6414-4E2B-BBE0-C3E944852B47}"/>
    <cellStyle name="Table Label 5 5 2 2" xfId="15080" xr:uid="{68E8B886-8CE5-4716-A07B-3BBBC9926184}"/>
    <cellStyle name="Table Label 5 5 2 2 2" xfId="15081" xr:uid="{E6BC6EC0-D130-4A07-B255-30A0075E63AB}"/>
    <cellStyle name="Table Label 5 5 2 2 2 2" xfId="15082" xr:uid="{345FA557-E640-4FBC-B3DD-2B20D21B5D42}"/>
    <cellStyle name="Table Label 5 5 2 2 3" xfId="15083" xr:uid="{1AB98BF0-009F-4D6A-A34C-B28CDED99825}"/>
    <cellStyle name="Table Label 5 5 2 3" xfId="15084" xr:uid="{9CD91006-EBAD-4832-815B-E5B49265C705}"/>
    <cellStyle name="Table Label 5 5 2 3 2" xfId="15085" xr:uid="{D8777EC4-C26C-4C49-927C-F87609582ABA}"/>
    <cellStyle name="Table Label 5 5 2 4" xfId="15086" xr:uid="{299F55CE-3889-49A4-B6F0-2C851A0D8183}"/>
    <cellStyle name="Table Label 5 5 2 4 2" xfId="15087" xr:uid="{C029F296-85E1-419E-BF5F-92CE79B0C257}"/>
    <cellStyle name="Table Label 5 5 2 5" xfId="15088" xr:uid="{6839E7E9-7DB0-40DD-83C4-22EFD1AA13A9}"/>
    <cellStyle name="Table Label 5 5 3" xfId="15089" xr:uid="{C20E2836-4692-4440-B4FB-030E8D7B856E}"/>
    <cellStyle name="Table Label 5 5 3 2" xfId="15090" xr:uid="{257D3ECF-F2B6-4D57-A70D-223A47E866A3}"/>
    <cellStyle name="Table Label 5 5 3 2 2" xfId="15091" xr:uid="{6E11F617-DBE5-447E-84CE-0902F22E58F6}"/>
    <cellStyle name="Table Label 5 5 3 2 2 2" xfId="15092" xr:uid="{E42473F9-D02F-48F8-90A4-1E0261E8F784}"/>
    <cellStyle name="Table Label 5 5 3 2 3" xfId="15093" xr:uid="{DF74FC72-7E60-4810-A359-3C1FAFDFF722}"/>
    <cellStyle name="Table Label 5 5 3 3" xfId="15094" xr:uid="{4BEE9BF9-236C-47D0-B5D6-16DD3108E8E4}"/>
    <cellStyle name="Table Label 5 5 3 3 2" xfId="15095" xr:uid="{F684BDFC-9C16-4600-8A1D-ABF588241234}"/>
    <cellStyle name="Table Label 5 5 3 4" xfId="15096" xr:uid="{8A2BB47F-451F-4B2E-8AC5-47B47B649486}"/>
    <cellStyle name="Table Label 5 5 3 4 2" xfId="15097" xr:uid="{57969F96-25C1-4F7A-BDCA-3D2EA6F1A7B7}"/>
    <cellStyle name="Table Label 5 5 3 5" xfId="15098" xr:uid="{0E3F95C9-41ED-4711-81FC-C3211AD087FD}"/>
    <cellStyle name="Table Label 5 5 4" xfId="15099" xr:uid="{DE47CFBD-26F6-407B-8827-C84C007826CD}"/>
    <cellStyle name="Table Label 5 5 4 2" xfId="15100" xr:uid="{09B7ECB0-3654-48E6-BA8F-30319F0F2BD3}"/>
    <cellStyle name="Table Label 5 5 4 2 2" xfId="15101" xr:uid="{F4E8375B-A88B-4B66-899C-75E289C543CF}"/>
    <cellStyle name="Table Label 5 5 4 2 2 2" xfId="15102" xr:uid="{59F16550-54E8-4F85-B660-30618B204ED4}"/>
    <cellStyle name="Table Label 5 5 4 2 3" xfId="15103" xr:uid="{600D7B7C-386B-487A-BA59-7249765B0531}"/>
    <cellStyle name="Table Label 5 5 4 3" xfId="15104" xr:uid="{B07018C1-D3B4-4BA0-8C68-E9C125A814AE}"/>
    <cellStyle name="Table Label 5 5 4 3 2" xfId="15105" xr:uid="{E889F519-2542-4B46-88E2-47819FE4B90A}"/>
    <cellStyle name="Table Label 5 5 4 4" xfId="15106" xr:uid="{0D6D79FF-6D82-4F4F-A4D3-A6D9E0A41FB4}"/>
    <cellStyle name="Table Label 5 5 4 4 2" xfId="15107" xr:uid="{CA61EC02-D13B-4671-8F07-ED281B522C87}"/>
    <cellStyle name="Table Label 5 5 4 5" xfId="15108" xr:uid="{04317D46-694C-46B8-9F5B-5BBD2756C87B}"/>
    <cellStyle name="Table Label 5 5 5" xfId="15109" xr:uid="{0B4FA5F3-8E6D-423B-90DD-234F999922D7}"/>
    <cellStyle name="Table Label 5 5 5 2" xfId="15110" xr:uid="{61C76360-0315-4B84-9E68-20AB0FAA4BD9}"/>
    <cellStyle name="Table Label 5 5 5 2 2" xfId="15111" xr:uid="{A60CC182-3FBE-4AC4-868E-1A07E38DC169}"/>
    <cellStyle name="Table Label 5 5 5 2 2 2" xfId="15112" xr:uid="{D4BF9D21-1EEF-4871-A913-52115921317B}"/>
    <cellStyle name="Table Label 5 5 5 2 3" xfId="15113" xr:uid="{99ADCCBB-1200-44E9-9B51-43D308962E37}"/>
    <cellStyle name="Table Label 5 5 5 3" xfId="15114" xr:uid="{16201A75-BAA8-417E-9A3B-C8FEC72E99E5}"/>
    <cellStyle name="Table Label 5 5 5 3 2" xfId="15115" xr:uid="{46A085EA-9DA9-44CD-A4B1-AC0091817468}"/>
    <cellStyle name="Table Label 5 5 5 4" xfId="15116" xr:uid="{724F0FBA-CA9E-4C7E-A3A2-5D204C08C783}"/>
    <cellStyle name="Table Label 5 5 6" xfId="15117" xr:uid="{2A659C6F-5008-4C57-AA83-E0808E07C4A1}"/>
    <cellStyle name="Table Label 5 5 6 2" xfId="15118" xr:uid="{188B8E73-11C2-4DD4-AFF6-58822A84F0DF}"/>
    <cellStyle name="Table Label 5 5 6 2 2" xfId="15119" xr:uid="{AE17B1AD-016D-4447-A20E-DC71472503D6}"/>
    <cellStyle name="Table Label 5 5 6 3" xfId="15120" xr:uid="{5A6A1B32-7E40-4C54-AAAE-26C9FB18A292}"/>
    <cellStyle name="Table Label 5 5 7" xfId="15121" xr:uid="{82D9FD8D-84FF-4649-92AF-BC495D2D6040}"/>
    <cellStyle name="Table Label 5 5 7 2" xfId="15122" xr:uid="{3F7A6177-980E-4224-9A97-BE98B12CE718}"/>
    <cellStyle name="Table Label 5 5 8" xfId="15123" xr:uid="{CF79867F-FF51-4328-AB96-C570B7EAA4B3}"/>
    <cellStyle name="Table Label 5 5 8 2" xfId="15124" xr:uid="{4705A945-3E42-4078-B66F-3D9B49C22126}"/>
    <cellStyle name="Table Label 5 5 9" xfId="15125" xr:uid="{416FF2CF-4B3C-44DB-A2F0-9A3138053E12}"/>
    <cellStyle name="Table Label 5 6" xfId="15126" xr:uid="{3A686FED-0832-4F1C-941F-1724EEFFF91E}"/>
    <cellStyle name="Table Label 5 6 2" xfId="15127" xr:uid="{24462BBB-12C2-4CCE-8C7F-19E77D08C28E}"/>
    <cellStyle name="Table Label 5 6 2 2" xfId="15128" xr:uid="{A3DFFA34-2F55-4498-9E08-932C3F55B54E}"/>
    <cellStyle name="Table Label 5 6 2 2 2" xfId="15129" xr:uid="{B368E50C-0A0B-4682-831F-4D6CD87D9E55}"/>
    <cellStyle name="Table Label 5 6 2 3" xfId="15130" xr:uid="{611B4A0A-AA3D-4D03-9475-AFA6784F600D}"/>
    <cellStyle name="Table Label 5 6 3" xfId="15131" xr:uid="{913C7FCE-1B97-429E-8958-9AFD3ADDB8AE}"/>
    <cellStyle name="Table Label 5 6 3 2" xfId="15132" xr:uid="{4B21AEB6-7FAD-4BD1-A969-ECE2FB07B53F}"/>
    <cellStyle name="Table Label 5 6 4" xfId="15133" xr:uid="{6A0B2AD5-A8A9-43EB-B190-54407FDAFC19}"/>
    <cellStyle name="Table Label 5 6 4 2" xfId="15134" xr:uid="{F6E54A6A-FF27-4076-AB87-A5C15F93B6A3}"/>
    <cellStyle name="Table Label 5 6 5" xfId="15135" xr:uid="{B1BB29FE-815F-4B77-AC63-6E547C207807}"/>
    <cellStyle name="Table Label 5 7" xfId="15136" xr:uid="{98A7B8F8-2811-4A8F-B6BC-D1FA15EF8B3C}"/>
    <cellStyle name="Table Label 5 7 2" xfId="15137" xr:uid="{86BDDD1A-372A-4380-A8E1-C446FBA29D91}"/>
    <cellStyle name="Table Label 5 7 2 2" xfId="15138" xr:uid="{6E37D7CB-1A92-4D54-8702-314BB5C18F75}"/>
    <cellStyle name="Table Label 5 7 2 2 2" xfId="15139" xr:uid="{D41FA47C-7675-400F-A014-8A839912EF1E}"/>
    <cellStyle name="Table Label 5 7 2 3" xfId="15140" xr:uid="{EBD19C0E-8B77-41EC-BA70-7B5A39D6EC84}"/>
    <cellStyle name="Table Label 5 7 3" xfId="15141" xr:uid="{C59C7D72-E7D5-4003-8AAB-298D4FF35A9B}"/>
    <cellStyle name="Table Label 5 7 3 2" xfId="15142" xr:uid="{5A2A4305-DB65-48DA-BF96-49C8C2190D73}"/>
    <cellStyle name="Table Label 5 7 4" xfId="15143" xr:uid="{AAAB876D-1E1A-4AF3-AF0C-921642433BD1}"/>
    <cellStyle name="Table Label 5 7 4 2" xfId="15144" xr:uid="{2C02EEFE-6323-4AE9-B325-A56BC4F54D18}"/>
    <cellStyle name="Table Label 5 7 5" xfId="15145" xr:uid="{00BAD1EA-C4EE-4C4C-BA35-21E2A0D2448A}"/>
    <cellStyle name="Table Label 5 8" xfId="15146" xr:uid="{0C79F1F7-99A2-452F-8DAE-365DBEA01F2D}"/>
    <cellStyle name="Table Label 5 8 2" xfId="15147" xr:uid="{FAEC7728-5317-4133-A649-FCAB0ED98239}"/>
    <cellStyle name="Table Label 5 8 2 2" xfId="15148" xr:uid="{11D509D6-AD72-4BF0-AE5D-C858154D943A}"/>
    <cellStyle name="Table Label 5 8 2 2 2" xfId="15149" xr:uid="{8796EF0E-AE60-4220-AEA5-4967DA3FE84D}"/>
    <cellStyle name="Table Label 5 8 2 3" xfId="15150" xr:uid="{2F10D352-089D-4F05-A6AE-92850C5179F3}"/>
    <cellStyle name="Table Label 5 8 3" xfId="15151" xr:uid="{07B97BAF-8FFE-45EE-915D-B8FFEEB3FDC5}"/>
    <cellStyle name="Table Label 5 8 3 2" xfId="15152" xr:uid="{C16C5275-B981-427C-8C4F-ADB0CB17CF69}"/>
    <cellStyle name="Table Label 5 8 4" xfId="15153" xr:uid="{1B1C36EB-6E38-4EA0-BBAA-825329EE9AF3}"/>
    <cellStyle name="Table Label 5 8 4 2" xfId="15154" xr:uid="{8A3B7CB0-4817-4846-AF76-A1F238551CC1}"/>
    <cellStyle name="Table Label 5 8 5" xfId="15155" xr:uid="{C670BFDB-AA2B-40D4-8FD0-A13C0978F479}"/>
    <cellStyle name="Table Label 5 9" xfId="15156" xr:uid="{A5DC477F-C958-47B4-AFB9-CFB1BF4706B2}"/>
    <cellStyle name="Table Label 5 9 2" xfId="15157" xr:uid="{4234AF2D-C57F-45B1-AB66-BF52B25654C7}"/>
    <cellStyle name="Table Label 5 9 2 2" xfId="15158" xr:uid="{C4B0A249-3302-4F37-930F-F72C63EDAD7A}"/>
    <cellStyle name="Table Label 5 9 3" xfId="15159" xr:uid="{ECBA1D8F-20B9-4C88-8F8F-0DAB9A33A3B1}"/>
    <cellStyle name="Table Label 6" xfId="15160" xr:uid="{DE51AB1D-89DB-4C21-8180-98AA75F26D7D}"/>
    <cellStyle name="Table Label 6 10" xfId="15161" xr:uid="{905DA54D-3E96-43F5-87FE-5F7EA27623B8}"/>
    <cellStyle name="Table Label 6 10 2" xfId="15162" xr:uid="{3A73C064-9573-4E84-87CB-8881B38280C7}"/>
    <cellStyle name="Table Label 6 11" xfId="15163" xr:uid="{D307A75A-FBD9-4B96-939C-1370EC3A170E}"/>
    <cellStyle name="Table Label 6 2" xfId="15164" xr:uid="{F4E40167-73D5-4E17-A324-3EBE4461750F}"/>
    <cellStyle name="Table Label 6 2 2" xfId="15165" xr:uid="{486D9D1D-85B4-452A-A343-1EE12B8D3756}"/>
    <cellStyle name="Table Label 6 2 2 2" xfId="15166" xr:uid="{A67960BA-FB1D-4E2D-BBB1-CAD26A133DF5}"/>
    <cellStyle name="Table Label 6 2 2 2 2" xfId="15167" xr:uid="{145AB0B2-E17E-4FC7-9E31-66953D9070FF}"/>
    <cellStyle name="Table Label 6 2 2 2 2 2" xfId="15168" xr:uid="{5F3AF9E3-8ADC-4F1E-912B-63AF946B5E5C}"/>
    <cellStyle name="Table Label 6 2 2 2 3" xfId="15169" xr:uid="{6214F47C-514C-4559-9732-689F501F8B09}"/>
    <cellStyle name="Table Label 6 2 2 3" xfId="15170" xr:uid="{DCAF817C-7E18-4470-8D2B-48EADED12B32}"/>
    <cellStyle name="Table Label 6 2 2 3 2" xfId="15171" xr:uid="{BE5D29D8-4B4F-405C-964C-08BCCFA79AD9}"/>
    <cellStyle name="Table Label 6 2 2 4" xfId="15172" xr:uid="{48576285-33A6-4D45-B5BD-8B387CD81454}"/>
    <cellStyle name="Table Label 6 2 2 4 2" xfId="15173" xr:uid="{D140F365-4A67-4FB9-A077-0DF4789F1771}"/>
    <cellStyle name="Table Label 6 2 2 5" xfId="15174" xr:uid="{C1B99357-89F1-431E-ADC6-31C41458BD3F}"/>
    <cellStyle name="Table Label 6 2 3" xfId="15175" xr:uid="{A3E31B25-96D8-4056-9AAD-9C6D7FDD1D73}"/>
    <cellStyle name="Table Label 6 2 3 2" xfId="15176" xr:uid="{747B2887-3965-4532-91D0-DA03D32A580F}"/>
    <cellStyle name="Table Label 6 2 3 2 2" xfId="15177" xr:uid="{410381AD-029A-49CC-92BC-2E4E0CB169BE}"/>
    <cellStyle name="Table Label 6 2 3 2 2 2" xfId="15178" xr:uid="{4E321190-FE8F-4517-817B-9E4F035C6DB4}"/>
    <cellStyle name="Table Label 6 2 3 2 3" xfId="15179" xr:uid="{9847DF6F-1F20-4EEA-9DFA-5355DD559ADE}"/>
    <cellStyle name="Table Label 6 2 3 3" xfId="15180" xr:uid="{E1CE6542-79FC-4914-BF9E-4C447F211BCA}"/>
    <cellStyle name="Table Label 6 2 3 3 2" xfId="15181" xr:uid="{29BF4102-732C-41F0-ACBC-45BC0434253C}"/>
    <cellStyle name="Table Label 6 2 3 4" xfId="15182" xr:uid="{3081B593-5C78-4F7F-A205-87E2A2FAC68C}"/>
    <cellStyle name="Table Label 6 2 3 4 2" xfId="15183" xr:uid="{FA4CF379-15FE-4ED0-B8CD-6B5CA79EDAE9}"/>
    <cellStyle name="Table Label 6 2 3 5" xfId="15184" xr:uid="{4E8CF17F-DEE2-4C1B-A988-F2C978DCA6FF}"/>
    <cellStyle name="Table Label 6 2 4" xfId="15185" xr:uid="{C98680C2-422B-46F9-B05D-4498584A6311}"/>
    <cellStyle name="Table Label 6 2 4 2" xfId="15186" xr:uid="{4D8737ED-A800-4174-9FA9-2B42C5A02F6E}"/>
    <cellStyle name="Table Label 6 2 4 2 2" xfId="15187" xr:uid="{BFFA2BF1-3316-45F5-AD80-740CDFB3E73B}"/>
    <cellStyle name="Table Label 6 2 4 2 2 2" xfId="15188" xr:uid="{DDEF5C5D-6E76-46C9-9E79-0E0F6F632811}"/>
    <cellStyle name="Table Label 6 2 4 2 3" xfId="15189" xr:uid="{1ADF778D-4A3A-4626-AE33-7F0E048EB409}"/>
    <cellStyle name="Table Label 6 2 4 3" xfId="15190" xr:uid="{F603EACE-6B71-46CA-BCC8-97805A5599FD}"/>
    <cellStyle name="Table Label 6 2 4 3 2" xfId="15191" xr:uid="{E3D2D274-BB60-436F-99B8-B456541FF879}"/>
    <cellStyle name="Table Label 6 2 4 4" xfId="15192" xr:uid="{8D687DBE-9E71-404E-9332-83B694D80552}"/>
    <cellStyle name="Table Label 6 2 4 4 2" xfId="15193" xr:uid="{07686948-23C5-4DE3-B1FC-6C2D2AA00AB2}"/>
    <cellStyle name="Table Label 6 2 4 5" xfId="15194" xr:uid="{795B84CC-1370-4104-817D-E8ACEE02C2B0}"/>
    <cellStyle name="Table Label 6 2 5" xfId="15195" xr:uid="{7DCF6D05-BB39-4473-BAA4-01480BC74B6D}"/>
    <cellStyle name="Table Label 6 2 5 2" xfId="15196" xr:uid="{D2407FA8-CF8A-408A-85D5-79DF29475BC9}"/>
    <cellStyle name="Table Label 6 2 5 2 2" xfId="15197" xr:uid="{4B9360F1-FC04-4FCC-AAB7-DFB2783CFC57}"/>
    <cellStyle name="Table Label 6 2 5 2 2 2" xfId="15198" xr:uid="{7310FA66-68F4-451A-848F-D8D3D4E6FB2B}"/>
    <cellStyle name="Table Label 6 2 5 2 3" xfId="15199" xr:uid="{4AF3B3E9-6641-40D1-AD11-B85CD458A637}"/>
    <cellStyle name="Table Label 6 2 5 3" xfId="15200" xr:uid="{31AD655F-DD64-4C18-9113-281D14D37A29}"/>
    <cellStyle name="Table Label 6 2 5 3 2" xfId="15201" xr:uid="{3716A23C-2B4E-4FC3-865A-21E821E7E679}"/>
    <cellStyle name="Table Label 6 2 5 4" xfId="15202" xr:uid="{89EAB1C9-6D66-4606-B8C0-BA156C39E799}"/>
    <cellStyle name="Table Label 6 2 6" xfId="15203" xr:uid="{DA0BBE4A-7D51-4010-B6F6-086508D64532}"/>
    <cellStyle name="Table Label 6 2 6 2" xfId="15204" xr:uid="{3E3A5AA4-C027-4F20-9E74-464358770C94}"/>
    <cellStyle name="Table Label 6 2 6 2 2" xfId="15205" xr:uid="{1E7CD068-AF81-4B74-8ECB-C320B9118FFF}"/>
    <cellStyle name="Table Label 6 2 6 3" xfId="15206" xr:uid="{C129FAB4-67A6-476D-B569-A17B6A06C194}"/>
    <cellStyle name="Table Label 6 2 7" xfId="15207" xr:uid="{A4A43E65-D01B-4DDE-B139-1DA83736E1B3}"/>
    <cellStyle name="Table Label 6 2 7 2" xfId="15208" xr:uid="{69212671-E67C-4876-BE55-73E0B3F5160F}"/>
    <cellStyle name="Table Label 6 2 8" xfId="15209" xr:uid="{59F9FC0D-4EAD-493B-8352-C594A8B5405B}"/>
    <cellStyle name="Table Label 6 2 8 2" xfId="15210" xr:uid="{B221BB01-AEEE-4073-9D89-4E44BD2487FE}"/>
    <cellStyle name="Table Label 6 2 9" xfId="15211" xr:uid="{687E1E01-5159-4943-A0E6-EB26391BB8C7}"/>
    <cellStyle name="Table Label 6 3" xfId="15212" xr:uid="{36B0DBD6-7D5D-4A0A-8179-91AA9C8A20F1}"/>
    <cellStyle name="Table Label 6 3 2" xfId="15213" xr:uid="{D1EFA5A4-6608-4ECB-985D-ACD9196269ED}"/>
    <cellStyle name="Table Label 6 3 2 2" xfId="15214" xr:uid="{6FB02648-B540-4E2E-88EC-258B23FC6334}"/>
    <cellStyle name="Table Label 6 3 2 2 2" xfId="15215" xr:uid="{9545BFCD-7CD1-4AB4-B099-00872BA03D59}"/>
    <cellStyle name="Table Label 6 3 2 2 2 2" xfId="15216" xr:uid="{7562AEF1-B716-468A-BC04-936468C7BA94}"/>
    <cellStyle name="Table Label 6 3 2 2 3" xfId="15217" xr:uid="{DD46FA58-6721-4B4D-ADFE-95A57B15A603}"/>
    <cellStyle name="Table Label 6 3 2 3" xfId="15218" xr:uid="{94216708-EEC1-424E-9B62-CF2F785DE275}"/>
    <cellStyle name="Table Label 6 3 2 3 2" xfId="15219" xr:uid="{8520A4D3-D97A-4BB5-A7F7-F407860D5086}"/>
    <cellStyle name="Table Label 6 3 2 4" xfId="15220" xr:uid="{749E20A0-21D7-4A1A-B259-9B51664933E4}"/>
    <cellStyle name="Table Label 6 3 2 4 2" xfId="15221" xr:uid="{CFACE89D-1114-4A3D-B913-D5B4941300B2}"/>
    <cellStyle name="Table Label 6 3 2 5" xfId="15222" xr:uid="{5BB51AA0-126B-4EE1-A084-8050C339430D}"/>
    <cellStyle name="Table Label 6 3 3" xfId="15223" xr:uid="{AE1A2590-7E50-4CC5-9A0A-CA9A70C97D6F}"/>
    <cellStyle name="Table Label 6 3 3 2" xfId="15224" xr:uid="{DEE90A2C-81FB-4136-85E2-8454B1662E43}"/>
    <cellStyle name="Table Label 6 3 3 2 2" xfId="15225" xr:uid="{3B333417-8682-499F-8473-2FBFF6D90644}"/>
    <cellStyle name="Table Label 6 3 3 2 2 2" xfId="15226" xr:uid="{BE45FBC6-174F-4B3B-B655-30FE93A6CDD5}"/>
    <cellStyle name="Table Label 6 3 3 2 3" xfId="15227" xr:uid="{76BEC1C0-E4B1-445B-AE0C-8F870566A66E}"/>
    <cellStyle name="Table Label 6 3 3 3" xfId="15228" xr:uid="{42590B71-D98E-4B4C-BBFC-16E29437E93D}"/>
    <cellStyle name="Table Label 6 3 3 3 2" xfId="15229" xr:uid="{7BD6AF3D-3545-490F-B920-B763D74C742E}"/>
    <cellStyle name="Table Label 6 3 3 4" xfId="15230" xr:uid="{93A4AE1B-590E-43B3-95D4-D017458B3E9E}"/>
    <cellStyle name="Table Label 6 3 3 4 2" xfId="15231" xr:uid="{70C7AF86-3957-478F-A37A-3BE4032C841D}"/>
    <cellStyle name="Table Label 6 3 3 5" xfId="15232" xr:uid="{4A2FF2DD-A038-4BB7-8C54-5F65F649DF37}"/>
    <cellStyle name="Table Label 6 3 4" xfId="15233" xr:uid="{548327CB-905F-4380-B97A-6762748246B1}"/>
    <cellStyle name="Table Label 6 3 4 2" xfId="15234" xr:uid="{58AC06E5-E0A0-47B7-AF14-A1EA9163FF79}"/>
    <cellStyle name="Table Label 6 3 4 2 2" xfId="15235" xr:uid="{126253D9-2690-46F7-8300-6F001A9EFE31}"/>
    <cellStyle name="Table Label 6 3 4 2 2 2" xfId="15236" xr:uid="{0928B339-E1B6-4599-A1E8-027D5C7FE3A4}"/>
    <cellStyle name="Table Label 6 3 4 2 3" xfId="15237" xr:uid="{7D9FA081-58DB-4F57-847B-3A00E39F2D14}"/>
    <cellStyle name="Table Label 6 3 4 3" xfId="15238" xr:uid="{1537F497-1A33-40D5-9631-4F42A817D2DB}"/>
    <cellStyle name="Table Label 6 3 4 3 2" xfId="15239" xr:uid="{1E514839-E40B-43A1-AEA9-5DC20451A541}"/>
    <cellStyle name="Table Label 6 3 4 4" xfId="15240" xr:uid="{70D44D36-2FCF-4724-A351-0325BDDAD1AA}"/>
    <cellStyle name="Table Label 6 3 4 4 2" xfId="15241" xr:uid="{745E4F96-1C8D-4E01-82D2-EE0901E108A5}"/>
    <cellStyle name="Table Label 6 3 4 5" xfId="15242" xr:uid="{E7A17FDC-CA5F-47D5-8D4D-43D9FEE47F0D}"/>
    <cellStyle name="Table Label 6 3 5" xfId="15243" xr:uid="{D11B2B5C-F1B6-4B68-822C-9F19A2D96C9B}"/>
    <cellStyle name="Table Label 6 3 5 2" xfId="15244" xr:uid="{ECEE7F44-2446-48F6-A045-87814C158457}"/>
    <cellStyle name="Table Label 6 3 5 2 2" xfId="15245" xr:uid="{5ADC4562-BC8F-4EC7-B5C5-11F5573B0523}"/>
    <cellStyle name="Table Label 6 3 5 2 2 2" xfId="15246" xr:uid="{1F4F2720-F3F7-4E5A-9ABD-9100DC7D1D36}"/>
    <cellStyle name="Table Label 6 3 5 2 3" xfId="15247" xr:uid="{669465BF-C67C-4756-9250-95868CB5702B}"/>
    <cellStyle name="Table Label 6 3 5 3" xfId="15248" xr:uid="{BD47CE8C-7F0D-4632-972B-D9EDE7955926}"/>
    <cellStyle name="Table Label 6 3 5 3 2" xfId="15249" xr:uid="{117FDF21-51A0-4CCC-ABF0-920DF3C9D0D5}"/>
    <cellStyle name="Table Label 6 3 5 4" xfId="15250" xr:uid="{F937D352-917A-42E8-A00F-469B45FD149C}"/>
    <cellStyle name="Table Label 6 3 6" xfId="15251" xr:uid="{5F544B51-B029-4AD1-A44A-43C08F643633}"/>
    <cellStyle name="Table Label 6 3 6 2" xfId="15252" xr:uid="{6FD0AD71-384B-4A23-A267-1F74E58C1648}"/>
    <cellStyle name="Table Label 6 3 6 2 2" xfId="15253" xr:uid="{281E46F7-5587-4161-917F-1839DF710D24}"/>
    <cellStyle name="Table Label 6 3 6 3" xfId="15254" xr:uid="{8D546314-5C50-4047-B49C-75459998D8CA}"/>
    <cellStyle name="Table Label 6 3 7" xfId="15255" xr:uid="{1513635A-2D10-416F-ABB1-2F01794E6883}"/>
    <cellStyle name="Table Label 6 3 7 2" xfId="15256" xr:uid="{91C70572-11D9-459D-BF60-BFCF5963C802}"/>
    <cellStyle name="Table Label 6 3 8" xfId="15257" xr:uid="{B1010D35-E531-4BFB-884E-4D4E131DFC5F}"/>
    <cellStyle name="Table Label 6 3 8 2" xfId="15258" xr:uid="{6FE5EABA-55F7-4982-B0A5-BEA66EECCB1D}"/>
    <cellStyle name="Table Label 6 3 9" xfId="15259" xr:uid="{F1971C06-63AB-4CBE-9975-84E10AF94942}"/>
    <cellStyle name="Table Label 6 4" xfId="15260" xr:uid="{05EC63AC-196E-46AF-BCB9-242DB0960794}"/>
    <cellStyle name="Table Label 6 4 2" xfId="15261" xr:uid="{57B0A259-6DC2-4EFB-933A-CCB1FA05D1B5}"/>
    <cellStyle name="Table Label 6 4 2 2" xfId="15262" xr:uid="{2A083BC6-8C2C-446A-B651-1E3387EB8D5A}"/>
    <cellStyle name="Table Label 6 4 2 2 2" xfId="15263" xr:uid="{72097F4B-A36D-4A2E-96CB-5C1F468C6DC9}"/>
    <cellStyle name="Table Label 6 4 2 2 2 2" xfId="15264" xr:uid="{65B3867E-CB85-43FC-A9A3-B974AFE27611}"/>
    <cellStyle name="Table Label 6 4 2 2 3" xfId="15265" xr:uid="{EF9AE448-B2DC-4131-AD1E-BE4C910CA62E}"/>
    <cellStyle name="Table Label 6 4 2 3" xfId="15266" xr:uid="{E1DC4715-7313-4FB8-804F-19C110F2ABF0}"/>
    <cellStyle name="Table Label 6 4 2 3 2" xfId="15267" xr:uid="{91B328A9-58FF-4A09-BE32-13E44A7EB990}"/>
    <cellStyle name="Table Label 6 4 2 4" xfId="15268" xr:uid="{FB88E49D-F7AD-45FA-AAB6-33F4868DC130}"/>
    <cellStyle name="Table Label 6 4 2 4 2" xfId="15269" xr:uid="{64885341-ADB6-42E2-B9A8-46B59DB862B1}"/>
    <cellStyle name="Table Label 6 4 2 5" xfId="15270" xr:uid="{411DD616-8A92-4025-A27E-D719832F509B}"/>
    <cellStyle name="Table Label 6 4 3" xfId="15271" xr:uid="{21AEDBE2-A415-405E-86A0-AB7F1A15B54E}"/>
    <cellStyle name="Table Label 6 4 3 2" xfId="15272" xr:uid="{D6CD6704-ECDE-4915-83F5-8F5EFCBE1649}"/>
    <cellStyle name="Table Label 6 4 3 2 2" xfId="15273" xr:uid="{FA459108-CB70-4515-ACFD-0B9F5C89775E}"/>
    <cellStyle name="Table Label 6 4 3 2 2 2" xfId="15274" xr:uid="{A0187FE0-0086-4430-B4A3-8D5F4EA6DE90}"/>
    <cellStyle name="Table Label 6 4 3 2 3" xfId="15275" xr:uid="{8F7D71FD-1E59-4DC2-807F-446E1EF9CF0F}"/>
    <cellStyle name="Table Label 6 4 3 3" xfId="15276" xr:uid="{300A4F6F-6ADF-408A-8269-A69FEA53D641}"/>
    <cellStyle name="Table Label 6 4 3 3 2" xfId="15277" xr:uid="{959C1B5A-46B5-4B1C-9A15-78B7B09AA454}"/>
    <cellStyle name="Table Label 6 4 3 4" xfId="15278" xr:uid="{68EADD37-BFE6-44F7-BAF0-4F49BE792EB2}"/>
    <cellStyle name="Table Label 6 4 3 4 2" xfId="15279" xr:uid="{7E5437BA-5EAA-4560-ACC3-0270778C22D8}"/>
    <cellStyle name="Table Label 6 4 3 5" xfId="15280" xr:uid="{49AF1B73-C376-4921-988B-2479D5505B95}"/>
    <cellStyle name="Table Label 6 4 4" xfId="15281" xr:uid="{25740F8B-BCEA-4CEC-97EE-3A51C7B2E0C3}"/>
    <cellStyle name="Table Label 6 4 4 2" xfId="15282" xr:uid="{D04E2ED2-DC36-4CA7-BBA9-521066767F3C}"/>
    <cellStyle name="Table Label 6 4 4 2 2" xfId="15283" xr:uid="{8D75F877-2B61-4767-93D9-DC51A93C5205}"/>
    <cellStyle name="Table Label 6 4 4 2 2 2" xfId="15284" xr:uid="{EC59C801-E760-45B1-81A2-4A2693B4BA39}"/>
    <cellStyle name="Table Label 6 4 4 2 3" xfId="15285" xr:uid="{80DC8E2E-6EE9-4053-87FE-084158B0061F}"/>
    <cellStyle name="Table Label 6 4 4 3" xfId="15286" xr:uid="{1751E57E-D897-4C3D-A29C-9703D916496D}"/>
    <cellStyle name="Table Label 6 4 4 3 2" xfId="15287" xr:uid="{AF73E345-5A92-4155-8160-897CE085B85E}"/>
    <cellStyle name="Table Label 6 4 4 4" xfId="15288" xr:uid="{3B23A9E2-E0FD-43B6-9996-94F5D0F21276}"/>
    <cellStyle name="Table Label 6 4 4 4 2" xfId="15289" xr:uid="{1DB726E5-2308-4B0C-8763-23B436E03BD7}"/>
    <cellStyle name="Table Label 6 4 4 5" xfId="15290" xr:uid="{6B0FFDA7-EE99-4225-9BE9-9ED7DCB5D2A8}"/>
    <cellStyle name="Table Label 6 4 5" xfId="15291" xr:uid="{16AD8085-BD65-4B6F-9AA8-E38C551C2C9F}"/>
    <cellStyle name="Table Label 6 4 5 2" xfId="15292" xr:uid="{84454EAD-3487-4910-9763-12D7FEFE2E38}"/>
    <cellStyle name="Table Label 6 4 5 2 2" xfId="15293" xr:uid="{965533DE-60D3-4C5A-9A10-94647D61143D}"/>
    <cellStyle name="Table Label 6 4 5 2 2 2" xfId="15294" xr:uid="{28CEAC00-7C89-40AF-936C-D273DC58277B}"/>
    <cellStyle name="Table Label 6 4 5 2 3" xfId="15295" xr:uid="{2FA566B0-7F04-44EC-8495-96DB6F70E0A1}"/>
    <cellStyle name="Table Label 6 4 5 3" xfId="15296" xr:uid="{2B8A9D08-F135-4651-880A-3B306E65B33C}"/>
    <cellStyle name="Table Label 6 4 5 3 2" xfId="15297" xr:uid="{CB64056F-DD7E-48F8-8154-5FFE64240459}"/>
    <cellStyle name="Table Label 6 4 5 4" xfId="15298" xr:uid="{399AB94E-81FC-4FDB-89F3-C9EDD55243D2}"/>
    <cellStyle name="Table Label 6 4 6" xfId="15299" xr:uid="{EC2070A6-C02D-476E-BD74-7997EBC10B84}"/>
    <cellStyle name="Table Label 6 4 6 2" xfId="15300" xr:uid="{C7BD16FC-59FE-4DAD-8AA5-F204D7ADFE58}"/>
    <cellStyle name="Table Label 6 4 6 2 2" xfId="15301" xr:uid="{43349925-594F-49BA-8071-3EA781C57DF8}"/>
    <cellStyle name="Table Label 6 4 6 3" xfId="15302" xr:uid="{23B00103-02A9-4679-A57C-59AAAE4880D5}"/>
    <cellStyle name="Table Label 6 4 7" xfId="15303" xr:uid="{B570348F-6107-4D3F-B834-58703540E888}"/>
    <cellStyle name="Table Label 6 4 7 2" xfId="15304" xr:uid="{5725D7E5-824F-4B6E-B4E6-343D0E695924}"/>
    <cellStyle name="Table Label 6 4 8" xfId="15305" xr:uid="{484A2703-9C00-4377-9175-133B6A2BF6C4}"/>
    <cellStyle name="Table Label 6 4 8 2" xfId="15306" xr:uid="{93C0EDA0-581F-44EE-9937-AC59E61BB0FB}"/>
    <cellStyle name="Table Label 6 4 9" xfId="15307" xr:uid="{8B518B45-5BD9-4533-A3D7-73C9D6FE273C}"/>
    <cellStyle name="Table Label 6 5" xfId="15308" xr:uid="{D5268AF9-A6D5-4737-B8EB-2467E889D9AE}"/>
    <cellStyle name="Table Label 6 5 2" xfId="15309" xr:uid="{B9EA0A38-C3CA-4BF5-B146-2E10E149D804}"/>
    <cellStyle name="Table Label 6 5 2 2" xfId="15310" xr:uid="{F016E21E-6E30-4BBF-9777-5446E6F04CA3}"/>
    <cellStyle name="Table Label 6 5 2 2 2" xfId="15311" xr:uid="{AD68432C-B867-4D7D-BA00-FE83D8024FCC}"/>
    <cellStyle name="Table Label 6 5 2 3" xfId="15312" xr:uid="{A40690FE-C27F-428C-9B37-688CBC1DE5E3}"/>
    <cellStyle name="Table Label 6 5 3" xfId="15313" xr:uid="{2350B1D3-FA77-482E-A082-786D74F97C53}"/>
    <cellStyle name="Table Label 6 5 3 2" xfId="15314" xr:uid="{D364DFB7-699B-4AC5-9546-DC9E573F4278}"/>
    <cellStyle name="Table Label 6 5 4" xfId="15315" xr:uid="{A7EACE25-DEC7-4A3D-9D39-9A929C2E6C34}"/>
    <cellStyle name="Table Label 6 5 4 2" xfId="15316" xr:uid="{63455DAF-AAE2-4FF7-A738-C1B6C042052F}"/>
    <cellStyle name="Table Label 6 5 5" xfId="15317" xr:uid="{6CCA2FBD-E39B-49C2-9F08-BC59A8AF6300}"/>
    <cellStyle name="Table Label 6 6" xfId="15318" xr:uid="{028CEB2D-7DE0-4DAA-91A8-6A7048DCDE05}"/>
    <cellStyle name="Table Label 6 6 2" xfId="15319" xr:uid="{62CF3163-A434-4D1E-B101-7DF85C871C04}"/>
    <cellStyle name="Table Label 6 6 2 2" xfId="15320" xr:uid="{92075352-192E-4824-98A2-2689B5A4713B}"/>
    <cellStyle name="Table Label 6 6 2 2 2" xfId="15321" xr:uid="{FAC0DD93-9F81-4615-82FE-74EE672C2CF6}"/>
    <cellStyle name="Table Label 6 6 2 3" xfId="15322" xr:uid="{DAAAA847-0159-42A3-B14A-7778765FE818}"/>
    <cellStyle name="Table Label 6 6 3" xfId="15323" xr:uid="{B82580A9-7ED1-470F-8343-3A1CDBF65E5B}"/>
    <cellStyle name="Table Label 6 6 3 2" xfId="15324" xr:uid="{CEFC8D2C-3C5A-445E-975E-267B3193D944}"/>
    <cellStyle name="Table Label 6 6 4" xfId="15325" xr:uid="{DC0798D0-2606-41CF-A1C3-F258004B4A23}"/>
    <cellStyle name="Table Label 6 6 4 2" xfId="15326" xr:uid="{3058991B-24CF-4E92-9883-08FC3798F84A}"/>
    <cellStyle name="Table Label 6 6 5" xfId="15327" xr:uid="{5D7967A7-868E-4A1D-82AA-C25BFEC8AA8F}"/>
    <cellStyle name="Table Label 6 7" xfId="15328" xr:uid="{19165496-87E7-4DCC-9BB4-62EF0C4164F9}"/>
    <cellStyle name="Table Label 6 7 2" xfId="15329" xr:uid="{0D477A75-3750-4C1E-9F4C-F900D2926946}"/>
    <cellStyle name="Table Label 6 7 2 2" xfId="15330" xr:uid="{4C790CBE-46F5-4E6C-80BC-08E18263F07D}"/>
    <cellStyle name="Table Label 6 7 2 2 2" xfId="15331" xr:uid="{DF46AF75-F5A0-43A7-A0F3-DB46BE472DA4}"/>
    <cellStyle name="Table Label 6 7 2 3" xfId="15332" xr:uid="{39D446B6-7611-42F1-9BA3-5E5FE40E97F7}"/>
    <cellStyle name="Table Label 6 7 3" xfId="15333" xr:uid="{C67DF722-7B66-47FA-9597-FC2DCDE5109B}"/>
    <cellStyle name="Table Label 6 7 3 2" xfId="15334" xr:uid="{9100969C-1AC9-4043-8098-AF4EAB21A1FE}"/>
    <cellStyle name="Table Label 6 7 4" xfId="15335" xr:uid="{ECF9746A-4F5B-4C88-9A3D-F80689D32D2C}"/>
    <cellStyle name="Table Label 6 7 4 2" xfId="15336" xr:uid="{8EBE74EA-A12E-4798-BD79-3C51C13D7486}"/>
    <cellStyle name="Table Label 6 7 5" xfId="15337" xr:uid="{73A8ED1C-1C9E-45B1-BAFE-8490324C1EDE}"/>
    <cellStyle name="Table Label 6 8" xfId="15338" xr:uid="{3A3C7163-CC71-43B5-B0CD-AC6AD8AFAF88}"/>
    <cellStyle name="Table Label 6 8 2" xfId="15339" xr:uid="{F2F4D807-8266-49C4-8810-6D205B9161A8}"/>
    <cellStyle name="Table Label 6 8 2 2" xfId="15340" xr:uid="{8F034E30-FF65-4380-A125-9C8EB31D0F5D}"/>
    <cellStyle name="Table Label 6 8 3" xfId="15341" xr:uid="{A058C798-00D1-4477-9418-B5320323BBC8}"/>
    <cellStyle name="Table Label 6 9" xfId="15342" xr:uid="{5A71E679-3BFB-4D03-9F8B-D1A4A7A9DC38}"/>
    <cellStyle name="Table Label 6 9 2" xfId="15343" xr:uid="{9F0903A2-4D59-4321-8DE4-49586EC56316}"/>
    <cellStyle name="Table Label 7" xfId="15344" xr:uid="{D48CB677-997D-42CF-A259-A7317E15F841}"/>
    <cellStyle name="Table Label 7 10" xfId="15345" xr:uid="{C919729A-5B61-4704-8768-C9F8A4863918}"/>
    <cellStyle name="Table Label 7 2" xfId="15346" xr:uid="{D1D25821-9847-43D2-90AA-A5F862C08A56}"/>
    <cellStyle name="Table Label 7 2 2" xfId="15347" xr:uid="{0A5CEFF7-94FB-4B5C-A1FA-D61EA457FFC0}"/>
    <cellStyle name="Table Label 7 2 2 2" xfId="15348" xr:uid="{BE5400EF-C4B6-44FB-A28C-A7DEAFA8B597}"/>
    <cellStyle name="Table Label 7 2 2 2 2" xfId="15349" xr:uid="{E80620D3-FCC7-4BF0-8F5E-901011517CC9}"/>
    <cellStyle name="Table Label 7 2 2 2 2 2" xfId="15350" xr:uid="{81BC5626-C325-43B3-BC36-9F9DD72C7F63}"/>
    <cellStyle name="Table Label 7 2 2 2 3" xfId="15351" xr:uid="{7E3E178B-7FFC-4456-BF2E-ADC291EA643D}"/>
    <cellStyle name="Table Label 7 2 2 3" xfId="15352" xr:uid="{DF9FDAAD-552D-40C4-B61F-17E36EA03A67}"/>
    <cellStyle name="Table Label 7 2 2 3 2" xfId="15353" xr:uid="{D8B6C6FB-3A81-47AB-8451-D0FBC549761C}"/>
    <cellStyle name="Table Label 7 2 2 4" xfId="15354" xr:uid="{2D7E32F7-5C0D-432B-A5AD-82DAC573B195}"/>
    <cellStyle name="Table Label 7 2 2 4 2" xfId="15355" xr:uid="{EA8A4FFD-04DC-4C0A-BA1B-37FE36356DDF}"/>
    <cellStyle name="Table Label 7 2 2 5" xfId="15356" xr:uid="{63DBABF1-19EE-4437-9A7B-0463D3DCE8FE}"/>
    <cellStyle name="Table Label 7 2 3" xfId="15357" xr:uid="{1046896B-6695-4664-B035-BE55221ECEE3}"/>
    <cellStyle name="Table Label 7 2 3 2" xfId="15358" xr:uid="{D0DE1795-9CBD-49F5-9B17-847C08EB7517}"/>
    <cellStyle name="Table Label 7 2 3 2 2" xfId="15359" xr:uid="{4AC6C489-4AB3-48B9-A0B6-F90F5E872B60}"/>
    <cellStyle name="Table Label 7 2 3 2 2 2" xfId="15360" xr:uid="{81476F68-D52C-495D-85EC-AFAB732C9316}"/>
    <cellStyle name="Table Label 7 2 3 2 3" xfId="15361" xr:uid="{29BA16AB-4448-4109-AD8C-89FFE1949616}"/>
    <cellStyle name="Table Label 7 2 3 3" xfId="15362" xr:uid="{B4A0B3A9-AD23-4557-841A-87870C4CBE6A}"/>
    <cellStyle name="Table Label 7 2 3 3 2" xfId="15363" xr:uid="{7DBFC12D-F158-4C3B-ACE4-4B05FED0ACB9}"/>
    <cellStyle name="Table Label 7 2 3 4" xfId="15364" xr:uid="{C42C1FC6-18AF-4A53-AF9C-59AB2A452F3D}"/>
    <cellStyle name="Table Label 7 2 3 4 2" xfId="15365" xr:uid="{1528EE74-59B2-4684-8D06-39849648B577}"/>
    <cellStyle name="Table Label 7 2 3 5" xfId="15366" xr:uid="{D95EFE28-AF23-4C9A-8507-8DD99516BE91}"/>
    <cellStyle name="Table Label 7 2 4" xfId="15367" xr:uid="{0E73974C-3E56-4ADD-A8CE-8A381490AE1C}"/>
    <cellStyle name="Table Label 7 2 4 2" xfId="15368" xr:uid="{E6FF930E-775A-4677-B873-7D6FC4E5B013}"/>
    <cellStyle name="Table Label 7 2 4 2 2" xfId="15369" xr:uid="{E0187F88-3C6A-44AF-A723-63349518AE37}"/>
    <cellStyle name="Table Label 7 2 4 2 2 2" xfId="15370" xr:uid="{5B42BB11-2578-46DD-997E-C2A7A1AAC0E8}"/>
    <cellStyle name="Table Label 7 2 4 2 3" xfId="15371" xr:uid="{828F5EA7-E4B4-44EF-AAF3-FB76E5C937AD}"/>
    <cellStyle name="Table Label 7 2 4 3" xfId="15372" xr:uid="{13924D1A-7975-4241-8ACC-E29F80EBD3DA}"/>
    <cellStyle name="Table Label 7 2 4 3 2" xfId="15373" xr:uid="{2111C1B3-343F-42B6-806C-D8D974DDA452}"/>
    <cellStyle name="Table Label 7 2 4 4" xfId="15374" xr:uid="{2888DAEB-862A-4468-9256-FCDD7C966F4E}"/>
    <cellStyle name="Table Label 7 2 4 4 2" xfId="15375" xr:uid="{BB48E6AA-9372-4080-89A7-0221DCA10B48}"/>
    <cellStyle name="Table Label 7 2 4 5" xfId="15376" xr:uid="{AF14998A-8D25-4B9F-B4BD-3FDDA0DCAB22}"/>
    <cellStyle name="Table Label 7 2 5" xfId="15377" xr:uid="{2C5C5066-85D9-4C85-99FB-08E6D23F5AA6}"/>
    <cellStyle name="Table Label 7 2 5 2" xfId="15378" xr:uid="{DDC65FEA-B040-496C-8DC9-72EAB3EDE781}"/>
    <cellStyle name="Table Label 7 2 5 2 2" xfId="15379" xr:uid="{DB5FD16B-E5D0-4652-B5C3-013392EC289D}"/>
    <cellStyle name="Table Label 7 2 5 2 2 2" xfId="15380" xr:uid="{A13D267C-68B3-4710-8D2E-7BE441402423}"/>
    <cellStyle name="Table Label 7 2 5 2 3" xfId="15381" xr:uid="{3DD664A6-FC9C-4E9B-B99B-982639D3BB5A}"/>
    <cellStyle name="Table Label 7 2 5 3" xfId="15382" xr:uid="{C0CC9933-E45F-47B3-8456-C9D3E1025E9A}"/>
    <cellStyle name="Table Label 7 2 5 3 2" xfId="15383" xr:uid="{4988DEF3-3821-4FD6-95A8-C2DFE59ABF17}"/>
    <cellStyle name="Table Label 7 2 5 4" xfId="15384" xr:uid="{EE69B8E5-3622-4106-BF06-351D1EBF07F8}"/>
    <cellStyle name="Table Label 7 2 6" xfId="15385" xr:uid="{B7B606D2-0066-4660-99F0-6E003D12ADAF}"/>
    <cellStyle name="Table Label 7 2 6 2" xfId="15386" xr:uid="{0BFBF27E-0743-432B-A69B-C97CD0D45F12}"/>
    <cellStyle name="Table Label 7 2 6 2 2" xfId="15387" xr:uid="{72589702-985A-4FE0-AFD0-E79E1DDB403A}"/>
    <cellStyle name="Table Label 7 2 6 3" xfId="15388" xr:uid="{466A8FE8-E6C4-4F84-B7AB-A6B50B1C8641}"/>
    <cellStyle name="Table Label 7 2 7" xfId="15389" xr:uid="{EA4F070C-EF47-4C86-9F2A-CB59188014DD}"/>
    <cellStyle name="Table Label 7 2 7 2" xfId="15390" xr:uid="{B775E3F5-38A7-4235-9F8A-9253DCA2C737}"/>
    <cellStyle name="Table Label 7 2 8" xfId="15391" xr:uid="{D7209826-AD1D-42C4-8AF6-0744C7EBBEA2}"/>
    <cellStyle name="Table Label 7 2 8 2" xfId="15392" xr:uid="{1A2E926C-FFCE-4640-9661-B4E1613A0D73}"/>
    <cellStyle name="Table Label 7 2 9" xfId="15393" xr:uid="{DDFB7500-26A7-415E-8CCA-4F4C638E97CD}"/>
    <cellStyle name="Table Label 7 3" xfId="15394" xr:uid="{372B150B-6106-4CBA-93BC-C37AB99AC74F}"/>
    <cellStyle name="Table Label 7 3 2" xfId="15395" xr:uid="{C3308996-2DB3-419E-9BAE-8CB6473AF7B5}"/>
    <cellStyle name="Table Label 7 3 2 2" xfId="15396" xr:uid="{B0FA80E2-7890-43D1-81DE-A40BBD2677B7}"/>
    <cellStyle name="Table Label 7 3 2 2 2" xfId="15397" xr:uid="{A82113EE-23BB-4F00-A56A-539644952102}"/>
    <cellStyle name="Table Label 7 3 2 2 2 2" xfId="15398" xr:uid="{11D926F7-6DAB-4629-80A3-1065813E56F9}"/>
    <cellStyle name="Table Label 7 3 2 2 3" xfId="15399" xr:uid="{494DABF1-A79D-4FC2-A228-AD721CFFB7C6}"/>
    <cellStyle name="Table Label 7 3 2 3" xfId="15400" xr:uid="{282E7361-FA1A-4AFC-A60C-9B16C2C88027}"/>
    <cellStyle name="Table Label 7 3 2 3 2" xfId="15401" xr:uid="{D617D768-410A-4B3A-86BD-752E7FDBAACD}"/>
    <cellStyle name="Table Label 7 3 2 4" xfId="15402" xr:uid="{31135D9F-6A48-4A2D-B5E8-464734BF4796}"/>
    <cellStyle name="Table Label 7 3 2 4 2" xfId="15403" xr:uid="{C2FD1168-A646-4F78-88CE-33695972CB6A}"/>
    <cellStyle name="Table Label 7 3 2 5" xfId="15404" xr:uid="{7FD08DBC-15F9-428F-9A2E-A415593A5E47}"/>
    <cellStyle name="Table Label 7 3 3" xfId="15405" xr:uid="{7CA12D7D-8F57-4215-BD0B-AB73D9ADE019}"/>
    <cellStyle name="Table Label 7 3 3 2" xfId="15406" xr:uid="{8C08942A-C4E5-4EAB-8C9D-27B0A880A0BE}"/>
    <cellStyle name="Table Label 7 3 3 2 2" xfId="15407" xr:uid="{DC33AB0A-E931-4ED7-9F9C-C1BD6171A1D5}"/>
    <cellStyle name="Table Label 7 3 3 2 2 2" xfId="15408" xr:uid="{80526DB3-3524-4C38-AB95-2647040B92C3}"/>
    <cellStyle name="Table Label 7 3 3 2 3" xfId="15409" xr:uid="{0B11E4E2-06B7-48F2-A69F-3673B33E80D1}"/>
    <cellStyle name="Table Label 7 3 3 3" xfId="15410" xr:uid="{BA6DC920-B69D-42F8-9293-76A776BB7168}"/>
    <cellStyle name="Table Label 7 3 3 3 2" xfId="15411" xr:uid="{71256591-1FA0-4E58-A358-57F1CCB21C1D}"/>
    <cellStyle name="Table Label 7 3 3 4" xfId="15412" xr:uid="{EC2527CB-3B66-42B3-BCCF-5FB181BF8278}"/>
    <cellStyle name="Table Label 7 3 3 4 2" xfId="15413" xr:uid="{054CA8A8-C9BF-4479-B039-0401D8DBE63E}"/>
    <cellStyle name="Table Label 7 3 3 5" xfId="15414" xr:uid="{49223E9F-7BEF-4079-A88E-ECEFBC450D56}"/>
    <cellStyle name="Table Label 7 3 4" xfId="15415" xr:uid="{E07FD236-94F9-461F-9AC1-632A713D427D}"/>
    <cellStyle name="Table Label 7 3 4 2" xfId="15416" xr:uid="{D217C8AB-C8C7-45BC-B500-8A85C999CD00}"/>
    <cellStyle name="Table Label 7 3 4 2 2" xfId="15417" xr:uid="{E890F4A3-3379-45C9-AE9A-59E21A2B8538}"/>
    <cellStyle name="Table Label 7 3 4 2 2 2" xfId="15418" xr:uid="{A706F2B6-EE9A-46D0-9096-252E622F6BE2}"/>
    <cellStyle name="Table Label 7 3 4 2 3" xfId="15419" xr:uid="{C0B385D6-9BD9-4C0B-AD99-DED42C36B21C}"/>
    <cellStyle name="Table Label 7 3 4 3" xfId="15420" xr:uid="{62AF88DF-A55E-419E-82D5-B7F2844C1800}"/>
    <cellStyle name="Table Label 7 3 4 3 2" xfId="15421" xr:uid="{4ACF8D19-86E4-4039-AF31-5C2B9FFC0E35}"/>
    <cellStyle name="Table Label 7 3 4 4" xfId="15422" xr:uid="{7E2077BD-954E-4DFD-8CCC-E77D3FA18E38}"/>
    <cellStyle name="Table Label 7 3 4 4 2" xfId="15423" xr:uid="{9BD29040-C495-426E-85ED-44ED8FE1ED5B}"/>
    <cellStyle name="Table Label 7 3 4 5" xfId="15424" xr:uid="{A6267225-5C7F-4FDA-AAB0-64D142167181}"/>
    <cellStyle name="Table Label 7 3 5" xfId="15425" xr:uid="{E43EB1AD-A5AA-4743-88D7-FC26EDFD6D5D}"/>
    <cellStyle name="Table Label 7 3 5 2" xfId="15426" xr:uid="{11AC4DB7-59D4-40D2-8C5E-3B7102DF370C}"/>
    <cellStyle name="Table Label 7 3 5 2 2" xfId="15427" xr:uid="{3EA9E1F2-3094-4F44-9062-832A7F6ABFDE}"/>
    <cellStyle name="Table Label 7 3 5 2 2 2" xfId="15428" xr:uid="{567F5F67-EDE8-449A-B21F-75BCFD237A81}"/>
    <cellStyle name="Table Label 7 3 5 2 3" xfId="15429" xr:uid="{DF17D1B8-332C-42D8-A2FA-684B0DCA1D8D}"/>
    <cellStyle name="Table Label 7 3 5 3" xfId="15430" xr:uid="{7A254159-B9D6-46AB-9D6F-6507A4CE4328}"/>
    <cellStyle name="Table Label 7 3 5 3 2" xfId="15431" xr:uid="{424AE095-6DD2-4E6A-9456-7EB78CF54A86}"/>
    <cellStyle name="Table Label 7 3 5 4" xfId="15432" xr:uid="{826C408B-7793-417A-80E9-74504BFA9F18}"/>
    <cellStyle name="Table Label 7 3 6" xfId="15433" xr:uid="{B6260E4A-01D9-491E-A70D-89CDD29C96AE}"/>
    <cellStyle name="Table Label 7 3 6 2" xfId="15434" xr:uid="{3E1CF850-65A7-4845-950E-482ED2E5FCD7}"/>
    <cellStyle name="Table Label 7 3 6 2 2" xfId="15435" xr:uid="{2120603B-196D-45AE-957E-13945B9C5C6F}"/>
    <cellStyle name="Table Label 7 3 6 3" xfId="15436" xr:uid="{D0531B63-C989-4084-91A4-338947B75F46}"/>
    <cellStyle name="Table Label 7 3 7" xfId="15437" xr:uid="{7229D386-A534-4647-B2F4-36A74EC411C1}"/>
    <cellStyle name="Table Label 7 3 7 2" xfId="15438" xr:uid="{39C1BDF2-7422-4F98-B245-9C61BA5E1BCF}"/>
    <cellStyle name="Table Label 7 3 8" xfId="15439" xr:uid="{C24E0B08-122E-4320-B0E5-9E9C83D0FFC8}"/>
    <cellStyle name="Table Label 7 3 8 2" xfId="15440" xr:uid="{FAC2CDF7-DDE1-4490-8BCC-7C4960A571E0}"/>
    <cellStyle name="Table Label 7 3 9" xfId="15441" xr:uid="{60AEBE91-354A-42BD-9CB4-E1E45BF6D323}"/>
    <cellStyle name="Table Label 7 4" xfId="15442" xr:uid="{ED344A14-47A2-4A2A-A905-E3BF9E8815C7}"/>
    <cellStyle name="Table Label 7 4 2" xfId="15443" xr:uid="{6D1F5F32-3B61-4489-AD3D-DF38B81F3482}"/>
    <cellStyle name="Table Label 7 4 2 2" xfId="15444" xr:uid="{7CDBF1AA-4F82-4159-B726-47D467C4D471}"/>
    <cellStyle name="Table Label 7 4 2 2 2" xfId="15445" xr:uid="{2F0275F9-AF47-4516-A6F4-866400FD0384}"/>
    <cellStyle name="Table Label 7 4 2 3" xfId="15446" xr:uid="{FF0E2E93-767D-442C-8031-EACD7AF50991}"/>
    <cellStyle name="Table Label 7 4 3" xfId="15447" xr:uid="{1B38A895-47CF-4182-A162-22210405ACF7}"/>
    <cellStyle name="Table Label 7 4 3 2" xfId="15448" xr:uid="{CD9D0690-7FE7-4C6D-87F9-726E73EF1A0B}"/>
    <cellStyle name="Table Label 7 4 4" xfId="15449" xr:uid="{CDD96ED5-9178-48D0-BCD8-300276A2F301}"/>
    <cellStyle name="Table Label 7 4 4 2" xfId="15450" xr:uid="{D5E90411-D3D3-426D-AE8F-84CC5F481F36}"/>
    <cellStyle name="Table Label 7 4 5" xfId="15451" xr:uid="{28E1A01E-5937-44E8-AC51-8C66CD2ECC99}"/>
    <cellStyle name="Table Label 7 5" xfId="15452" xr:uid="{B548373F-BB13-4EFB-A28A-809FD69B3E8C}"/>
    <cellStyle name="Table Label 7 5 2" xfId="15453" xr:uid="{2C77C23A-75A1-4BB4-94A0-2A3BC7895028}"/>
    <cellStyle name="Table Label 7 5 2 2" xfId="15454" xr:uid="{53B361F3-8DF3-42EE-AA99-6BFC106798A8}"/>
    <cellStyle name="Table Label 7 5 2 2 2" xfId="15455" xr:uid="{EDFEC06F-2CCE-4072-8E16-455E8546E9C0}"/>
    <cellStyle name="Table Label 7 5 2 3" xfId="15456" xr:uid="{69B624F2-7EC5-4758-94F4-727E07FBE6B3}"/>
    <cellStyle name="Table Label 7 5 3" xfId="15457" xr:uid="{4D0E22EC-2D39-4A05-8937-5A1C0CAA1D15}"/>
    <cellStyle name="Table Label 7 5 3 2" xfId="15458" xr:uid="{DFC846A3-AAFF-4002-A665-0396C5B404D2}"/>
    <cellStyle name="Table Label 7 5 4" xfId="15459" xr:uid="{FA8C3DC2-9216-4FB7-813C-A4AFC397B494}"/>
    <cellStyle name="Table Label 7 5 4 2" xfId="15460" xr:uid="{9405A658-7C1A-4979-83D7-CF6F0D9E75F8}"/>
    <cellStyle name="Table Label 7 5 5" xfId="15461" xr:uid="{C7ED4932-9CD4-4D9F-9464-B0275C32D557}"/>
    <cellStyle name="Table Label 7 6" xfId="15462" xr:uid="{03E3D279-23B8-43B1-A219-FF7274FCFF2E}"/>
    <cellStyle name="Table Label 7 6 2" xfId="15463" xr:uid="{5F524B23-2ADA-4581-A934-BD4A625439AB}"/>
    <cellStyle name="Table Label 7 6 2 2" xfId="15464" xr:uid="{D4E65ACD-043E-4869-87E9-340C25F812A7}"/>
    <cellStyle name="Table Label 7 6 2 2 2" xfId="15465" xr:uid="{82428102-B8BF-4541-8EC9-B83DE2A9C482}"/>
    <cellStyle name="Table Label 7 6 2 3" xfId="15466" xr:uid="{547DE64E-7EF6-4EE3-AAA1-BF31950E5FD4}"/>
    <cellStyle name="Table Label 7 6 3" xfId="15467" xr:uid="{ABFCEE09-CDE8-4EB8-A5A3-25BD2F47D77D}"/>
    <cellStyle name="Table Label 7 6 3 2" xfId="15468" xr:uid="{CDC73AF9-52E6-4D7F-9CCC-C011F9C0BA7B}"/>
    <cellStyle name="Table Label 7 6 4" xfId="15469" xr:uid="{3D6C11A2-E27A-4036-B3FD-21C13F1A1407}"/>
    <cellStyle name="Table Label 7 6 4 2" xfId="15470" xr:uid="{3D864AFD-293C-4703-A9E5-B13D660956DA}"/>
    <cellStyle name="Table Label 7 6 5" xfId="15471" xr:uid="{F49DA083-0387-4979-8724-ADFC553539CF}"/>
    <cellStyle name="Table Label 7 7" xfId="15472" xr:uid="{8917D2A7-DA53-4B82-886B-6B2225D97BA9}"/>
    <cellStyle name="Table Label 7 7 2" xfId="15473" xr:uid="{D09D032B-CD54-4550-A2C4-68D669E8739D}"/>
    <cellStyle name="Table Label 7 7 2 2" xfId="15474" xr:uid="{A7DAC76C-3C2E-4BFC-97D8-F3CBE6C2915F}"/>
    <cellStyle name="Table Label 7 7 3" xfId="15475" xr:uid="{24C83DAF-294A-43D7-A7A6-F236F12CF953}"/>
    <cellStyle name="Table Label 7 8" xfId="15476" xr:uid="{97F2FA80-DC73-46B8-B7BC-10A3409F2EB0}"/>
    <cellStyle name="Table Label 7 8 2" xfId="15477" xr:uid="{87E59122-56B7-4F36-9AD2-062F51596991}"/>
    <cellStyle name="Table Label 7 9" xfId="15478" xr:uid="{8977FE27-2137-4151-B2A1-A09638BAA8C5}"/>
    <cellStyle name="Table Label 7 9 2" xfId="15479" xr:uid="{B08D383A-9509-48D2-B6EC-935EB07A3F97}"/>
    <cellStyle name="Table Label 8" xfId="15480" xr:uid="{842749B5-4AAB-4015-82BC-7EF0C32657B8}"/>
    <cellStyle name="Table Label 8 2" xfId="15481" xr:uid="{55D0A9D1-DD73-4FF4-972B-4885B1FFAF97}"/>
    <cellStyle name="Table Label 8 2 2" xfId="15482" xr:uid="{ADA923C1-84A2-497A-9115-A87E5D7B145B}"/>
    <cellStyle name="Table Label 8 2 2 2" xfId="15483" xr:uid="{CCBF5847-D90C-40B5-BFD6-4D1D0452DEA4}"/>
    <cellStyle name="Table Label 8 2 2 2 2" xfId="15484" xr:uid="{12CF9564-45F4-4E2B-9A82-4B7A8101558C}"/>
    <cellStyle name="Table Label 8 2 2 3" xfId="15485" xr:uid="{9056C991-9B7A-49C2-8600-CBEE447E34A1}"/>
    <cellStyle name="Table Label 8 2 3" xfId="15486" xr:uid="{D4A34ED5-2696-4D21-93D4-FFE75A2D1F61}"/>
    <cellStyle name="Table Label 8 2 3 2" xfId="15487" xr:uid="{89195B01-F4BC-4607-909A-ADA2BDA9F64D}"/>
    <cellStyle name="Table Label 8 2 4" xfId="15488" xr:uid="{1A9A1FF9-F9E2-4703-8727-5680918E173A}"/>
    <cellStyle name="Table Label 8 2 4 2" xfId="15489" xr:uid="{13AA831F-9A51-4223-BBEC-589DC9A77E7D}"/>
    <cellStyle name="Table Label 8 2 5" xfId="15490" xr:uid="{9C6351BB-E3DC-4950-8E51-53C4644C7C8D}"/>
    <cellStyle name="Table Label 8 3" xfId="15491" xr:uid="{99B918ED-4FAC-4250-B4DF-04E3173BE73E}"/>
    <cellStyle name="Table Label 8 3 2" xfId="15492" xr:uid="{641F4D9F-ABA6-432D-A49B-80A39ACD6A64}"/>
    <cellStyle name="Table Label 8 3 2 2" xfId="15493" xr:uid="{02B9ADD9-4FC4-4FF9-AB52-FA5E2A3597E8}"/>
    <cellStyle name="Table Label 8 3 2 2 2" xfId="15494" xr:uid="{2B5B757F-F0B8-4527-9A02-C327796FE08D}"/>
    <cellStyle name="Table Label 8 3 2 3" xfId="15495" xr:uid="{C0BAE86A-D63D-4247-8B27-B68063F83FCB}"/>
    <cellStyle name="Table Label 8 3 3" xfId="15496" xr:uid="{652923F8-DE1D-483A-8A69-D47C951B03E0}"/>
    <cellStyle name="Table Label 8 3 3 2" xfId="15497" xr:uid="{FCF7C2A7-925D-4A45-AE5C-F3656E8B691F}"/>
    <cellStyle name="Table Label 8 3 4" xfId="15498" xr:uid="{75F4E130-0927-4D01-BC43-9E96D996B5BB}"/>
    <cellStyle name="Table Label 8 3 4 2" xfId="15499" xr:uid="{7544C9F8-FCAC-4CFB-A36F-4F599D9E491E}"/>
    <cellStyle name="Table Label 8 3 5" xfId="15500" xr:uid="{5C9A2D3C-854A-4B5E-A184-DFA7679C6275}"/>
    <cellStyle name="Table Label 8 4" xfId="15501" xr:uid="{7817A410-430E-4444-880D-3765DB5698E4}"/>
    <cellStyle name="Table Label 8 4 2" xfId="15502" xr:uid="{95E493D9-CF89-4E83-A3BA-1F96651E93A3}"/>
    <cellStyle name="Table Label 8 4 2 2" xfId="15503" xr:uid="{9591F600-9D68-4FB0-80A1-9A4EEAEB7C77}"/>
    <cellStyle name="Table Label 8 4 2 2 2" xfId="15504" xr:uid="{B1821867-1218-4771-B5DC-9F951A525FFB}"/>
    <cellStyle name="Table Label 8 4 2 3" xfId="15505" xr:uid="{BD849A8E-3D7B-4DD9-9AF4-9E20C370E135}"/>
    <cellStyle name="Table Label 8 4 3" xfId="15506" xr:uid="{4D411B6F-6C76-4D2F-8C6F-75ABEE121A6F}"/>
    <cellStyle name="Table Label 8 4 3 2" xfId="15507" xr:uid="{F17CF304-DE1C-428C-A7FF-7C3FF6400BBF}"/>
    <cellStyle name="Table Label 8 4 4" xfId="15508" xr:uid="{E815C9CB-F4E5-4618-A766-14E7EA71C1F0}"/>
    <cellStyle name="Table Label 8 4 4 2" xfId="15509" xr:uid="{BA1CDD98-8C0E-4D39-9C64-4321ADE6A4E2}"/>
    <cellStyle name="Table Label 8 4 5" xfId="15510" xr:uid="{C0B34C54-12CB-46F0-9B2A-2F6542C664DF}"/>
    <cellStyle name="Table Label 8 5" xfId="15511" xr:uid="{BDDE20B9-7746-4153-8765-D9295909071B}"/>
    <cellStyle name="Table Label 8 5 2" xfId="15512" xr:uid="{709FB1DE-F302-4C2F-8778-E2AC5DEE3B6B}"/>
    <cellStyle name="Table Label 8 5 2 2" xfId="15513" xr:uid="{C577EE47-76FF-4C10-9EB5-195855DD2227}"/>
    <cellStyle name="Table Label 8 5 2 2 2" xfId="15514" xr:uid="{720C3611-A4EA-4124-AF8E-3777DEFFCDB8}"/>
    <cellStyle name="Table Label 8 5 2 3" xfId="15515" xr:uid="{B26FBEB6-9A51-43B1-BCE1-0DFE2E171502}"/>
    <cellStyle name="Table Label 8 5 3" xfId="15516" xr:uid="{CB2D0A4B-14B3-45B5-AC55-469BA1BEAD25}"/>
    <cellStyle name="Table Label 8 5 3 2" xfId="15517" xr:uid="{18141443-D5CE-4C79-9366-8822621A5035}"/>
    <cellStyle name="Table Label 8 5 4" xfId="15518" xr:uid="{54E700DC-D824-4C26-884F-7EF2319D5162}"/>
    <cellStyle name="Table Label 8 6" xfId="15519" xr:uid="{56B0222E-B646-4886-8858-4619F72EC810}"/>
    <cellStyle name="Table Label 8 6 2" xfId="15520" xr:uid="{A6E573D5-0F9E-43E6-9126-7CFC92D7FCD6}"/>
    <cellStyle name="Table Label 8 6 2 2" xfId="15521" xr:uid="{B23849D5-AE36-4FD5-B63D-1A3692EADDAA}"/>
    <cellStyle name="Table Label 8 6 3" xfId="15522" xr:uid="{2AF5FD54-2173-48A9-8457-FE328E22FDB0}"/>
    <cellStyle name="Table Label 8 7" xfId="15523" xr:uid="{64F2F35E-CB5A-40D4-9BD1-1658A5C0BA10}"/>
    <cellStyle name="Table Label 8 7 2" xfId="15524" xr:uid="{3356AB05-222D-4B22-8952-F5D13C428BC4}"/>
    <cellStyle name="Table Label 8 8" xfId="15525" xr:uid="{A3D7DFF5-7125-49E0-B498-5765B82EBAA1}"/>
    <cellStyle name="Table Label 8 8 2" xfId="15526" xr:uid="{0785217A-93C0-4667-8132-428A9D82D514}"/>
    <cellStyle name="Table Label 8 9" xfId="15527" xr:uid="{2C271200-61DE-49A5-B721-A190A109DDD3}"/>
    <cellStyle name="Table Label 9" xfId="15528" xr:uid="{92093CD5-0F45-49CA-AFA1-2D93569AC397}"/>
    <cellStyle name="Table Label 9 10" xfId="15529" xr:uid="{88DF970A-6360-4A46-B513-F2E041D1FB72}"/>
    <cellStyle name="Table Label 9 2" xfId="15530" xr:uid="{9B37725D-8EB6-44C7-B7EA-5F1206AA341C}"/>
    <cellStyle name="Table Label 9 2 2" xfId="15531" xr:uid="{F0F5932D-1842-4D74-A541-C2F359C6BA37}"/>
    <cellStyle name="Table Label 9 2 2 2" xfId="15532" xr:uid="{2F4D9EA8-93F6-4ECF-8E7C-ABD93093E447}"/>
    <cellStyle name="Table Label 9 2 2 2 2" xfId="15533" xr:uid="{00BBE094-D91F-48D7-80A5-237B69398F55}"/>
    <cellStyle name="Table Label 9 2 2 2 2 2" xfId="15534" xr:uid="{8809905A-2A62-4B9C-8140-65C35B1B477D}"/>
    <cellStyle name="Table Label 9 2 2 2 3" xfId="15535" xr:uid="{8957EA89-4BBE-4E0A-A048-9B59FADCE8F6}"/>
    <cellStyle name="Table Label 9 2 2 3" xfId="15536" xr:uid="{D3B6A9F9-6D1C-4E62-AF7E-B4982664979E}"/>
    <cellStyle name="Table Label 9 2 2 3 2" xfId="15537" xr:uid="{B9928BD3-A62A-406A-8F48-B4AA557CAB19}"/>
    <cellStyle name="Table Label 9 2 2 4" xfId="15538" xr:uid="{908E7FAA-E0AF-45FA-A02E-48DD8C7D5ED3}"/>
    <cellStyle name="Table Label 9 2 2 4 2" xfId="15539" xr:uid="{3CC67233-42C0-4310-92CB-0D4304918C39}"/>
    <cellStyle name="Table Label 9 2 2 5" xfId="15540" xr:uid="{DAE3FA58-22EF-4CEC-9573-83ADB1DE8D8C}"/>
    <cellStyle name="Table Label 9 2 3" xfId="15541" xr:uid="{450DA858-420F-4488-BD21-2A3545C12526}"/>
    <cellStyle name="Table Label 9 2 3 2" xfId="15542" xr:uid="{9797C101-5B79-4DE5-84E8-38657BE8D9F3}"/>
    <cellStyle name="Table Label 9 2 3 2 2" xfId="15543" xr:uid="{E40E6F53-F184-4788-909D-73E7CB9EAC58}"/>
    <cellStyle name="Table Label 9 2 3 2 2 2" xfId="15544" xr:uid="{EF004B26-8AB0-4A3A-B2A6-C62AA40EC559}"/>
    <cellStyle name="Table Label 9 2 3 2 3" xfId="15545" xr:uid="{B30ACFFA-0047-4E55-87D8-C2A95C9DD57A}"/>
    <cellStyle name="Table Label 9 2 3 3" xfId="15546" xr:uid="{ECEEC202-E91C-4570-BD16-903F290D84F7}"/>
    <cellStyle name="Table Label 9 2 3 3 2" xfId="15547" xr:uid="{930E1F55-ED7D-4D4C-9693-84587F56E214}"/>
    <cellStyle name="Table Label 9 2 3 4" xfId="15548" xr:uid="{5170F2AD-661A-4F5C-A0CF-054EB5118351}"/>
    <cellStyle name="Table Label 9 2 3 4 2" xfId="15549" xr:uid="{5CA72482-44FC-4C0B-8C08-D3C6FCE260C3}"/>
    <cellStyle name="Table Label 9 2 3 5" xfId="15550" xr:uid="{AEF19CF1-073C-41B4-84FC-D5E4E9089C8F}"/>
    <cellStyle name="Table Label 9 2 4" xfId="15551" xr:uid="{7844E726-35A8-4EDE-941D-EE49D944AF7A}"/>
    <cellStyle name="Table Label 9 2 4 2" xfId="15552" xr:uid="{ED1CCC4F-BB0D-4A51-BD74-34C175E4839C}"/>
    <cellStyle name="Table Label 9 2 4 2 2" xfId="15553" xr:uid="{FF1ED226-B77F-43CA-9E47-0C1181F30E1A}"/>
    <cellStyle name="Table Label 9 2 4 2 2 2" xfId="15554" xr:uid="{06D8DB38-50E5-4F50-9EBF-51C75B9224C0}"/>
    <cellStyle name="Table Label 9 2 4 2 3" xfId="15555" xr:uid="{AE47E5DC-BF01-49C2-AB62-75B3347301D2}"/>
    <cellStyle name="Table Label 9 2 4 3" xfId="15556" xr:uid="{AB75E50F-639C-40B4-BD27-1660C55BAED7}"/>
    <cellStyle name="Table Label 9 2 4 3 2" xfId="15557" xr:uid="{37DEAA42-169B-4B18-A63D-BA86C4822357}"/>
    <cellStyle name="Table Label 9 2 4 4" xfId="15558" xr:uid="{23F9CE25-0B0C-41E3-A32B-AFB53489AF82}"/>
    <cellStyle name="Table Label 9 2 4 4 2" xfId="15559" xr:uid="{0811BFF2-5377-4138-B2D8-3344EB551312}"/>
    <cellStyle name="Table Label 9 2 4 5" xfId="15560" xr:uid="{C8090984-7625-4CA7-B4E4-7289FF561BEA}"/>
    <cellStyle name="Table Label 9 2 5" xfId="15561" xr:uid="{2C73F260-D6E4-47DB-B103-CBBF2A90F5B4}"/>
    <cellStyle name="Table Label 9 2 5 2" xfId="15562" xr:uid="{8ECEA4BB-7FEE-411F-AC0C-1B169E2B675D}"/>
    <cellStyle name="Table Label 9 2 5 2 2" xfId="15563" xr:uid="{17EE6242-3270-49BD-95F4-87EE06CFAA26}"/>
    <cellStyle name="Table Label 9 2 5 2 2 2" xfId="15564" xr:uid="{4D37DF20-E507-40FD-A88D-D53E3BF6721C}"/>
    <cellStyle name="Table Label 9 2 5 2 3" xfId="15565" xr:uid="{E3EC771D-6A31-4A7C-BB09-B003EDBD244F}"/>
    <cellStyle name="Table Label 9 2 5 3" xfId="15566" xr:uid="{8A7D6106-53EF-4056-A1B9-2B79D95C1BB0}"/>
    <cellStyle name="Table Label 9 2 5 3 2" xfId="15567" xr:uid="{79D1CE79-50A4-4AAD-988F-7FF6747ED58C}"/>
    <cellStyle name="Table Label 9 2 5 4" xfId="15568" xr:uid="{4454FF45-ECF4-4002-926E-241802FF3BA8}"/>
    <cellStyle name="Table Label 9 2 6" xfId="15569" xr:uid="{C53FDDB5-1B4B-4FAA-A824-8FBCB0C1F4CC}"/>
    <cellStyle name="Table Label 9 2 6 2" xfId="15570" xr:uid="{12494B2B-8EF1-499D-8F74-FB74367D1300}"/>
    <cellStyle name="Table Label 9 2 6 2 2" xfId="15571" xr:uid="{B56C9A0A-8E41-4D66-9A52-39F1DB7F37C8}"/>
    <cellStyle name="Table Label 9 2 6 3" xfId="15572" xr:uid="{2E40707B-6557-4319-A120-F6F29044915A}"/>
    <cellStyle name="Table Label 9 2 7" xfId="15573" xr:uid="{7677790A-AF4A-4FD5-8A9B-669F37D8B620}"/>
    <cellStyle name="Table Label 9 2 7 2" xfId="15574" xr:uid="{917E3896-3D48-411E-87C9-082DB946125A}"/>
    <cellStyle name="Table Label 9 2 8" xfId="15575" xr:uid="{791C4BA8-0278-4BB1-B9C0-839DFDFD651F}"/>
    <cellStyle name="Table Label 9 2 8 2" xfId="15576" xr:uid="{97DF0A9B-C3FE-4CA6-BE1B-4D7E1FFCD727}"/>
    <cellStyle name="Table Label 9 2 9" xfId="15577" xr:uid="{CD2E3257-BA22-42C4-9E25-21457BEE4EBD}"/>
    <cellStyle name="Table Label 9 3" xfId="15578" xr:uid="{8CDA8293-AA90-41D3-9F0F-B376B44A6550}"/>
    <cellStyle name="Table Label 9 3 2" xfId="15579" xr:uid="{9ECAB4A3-671A-47C4-A426-95CCF0DAE1E2}"/>
    <cellStyle name="Table Label 9 3 2 2" xfId="15580" xr:uid="{80C17D60-DAD6-4473-BB57-13580671C3A0}"/>
    <cellStyle name="Table Label 9 3 2 2 2" xfId="15581" xr:uid="{FDF8837B-2F15-4895-BD19-610B10D773A3}"/>
    <cellStyle name="Table Label 9 3 2 3" xfId="15582" xr:uid="{D9417075-5C1D-4FE7-A7B5-EECD1414ECA5}"/>
    <cellStyle name="Table Label 9 3 3" xfId="15583" xr:uid="{9B3C68F8-C4DA-4851-8AFF-BABC8961368C}"/>
    <cellStyle name="Table Label 9 3 3 2" xfId="15584" xr:uid="{336E03D6-855B-4D23-ACCF-D5A7180E1714}"/>
    <cellStyle name="Table Label 9 3 4" xfId="15585" xr:uid="{B8673C2E-56D9-46DA-A41F-7935A8B25CB7}"/>
    <cellStyle name="Table Label 9 3 4 2" xfId="15586" xr:uid="{1A2A4072-23AB-4903-899A-2BF729BF45C9}"/>
    <cellStyle name="Table Label 9 3 5" xfId="15587" xr:uid="{E37EDEFD-BAEA-4ED3-AAE3-653A508A4035}"/>
    <cellStyle name="Table Label 9 4" xfId="15588" xr:uid="{F5F95E2E-7E42-4011-B61D-AC906334B4C5}"/>
    <cellStyle name="Table Label 9 4 2" xfId="15589" xr:uid="{76D00CAF-9D3C-49CD-91E9-F9C667962DF8}"/>
    <cellStyle name="Table Label 9 4 2 2" xfId="15590" xr:uid="{B66684FA-5DEA-4438-B4EF-3B030D3F5FD8}"/>
    <cellStyle name="Table Label 9 4 2 2 2" xfId="15591" xr:uid="{3829ECA0-8809-4B24-B35E-8E4BE814A1C5}"/>
    <cellStyle name="Table Label 9 4 2 3" xfId="15592" xr:uid="{555FCF44-7428-490B-B179-EB019CDE9C19}"/>
    <cellStyle name="Table Label 9 4 3" xfId="15593" xr:uid="{CADEABD2-9960-474F-A4E4-DF567BF3396F}"/>
    <cellStyle name="Table Label 9 4 3 2" xfId="15594" xr:uid="{FAB23550-78C2-4406-8679-D4B3FAA81C95}"/>
    <cellStyle name="Table Label 9 4 4" xfId="15595" xr:uid="{AFEE9990-E1E2-4D5C-8A60-AFF65298EF68}"/>
    <cellStyle name="Table Label 9 4 4 2" xfId="15596" xr:uid="{A54DAA8A-542E-475E-AB1A-6CF28184458A}"/>
    <cellStyle name="Table Label 9 4 5" xfId="15597" xr:uid="{DB7092A4-5101-4F26-8D20-E065A02996DD}"/>
    <cellStyle name="Table Label 9 5" xfId="15598" xr:uid="{44245A2D-56B2-4ADE-845C-CDFC344C5F52}"/>
    <cellStyle name="Table Label 9 5 2" xfId="15599" xr:uid="{D4372514-65A0-48D3-A5A5-18CC83036BB7}"/>
    <cellStyle name="Table Label 9 5 2 2" xfId="15600" xr:uid="{980CCAE6-3DC4-4E0A-ACA7-DF577ED48A49}"/>
    <cellStyle name="Table Label 9 5 2 2 2" xfId="15601" xr:uid="{81D7AE4D-6FBB-4FF8-B055-88D77B4BBF4A}"/>
    <cellStyle name="Table Label 9 5 2 3" xfId="15602" xr:uid="{557B5F51-56B3-4D29-8BF2-60314FE9E07E}"/>
    <cellStyle name="Table Label 9 5 3" xfId="15603" xr:uid="{E62AEEE7-08E8-4B3F-9445-EF33C204117C}"/>
    <cellStyle name="Table Label 9 5 3 2" xfId="15604" xr:uid="{C69EC611-8C48-4F54-AEDF-CE3801D6FACE}"/>
    <cellStyle name="Table Label 9 5 4" xfId="15605" xr:uid="{217BA119-5438-408F-99C1-01A0B43106FC}"/>
    <cellStyle name="Table Label 9 5 4 2" xfId="15606" xr:uid="{533CD425-50BB-495E-BAA1-792B2561F43E}"/>
    <cellStyle name="Table Label 9 5 5" xfId="15607" xr:uid="{8249DE12-268C-4399-B8A8-DCAEEE214F5D}"/>
    <cellStyle name="Table Label 9 6" xfId="15608" xr:uid="{0E3099C5-2839-49F4-B2AB-2BDD2D2FFA8D}"/>
    <cellStyle name="Table Label 9 6 2" xfId="15609" xr:uid="{00EBDD27-8246-4E52-AE0C-63238AE187CD}"/>
    <cellStyle name="Table Label 9 6 2 2" xfId="15610" xr:uid="{1E5C3F25-B03F-4DF7-9E71-A97CFD5F4B59}"/>
    <cellStyle name="Table Label 9 6 2 2 2" xfId="15611" xr:uid="{89687185-950F-455F-A09B-0C7B37055FF1}"/>
    <cellStyle name="Table Label 9 6 2 3" xfId="15612" xr:uid="{0FABBC40-2F67-4517-9E3E-B0651E35B9A7}"/>
    <cellStyle name="Table Label 9 6 3" xfId="15613" xr:uid="{534FF4C8-3542-48D6-9290-7AD338B5DB55}"/>
    <cellStyle name="Table Label 9 6 3 2" xfId="15614" xr:uid="{CBCDC7B7-1C8D-430A-8CDE-75E8CE7834E2}"/>
    <cellStyle name="Table Label 9 6 4" xfId="15615" xr:uid="{93235FDC-89EA-45C5-8998-C4C72906891D}"/>
    <cellStyle name="Table Label 9 7" xfId="15616" xr:uid="{DAB299D2-5B70-49D3-A73F-21CEBA2EAA30}"/>
    <cellStyle name="Table Label 9 7 2" xfId="15617" xr:uid="{6D71942A-A48B-456A-9767-94EB96BD333E}"/>
    <cellStyle name="Table Label 9 7 2 2" xfId="15618" xr:uid="{2C1973A4-8BA3-45DC-B257-5C3A4CD2A063}"/>
    <cellStyle name="Table Label 9 7 3" xfId="15619" xr:uid="{E129A87B-50EE-4ED3-828B-7B2B0EA87D3B}"/>
    <cellStyle name="Table Label 9 8" xfId="15620" xr:uid="{4BE455B4-12BF-49BB-AE40-1663F3D5A827}"/>
    <cellStyle name="Table Label 9 8 2" xfId="15621" xr:uid="{90F4B678-86BC-4036-AF95-ADE78F89B9F7}"/>
    <cellStyle name="Table Label 9 9" xfId="15622" xr:uid="{34889ECE-134B-4522-A945-9F4F0C027FE1}"/>
    <cellStyle name="Table Label 9 9 2" xfId="15623" xr:uid="{DAAA6DF5-B565-4214-A93D-3C6371835C0F}"/>
    <cellStyle name="Text Indent A" xfId="2584" xr:uid="{31046424-D2FA-4665-AF1B-CA83CEC10D01}"/>
    <cellStyle name="Text Indent B" xfId="2585" xr:uid="{5E2B14CC-FEFE-4164-A62F-D6B8C349310C}"/>
    <cellStyle name="Text Indent C" xfId="2586" xr:uid="{75CEEE99-5384-479F-BDD3-B37F5A3926BB}"/>
    <cellStyle name="Texto de advertencia" xfId="2587" xr:uid="{D05DCA67-A6A4-4CEE-92D0-AEE57BF56F34}"/>
    <cellStyle name="Texto explicativo" xfId="2588" xr:uid="{90653AED-3CB5-40F1-AECD-67927949E0BD}"/>
    <cellStyle name="Times New Roman" xfId="2589" xr:uid="{3CF0AF2A-726A-4E4B-8FE9-6FDA8B8726F4}"/>
    <cellStyle name="Title" xfId="3" builtinId="15" customBuiltin="1"/>
    <cellStyle name="Title  - Style1" xfId="15624" xr:uid="{67923724-89D1-419F-B79C-3ACBFDEC0006}"/>
    <cellStyle name="Title  - Style1 2" xfId="15625" xr:uid="{3458BFFF-24D1-4C90-A203-971BC52C3026}"/>
    <cellStyle name="Title  - Style1 2 2" xfId="15626" xr:uid="{8D4E3401-59A9-4CC2-9B7A-D702B16561FC}"/>
    <cellStyle name="Title  - Style1 3" xfId="15627" xr:uid="{BCD804D4-F3DD-4394-9A43-AE9AC98972DE}"/>
    <cellStyle name="Title  - Style1 3 2" xfId="15628" xr:uid="{E4EC670E-BC06-4958-8BD9-7932140F3AD6}"/>
    <cellStyle name="Title  - Style1 4" xfId="15629" xr:uid="{67DD3B18-05E9-409B-982E-300D8176D06A}"/>
    <cellStyle name="Title  - Style1 5" xfId="15630" xr:uid="{EE045019-2206-4A71-BFEB-61152D5E1E9F}"/>
    <cellStyle name="Title  - Style1 6" xfId="15631" xr:uid="{5CF34DA2-2DCC-44D1-86E4-663F9D1C7AA0}"/>
    <cellStyle name="Title  - 유형1" xfId="2590" xr:uid="{CAB5CFCB-BEAB-4213-B1E6-80D2627334B0}"/>
    <cellStyle name="title [1]" xfId="2591" xr:uid="{A6D411C5-F994-4B1C-A902-00D17B44EC7E}"/>
    <cellStyle name="title [2]" xfId="2592" xr:uid="{7562AD14-A445-4EB6-9B06-16EFEC5B5A50}"/>
    <cellStyle name="Title 10" xfId="1408" xr:uid="{00CE5359-693D-43D8-B8DE-CA2D69E6E685}"/>
    <cellStyle name="Title 10 2" xfId="15633" xr:uid="{AA998D0C-D06B-4FAE-A957-63618850BBF7}"/>
    <cellStyle name="Title 10 3" xfId="15634" xr:uid="{BEC59104-5A13-4C5A-9EA4-F3DE7D4869C0}"/>
    <cellStyle name="Title 10 4" xfId="15632" xr:uid="{22FC82AF-67A0-4B15-A314-C3F6AD3D39D7}"/>
    <cellStyle name="Title 11" xfId="15635" xr:uid="{2EF89DE8-B987-4911-89A0-86DFF2C6EA5E}"/>
    <cellStyle name="Title 11 2" xfId="15636" xr:uid="{54AADCF8-558C-46FE-A70F-AFE72AA1A486}"/>
    <cellStyle name="Title 11 3" xfId="15637" xr:uid="{02FECFA6-C345-4BA1-A9ED-C80C848BA302}"/>
    <cellStyle name="Title 11 4" xfId="32218" xr:uid="{2FC94C9C-7166-4971-9334-99A68BBDBB1B}"/>
    <cellStyle name="Title 12" xfId="15638" xr:uid="{031585C5-BBE8-4337-B1A0-EB37A2397F93}"/>
    <cellStyle name="Title 12 2" xfId="15639" xr:uid="{E2F3BD4E-AE87-4FBB-9850-BE7304631EA4}"/>
    <cellStyle name="Title 12 3" xfId="15640" xr:uid="{4CD70625-45DB-4273-AD8D-563D74D635D8}"/>
    <cellStyle name="Title 13" xfId="15641" xr:uid="{2102B1CA-8369-44FD-B647-B36CF4D70FD1}"/>
    <cellStyle name="Title 13 2" xfId="15642" xr:uid="{BBDAFC68-3D56-4E66-88B0-0E8E393A6337}"/>
    <cellStyle name="Title 13 3" xfId="15643" xr:uid="{97DEE65E-F921-4936-951F-27C09EAB0B01}"/>
    <cellStyle name="Title 14" xfId="15644" xr:uid="{9A72F440-A89E-41BE-AFEA-2405A75E2431}"/>
    <cellStyle name="Title 14 2" xfId="15645" xr:uid="{08100DFE-9060-43D8-9A6B-A5ADCBE00266}"/>
    <cellStyle name="Title 14 3" xfId="15646" xr:uid="{3254C210-96C7-46BF-B91F-B8C1742AAB2A}"/>
    <cellStyle name="Title 15" xfId="15647" xr:uid="{9FF69F80-E6B0-4AB5-A537-F52B4BDDFBA8}"/>
    <cellStyle name="Title 15 2" xfId="15648" xr:uid="{633D5A0B-AB2E-4070-B423-C57ACE05ED6F}"/>
    <cellStyle name="Title 16" xfId="15649" xr:uid="{983BBFF8-3783-495F-B2C0-3FCD3FD015C8}"/>
    <cellStyle name="Title 16 2" xfId="15650" xr:uid="{222C6525-4077-4231-B3F4-9F89AF685368}"/>
    <cellStyle name="Title 17" xfId="15651" xr:uid="{8E9756E5-AAAA-4960-9E77-7B02942748B8}"/>
    <cellStyle name="Title 17 2" xfId="15652" xr:uid="{46216061-6548-4875-B13E-0FD3D6BA6A82}"/>
    <cellStyle name="Title 18" xfId="15653" xr:uid="{D0D5C3F2-9E0A-4034-8E21-07C28596D2F7}"/>
    <cellStyle name="Title 18 2" xfId="15654" xr:uid="{468BB2FA-DF35-47FB-B7E3-5C0BAF691A45}"/>
    <cellStyle name="Title 19" xfId="15655" xr:uid="{B236769F-5DAC-489A-8AE2-ADFAE7926DA0}"/>
    <cellStyle name="Title 19 2" xfId="15656" xr:uid="{49E10C77-BB2A-4EBB-A881-9F6F75230848}"/>
    <cellStyle name="Title 2" xfId="1409" xr:uid="{0F53EC03-5618-468B-B2E9-D6864B032DFA}"/>
    <cellStyle name="Title 2 2" xfId="1410" xr:uid="{9588DF39-BBC1-4403-81B1-056874A1E08B}"/>
    <cellStyle name="Title 2 2 2" xfId="15658" xr:uid="{E01608E3-A7F7-4750-97B3-33E6A9B67A56}"/>
    <cellStyle name="Title 2 3" xfId="1411" xr:uid="{C2C76552-201F-4845-8A5F-8459582B3C11}"/>
    <cellStyle name="Title 2 3 2" xfId="15659" xr:uid="{F9FB5D8D-0C21-498E-8267-0DFDBAB46DC7}"/>
    <cellStyle name="Title 2 4" xfId="15657" xr:uid="{30C2FBB9-22B6-477E-B341-B7FAD7F53755}"/>
    <cellStyle name="Title 20" xfId="15660" xr:uid="{6BCE04CE-6B3B-4875-BC1E-7C2F730D6DDA}"/>
    <cellStyle name="Title 20 2" xfId="15661" xr:uid="{A778478A-D39A-482C-A25D-2C0B9AA9DB89}"/>
    <cellStyle name="Title 21" xfId="15662" xr:uid="{C905B155-B0B7-4C60-82D3-F05652EDC4B2}"/>
    <cellStyle name="Title 21 2" xfId="15663" xr:uid="{68843F38-BA86-4BF1-8315-808F9EE29C6E}"/>
    <cellStyle name="Title 22" xfId="15664" xr:uid="{E11512D0-0BB5-485A-B13F-4347BE6774C4}"/>
    <cellStyle name="Title 22 2" xfId="15665" xr:uid="{815F1883-F7E8-4567-8A2F-E1F836C41252}"/>
    <cellStyle name="Title 23" xfId="15666" xr:uid="{DE6ADECE-0264-47AF-9F70-42DEEB461256}"/>
    <cellStyle name="Title 23 2" xfId="15667" xr:uid="{D97AD5E6-69B1-469A-837C-6A2E319CEDB9}"/>
    <cellStyle name="Title 24" xfId="15668" xr:uid="{3ACE464E-810B-4D3E-B7EC-2A8D2C0E4DDD}"/>
    <cellStyle name="Title 24 2" xfId="15669" xr:uid="{AC618B75-1CA8-4E04-A394-66F043868BB5}"/>
    <cellStyle name="Title 25" xfId="15670" xr:uid="{1310BD9D-CDE1-4AD7-B6CB-A7A1F43E5B05}"/>
    <cellStyle name="Title 25 2" xfId="15671" xr:uid="{97AF0095-0D36-428A-9BF1-4493F79EE28B}"/>
    <cellStyle name="Title 26" xfId="15672" xr:uid="{109A2485-40B3-4CBC-BD55-99784EF7D702}"/>
    <cellStyle name="Title 26 2" xfId="15673" xr:uid="{FE0B50F7-DB15-42A2-B2B6-2F184DDE3A03}"/>
    <cellStyle name="Title 27" xfId="15674" xr:uid="{6DBDEC87-2065-441E-9516-CF477C7B5422}"/>
    <cellStyle name="Title 27 2" xfId="15675" xr:uid="{3F478AFB-ED4B-4D7F-A3EF-4BE694EB51E6}"/>
    <cellStyle name="Title 28" xfId="15676" xr:uid="{5D4D801C-E70C-4C31-B500-0E655CDE01AE}"/>
    <cellStyle name="Title 28 2" xfId="15677" xr:uid="{16E0D129-F009-44F3-8BB8-7239C32AE111}"/>
    <cellStyle name="Title 29" xfId="15678" xr:uid="{CBF6B650-8CAC-4885-A342-0C5C806C3BC5}"/>
    <cellStyle name="Title 29 2" xfId="15679" xr:uid="{CC86DE83-9288-4D7D-8B59-7809CF903A14}"/>
    <cellStyle name="Title 3" xfId="1412" xr:uid="{2C2971BC-2CA4-4AE8-9500-EFE406B5EB7D}"/>
    <cellStyle name="Title 3 2" xfId="15681" xr:uid="{4B68D33B-33FC-4804-8AAC-1DBAC0A10E85}"/>
    <cellStyle name="Title 3 3" xfId="15682" xr:uid="{1C23E65E-FA72-4836-9055-862FCCF9077D}"/>
    <cellStyle name="Title 3 4" xfId="15680" xr:uid="{3F404285-54D6-4ADC-8A13-5F6E267D0886}"/>
    <cellStyle name="Title 30" xfId="15683" xr:uid="{61DAF2CB-1731-40EB-8F11-6EDE6F9DF3DE}"/>
    <cellStyle name="Title 30 2" xfId="15684" xr:uid="{F2EC7CD8-480F-4FC6-8A70-5CD8F81DB358}"/>
    <cellStyle name="Title 31" xfId="15685" xr:uid="{1DEFB74B-AE97-4191-83AF-B69AC19EDF71}"/>
    <cellStyle name="Title 31 2" xfId="15686" xr:uid="{1BE8A4D1-9577-4E79-BCF7-FBA036189ED1}"/>
    <cellStyle name="Title 32" xfId="15687" xr:uid="{C514B01D-59F4-4E6E-8CBD-0C01AAE4BE5F}"/>
    <cellStyle name="Title 32 2" xfId="15688" xr:uid="{4BF5E1A3-582F-4AD0-9336-4FE51F14D58C}"/>
    <cellStyle name="Title 33" xfId="15689" xr:uid="{60C7880B-3953-4227-97D3-7F7AA86BBD3B}"/>
    <cellStyle name="Title 33 2" xfId="15690" xr:uid="{0A38D5B0-1706-4A71-8859-E57ED2714904}"/>
    <cellStyle name="Title 34" xfId="15691" xr:uid="{3580211E-15AB-4712-9C0E-866D54644F9E}"/>
    <cellStyle name="Title 34 2" xfId="15692" xr:uid="{7CB1ACD9-E47F-40A0-A1C0-8A98D5552EEF}"/>
    <cellStyle name="Title 35" xfId="15693" xr:uid="{0754CBD6-BBE9-444B-B1BA-7BE971FAFB0C}"/>
    <cellStyle name="Title 35 2" xfId="15694" xr:uid="{AFE5F217-F479-419A-9F20-4B7D6D5FD92E}"/>
    <cellStyle name="Title 36" xfId="15695" xr:uid="{E95ED801-73A0-4A4D-9E36-A5CB5FC8AD28}"/>
    <cellStyle name="Title 36 2" xfId="15696" xr:uid="{91DA758A-147B-4760-B3B4-7353C2B25267}"/>
    <cellStyle name="Title 37" xfId="15697" xr:uid="{96FC3154-BE87-4CFA-9C4D-49521E593F6E}"/>
    <cellStyle name="Title 37 2" xfId="15698" xr:uid="{0A22976F-253F-4BBD-A0DD-8393BBEC1A3A}"/>
    <cellStyle name="Title 38" xfId="15699" xr:uid="{6CD89088-3DE9-43CA-BB95-15C4AADCE988}"/>
    <cellStyle name="Title 38 2" xfId="15700" xr:uid="{9DFD6334-481E-4484-BBBD-148F4E07FDBD}"/>
    <cellStyle name="Title 39" xfId="15701" xr:uid="{3CC4D2AC-E2DA-42A9-A03F-637445F0DCEC}"/>
    <cellStyle name="Title 39 2" xfId="15702" xr:uid="{3CF0627F-3853-4B02-A9E2-EFDEA064AC19}"/>
    <cellStyle name="Title 4" xfId="1413" xr:uid="{878BCBA2-B424-484D-8709-05CFACEE4B24}"/>
    <cellStyle name="Title 4 2" xfId="15704" xr:uid="{8037B07B-2591-4141-B9A9-F3979C665FF7}"/>
    <cellStyle name="Title 4 3" xfId="15705" xr:uid="{B8020CE9-93EB-423E-AB76-1CF1DF8CB580}"/>
    <cellStyle name="Title 4 3 2" xfId="15706" xr:uid="{D909CC12-A7A3-4F1B-AD99-253D4A77C212}"/>
    <cellStyle name="Title 4 4" xfId="15703" xr:uid="{4CB38A25-588C-4DDB-868C-9C48588982C4}"/>
    <cellStyle name="Title 40" xfId="15707" xr:uid="{BAA0559C-CC27-4DC4-8CCD-F950ED812457}"/>
    <cellStyle name="Title 40 2" xfId="15708" xr:uid="{969F57A3-C48D-40CC-AE7F-031F6CC77603}"/>
    <cellStyle name="Title 41" xfId="15709" xr:uid="{EE4E7BDA-096E-4D19-97AE-99E94671EC71}"/>
    <cellStyle name="Title 41 2" xfId="15710" xr:uid="{E03B20BF-910E-4A22-9C68-925DC3D457C9}"/>
    <cellStyle name="Title 42" xfId="15711" xr:uid="{28A764D7-306A-4D2D-B4FF-9C232A49814A}"/>
    <cellStyle name="Title 42 2" xfId="15712" xr:uid="{F918EB6A-54DD-4033-B1AC-6360DC2DE85A}"/>
    <cellStyle name="Title 43" xfId="15713" xr:uid="{B8E82BFE-E39D-4FBC-ADCB-BB303B44E5E6}"/>
    <cellStyle name="Title 43 2" xfId="15714" xr:uid="{040BECCD-F81E-4666-AB8E-0DABBA11EDA8}"/>
    <cellStyle name="Title 44" xfId="15715" xr:uid="{0F464804-0152-4297-A7A1-C7CB74661978}"/>
    <cellStyle name="Title 44 2" xfId="15716" xr:uid="{B8875C3F-0A3F-4AC9-95A8-74C1D99AE8D6}"/>
    <cellStyle name="Title 45" xfId="15717" xr:uid="{18395AD1-3B5D-47FF-A244-0949F2858921}"/>
    <cellStyle name="Title 46" xfId="15718" xr:uid="{D1B9B2DA-4795-4D79-86C2-636A16E02BD7}"/>
    <cellStyle name="Title 47" xfId="15719" xr:uid="{A5821E5D-079A-477A-AD08-5EEA36A64F3B}"/>
    <cellStyle name="Title 48" xfId="15720" xr:uid="{2C22905C-B04C-4DE5-AE9B-E1EB1147A7A5}"/>
    <cellStyle name="Title 49" xfId="15721" xr:uid="{CC8FA09E-5AC3-4990-AD98-D62C8A47162D}"/>
    <cellStyle name="Title 49 2" xfId="15722" xr:uid="{3588A086-D277-4175-B29C-3EA70F81E4FE}"/>
    <cellStyle name="Title 5" xfId="1414" xr:uid="{A3D4BB98-BB55-48D8-BDDF-50AC366EE8F6}"/>
    <cellStyle name="Title 5 2" xfId="15724" xr:uid="{FE8C1913-0981-47B7-87FA-9912612C6C8A}"/>
    <cellStyle name="Title 5 3" xfId="15725" xr:uid="{BE97425E-7D2A-4E75-B3DA-6BA823C96535}"/>
    <cellStyle name="Title 5 4" xfId="15723" xr:uid="{69BF395B-AA1F-4EB1-94E8-6F42CD31EB5C}"/>
    <cellStyle name="Title 50" xfId="15726" xr:uid="{B595EE45-3800-48C7-A876-58A2A3DD8A99}"/>
    <cellStyle name="Title 51" xfId="15727" xr:uid="{418AFB15-749E-4E0F-9E3D-9FEC9C70C226}"/>
    <cellStyle name="Title 52" xfId="15728" xr:uid="{BE5F0B03-DE59-4E15-92B5-C8776C1D66C0}"/>
    <cellStyle name="Title 53" xfId="15729" xr:uid="{A931BF5F-E5EF-4303-80E2-597A35B79DED}"/>
    <cellStyle name="Title 54" xfId="15730" xr:uid="{6ED17E62-5E79-4D91-AEE9-786BA8F9039C}"/>
    <cellStyle name="Title 55" xfId="15731" xr:uid="{C3E46468-1511-4880-AF87-2A54C705BB4B}"/>
    <cellStyle name="Title 56" xfId="15732" xr:uid="{E21AABDF-3AE6-44B7-9EAD-8BFE36AB54F3}"/>
    <cellStyle name="Title 57" xfId="15733" xr:uid="{4BC033A6-626D-4508-BFCA-D15EC444CFF6}"/>
    <cellStyle name="Title 58" xfId="15734" xr:uid="{C4C40796-F8D2-4C63-AA91-0A8771BA33F2}"/>
    <cellStyle name="Title 59" xfId="15735" xr:uid="{5C70C61F-ACAC-4B3D-8F43-A928A64F0182}"/>
    <cellStyle name="Title 6" xfId="1415" xr:uid="{F47D4B24-88C8-4DBA-AA2B-05174878B0FA}"/>
    <cellStyle name="Title 6 2" xfId="15737" xr:uid="{B90A5F8A-694A-4F25-AAF7-FAD875A88BDD}"/>
    <cellStyle name="Title 6 3" xfId="15738" xr:uid="{072699BB-76EB-4F29-A148-78E11253916E}"/>
    <cellStyle name="Title 6 4" xfId="15736" xr:uid="{6EFE1704-1BA4-40F1-8FDD-6D828402CA33}"/>
    <cellStyle name="Title 60" xfId="15739" xr:uid="{D0ADE97F-DF68-4AE9-8138-486D2100CF3D}"/>
    <cellStyle name="Title 61" xfId="15740" xr:uid="{BF2D6B46-B704-4B28-9CE7-5C7431CFEAEC}"/>
    <cellStyle name="Title 7" xfId="1416" xr:uid="{0C3E7013-C37F-4AE2-B0F5-EC2AE1B34216}"/>
    <cellStyle name="Title 7 2" xfId="15742" xr:uid="{3DDE1246-6163-4440-9604-B8EBC5FDEBF9}"/>
    <cellStyle name="Title 7 3" xfId="15743" xr:uid="{0DD04BC2-4231-4D0A-9687-F29305DC5F58}"/>
    <cellStyle name="Title 7 4" xfId="15741" xr:uid="{DDB2D969-EB7C-40C8-B8F4-8B141CE0E03F}"/>
    <cellStyle name="Title 8" xfId="1417" xr:uid="{8927E345-457A-4CC6-8CB9-1EB5C6B0206B}"/>
    <cellStyle name="Title 8 2" xfId="15745" xr:uid="{3B4F8689-502D-433A-B94D-EB13474BD60B}"/>
    <cellStyle name="Title 8 3" xfId="15746" xr:uid="{8B33016A-B898-4A80-8750-09AF0311F679}"/>
    <cellStyle name="Title 8 4" xfId="15744" xr:uid="{FEBCD726-0C61-42D9-B154-A6B4CD42271A}"/>
    <cellStyle name="Title 9" xfId="1418" xr:uid="{36BEB853-B5CC-4B56-A9D1-A510EE6E735C}"/>
    <cellStyle name="Title 9 2" xfId="15748" xr:uid="{4F2BF7F1-AF3B-4B26-8A8C-B698AFB57747}"/>
    <cellStyle name="Title 9 3" xfId="15749" xr:uid="{E2C979CA-C939-4E7E-A922-4B221ED1781B}"/>
    <cellStyle name="Title 9 4" xfId="15747" xr:uid="{0413CD17-8D15-4EFE-855E-60A2661A1283}"/>
    <cellStyle name="Título" xfId="2593" xr:uid="{FCC43F16-279A-4C9C-BFE7-3A4287BCEE03}"/>
    <cellStyle name="Título 1" xfId="2594" xr:uid="{48EF0B86-02CF-42F6-929E-78E17D4D574A}"/>
    <cellStyle name="Título 2" xfId="2595" xr:uid="{13E9F188-57FF-4B65-9A18-E054C21860BA}"/>
    <cellStyle name="Título 3" xfId="2596" xr:uid="{4B110931-4F77-4E86-ABC5-5E515013993C}"/>
    <cellStyle name="TNN" xfId="2597" xr:uid="{2D5E9E6B-D6D3-46E3-BB8A-10DFA0B46482}"/>
    <cellStyle name="top" xfId="2598" xr:uid="{77119106-7641-4B3D-8CAB-FCECAC3D40E8}"/>
    <cellStyle name="top 2" xfId="3470" xr:uid="{31CD1876-A518-43CE-926E-FE27B09BC339}"/>
    <cellStyle name="top 2 2" xfId="6720" xr:uid="{776CA74F-09E3-4E03-A70C-BBB14C647354}"/>
    <cellStyle name="top 2 3" xfId="8052" xr:uid="{C931D2B5-A8EB-463E-8B67-6EB80CD3D2BB}"/>
    <cellStyle name="top 2 4" xfId="8099" xr:uid="{8C9F1D08-649C-44AE-9A5B-D09BF90745BA}"/>
    <cellStyle name="top 2 5" xfId="32798" xr:uid="{88A0980D-F9D8-450E-BE1C-FCCA39E89970}"/>
    <cellStyle name="top 2 6" xfId="32823" xr:uid="{7307CCEB-5D82-4A07-9AD7-BA0BF95AC220}"/>
    <cellStyle name="top 2 7" xfId="32839" xr:uid="{9ACBFF3F-94FA-424E-91DC-F9D7C057A639}"/>
    <cellStyle name="top 3" xfId="3430" xr:uid="{3F848E80-7B98-4757-9C45-EC4399D3BBF3}"/>
    <cellStyle name="top 3 2" xfId="6680" xr:uid="{C914FDBF-C717-4A1E-9B06-FF78D94E36E9}"/>
    <cellStyle name="top 3 3" xfId="8015" xr:uid="{3B782579-2E0D-48DD-B127-6BF84454C93B}"/>
    <cellStyle name="top 3 4" xfId="5047" xr:uid="{64CECA53-4877-4D9B-B72E-D40A664F477E}"/>
    <cellStyle name="top 4" xfId="5849" xr:uid="{62A629C5-0239-4B39-B40B-FD991B776827}"/>
    <cellStyle name="top 5" xfId="7190" xr:uid="{05849A26-FFD3-46BB-B552-D51632606E0F}"/>
    <cellStyle name="top 6" xfId="5566" xr:uid="{0BDD6366-D4A9-4E22-9814-8F6232D796D6}"/>
    <cellStyle name="top 7" xfId="32769" xr:uid="{62155EED-E2C0-4039-BA8F-D41C5A237A9B}"/>
    <cellStyle name="top 8" xfId="32810" xr:uid="{89C1CA21-3791-4892-8042-6146D1DCD243}"/>
    <cellStyle name="top 9" xfId="32672" xr:uid="{0B77DE58-38C8-4B00-A4F4-852DD35822ED}"/>
    <cellStyle name="Top and Bottom Border" xfId="15750" xr:uid="{7DDFCA75-8598-4FE4-9C4B-4639067EA272}"/>
    <cellStyle name="Top and Bottom Border 10" xfId="15751" xr:uid="{0CBF45C6-7D0A-436D-8B07-5E3EBFD16CE4}"/>
    <cellStyle name="Top and Bottom Border 10 2" xfId="15752" xr:uid="{2B09FD73-04EA-4A5B-B7C6-374B0777B4A4}"/>
    <cellStyle name="Top and Bottom Border 10 2 2" xfId="15753" xr:uid="{FA01C3CB-EFDE-458F-8926-589CB306740B}"/>
    <cellStyle name="Top and Bottom Border 10 2 2 2" xfId="15754" xr:uid="{1D1E43DF-9BBC-489F-8A82-16396E4F3D10}"/>
    <cellStyle name="Top and Bottom Border 10 2 2 2 2" xfId="15755" xr:uid="{2A256673-D6ED-4EDE-BCA5-292DB5C30DD2}"/>
    <cellStyle name="Top and Bottom Border 10 2 2 3" xfId="15756" xr:uid="{1CBEFA57-94BF-4449-BCDA-2BBBBB6086CF}"/>
    <cellStyle name="Top and Bottom Border 10 2 3" xfId="15757" xr:uid="{AAFCD518-8CCE-4751-903D-5D7486AF3D47}"/>
    <cellStyle name="Top and Bottom Border 10 2 3 2" xfId="15758" xr:uid="{F77B5EF3-0381-4DB8-AF64-766B4F92C2CE}"/>
    <cellStyle name="Top and Bottom Border 10 2 4" xfId="15759" xr:uid="{175BA94B-CDDB-4EBD-86F3-4C4D85A095EE}"/>
    <cellStyle name="Top and Bottom Border 10 2 4 2" xfId="15760" xr:uid="{ADBC1755-3CCF-4F7A-83AE-443C245BBBF1}"/>
    <cellStyle name="Top and Bottom Border 10 2 5" xfId="15761" xr:uid="{1EC3AB4A-F504-43E8-91CD-BF72C3757E5B}"/>
    <cellStyle name="Top and Bottom Border 10 3" xfId="15762" xr:uid="{79883091-BA10-413E-A246-960BECE9AD85}"/>
    <cellStyle name="Top and Bottom Border 10 3 2" xfId="15763" xr:uid="{CC89D9CF-6A7E-4C6E-81DD-EF1220F50577}"/>
    <cellStyle name="Top and Bottom Border 10 3 2 2" xfId="15764" xr:uid="{BEC8A69C-C7CB-41D1-BAB6-B51717AD9053}"/>
    <cellStyle name="Top and Bottom Border 10 3 2 2 2" xfId="15765" xr:uid="{45D623C3-C706-47B8-A5A2-E9D0C05FF745}"/>
    <cellStyle name="Top and Bottom Border 10 3 2 3" xfId="15766" xr:uid="{AAF794BB-5A29-4D57-A13A-033A85840E6C}"/>
    <cellStyle name="Top and Bottom Border 10 3 3" xfId="15767" xr:uid="{9C7B2736-AA4E-4F64-AC08-A6BDB6185F18}"/>
    <cellStyle name="Top and Bottom Border 10 3 3 2" xfId="15768" xr:uid="{D0A15AFE-073A-4178-B054-CD8A1DD73BBB}"/>
    <cellStyle name="Top and Bottom Border 10 3 4" xfId="15769" xr:uid="{5F7CE21D-8904-4EA5-B7E9-A2BD71EB4806}"/>
    <cellStyle name="Top and Bottom Border 10 3 4 2" xfId="15770" xr:uid="{094E9171-425F-4EED-A810-639EBC67F76E}"/>
    <cellStyle name="Top and Bottom Border 10 3 5" xfId="15771" xr:uid="{9C5A194A-E6A3-4D6F-9075-20B8B2CEA0B4}"/>
    <cellStyle name="Top and Bottom Border 10 4" xfId="15772" xr:uid="{32A14CF7-419C-4A75-866E-C2847EBA0F95}"/>
    <cellStyle name="Top and Bottom Border 10 4 2" xfId="15773" xr:uid="{F58C74B4-EF53-44B4-B04E-2D79BC4F4D6D}"/>
    <cellStyle name="Top and Bottom Border 10 4 2 2" xfId="15774" xr:uid="{82ECB2B7-902F-427A-8026-80545A52669B}"/>
    <cellStyle name="Top and Bottom Border 10 4 2 2 2" xfId="15775" xr:uid="{17FB5B6D-E35C-45CB-91BB-EF7223816487}"/>
    <cellStyle name="Top and Bottom Border 10 4 2 3" xfId="15776" xr:uid="{E7D63998-DEB4-4C65-BAC0-23D69FECB309}"/>
    <cellStyle name="Top and Bottom Border 10 4 3" xfId="15777" xr:uid="{0E68F32E-AC2C-4417-AC07-1CED40294702}"/>
    <cellStyle name="Top and Bottom Border 10 4 3 2" xfId="15778" xr:uid="{AD85A583-1C31-4C9A-BE65-8CA94ABDE71C}"/>
    <cellStyle name="Top and Bottom Border 10 4 4" xfId="15779" xr:uid="{5D72D3D1-C149-4854-B949-2891CF9C759F}"/>
    <cellStyle name="Top and Bottom Border 10 4 4 2" xfId="15780" xr:uid="{7C8212F3-8692-4329-A874-20564D9BA4A8}"/>
    <cellStyle name="Top and Bottom Border 10 4 5" xfId="15781" xr:uid="{BA23B78E-E33A-48DE-9F42-EC7800928667}"/>
    <cellStyle name="Top and Bottom Border 10 5" xfId="15782" xr:uid="{061155BE-7907-456B-9B89-92CE66D8F84D}"/>
    <cellStyle name="Top and Bottom Border 10 5 2" xfId="15783" xr:uid="{C8113254-955E-4ACD-8E18-6D7FAEBDED04}"/>
    <cellStyle name="Top and Bottom Border 10 5 2 2" xfId="15784" xr:uid="{796140FF-ABFA-455A-8971-5052818DC81B}"/>
    <cellStyle name="Top and Bottom Border 10 5 2 2 2" xfId="15785" xr:uid="{2EE4750E-DE22-48C9-8414-888301B589D8}"/>
    <cellStyle name="Top and Bottom Border 10 5 2 3" xfId="15786" xr:uid="{93F521A8-4CD9-49A3-9FA6-A252EB6E1553}"/>
    <cellStyle name="Top and Bottom Border 10 5 3" xfId="15787" xr:uid="{CD9A56FA-F8B7-4380-935E-68849F81D12D}"/>
    <cellStyle name="Top and Bottom Border 10 5 3 2" xfId="15788" xr:uid="{9513B262-EE71-44C8-9CE8-0759A8E92DF3}"/>
    <cellStyle name="Top and Bottom Border 10 5 4" xfId="15789" xr:uid="{AB1F2DD2-2B58-492C-8BC0-BF9CD6C986E7}"/>
    <cellStyle name="Top and Bottom Border 10 6" xfId="15790" xr:uid="{DAF03601-ACC5-4E91-ACC2-59CCE2E1A351}"/>
    <cellStyle name="Top and Bottom Border 10 6 2" xfId="15791" xr:uid="{FB590948-F5B7-477B-A084-D7FEE72C962C}"/>
    <cellStyle name="Top and Bottom Border 10 6 2 2" xfId="15792" xr:uid="{58D27610-E9F6-45CC-B6F3-2811962A752A}"/>
    <cellStyle name="Top and Bottom Border 10 6 3" xfId="15793" xr:uid="{1EE80632-8613-41C6-8161-9D8379596F78}"/>
    <cellStyle name="Top and Bottom Border 10 7" xfId="15794" xr:uid="{934B956A-9D82-4844-A67F-AFF111250D3D}"/>
    <cellStyle name="Top and Bottom Border 10 7 2" xfId="15795" xr:uid="{F216C3D9-C0CB-45BB-B1F7-1984FFA4E8AB}"/>
    <cellStyle name="Top and Bottom Border 10 8" xfId="15796" xr:uid="{A1599B83-B5CF-47E1-ABFC-E33C03E64789}"/>
    <cellStyle name="Top and Bottom Border 10 8 2" xfId="15797" xr:uid="{6BB91A20-E786-46FF-9149-70CE15C5E183}"/>
    <cellStyle name="Top and Bottom Border 10 9" xfId="15798" xr:uid="{00E74FDD-9964-4F3E-B1B3-20A203242498}"/>
    <cellStyle name="Top and Bottom Border 11" xfId="15799" xr:uid="{83A11A96-EC2E-4DB1-9308-D7FECA2AD1F3}"/>
    <cellStyle name="Top and Bottom Border 11 2" xfId="15800" xr:uid="{847C22A0-B6BA-4231-99F5-359B961A58AF}"/>
    <cellStyle name="Top and Bottom Border 11 2 2" xfId="15801" xr:uid="{A5806C78-BB08-45EC-982D-80F78F0BDC9B}"/>
    <cellStyle name="Top and Bottom Border 11 2 2 2" xfId="15802" xr:uid="{9149BDEF-A236-41E1-AF23-2789339D092B}"/>
    <cellStyle name="Top and Bottom Border 11 2 3" xfId="15803" xr:uid="{29C92157-5C74-41E8-B1B5-3CEAE1688803}"/>
    <cellStyle name="Top and Bottom Border 11 3" xfId="15804" xr:uid="{9F3BBF40-3E49-4F34-9CD8-B5D4BA917E5E}"/>
    <cellStyle name="Top and Bottom Border 11 3 2" xfId="15805" xr:uid="{9FD93524-D76C-4355-8CDE-F2EA1D9CA7D2}"/>
    <cellStyle name="Top and Bottom Border 11 4" xfId="15806" xr:uid="{1F2217D9-4DDC-4C20-A7FF-89C4AB818873}"/>
    <cellStyle name="Top and Bottom Border 11 4 2" xfId="15807" xr:uid="{DEB38C20-518D-4EB1-8EBE-FE54B9BD0566}"/>
    <cellStyle name="Top and Bottom Border 11 5" xfId="15808" xr:uid="{3A3108A2-3CD5-48FD-911F-904DA6395D23}"/>
    <cellStyle name="Top and Bottom Border 12" xfId="15809" xr:uid="{C36E3F43-17A4-47C9-9F2E-C9E290845509}"/>
    <cellStyle name="Top and Bottom Border 12 2" xfId="15810" xr:uid="{20463D75-3BAF-41F3-9841-95DFCF75113D}"/>
    <cellStyle name="Top and Bottom Border 12 2 2" xfId="15811" xr:uid="{A9B2E8D0-478E-4F90-9607-95188FF662D0}"/>
    <cellStyle name="Top and Bottom Border 12 3" xfId="15812" xr:uid="{A37E06DD-00F9-4895-B4B9-1E27AD02469A}"/>
    <cellStyle name="Top and Bottom Border 13" xfId="15813" xr:uid="{8F0A3902-A082-4F1E-B731-592D6FF6C954}"/>
    <cellStyle name="Top and Bottom Border 13 2" xfId="15814" xr:uid="{98736374-1434-43A8-A447-E9DD6A51420A}"/>
    <cellStyle name="Top and Bottom Border 14" xfId="15815" xr:uid="{F84DA767-9D7A-407A-867F-3D077045874C}"/>
    <cellStyle name="Top and Bottom Border 14 2" xfId="15816" xr:uid="{85869EE3-EF37-44E1-8453-5D5119FC735F}"/>
    <cellStyle name="Top and Bottom Border 15" xfId="15817" xr:uid="{8E1C5E62-8DF1-42AC-B113-BB0A8BF2788E}"/>
    <cellStyle name="Top and Bottom Border 15 2" xfId="15818" xr:uid="{8EA81D33-ED3D-4384-AC2B-C7BD6C07927B}"/>
    <cellStyle name="Top and Bottom Border 16" xfId="15819" xr:uid="{0DF62CD9-6A1A-48CA-87C9-406BFE4B1475}"/>
    <cellStyle name="Top and Bottom Border 16 2" xfId="15820" xr:uid="{A0BEF1BD-0EA8-45C6-8C14-09D72E49998E}"/>
    <cellStyle name="Top and Bottom Border 16 2 2" xfId="32127" xr:uid="{CD0AE40E-F633-4FD1-B146-4601BC0CD1CB}"/>
    <cellStyle name="Top and Bottom Border 16 2 2 2" xfId="32128" xr:uid="{4BA8500D-4B37-4477-8829-23B91526A152}"/>
    <cellStyle name="Top and Bottom Border 16 2 3" xfId="32129" xr:uid="{A3F1C6E0-59BD-498F-9435-091A7BDC8B82}"/>
    <cellStyle name="Top and Bottom Border 17" xfId="15821" xr:uid="{394D6772-0EE1-403F-810A-D65705AD7139}"/>
    <cellStyle name="Top and Bottom Border 18" xfId="15822" xr:uid="{C0EDF796-1B05-42DB-8D36-D1ECB3D2E364}"/>
    <cellStyle name="Top and Bottom Border 19" xfId="15823" xr:uid="{50BE8D54-ED7F-4605-82D1-806DE6E50379}"/>
    <cellStyle name="Top and Bottom Border 2" xfId="15824" xr:uid="{6B65ADFC-870B-4DD6-B56C-9FB3B308FD22}"/>
    <cellStyle name="Top and Bottom Border 2 10" xfId="15825" xr:uid="{7B8ABE60-8778-4E86-9537-CB3DC6EE2D96}"/>
    <cellStyle name="Top and Bottom Border 2 2" xfId="15826" xr:uid="{6AD2329F-B41C-427D-A515-D023C5FEDF2B}"/>
    <cellStyle name="Top and Bottom Border 2 2 10" xfId="15827" xr:uid="{30B966E2-A8A8-4F45-AA18-11B1242F3F3D}"/>
    <cellStyle name="Top and Bottom Border 2 2 2" xfId="15828" xr:uid="{05CE37C9-B620-4B31-A6D6-B5BD7182F469}"/>
    <cellStyle name="Top and Bottom Border 2 2 2 2" xfId="15829" xr:uid="{4E378D4B-9C88-4436-9BE7-FC0AB4AA8D45}"/>
    <cellStyle name="Top and Bottom Border 2 2 2 2 2" xfId="15830" xr:uid="{C681CB82-C886-44F8-B24F-173D86CEAC9E}"/>
    <cellStyle name="Top and Bottom Border 2 2 2 2 2 2" xfId="15831" xr:uid="{2FA42D35-8BC4-4D79-BACB-747E7956E43C}"/>
    <cellStyle name="Top and Bottom Border 2 2 2 2 2 2 2" xfId="15832" xr:uid="{411C676D-DD3F-47FE-86EB-05648586FDCE}"/>
    <cellStyle name="Top and Bottom Border 2 2 2 2 2 3" xfId="15833" xr:uid="{5820147F-20C7-408E-BB78-F6F603282349}"/>
    <cellStyle name="Top and Bottom Border 2 2 2 2 3" xfId="15834" xr:uid="{3073FC6C-3471-43CA-969C-7185962B7D97}"/>
    <cellStyle name="Top and Bottom Border 2 2 2 2 3 2" xfId="15835" xr:uid="{851B314C-8428-46BE-A032-BC470228144D}"/>
    <cellStyle name="Top and Bottom Border 2 2 2 2 4" xfId="15836" xr:uid="{4001BBD0-D80F-4B33-8059-7018CEDCA691}"/>
    <cellStyle name="Top and Bottom Border 2 2 2 2 4 2" xfId="15837" xr:uid="{793CE776-81AC-4E06-90C6-08A8A22C958E}"/>
    <cellStyle name="Top and Bottom Border 2 2 2 2 5" xfId="15838" xr:uid="{AFEF3C58-27C6-4D64-B1F2-E354FF21D9DB}"/>
    <cellStyle name="Top and Bottom Border 2 2 2 3" xfId="15839" xr:uid="{2FBC71ED-D242-4E4F-BD73-BBC3BE494951}"/>
    <cellStyle name="Top and Bottom Border 2 2 2 3 2" xfId="15840" xr:uid="{64852415-D5F7-48C4-A82B-5B21B26D8EA9}"/>
    <cellStyle name="Top and Bottom Border 2 2 2 3 2 2" xfId="15841" xr:uid="{C3B29C77-94BA-4C06-9F13-95D03A0E5325}"/>
    <cellStyle name="Top and Bottom Border 2 2 2 3 2 2 2" xfId="15842" xr:uid="{17F37262-0680-4480-BF39-54D266FD57D3}"/>
    <cellStyle name="Top and Bottom Border 2 2 2 3 2 3" xfId="15843" xr:uid="{71702A31-960A-4884-AC62-762F767677FD}"/>
    <cellStyle name="Top and Bottom Border 2 2 2 3 3" xfId="15844" xr:uid="{EFC626B4-78F2-4CC1-A3A0-43BF3EF773FC}"/>
    <cellStyle name="Top and Bottom Border 2 2 2 3 3 2" xfId="15845" xr:uid="{D9E59CFA-7B35-45C1-8661-15464B52FCE4}"/>
    <cellStyle name="Top and Bottom Border 2 2 2 3 4" xfId="15846" xr:uid="{1C3D788C-5764-4B49-94DE-83FFF8C5B10F}"/>
    <cellStyle name="Top and Bottom Border 2 2 2 3 4 2" xfId="15847" xr:uid="{28E5C6A4-F0EA-402C-9EF7-DBFCB85CB9E4}"/>
    <cellStyle name="Top and Bottom Border 2 2 2 3 5" xfId="15848" xr:uid="{47284D8E-0265-450D-A9A6-398EBFF8741B}"/>
    <cellStyle name="Top and Bottom Border 2 2 2 4" xfId="15849" xr:uid="{E67E2EE1-8905-4A6E-93FE-3263A16C47DC}"/>
    <cellStyle name="Top and Bottom Border 2 2 2 4 2" xfId="15850" xr:uid="{7AA7ACBB-9A9A-414E-ACA8-173AEC93D415}"/>
    <cellStyle name="Top and Bottom Border 2 2 2 4 2 2" xfId="15851" xr:uid="{DB9D9C85-6811-4EEF-A70F-1419DD995F13}"/>
    <cellStyle name="Top and Bottom Border 2 2 2 4 2 2 2" xfId="15852" xr:uid="{F9BD820A-5CF8-4260-8F67-A4746A02D076}"/>
    <cellStyle name="Top and Bottom Border 2 2 2 4 2 3" xfId="15853" xr:uid="{B37FA3C9-A9A4-4B71-94B9-93F0A93A521E}"/>
    <cellStyle name="Top and Bottom Border 2 2 2 4 3" xfId="15854" xr:uid="{FB6D16B0-F81A-4A68-B648-3AA9AF3B1502}"/>
    <cellStyle name="Top and Bottom Border 2 2 2 4 3 2" xfId="15855" xr:uid="{A04E3A6A-2CF7-4E3D-BC6E-72F45CCF1773}"/>
    <cellStyle name="Top and Bottom Border 2 2 2 4 4" xfId="15856" xr:uid="{3137F935-1CDC-449A-B67A-64537373CAB8}"/>
    <cellStyle name="Top and Bottom Border 2 2 2 4 4 2" xfId="15857" xr:uid="{9CA81269-4B48-47BD-81DF-D66DAB6E8F2D}"/>
    <cellStyle name="Top and Bottom Border 2 2 2 4 5" xfId="15858" xr:uid="{A0234566-71F6-448B-959C-799367A49423}"/>
    <cellStyle name="Top and Bottom Border 2 2 2 5" xfId="15859" xr:uid="{DC30471F-E5F2-42C8-8F9D-D8B406D5DD7E}"/>
    <cellStyle name="Top and Bottom Border 2 2 2 5 2" xfId="15860" xr:uid="{6C6A856A-CF7A-4558-B993-F59CC1BC4D06}"/>
    <cellStyle name="Top and Bottom Border 2 2 2 5 2 2" xfId="15861" xr:uid="{71819D19-EAEB-4347-A787-B0E83C15CC52}"/>
    <cellStyle name="Top and Bottom Border 2 2 2 5 2 2 2" xfId="15862" xr:uid="{D37AD4A0-2361-4113-8CCA-D4C9D1593715}"/>
    <cellStyle name="Top and Bottom Border 2 2 2 5 2 3" xfId="15863" xr:uid="{693A15FB-F3EE-49E8-ACD5-A36C60F0C775}"/>
    <cellStyle name="Top and Bottom Border 2 2 2 5 3" xfId="15864" xr:uid="{2E71F498-939A-4835-9076-75899249A21F}"/>
    <cellStyle name="Top and Bottom Border 2 2 2 5 3 2" xfId="15865" xr:uid="{BEAB841E-E7D3-4E34-A220-D78A76D98099}"/>
    <cellStyle name="Top and Bottom Border 2 2 2 5 4" xfId="15866" xr:uid="{93175C28-7D56-49B0-929D-B0FE563B3268}"/>
    <cellStyle name="Top and Bottom Border 2 2 2 6" xfId="15867" xr:uid="{3F31322E-C781-403B-9222-070A59047DF4}"/>
    <cellStyle name="Top and Bottom Border 2 2 2 6 2" xfId="15868" xr:uid="{3840F4A2-89BB-450C-8F28-948903B957F7}"/>
    <cellStyle name="Top and Bottom Border 2 2 2 6 2 2" xfId="15869" xr:uid="{7BE1FAE3-3890-4762-89E9-E573113F869D}"/>
    <cellStyle name="Top and Bottom Border 2 2 2 6 3" xfId="15870" xr:uid="{17B3322B-E45A-43B0-94C3-134823B71944}"/>
    <cellStyle name="Top and Bottom Border 2 2 2 7" xfId="15871" xr:uid="{D5D11F18-1DC0-42A9-802A-82D136DCA2C6}"/>
    <cellStyle name="Top and Bottom Border 2 2 2 7 2" xfId="15872" xr:uid="{D2717BF8-EC96-49DB-B24C-0B7E4583DE9A}"/>
    <cellStyle name="Top and Bottom Border 2 2 2 8" xfId="15873" xr:uid="{DD77D98B-685D-46C9-A89C-961766BD26CB}"/>
    <cellStyle name="Top and Bottom Border 2 2 2 8 2" xfId="15874" xr:uid="{F01D51A2-44EF-43B0-94F8-69E53F5E68DD}"/>
    <cellStyle name="Top and Bottom Border 2 2 2 9" xfId="15875" xr:uid="{E6C95CF1-D34B-4E4C-9BB4-3E6A2A72706B}"/>
    <cellStyle name="Top and Bottom Border 2 2 3" xfId="15876" xr:uid="{4B1ED723-0C57-484B-B413-A6A8B5EBC251}"/>
    <cellStyle name="Top and Bottom Border 2 2 3 2" xfId="15877" xr:uid="{EB888240-7058-40FE-A068-C55B1FA10392}"/>
    <cellStyle name="Top and Bottom Border 2 2 3 2 2" xfId="15878" xr:uid="{F18FA8C7-601B-4FE9-AF96-90A935047098}"/>
    <cellStyle name="Top and Bottom Border 2 2 3 2 2 2" xfId="15879" xr:uid="{AA3C89A4-1F8C-40A4-9165-CF95468F4AF8}"/>
    <cellStyle name="Top and Bottom Border 2 2 3 2 2 2 2" xfId="15880" xr:uid="{4BEF10EF-CEF9-4BA1-B494-7DB36DBB31C8}"/>
    <cellStyle name="Top and Bottom Border 2 2 3 2 2 3" xfId="15881" xr:uid="{469C0F59-E4AF-4621-8FF9-E365CAB712FC}"/>
    <cellStyle name="Top and Bottom Border 2 2 3 2 3" xfId="15882" xr:uid="{112D3D41-BBAA-4B86-82EC-2B3174B6BB4E}"/>
    <cellStyle name="Top and Bottom Border 2 2 3 2 3 2" xfId="15883" xr:uid="{44B6D9FB-BA5A-45FB-B337-0D765AC85C82}"/>
    <cellStyle name="Top and Bottom Border 2 2 3 2 4" xfId="15884" xr:uid="{AC5D157C-66E8-48AD-9629-8758A61A5E23}"/>
    <cellStyle name="Top and Bottom Border 2 2 3 2 4 2" xfId="15885" xr:uid="{C21A4EAC-24B5-4FBA-8CAA-E8CF457D63D1}"/>
    <cellStyle name="Top and Bottom Border 2 2 3 2 5" xfId="15886" xr:uid="{B9944833-B40B-4380-AE9B-D0DF05E41134}"/>
    <cellStyle name="Top and Bottom Border 2 2 3 3" xfId="15887" xr:uid="{2554B2B2-4C12-48E5-9288-147AD4668639}"/>
    <cellStyle name="Top and Bottom Border 2 2 3 3 2" xfId="15888" xr:uid="{C280D457-8DBB-405C-8A1F-289C3DEC776E}"/>
    <cellStyle name="Top and Bottom Border 2 2 3 3 2 2" xfId="15889" xr:uid="{6C34E8B0-F113-4BD9-B8D2-5572DA8AEAE9}"/>
    <cellStyle name="Top and Bottom Border 2 2 3 3 2 2 2" xfId="15890" xr:uid="{9C424F77-5691-4D70-9075-688720072374}"/>
    <cellStyle name="Top and Bottom Border 2 2 3 3 2 3" xfId="15891" xr:uid="{D7B40C44-E5BA-48EF-8881-B9BD3362B107}"/>
    <cellStyle name="Top and Bottom Border 2 2 3 3 3" xfId="15892" xr:uid="{BA45B413-8A5F-43B2-A1C9-8EDCA9EB2745}"/>
    <cellStyle name="Top and Bottom Border 2 2 3 3 3 2" xfId="15893" xr:uid="{57A070B2-7812-4303-9AA9-EB17FB4548E0}"/>
    <cellStyle name="Top and Bottom Border 2 2 3 3 4" xfId="15894" xr:uid="{E8132FCC-8BD0-4128-BC8C-9A6EC288F9D0}"/>
    <cellStyle name="Top and Bottom Border 2 2 3 3 4 2" xfId="15895" xr:uid="{543B6FA9-17F3-442B-BE54-7873DF5AA55D}"/>
    <cellStyle name="Top and Bottom Border 2 2 3 3 5" xfId="15896" xr:uid="{41E5D96A-F362-4E60-8210-A41F4165C417}"/>
    <cellStyle name="Top and Bottom Border 2 2 3 4" xfId="15897" xr:uid="{A641648B-6C25-461D-A752-281316CE1980}"/>
    <cellStyle name="Top and Bottom Border 2 2 3 4 2" xfId="15898" xr:uid="{BB85197A-8BEB-4D4A-B732-640772D156C7}"/>
    <cellStyle name="Top and Bottom Border 2 2 3 4 2 2" xfId="15899" xr:uid="{539950A3-EBA9-48A7-A7F0-28B5A01773F5}"/>
    <cellStyle name="Top and Bottom Border 2 2 3 4 2 2 2" xfId="15900" xr:uid="{849A6DB2-ECB3-4E3A-9AB6-20951F100CDC}"/>
    <cellStyle name="Top and Bottom Border 2 2 3 4 2 3" xfId="15901" xr:uid="{F5A240C9-D4D3-4BEF-B134-D4945EDC8028}"/>
    <cellStyle name="Top and Bottom Border 2 2 3 4 3" xfId="15902" xr:uid="{24E0F067-24FE-4F0F-B3C9-8BA7B22DE9FB}"/>
    <cellStyle name="Top and Bottom Border 2 2 3 4 3 2" xfId="15903" xr:uid="{917BA7A8-66E5-4800-AB5B-648530701A6D}"/>
    <cellStyle name="Top and Bottom Border 2 2 3 4 4" xfId="15904" xr:uid="{DF583D95-60E0-4F77-A4A9-4853E8802D77}"/>
    <cellStyle name="Top and Bottom Border 2 2 3 4 4 2" xfId="15905" xr:uid="{5A64AD84-10B2-48AA-A7B0-DAB892FB31B7}"/>
    <cellStyle name="Top and Bottom Border 2 2 3 4 5" xfId="15906" xr:uid="{65F408DA-45C8-451D-916E-1BAF5240F426}"/>
    <cellStyle name="Top and Bottom Border 2 2 3 5" xfId="15907" xr:uid="{8C59193B-1B8C-4070-A675-7ADC0D2FAE5F}"/>
    <cellStyle name="Top and Bottom Border 2 2 3 5 2" xfId="15908" xr:uid="{B38D5C6B-CA91-472A-9F2E-572C5D2F2EC2}"/>
    <cellStyle name="Top and Bottom Border 2 2 3 5 2 2" xfId="15909" xr:uid="{89CD7273-C7F3-4B14-80D7-7F46A69291D1}"/>
    <cellStyle name="Top and Bottom Border 2 2 3 5 2 2 2" xfId="15910" xr:uid="{B3CE308B-A6A6-4003-91C6-CB3699BFB113}"/>
    <cellStyle name="Top and Bottom Border 2 2 3 5 2 3" xfId="15911" xr:uid="{719BF897-C513-42FC-A99D-62C54C4E3620}"/>
    <cellStyle name="Top and Bottom Border 2 2 3 5 3" xfId="15912" xr:uid="{158EE3DC-7699-4F0C-8D8C-0C663EE0BF40}"/>
    <cellStyle name="Top and Bottom Border 2 2 3 5 3 2" xfId="15913" xr:uid="{E39CD5AB-3046-4AA3-8690-E91A578C3DC3}"/>
    <cellStyle name="Top and Bottom Border 2 2 3 5 4" xfId="15914" xr:uid="{AA72464C-CB78-4A84-97DD-EC5D8B36E5FE}"/>
    <cellStyle name="Top and Bottom Border 2 2 3 6" xfId="15915" xr:uid="{F687EE1B-EDAA-46ED-9B1E-1B78416C3F7D}"/>
    <cellStyle name="Top and Bottom Border 2 2 3 6 2" xfId="15916" xr:uid="{2C49AF17-B646-42F1-A965-63DD91AF408D}"/>
    <cellStyle name="Top and Bottom Border 2 2 3 6 2 2" xfId="15917" xr:uid="{D87ADD12-882D-4337-8272-CEEFE9420032}"/>
    <cellStyle name="Top and Bottom Border 2 2 3 6 3" xfId="15918" xr:uid="{34FE5F1E-92EC-4AE3-B34E-8C9EEE4F89CB}"/>
    <cellStyle name="Top and Bottom Border 2 2 3 7" xfId="15919" xr:uid="{170596A5-8CA3-40E9-9DED-5D326F83BBAF}"/>
    <cellStyle name="Top and Bottom Border 2 2 3 7 2" xfId="15920" xr:uid="{2AD5DC4A-B83A-43BE-8C74-B0CB6AE6D513}"/>
    <cellStyle name="Top and Bottom Border 2 2 3 8" xfId="15921" xr:uid="{2D5C38E6-BF74-480D-8D43-D4D796CB4D52}"/>
    <cellStyle name="Top and Bottom Border 2 2 3 8 2" xfId="15922" xr:uid="{D15D8A4B-40A8-4F7A-9BA8-3BC1A0B4323C}"/>
    <cellStyle name="Top and Bottom Border 2 2 3 9" xfId="15923" xr:uid="{B7EEBE46-04A9-4AFB-BDA0-459EEA8951D4}"/>
    <cellStyle name="Top and Bottom Border 2 2 4" xfId="15924" xr:uid="{3764C8A6-95A7-424C-BF15-B2C127E4B00B}"/>
    <cellStyle name="Top and Bottom Border 2 2 4 2" xfId="15925" xr:uid="{60719AA1-C7BC-455C-A221-4D1A7CF7F92F}"/>
    <cellStyle name="Top and Bottom Border 2 2 4 2 2" xfId="15926" xr:uid="{57D90514-A40C-4618-8284-40F414923E67}"/>
    <cellStyle name="Top and Bottom Border 2 2 4 2 2 2" xfId="15927" xr:uid="{BFB5317E-A5CD-4CE8-A818-3823DBE3F9AC}"/>
    <cellStyle name="Top and Bottom Border 2 2 4 2 3" xfId="15928" xr:uid="{153DA3FB-522E-4A6F-A557-8D2ACBF160EB}"/>
    <cellStyle name="Top and Bottom Border 2 2 4 3" xfId="15929" xr:uid="{E1AB868F-4710-45E7-9684-6009DDB2FFB1}"/>
    <cellStyle name="Top and Bottom Border 2 2 4 3 2" xfId="15930" xr:uid="{4951CF40-813A-45A3-85CD-02FEE1A461EB}"/>
    <cellStyle name="Top and Bottom Border 2 2 4 4" xfId="15931" xr:uid="{13AABA4B-C4A4-49E7-9B03-BE10259625E2}"/>
    <cellStyle name="Top and Bottom Border 2 2 4 4 2" xfId="15932" xr:uid="{512E04E6-0DA2-47FC-9C95-88C0D0D66F6A}"/>
    <cellStyle name="Top and Bottom Border 2 2 4 5" xfId="15933" xr:uid="{D8696545-1EF4-442C-9ADE-6BA7EDB6C45A}"/>
    <cellStyle name="Top and Bottom Border 2 2 5" xfId="15934" xr:uid="{CDFC8C51-5BFB-4F20-AC2F-657E2F336967}"/>
    <cellStyle name="Top and Bottom Border 2 2 5 2" xfId="15935" xr:uid="{171FE9A6-021F-4AC5-9743-563DF461C29E}"/>
    <cellStyle name="Top and Bottom Border 2 2 5 2 2" xfId="15936" xr:uid="{2A1B311E-9809-4B60-9921-BCDCD88ED752}"/>
    <cellStyle name="Top and Bottom Border 2 2 5 2 2 2" xfId="15937" xr:uid="{34D33A1A-18BE-4D84-8F4F-AC4121979B8E}"/>
    <cellStyle name="Top and Bottom Border 2 2 5 2 3" xfId="15938" xr:uid="{1E55F8B6-2876-4516-AA67-FC85F379D9B1}"/>
    <cellStyle name="Top and Bottom Border 2 2 5 3" xfId="15939" xr:uid="{E75F7DB2-B9A1-4D4A-9691-775DCEBD8120}"/>
    <cellStyle name="Top and Bottom Border 2 2 5 3 2" xfId="15940" xr:uid="{43D0E692-BEE0-4130-BD1B-0C1220FA9420}"/>
    <cellStyle name="Top and Bottom Border 2 2 5 4" xfId="15941" xr:uid="{81A7B404-25D1-4752-897F-62B8D28794D0}"/>
    <cellStyle name="Top and Bottom Border 2 2 5 4 2" xfId="15942" xr:uid="{B8144906-F770-4327-9306-26C44EB5541D}"/>
    <cellStyle name="Top and Bottom Border 2 2 5 5" xfId="15943" xr:uid="{9F3458AF-99EC-4366-941F-7552C70E3FC1}"/>
    <cellStyle name="Top and Bottom Border 2 2 6" xfId="15944" xr:uid="{37AFF6F4-5F77-46BF-83FC-55B660007BCE}"/>
    <cellStyle name="Top and Bottom Border 2 2 6 2" xfId="15945" xr:uid="{A0779AA7-BABA-42DB-B7F2-E845D2DBE134}"/>
    <cellStyle name="Top and Bottom Border 2 2 6 2 2" xfId="15946" xr:uid="{AF5ABFEF-784A-4D58-B4F9-F75464259E1E}"/>
    <cellStyle name="Top and Bottom Border 2 2 6 2 2 2" xfId="15947" xr:uid="{6169CDFD-72B6-472B-9A7E-C65FA0A04568}"/>
    <cellStyle name="Top and Bottom Border 2 2 6 2 3" xfId="15948" xr:uid="{B253EDA3-1698-4983-B12B-F8C0BA0EE90E}"/>
    <cellStyle name="Top and Bottom Border 2 2 6 3" xfId="15949" xr:uid="{ADF051DD-8F37-46A5-A6CE-BF87A14ABCB3}"/>
    <cellStyle name="Top and Bottom Border 2 2 6 3 2" xfId="15950" xr:uid="{1AA4A0CB-004C-4E1F-84C8-5F3FBFBF04E9}"/>
    <cellStyle name="Top and Bottom Border 2 2 6 4" xfId="15951" xr:uid="{4F3EB90E-5E82-4D3A-8A1B-597EB02C6682}"/>
    <cellStyle name="Top and Bottom Border 2 2 6 4 2" xfId="15952" xr:uid="{65DA9181-F441-4E5D-9049-3B1F6F2E1B38}"/>
    <cellStyle name="Top and Bottom Border 2 2 6 5" xfId="15953" xr:uid="{2546306A-27D3-4886-95AD-A03C1CFE6402}"/>
    <cellStyle name="Top and Bottom Border 2 2 7" xfId="15954" xr:uid="{D86B1150-5B85-4A57-BD32-31609AD49749}"/>
    <cellStyle name="Top and Bottom Border 2 2 7 2" xfId="15955" xr:uid="{885561D9-320B-46C2-9E76-C1400AEF4DBB}"/>
    <cellStyle name="Top and Bottom Border 2 2 7 2 2" xfId="15956" xr:uid="{9B3DEA11-DCEF-4B21-A5B6-A4BF23DC24A1}"/>
    <cellStyle name="Top and Bottom Border 2 2 7 3" xfId="15957" xr:uid="{EB68EACB-365A-4412-8405-CBA766B17BEB}"/>
    <cellStyle name="Top and Bottom Border 2 2 8" xfId="15958" xr:uid="{88B92431-7690-4973-9DDF-BB2ACE40A78E}"/>
    <cellStyle name="Top and Bottom Border 2 2 8 2" xfId="15959" xr:uid="{462DD3CC-9CCF-4A82-9875-A57B27E65E18}"/>
    <cellStyle name="Top and Bottom Border 2 2 9" xfId="15960" xr:uid="{DBC94B97-26A9-4585-BCB0-E656D420DA52}"/>
    <cellStyle name="Top and Bottom Border 2 2 9 2" xfId="15961" xr:uid="{B8A54D52-2A41-4BEE-B858-D0E5363ABB13}"/>
    <cellStyle name="Top and Bottom Border 2 3" xfId="15962" xr:uid="{DEA933FE-8EBE-49DA-B54E-473B07C0A7AF}"/>
    <cellStyle name="Top and Bottom Border 2 3 2" xfId="15963" xr:uid="{2398FA2E-E666-4780-8EEF-3926B65174E5}"/>
    <cellStyle name="Top and Bottom Border 2 3 2 2" xfId="15964" xr:uid="{A8A24BDC-BFA9-4148-9838-6D5CEA5782D6}"/>
    <cellStyle name="Top and Bottom Border 2 3 2 2 2" xfId="15965" xr:uid="{76FA8982-0BE3-40F7-91DE-95FFDB7C53DC}"/>
    <cellStyle name="Top and Bottom Border 2 3 2 2 2 2" xfId="15966" xr:uid="{87C0527F-9344-415F-A8FE-90F8853DC495}"/>
    <cellStyle name="Top and Bottom Border 2 3 2 2 3" xfId="15967" xr:uid="{BEFF0EDA-4DF1-4483-B365-DEC6C00096C3}"/>
    <cellStyle name="Top and Bottom Border 2 3 2 3" xfId="15968" xr:uid="{21E360BE-B1CB-470A-91F9-FDE066E31AF2}"/>
    <cellStyle name="Top and Bottom Border 2 3 2 3 2" xfId="15969" xr:uid="{CFF3E716-9AA8-40AB-AEE3-9F6957502EE3}"/>
    <cellStyle name="Top and Bottom Border 2 3 2 4" xfId="15970" xr:uid="{FE82FB8A-CC70-4B48-8C79-9EDD43DF151A}"/>
    <cellStyle name="Top and Bottom Border 2 3 2 4 2" xfId="15971" xr:uid="{7BE0DD2B-66A0-4C1C-825B-4917D2F33BED}"/>
    <cellStyle name="Top and Bottom Border 2 3 2 5" xfId="15972" xr:uid="{F19D9BF5-532E-4A1F-B158-9EB3F8ECC8C2}"/>
    <cellStyle name="Top and Bottom Border 2 3 3" xfId="15973" xr:uid="{A116F4E6-B28C-4FB5-94E0-77B1D7E4C8F6}"/>
    <cellStyle name="Top and Bottom Border 2 3 3 2" xfId="15974" xr:uid="{385E91AD-C57D-4208-9527-B60A3F238708}"/>
    <cellStyle name="Top and Bottom Border 2 3 3 2 2" xfId="15975" xr:uid="{4414DD14-994B-48ED-B10E-4C91B53F61F4}"/>
    <cellStyle name="Top and Bottom Border 2 3 3 2 2 2" xfId="15976" xr:uid="{7D8D28FA-FF1E-4E3A-B1A6-007455A83BC1}"/>
    <cellStyle name="Top and Bottom Border 2 3 3 2 3" xfId="15977" xr:uid="{538699B7-1DF7-4E52-A663-BABB2D9D40B4}"/>
    <cellStyle name="Top and Bottom Border 2 3 3 3" xfId="15978" xr:uid="{D173D514-DB56-4492-996D-874E50785735}"/>
    <cellStyle name="Top and Bottom Border 2 3 3 3 2" xfId="15979" xr:uid="{5665D2D9-E2A7-4FB7-A8A9-1767ED131574}"/>
    <cellStyle name="Top and Bottom Border 2 3 3 4" xfId="15980" xr:uid="{A2FE1A13-2F93-408C-8B43-40B06D77D402}"/>
    <cellStyle name="Top and Bottom Border 2 3 3 4 2" xfId="15981" xr:uid="{68D30A8C-4FF9-4C2A-AA61-34EE8B7B331A}"/>
    <cellStyle name="Top and Bottom Border 2 3 3 5" xfId="15982" xr:uid="{33923D34-A625-4C1A-BFC0-2FCD4FA95B85}"/>
    <cellStyle name="Top and Bottom Border 2 3 4" xfId="15983" xr:uid="{242164EF-31EA-4376-AA34-FE31E01C3E1F}"/>
    <cellStyle name="Top and Bottom Border 2 3 4 2" xfId="15984" xr:uid="{3D975878-A9CB-4C04-A2FC-C8E8D84E0733}"/>
    <cellStyle name="Top and Bottom Border 2 3 4 2 2" xfId="15985" xr:uid="{B3D49493-76BE-48D3-B278-922EFB75E6C8}"/>
    <cellStyle name="Top and Bottom Border 2 3 4 2 2 2" xfId="15986" xr:uid="{3A3EC916-CB35-45C4-B522-B8D501F2B9FE}"/>
    <cellStyle name="Top and Bottom Border 2 3 4 2 3" xfId="15987" xr:uid="{E8B9E08F-F83D-4CF0-9BFA-F2D2A34FC95F}"/>
    <cellStyle name="Top and Bottom Border 2 3 4 3" xfId="15988" xr:uid="{655F712C-2A3B-493E-89CC-F67A2859D0E8}"/>
    <cellStyle name="Top and Bottom Border 2 3 4 3 2" xfId="15989" xr:uid="{1A14A20A-E6E7-43C3-AB95-000994589282}"/>
    <cellStyle name="Top and Bottom Border 2 3 4 4" xfId="15990" xr:uid="{ACB565FB-554D-4BD7-9727-6CEA6DD9A215}"/>
    <cellStyle name="Top and Bottom Border 2 3 4 4 2" xfId="15991" xr:uid="{245346CF-85BA-4E12-852D-2C89E5B689F2}"/>
    <cellStyle name="Top and Bottom Border 2 3 4 5" xfId="15992" xr:uid="{F23DAFFD-2536-4034-9BC7-F338AE6C7231}"/>
    <cellStyle name="Top and Bottom Border 2 3 5" xfId="15993" xr:uid="{D076EEE3-8B73-400D-8CFF-055D16AEAC08}"/>
    <cellStyle name="Top and Bottom Border 2 3 5 2" xfId="15994" xr:uid="{B7076714-5242-4317-892A-927404EE52AC}"/>
    <cellStyle name="Top and Bottom Border 2 3 5 2 2" xfId="15995" xr:uid="{11110F91-2FFC-41AF-9212-B6679010B8B4}"/>
    <cellStyle name="Top and Bottom Border 2 3 5 2 2 2" xfId="15996" xr:uid="{6F5FF9B5-604C-4842-A3BC-B94D3FE172CA}"/>
    <cellStyle name="Top and Bottom Border 2 3 5 2 3" xfId="15997" xr:uid="{064A6027-591B-447A-91BB-62348ED52AED}"/>
    <cellStyle name="Top and Bottom Border 2 3 5 3" xfId="15998" xr:uid="{02F4C740-D593-4D5F-8245-4ED5B75887D2}"/>
    <cellStyle name="Top and Bottom Border 2 3 5 3 2" xfId="15999" xr:uid="{772D327C-6FA6-4288-BCCD-10D7695B1BC7}"/>
    <cellStyle name="Top and Bottom Border 2 3 5 4" xfId="16000" xr:uid="{DB235BD9-7F54-4E92-9C39-FAA2624D4EB8}"/>
    <cellStyle name="Top and Bottom Border 2 3 6" xfId="16001" xr:uid="{92568C11-98B7-4A23-A36C-2CE9E58E7FD0}"/>
    <cellStyle name="Top and Bottom Border 2 3 6 2" xfId="16002" xr:uid="{D348776F-0229-4458-9566-C548CF11806D}"/>
    <cellStyle name="Top and Bottom Border 2 3 6 2 2" xfId="16003" xr:uid="{164A826E-6045-4C9F-A4B7-79B20A88BCB6}"/>
    <cellStyle name="Top and Bottom Border 2 3 6 3" xfId="16004" xr:uid="{287BA22D-B2C6-4D29-B9FF-9B547D53A206}"/>
    <cellStyle name="Top and Bottom Border 2 3 7" xfId="16005" xr:uid="{0E6B2353-13E0-4DC2-BCB6-09102093A636}"/>
    <cellStyle name="Top and Bottom Border 2 3 7 2" xfId="16006" xr:uid="{37CDFBD2-DEB9-4B6C-9406-3230AD0AE3C0}"/>
    <cellStyle name="Top and Bottom Border 2 3 8" xfId="16007" xr:uid="{AF0FAD64-D42B-41E1-85E6-C89E44D45381}"/>
    <cellStyle name="Top and Bottom Border 2 3 8 2" xfId="16008" xr:uid="{99948E40-B772-4149-B17F-9A45C46B4BD8}"/>
    <cellStyle name="Top and Bottom Border 2 3 9" xfId="16009" xr:uid="{6281705B-2DD9-4040-A796-DE7600745E62}"/>
    <cellStyle name="Top and Bottom Border 2 4" xfId="16010" xr:uid="{4C242AA6-4B0A-4940-8616-68426F9158A7}"/>
    <cellStyle name="Top and Bottom Border 2 4 2" xfId="16011" xr:uid="{8D19FD43-454A-4CD1-8759-9210080200CB}"/>
    <cellStyle name="Top and Bottom Border 2 4 2 2" xfId="16012" xr:uid="{EE1F0E78-2B25-49B9-9684-4A1BC9516C44}"/>
    <cellStyle name="Top and Bottom Border 2 4 2 2 2" xfId="16013" xr:uid="{D2CAD157-A321-4159-AE00-91485768B399}"/>
    <cellStyle name="Top and Bottom Border 2 4 2 2 2 2" xfId="16014" xr:uid="{87EB1B8A-7892-452B-BA6F-913D3AF035C0}"/>
    <cellStyle name="Top and Bottom Border 2 4 2 2 3" xfId="16015" xr:uid="{B35A26B8-F451-4182-A071-52C3B32B9B75}"/>
    <cellStyle name="Top and Bottom Border 2 4 2 3" xfId="16016" xr:uid="{804EEE90-59F9-42DA-9D06-80D9BC5CABB1}"/>
    <cellStyle name="Top and Bottom Border 2 4 2 3 2" xfId="16017" xr:uid="{A953D546-7DF7-4AD3-89E7-569F9F2A1685}"/>
    <cellStyle name="Top and Bottom Border 2 4 2 4" xfId="16018" xr:uid="{3D769E10-2232-4E7E-9331-6DB26257CB1E}"/>
    <cellStyle name="Top and Bottom Border 2 4 2 4 2" xfId="16019" xr:uid="{C1A9F0EE-A053-4809-9F71-590995110C52}"/>
    <cellStyle name="Top and Bottom Border 2 4 2 5" xfId="16020" xr:uid="{84E76368-BDE8-4472-9C54-253F37DAAE00}"/>
    <cellStyle name="Top and Bottom Border 2 4 3" xfId="16021" xr:uid="{39DCDAF2-EA46-4412-9A17-DB681AD7F2E1}"/>
    <cellStyle name="Top and Bottom Border 2 4 3 2" xfId="16022" xr:uid="{6E419EE3-52DD-4913-8EC8-E6CB0BEE9559}"/>
    <cellStyle name="Top and Bottom Border 2 4 3 2 2" xfId="16023" xr:uid="{7E12177E-1D39-4020-A158-E00AA9BB0F2D}"/>
    <cellStyle name="Top and Bottom Border 2 4 3 2 2 2" xfId="16024" xr:uid="{F446BAE9-D826-4A84-8BB5-D57D776952AD}"/>
    <cellStyle name="Top and Bottom Border 2 4 3 2 3" xfId="16025" xr:uid="{D0FCEE73-F507-40CC-906D-201DAC384068}"/>
    <cellStyle name="Top and Bottom Border 2 4 3 3" xfId="16026" xr:uid="{53499A10-015E-43CB-9AF7-032475E79838}"/>
    <cellStyle name="Top and Bottom Border 2 4 3 3 2" xfId="16027" xr:uid="{7D5CA01B-978B-4DA8-AABA-79A1A55E3C1B}"/>
    <cellStyle name="Top and Bottom Border 2 4 3 4" xfId="16028" xr:uid="{236558AE-F465-44FD-9BFF-46C041369B80}"/>
    <cellStyle name="Top and Bottom Border 2 4 3 4 2" xfId="16029" xr:uid="{1B90B9F6-21A8-46E9-98C0-3471023C7B00}"/>
    <cellStyle name="Top and Bottom Border 2 4 3 5" xfId="16030" xr:uid="{88D19DE2-053D-46C3-B532-F80F5B6EFD74}"/>
    <cellStyle name="Top and Bottom Border 2 4 4" xfId="16031" xr:uid="{3E4E5AAE-0D4A-46DD-BCFD-B9438051A236}"/>
    <cellStyle name="Top and Bottom Border 2 4 4 2" xfId="16032" xr:uid="{5C65F868-BD05-492A-BE59-28DF20DABC14}"/>
    <cellStyle name="Top and Bottom Border 2 4 4 2 2" xfId="16033" xr:uid="{F3A1A115-D505-4F9A-A83B-6D62A83C8C0A}"/>
    <cellStyle name="Top and Bottom Border 2 4 4 2 2 2" xfId="16034" xr:uid="{7BFC6732-E579-4259-B9B5-8AB02BE768FE}"/>
    <cellStyle name="Top and Bottom Border 2 4 4 2 3" xfId="16035" xr:uid="{DCD5D99D-0AB3-446A-892A-55C80C3AF1AA}"/>
    <cellStyle name="Top and Bottom Border 2 4 4 3" xfId="16036" xr:uid="{5DE2DD82-5A26-4F12-8DF3-93D3625BE402}"/>
    <cellStyle name="Top and Bottom Border 2 4 4 3 2" xfId="16037" xr:uid="{4825D5AF-4381-4858-83C5-BE8D2A6DC749}"/>
    <cellStyle name="Top and Bottom Border 2 4 4 4" xfId="16038" xr:uid="{DA34A555-4023-461A-8DE0-FD8CD01A1880}"/>
    <cellStyle name="Top and Bottom Border 2 4 4 4 2" xfId="16039" xr:uid="{D846ACC6-08ED-420E-AC37-B5C6415D53B6}"/>
    <cellStyle name="Top and Bottom Border 2 4 4 5" xfId="16040" xr:uid="{51D5B72E-787D-4509-87DF-9F88E331A8FE}"/>
    <cellStyle name="Top and Bottom Border 2 4 5" xfId="16041" xr:uid="{D74848BC-07C0-405D-8983-B5AD6E6E0897}"/>
    <cellStyle name="Top and Bottom Border 2 4 5 2" xfId="16042" xr:uid="{C11DC149-1140-40F7-A4EB-E13A046B1FDC}"/>
    <cellStyle name="Top and Bottom Border 2 4 5 2 2" xfId="16043" xr:uid="{8282233E-4A0D-4BE5-A2ED-68533C743FBA}"/>
    <cellStyle name="Top and Bottom Border 2 4 5 2 2 2" xfId="16044" xr:uid="{92545967-634C-4082-A987-B5C315C34DA4}"/>
    <cellStyle name="Top and Bottom Border 2 4 5 2 3" xfId="16045" xr:uid="{DF0BF915-F541-4BED-9E25-849CC1DC04F5}"/>
    <cellStyle name="Top and Bottom Border 2 4 5 3" xfId="16046" xr:uid="{88FC5D3E-1279-43FC-9560-2D04E0697FBC}"/>
    <cellStyle name="Top and Bottom Border 2 4 5 3 2" xfId="16047" xr:uid="{A48659F6-E6A7-4B54-B024-6AF9E0ACD89D}"/>
    <cellStyle name="Top and Bottom Border 2 4 5 4" xfId="16048" xr:uid="{65933AF2-E929-4304-8EA8-EEDD69572A3A}"/>
    <cellStyle name="Top and Bottom Border 2 4 6" xfId="16049" xr:uid="{890926D4-4589-4BEB-AE85-31E25E4B6AE9}"/>
    <cellStyle name="Top and Bottom Border 2 4 6 2" xfId="16050" xr:uid="{1B45443E-7877-47BF-B229-AFA8A8F0BB38}"/>
    <cellStyle name="Top and Bottom Border 2 4 6 2 2" xfId="16051" xr:uid="{76C8E9C9-2FB0-414A-98CF-101E05B68F27}"/>
    <cellStyle name="Top and Bottom Border 2 4 6 3" xfId="16052" xr:uid="{91967F37-FB64-4B9A-8A68-A772FE166128}"/>
    <cellStyle name="Top and Bottom Border 2 4 7" xfId="16053" xr:uid="{97B3DA8F-A5F1-4FF4-B87B-39D6FCC67139}"/>
    <cellStyle name="Top and Bottom Border 2 4 7 2" xfId="16054" xr:uid="{CB96045F-7B4A-4881-85D7-8E3A04C5F816}"/>
    <cellStyle name="Top and Bottom Border 2 4 8" xfId="16055" xr:uid="{BDE5C674-DEA1-4C3A-9844-4FCF9A5C7D1A}"/>
    <cellStyle name="Top and Bottom Border 2 4 8 2" xfId="16056" xr:uid="{D0C1D664-E652-4719-A220-CE4E9BEC9CA1}"/>
    <cellStyle name="Top and Bottom Border 2 4 9" xfId="16057" xr:uid="{1B6FA8A9-BE39-4AF9-9555-E8318CD3E868}"/>
    <cellStyle name="Top and Bottom Border 2 5" xfId="16058" xr:uid="{ABBCADC9-94E0-450D-9A15-23640B2EDFA7}"/>
    <cellStyle name="Top and Bottom Border 2 5 2" xfId="16059" xr:uid="{DCBC2F89-3444-4C24-86A8-B528991BA23A}"/>
    <cellStyle name="Top and Bottom Border 2 5 2 2" xfId="16060" xr:uid="{A1CAF4A7-A9E8-43EF-A6E5-F6191C5E0AA1}"/>
    <cellStyle name="Top and Bottom Border 2 5 2 2 2" xfId="16061" xr:uid="{F701D5BB-DBF9-4ECF-8F0F-42690680B454}"/>
    <cellStyle name="Top and Bottom Border 2 5 2 2 2 2" xfId="16062" xr:uid="{6B48AAA6-F93B-4D9D-AA42-06A9C92FF38D}"/>
    <cellStyle name="Top and Bottom Border 2 5 2 2 3" xfId="16063" xr:uid="{90E03488-C0BA-448C-AC53-77CD94D50E02}"/>
    <cellStyle name="Top and Bottom Border 2 5 2 3" xfId="16064" xr:uid="{074CAA1E-9ADD-4E81-A955-F969449B662E}"/>
    <cellStyle name="Top and Bottom Border 2 5 2 3 2" xfId="16065" xr:uid="{C860FCAF-C03F-4070-9170-CB6CD6067FDE}"/>
    <cellStyle name="Top and Bottom Border 2 5 2 4" xfId="16066" xr:uid="{77E7301E-C8A9-4AA4-8533-630AD44FCDC1}"/>
    <cellStyle name="Top and Bottom Border 2 5 2 4 2" xfId="16067" xr:uid="{2D50562F-B016-4644-A257-7B3FC060ABF0}"/>
    <cellStyle name="Top and Bottom Border 2 5 2 5" xfId="16068" xr:uid="{CC5F0E0E-4733-49C4-96D8-75F7C0029676}"/>
    <cellStyle name="Top and Bottom Border 2 5 3" xfId="16069" xr:uid="{C99213CF-4394-468D-AFFB-F67EDA0584CA}"/>
    <cellStyle name="Top and Bottom Border 2 5 3 2" xfId="16070" xr:uid="{6801D2F8-2EB4-4B39-AC98-D4DD40670E74}"/>
    <cellStyle name="Top and Bottom Border 2 5 3 2 2" xfId="16071" xr:uid="{F1D96429-DDC5-42F7-A1D5-369E64FF4E25}"/>
    <cellStyle name="Top and Bottom Border 2 5 3 2 2 2" xfId="16072" xr:uid="{7ADBB0E5-8AE7-4FFF-B377-F21E3327F0D9}"/>
    <cellStyle name="Top and Bottom Border 2 5 3 2 3" xfId="16073" xr:uid="{E12657DD-65A3-4C42-A3B2-63F1784F8179}"/>
    <cellStyle name="Top and Bottom Border 2 5 3 3" xfId="16074" xr:uid="{90B6F287-A53F-4B93-BF46-B66290711CAA}"/>
    <cellStyle name="Top and Bottom Border 2 5 3 3 2" xfId="16075" xr:uid="{03A7F483-1634-4373-B16B-E8AF863A78A4}"/>
    <cellStyle name="Top and Bottom Border 2 5 3 4" xfId="16076" xr:uid="{F988E971-662D-47B3-ABAD-7ABCE5134836}"/>
    <cellStyle name="Top and Bottom Border 2 5 3 4 2" xfId="16077" xr:uid="{5CCFBE44-C007-4A0E-A703-971EFBF6ECF5}"/>
    <cellStyle name="Top and Bottom Border 2 5 3 5" xfId="16078" xr:uid="{F0158465-CD92-450E-8320-40D5B97C7C36}"/>
    <cellStyle name="Top and Bottom Border 2 5 4" xfId="16079" xr:uid="{22A8295F-BB52-414D-AE35-76A6B614D720}"/>
    <cellStyle name="Top and Bottom Border 2 5 4 2" xfId="16080" xr:uid="{0EA26C49-4732-4783-BED4-E309A871BCD8}"/>
    <cellStyle name="Top and Bottom Border 2 5 4 2 2" xfId="16081" xr:uid="{F10E7C10-EC3A-461A-B7C5-C2103C682BC9}"/>
    <cellStyle name="Top and Bottom Border 2 5 4 2 2 2" xfId="16082" xr:uid="{D3812E7F-8716-4112-A142-8482F4175B52}"/>
    <cellStyle name="Top and Bottom Border 2 5 4 2 3" xfId="16083" xr:uid="{C022A4F6-E9BF-4A61-9218-3348A6DB4B04}"/>
    <cellStyle name="Top and Bottom Border 2 5 4 3" xfId="16084" xr:uid="{D0A74812-2776-4031-9A5A-9B7AF033ACE0}"/>
    <cellStyle name="Top and Bottom Border 2 5 4 3 2" xfId="16085" xr:uid="{0279638C-D4E2-4AF4-B49C-27FA6D3B1732}"/>
    <cellStyle name="Top and Bottom Border 2 5 4 4" xfId="16086" xr:uid="{A3407C36-4060-4E61-8D8B-ADFCA402B6FA}"/>
    <cellStyle name="Top and Bottom Border 2 5 4 4 2" xfId="16087" xr:uid="{F04A8AB4-9AB7-4B0F-A43F-76ABAB4F513D}"/>
    <cellStyle name="Top and Bottom Border 2 5 4 5" xfId="16088" xr:uid="{D942DF19-4707-4734-AB55-13B5452F62DC}"/>
    <cellStyle name="Top and Bottom Border 2 5 5" xfId="16089" xr:uid="{FB55DB89-4F48-4D39-8A50-27745EFEEECA}"/>
    <cellStyle name="Top and Bottom Border 2 5 5 2" xfId="16090" xr:uid="{A9CCECBF-F7BE-4B2D-B1D4-87B089EDA952}"/>
    <cellStyle name="Top and Bottom Border 2 5 5 2 2" xfId="16091" xr:uid="{D1AE840D-FDE2-47BA-8E31-ACD1ECA5DA0A}"/>
    <cellStyle name="Top and Bottom Border 2 5 5 2 2 2" xfId="16092" xr:uid="{08A74DC6-23C9-40F6-B36C-120B5EA078A4}"/>
    <cellStyle name="Top and Bottom Border 2 5 5 2 3" xfId="16093" xr:uid="{2429E347-E412-42DB-819B-FEAAB41352C4}"/>
    <cellStyle name="Top and Bottom Border 2 5 5 3" xfId="16094" xr:uid="{E89BEA54-D498-4F83-8532-296D8045A86E}"/>
    <cellStyle name="Top and Bottom Border 2 5 5 3 2" xfId="16095" xr:uid="{98881874-3EEF-4559-8DB9-5F833D8FA015}"/>
    <cellStyle name="Top and Bottom Border 2 5 5 4" xfId="16096" xr:uid="{303D5B30-8755-4D52-B4D5-39A6075ECE2D}"/>
    <cellStyle name="Top and Bottom Border 2 5 6" xfId="16097" xr:uid="{A3B2264A-69EC-4D4D-842B-A5C21D6F39CF}"/>
    <cellStyle name="Top and Bottom Border 2 5 6 2" xfId="16098" xr:uid="{245F5599-CBEF-4C3A-ABD1-C83414F6A103}"/>
    <cellStyle name="Top and Bottom Border 2 5 6 2 2" xfId="16099" xr:uid="{2D0C067F-1492-484A-9A32-B3F53D5753F0}"/>
    <cellStyle name="Top and Bottom Border 2 5 6 3" xfId="16100" xr:uid="{3AD34EDB-5655-4CA3-BFC4-AF4224281F67}"/>
    <cellStyle name="Top and Bottom Border 2 5 7" xfId="16101" xr:uid="{BF0BF714-8545-41C9-B7BE-613A269EF2D1}"/>
    <cellStyle name="Top and Bottom Border 2 5 7 2" xfId="16102" xr:uid="{C515B2EE-3076-4132-9194-F1465272E794}"/>
    <cellStyle name="Top and Bottom Border 2 5 8" xfId="16103" xr:uid="{BBFF1E2F-B51C-48EB-B89B-974F8CBB1410}"/>
    <cellStyle name="Top and Bottom Border 2 5 8 2" xfId="16104" xr:uid="{EBB2E78F-0242-4A3C-9D75-41D47E613475}"/>
    <cellStyle name="Top and Bottom Border 2 5 9" xfId="16105" xr:uid="{26EEC564-BC22-4305-85D0-EAE492112130}"/>
    <cellStyle name="Top and Bottom Border 2 6" xfId="16106" xr:uid="{7BFB07F9-CC47-40F1-9D3D-EC446F53C546}"/>
    <cellStyle name="Top and Bottom Border 2 6 2" xfId="16107" xr:uid="{AE2E8E35-A986-4359-BCAA-3273A770B56F}"/>
    <cellStyle name="Top and Bottom Border 2 6 2 2" xfId="16108" xr:uid="{4B5A950D-B021-416F-8BAB-0EF726C77C73}"/>
    <cellStyle name="Top and Bottom Border 2 6 2 2 2" xfId="16109" xr:uid="{BAECCA7B-AF34-430E-9386-1BB131E12058}"/>
    <cellStyle name="Top and Bottom Border 2 6 2 3" xfId="16110" xr:uid="{F92A16BD-9802-411E-BE8D-DBCDE5046D54}"/>
    <cellStyle name="Top and Bottom Border 2 6 3" xfId="16111" xr:uid="{02D280A6-51E7-4050-BBF2-BC2C306DBC12}"/>
    <cellStyle name="Top and Bottom Border 2 6 3 2" xfId="16112" xr:uid="{63CFFD8B-67D8-49E4-BA85-4381E3B78E7A}"/>
    <cellStyle name="Top and Bottom Border 2 6 4" xfId="16113" xr:uid="{C56A8CD5-E97B-4E5F-B4B6-E63ADFF15F4D}"/>
    <cellStyle name="Top and Bottom Border 2 6 4 2" xfId="16114" xr:uid="{BFE2EDBE-A9D4-4A8E-81C2-4E20DB3037A9}"/>
    <cellStyle name="Top and Bottom Border 2 6 5" xfId="16115" xr:uid="{1AE24D28-EFC8-407B-A184-1ACEAC6FD14E}"/>
    <cellStyle name="Top and Bottom Border 2 7" xfId="16116" xr:uid="{2B962A12-4222-477C-8364-951E1340A5BE}"/>
    <cellStyle name="Top and Bottom Border 2 7 2" xfId="16117" xr:uid="{195B3420-B926-4588-9C22-3BD960FF48E9}"/>
    <cellStyle name="Top and Bottom Border 2 7 2 2" xfId="16118" xr:uid="{99FCE16C-A00D-4E9C-A1AB-E8A12F712546}"/>
    <cellStyle name="Top and Bottom Border 2 7 3" xfId="16119" xr:uid="{3BE44F74-9E7D-4DB1-9A9A-BDE9206B816E}"/>
    <cellStyle name="Top and Bottom Border 2 8" xfId="16120" xr:uid="{132E0F03-1715-4D83-B2BC-79E5028C0553}"/>
    <cellStyle name="Top and Bottom Border 2 8 2" xfId="16121" xr:uid="{51CE42ED-1BB2-4471-93AB-CCF4482052C5}"/>
    <cellStyle name="Top and Bottom Border 2 9" xfId="16122" xr:uid="{3C40A788-D001-4DBF-A9AB-745A46A6DCA0}"/>
    <cellStyle name="Top and Bottom Border 2 9 2" xfId="16123" xr:uid="{733E296C-8AB1-456C-B6FB-D9038C33DC6B}"/>
    <cellStyle name="Top and Bottom Border 20" xfId="32130" xr:uid="{770EB078-1FDB-4F23-ACDB-DF5D37AB7021}"/>
    <cellStyle name="Top and Bottom Border 20 2" xfId="32131" xr:uid="{76217ACB-09E0-4BD8-A566-787FFA9358F7}"/>
    <cellStyle name="Top and Bottom Border 21" xfId="32132" xr:uid="{D56B3811-CCAB-456A-8786-EE91C6BDC148}"/>
    <cellStyle name="Top and Bottom Border 21 2" xfId="32133" xr:uid="{3EF4C616-1CEB-4C3F-8E8E-017A704C7D75}"/>
    <cellStyle name="Top and Bottom Border 22" xfId="32134" xr:uid="{085A837B-9A91-4335-BFC3-7B770EC91A97}"/>
    <cellStyle name="Top and Bottom Border 22 2" xfId="32135" xr:uid="{C0B2B7A8-0E9E-4588-9EE3-C4550DCB6F20}"/>
    <cellStyle name="Top and Bottom Border 23" xfId="32136" xr:uid="{38DFC2D9-E9D7-48C9-A325-82A5A0F85F9F}"/>
    <cellStyle name="Top and Bottom Border 23 2" xfId="32137" xr:uid="{977B42BB-81AB-494F-AEED-C183B979F1C3}"/>
    <cellStyle name="Top and Bottom Border 24" xfId="32138" xr:uid="{6A572A3B-F272-4777-83B8-BB7AE7101ED3}"/>
    <cellStyle name="Top and Bottom Border 25" xfId="32139" xr:uid="{C7977201-3270-4526-9927-53DAF58CA729}"/>
    <cellStyle name="Top and Bottom Border 3" xfId="16124" xr:uid="{50E6BCA1-0728-4A43-8FD5-423745C58D26}"/>
    <cellStyle name="Top and Bottom Border 3 10" xfId="16125" xr:uid="{4DC4536B-E27E-4403-AF2A-874E2FDAB867}"/>
    <cellStyle name="Top and Bottom Border 3 10 2" xfId="16126" xr:uid="{6ADCEB06-7F69-4E2B-B61A-BCD0A1A6CB7E}"/>
    <cellStyle name="Top and Bottom Border 3 11" xfId="16127" xr:uid="{2B62EEEE-5371-4060-83B5-ADBD864C2A1C}"/>
    <cellStyle name="Top and Bottom Border 3 11 2" xfId="16128" xr:uid="{6BA9062C-1D87-4F16-921B-9A3A2B957620}"/>
    <cellStyle name="Top and Bottom Border 3 12" xfId="16129" xr:uid="{FE1D48D0-DDDF-49C3-B0F2-E6DCFBCD5473}"/>
    <cellStyle name="Top and Bottom Border 3 2" xfId="16130" xr:uid="{8B5D064D-BFED-4E4F-AFD4-A818756509D7}"/>
    <cellStyle name="Top and Bottom Border 3 2 10" xfId="16131" xr:uid="{CB78555E-56AA-4054-A255-F8A7FC66A171}"/>
    <cellStyle name="Top and Bottom Border 3 2 2" xfId="16132" xr:uid="{60B2BC80-396B-49EF-811B-5BBA1292D79C}"/>
    <cellStyle name="Top and Bottom Border 3 2 2 2" xfId="16133" xr:uid="{8380974F-B424-4702-82E4-FDF747676F4B}"/>
    <cellStyle name="Top and Bottom Border 3 2 2 2 2" xfId="16134" xr:uid="{BFC77CDE-264C-48AF-BA42-CFDFA74EB112}"/>
    <cellStyle name="Top and Bottom Border 3 2 2 2 2 2" xfId="16135" xr:uid="{E0A668CE-CCAE-45EB-BF79-7FCE32B0B6BC}"/>
    <cellStyle name="Top and Bottom Border 3 2 2 2 2 2 2" xfId="16136" xr:uid="{8109A34F-1F07-4A12-A0D2-73A514957DD4}"/>
    <cellStyle name="Top and Bottom Border 3 2 2 2 2 3" xfId="16137" xr:uid="{27DFF527-9FDF-452C-A973-1BE0A6043D11}"/>
    <cellStyle name="Top and Bottom Border 3 2 2 2 3" xfId="16138" xr:uid="{0E6934C4-47D5-4D0B-A824-79905E897558}"/>
    <cellStyle name="Top and Bottom Border 3 2 2 2 3 2" xfId="16139" xr:uid="{717997D8-303C-4F10-B9EC-3B91EFC06716}"/>
    <cellStyle name="Top and Bottom Border 3 2 2 2 4" xfId="16140" xr:uid="{DF8C4018-EDDC-40BC-BBAF-38D509E20891}"/>
    <cellStyle name="Top and Bottom Border 3 2 2 2 4 2" xfId="16141" xr:uid="{6D9F8CE6-95E6-4505-830D-5A3498342CC6}"/>
    <cellStyle name="Top and Bottom Border 3 2 2 2 5" xfId="16142" xr:uid="{2CC3DCA1-7634-4DBA-ABE3-4959F5441807}"/>
    <cellStyle name="Top and Bottom Border 3 2 2 3" xfId="16143" xr:uid="{3CEDBDF3-CC78-458E-9931-74AAED02218F}"/>
    <cellStyle name="Top and Bottom Border 3 2 2 3 2" xfId="16144" xr:uid="{02F17966-55A4-4E92-8EAD-5FB0008ABCE9}"/>
    <cellStyle name="Top and Bottom Border 3 2 2 3 2 2" xfId="16145" xr:uid="{146A0709-BFE5-4CBE-9812-EADA8C0044F9}"/>
    <cellStyle name="Top and Bottom Border 3 2 2 3 2 2 2" xfId="16146" xr:uid="{343F7C1C-AB3B-468C-8246-BB2778C50503}"/>
    <cellStyle name="Top and Bottom Border 3 2 2 3 2 3" xfId="16147" xr:uid="{2D536A9F-1499-4EA3-8C70-5D3773AF5990}"/>
    <cellStyle name="Top and Bottom Border 3 2 2 3 3" xfId="16148" xr:uid="{5FDBC983-FD8B-4213-B949-03793C17E502}"/>
    <cellStyle name="Top and Bottom Border 3 2 2 3 3 2" xfId="16149" xr:uid="{09314624-2EEF-4D72-A344-A32E0E0A37D8}"/>
    <cellStyle name="Top and Bottom Border 3 2 2 3 4" xfId="16150" xr:uid="{DF9422C2-2988-41B4-BBE9-23F5D82A033C}"/>
    <cellStyle name="Top and Bottom Border 3 2 2 3 4 2" xfId="16151" xr:uid="{51679DB9-AA7B-452B-AC44-0F2683EDAF1D}"/>
    <cellStyle name="Top and Bottom Border 3 2 2 3 5" xfId="16152" xr:uid="{659FCBDD-B03C-47A6-BE2D-1CECCF35A504}"/>
    <cellStyle name="Top and Bottom Border 3 2 2 4" xfId="16153" xr:uid="{B30427F6-BD02-4054-ACF1-C8DB114C0839}"/>
    <cellStyle name="Top and Bottom Border 3 2 2 4 2" xfId="16154" xr:uid="{16E11297-1BA7-40F8-A386-C36A7BE9D9FC}"/>
    <cellStyle name="Top and Bottom Border 3 2 2 4 2 2" xfId="16155" xr:uid="{879877C3-8E2F-4B6C-BAE0-EB6CE22B8930}"/>
    <cellStyle name="Top and Bottom Border 3 2 2 4 2 2 2" xfId="16156" xr:uid="{120ECF9C-9A87-4B0F-B669-4EEFA277FFD7}"/>
    <cellStyle name="Top and Bottom Border 3 2 2 4 2 3" xfId="16157" xr:uid="{61880E11-5342-4A82-B387-171A36D24F1B}"/>
    <cellStyle name="Top and Bottom Border 3 2 2 4 3" xfId="16158" xr:uid="{EE682323-1FDC-4BF8-B2A5-9F24CD3F1E04}"/>
    <cellStyle name="Top and Bottom Border 3 2 2 4 3 2" xfId="16159" xr:uid="{A7EECD79-7BF4-4113-B77D-CB28828A6E7C}"/>
    <cellStyle name="Top and Bottom Border 3 2 2 4 4" xfId="16160" xr:uid="{B49E3EF3-084A-4AF2-961B-DDD049C57D83}"/>
    <cellStyle name="Top and Bottom Border 3 2 2 4 4 2" xfId="16161" xr:uid="{8D3D22A5-14C0-4265-991A-085F03945D0C}"/>
    <cellStyle name="Top and Bottom Border 3 2 2 4 5" xfId="16162" xr:uid="{507E3FFD-8AD4-4A6E-9908-2149B9A96AF1}"/>
    <cellStyle name="Top and Bottom Border 3 2 2 5" xfId="16163" xr:uid="{C78C0EE8-2441-46EE-A67E-30B86601F226}"/>
    <cellStyle name="Top and Bottom Border 3 2 2 5 2" xfId="16164" xr:uid="{96BAB455-ADA4-4487-9C23-441334D8C10B}"/>
    <cellStyle name="Top and Bottom Border 3 2 2 5 2 2" xfId="16165" xr:uid="{2C375C3E-916C-4534-AECD-3ADE190491C4}"/>
    <cellStyle name="Top and Bottom Border 3 2 2 5 2 2 2" xfId="16166" xr:uid="{3530F57F-4F45-45B3-A807-30D8CB79D72A}"/>
    <cellStyle name="Top and Bottom Border 3 2 2 5 2 3" xfId="16167" xr:uid="{46D9D117-A8AE-45CE-A9FC-2DBEDF2F72C1}"/>
    <cellStyle name="Top and Bottom Border 3 2 2 5 3" xfId="16168" xr:uid="{62D9E630-B4E6-4BF5-BF5D-62A3772E3CFA}"/>
    <cellStyle name="Top and Bottom Border 3 2 2 5 3 2" xfId="16169" xr:uid="{62765737-F475-4A40-BBB4-9ED485A1F01C}"/>
    <cellStyle name="Top and Bottom Border 3 2 2 5 4" xfId="16170" xr:uid="{974D51FF-4778-44F0-9E38-CC0192C5AD66}"/>
    <cellStyle name="Top and Bottom Border 3 2 2 6" xfId="16171" xr:uid="{C12304BD-8474-4F2B-9ABE-0890EE290D3B}"/>
    <cellStyle name="Top and Bottom Border 3 2 2 6 2" xfId="16172" xr:uid="{51CA84DE-4935-4193-BF72-1C82E305F199}"/>
    <cellStyle name="Top and Bottom Border 3 2 2 6 2 2" xfId="16173" xr:uid="{E257DE26-8344-476B-B33E-1E855D5371A2}"/>
    <cellStyle name="Top and Bottom Border 3 2 2 6 3" xfId="16174" xr:uid="{DC473AA5-B20B-4DAA-A08F-DCEC2A7BECFF}"/>
    <cellStyle name="Top and Bottom Border 3 2 2 7" xfId="16175" xr:uid="{E318BE39-26B8-46C7-BC54-97C54E2A806D}"/>
    <cellStyle name="Top and Bottom Border 3 2 2 7 2" xfId="16176" xr:uid="{A60440AC-C0F1-4485-9B84-2E1AA77D7790}"/>
    <cellStyle name="Top and Bottom Border 3 2 2 8" xfId="16177" xr:uid="{42F8508A-68BB-4962-94CF-2F2FE794D30A}"/>
    <cellStyle name="Top and Bottom Border 3 2 2 8 2" xfId="16178" xr:uid="{4D392066-E15E-490E-BB2A-AB40FD898622}"/>
    <cellStyle name="Top and Bottom Border 3 2 2 9" xfId="16179" xr:uid="{0A0DB5C1-2FB9-4CB1-9AFA-25D709F1CC07}"/>
    <cellStyle name="Top and Bottom Border 3 2 3" xfId="16180" xr:uid="{81B7CFEC-F957-4985-8358-4A6EB8544F8C}"/>
    <cellStyle name="Top and Bottom Border 3 2 3 2" xfId="16181" xr:uid="{4F483EDF-69B7-4AA3-80A0-FD9DD7F5FF5B}"/>
    <cellStyle name="Top and Bottom Border 3 2 3 2 2" xfId="16182" xr:uid="{94EDD01E-D898-4C00-A6DA-CA68A4C82E10}"/>
    <cellStyle name="Top and Bottom Border 3 2 3 2 2 2" xfId="16183" xr:uid="{21A052A6-924F-4D6C-A24F-E7D26F1BB4A8}"/>
    <cellStyle name="Top and Bottom Border 3 2 3 2 2 2 2" xfId="16184" xr:uid="{250A3FEE-E860-4A2A-BA0A-71C59F790290}"/>
    <cellStyle name="Top and Bottom Border 3 2 3 2 2 3" xfId="16185" xr:uid="{EDED9550-524D-4BDD-BDD7-DED312B0743F}"/>
    <cellStyle name="Top and Bottom Border 3 2 3 2 3" xfId="16186" xr:uid="{0AC0EC29-63A6-4750-9D61-C9DB37C27C93}"/>
    <cellStyle name="Top and Bottom Border 3 2 3 2 3 2" xfId="16187" xr:uid="{F194D74E-2FF9-40EA-80F9-3BA19F34824A}"/>
    <cellStyle name="Top and Bottom Border 3 2 3 2 4" xfId="16188" xr:uid="{434FDDD5-026A-483E-84A7-425B6175B75D}"/>
    <cellStyle name="Top and Bottom Border 3 2 3 2 4 2" xfId="16189" xr:uid="{4985C9E9-089C-4164-B1A5-E072CFE3EC24}"/>
    <cellStyle name="Top and Bottom Border 3 2 3 2 5" xfId="16190" xr:uid="{67CAC8DC-2E62-42B3-BDC6-E498CAE18998}"/>
    <cellStyle name="Top and Bottom Border 3 2 3 3" xfId="16191" xr:uid="{E5FEF30C-0E72-432A-A831-69F795321566}"/>
    <cellStyle name="Top and Bottom Border 3 2 3 3 2" xfId="16192" xr:uid="{528D0703-8FA6-4FD7-B0FA-94E02C42C57D}"/>
    <cellStyle name="Top and Bottom Border 3 2 3 3 2 2" xfId="16193" xr:uid="{00FD68C8-1E14-49FB-A9B1-956778B3A113}"/>
    <cellStyle name="Top and Bottom Border 3 2 3 3 2 2 2" xfId="16194" xr:uid="{70C4CD5E-3936-4907-A81B-A5ADADF91A82}"/>
    <cellStyle name="Top and Bottom Border 3 2 3 3 2 3" xfId="16195" xr:uid="{F26FE541-55EC-4D5F-BA8B-6C00324C65C7}"/>
    <cellStyle name="Top and Bottom Border 3 2 3 3 3" xfId="16196" xr:uid="{52D2A06B-3580-4E4B-80FD-CC45FC414AE2}"/>
    <cellStyle name="Top and Bottom Border 3 2 3 3 3 2" xfId="16197" xr:uid="{4815B2B2-F438-478E-B30D-85826870041D}"/>
    <cellStyle name="Top and Bottom Border 3 2 3 3 4" xfId="16198" xr:uid="{6C66FB11-EA86-4E35-9ED1-A58C99AA81F9}"/>
    <cellStyle name="Top and Bottom Border 3 2 3 3 4 2" xfId="16199" xr:uid="{30BAA763-1A26-4333-B740-416ECF8074FD}"/>
    <cellStyle name="Top and Bottom Border 3 2 3 3 5" xfId="16200" xr:uid="{FD66371A-A8CB-41CB-AEC8-AD5FA2B7B49A}"/>
    <cellStyle name="Top and Bottom Border 3 2 3 4" xfId="16201" xr:uid="{06BAB87C-A373-47AA-80B5-2D641BFD7C8E}"/>
    <cellStyle name="Top and Bottom Border 3 2 3 4 2" xfId="16202" xr:uid="{31B02889-6DE5-4FA9-BFBD-3E968DEAD4BA}"/>
    <cellStyle name="Top and Bottom Border 3 2 3 4 2 2" xfId="16203" xr:uid="{A1371D70-3A1A-474A-B5E5-691221CBA095}"/>
    <cellStyle name="Top and Bottom Border 3 2 3 4 2 2 2" xfId="16204" xr:uid="{327FF317-83CA-4FD5-8A95-5A971A84FF75}"/>
    <cellStyle name="Top and Bottom Border 3 2 3 4 2 3" xfId="16205" xr:uid="{A20F8386-6744-4F8E-AF7B-D558717C82F6}"/>
    <cellStyle name="Top and Bottom Border 3 2 3 4 3" xfId="16206" xr:uid="{DE09CC5B-2E0A-4630-9904-07DCE96B41E6}"/>
    <cellStyle name="Top and Bottom Border 3 2 3 4 3 2" xfId="16207" xr:uid="{48C62626-164B-4751-8F66-C0C9CFC0022D}"/>
    <cellStyle name="Top and Bottom Border 3 2 3 4 4" xfId="16208" xr:uid="{F633AC92-4B73-4C5D-BA57-5F568E795A27}"/>
    <cellStyle name="Top and Bottom Border 3 2 3 4 4 2" xfId="16209" xr:uid="{B61728D0-5A80-4D5E-8DC1-070257E9F16F}"/>
    <cellStyle name="Top and Bottom Border 3 2 3 4 5" xfId="16210" xr:uid="{1BAC7FDB-24D2-4C68-A563-914026611B72}"/>
    <cellStyle name="Top and Bottom Border 3 2 3 5" xfId="16211" xr:uid="{DB0BCE64-EF56-4B1C-8B84-EFCA31E2EDCE}"/>
    <cellStyle name="Top and Bottom Border 3 2 3 5 2" xfId="16212" xr:uid="{9A5532DE-9978-4F8C-9CB9-C4B7DFC9C86A}"/>
    <cellStyle name="Top and Bottom Border 3 2 3 5 2 2" xfId="16213" xr:uid="{83A33199-C696-48C5-9A06-8BD5BE754E9E}"/>
    <cellStyle name="Top and Bottom Border 3 2 3 5 2 2 2" xfId="16214" xr:uid="{68533892-CF67-4338-9A05-40702A79F344}"/>
    <cellStyle name="Top and Bottom Border 3 2 3 5 2 3" xfId="16215" xr:uid="{1664C4A0-A90B-4CA7-A9EE-BE49D37F27C2}"/>
    <cellStyle name="Top and Bottom Border 3 2 3 5 3" xfId="16216" xr:uid="{790F0C86-046C-4659-89B9-C5D3864FDC31}"/>
    <cellStyle name="Top and Bottom Border 3 2 3 5 3 2" xfId="16217" xr:uid="{33B3E6A1-3FC1-4D2E-97F6-333C66881671}"/>
    <cellStyle name="Top and Bottom Border 3 2 3 5 4" xfId="16218" xr:uid="{3EC83650-6857-43AA-8FAA-63226B4AC44D}"/>
    <cellStyle name="Top and Bottom Border 3 2 3 6" xfId="16219" xr:uid="{220C4D7B-CFF6-4959-B8DF-4480FCF348A6}"/>
    <cellStyle name="Top and Bottom Border 3 2 3 6 2" xfId="16220" xr:uid="{CCC65FAB-32FE-475B-95AF-E7D2A990C4E1}"/>
    <cellStyle name="Top and Bottom Border 3 2 3 6 2 2" xfId="16221" xr:uid="{500FAFDA-3962-4077-9C37-41962380EA62}"/>
    <cellStyle name="Top and Bottom Border 3 2 3 6 3" xfId="16222" xr:uid="{42D4BAC8-0A2A-4F23-B1B5-F03F73774BAD}"/>
    <cellStyle name="Top and Bottom Border 3 2 3 7" xfId="16223" xr:uid="{1DF35F69-7E5E-4DC9-8B4E-D2FE55E522A8}"/>
    <cellStyle name="Top and Bottom Border 3 2 3 7 2" xfId="16224" xr:uid="{8DBB4B75-59FE-4D9B-8B62-CEF98D8914CC}"/>
    <cellStyle name="Top and Bottom Border 3 2 3 8" xfId="16225" xr:uid="{DC8FB918-D0F2-4EDA-8C6D-CC10F0DC24A3}"/>
    <cellStyle name="Top and Bottom Border 3 2 3 8 2" xfId="16226" xr:uid="{B41F68FF-1F05-4750-81E7-F4BC96E19A91}"/>
    <cellStyle name="Top and Bottom Border 3 2 3 9" xfId="16227" xr:uid="{CB09C7FA-DF75-43EB-9271-113D1A60615D}"/>
    <cellStyle name="Top and Bottom Border 3 2 4" xfId="16228" xr:uid="{50416B92-087A-4E5F-B8BB-F6B47E7C6ADB}"/>
    <cellStyle name="Top and Bottom Border 3 2 4 2" xfId="16229" xr:uid="{1409C14D-45EB-4865-97E1-6BC4E395BD60}"/>
    <cellStyle name="Top and Bottom Border 3 2 4 2 2" xfId="16230" xr:uid="{EC27CC33-53E4-4DB4-B3A3-1A90B1816B56}"/>
    <cellStyle name="Top and Bottom Border 3 2 4 2 2 2" xfId="16231" xr:uid="{9B769F4A-0E65-4995-806E-34A28C7AF31F}"/>
    <cellStyle name="Top and Bottom Border 3 2 4 2 3" xfId="16232" xr:uid="{36621CCE-47D4-409A-B430-80A6C62B6DED}"/>
    <cellStyle name="Top and Bottom Border 3 2 4 3" xfId="16233" xr:uid="{267E521B-0927-4D7F-837C-99AFD6069E9C}"/>
    <cellStyle name="Top and Bottom Border 3 2 4 3 2" xfId="16234" xr:uid="{2276F504-B726-4488-BE7A-74AD9B58E268}"/>
    <cellStyle name="Top and Bottom Border 3 2 4 4" xfId="16235" xr:uid="{053954E9-F075-40E9-B7C9-5B8346FC94D6}"/>
    <cellStyle name="Top and Bottom Border 3 2 4 4 2" xfId="16236" xr:uid="{34BD3FA7-832C-4761-948C-F5F0AEA1EB86}"/>
    <cellStyle name="Top and Bottom Border 3 2 4 5" xfId="16237" xr:uid="{95460753-58FB-426C-9C13-F12BE88589CB}"/>
    <cellStyle name="Top and Bottom Border 3 2 5" xfId="16238" xr:uid="{99474841-9E55-4FAD-8085-B2D3461906FB}"/>
    <cellStyle name="Top and Bottom Border 3 2 5 2" xfId="16239" xr:uid="{C9CA0A6D-FA37-41FE-9E13-19AE02CB102D}"/>
    <cellStyle name="Top and Bottom Border 3 2 5 2 2" xfId="16240" xr:uid="{D991D4CF-1301-46E1-AFD0-C51F7102075B}"/>
    <cellStyle name="Top and Bottom Border 3 2 5 2 2 2" xfId="16241" xr:uid="{1781AFDE-036F-4E94-9FB3-491A7CBACA90}"/>
    <cellStyle name="Top and Bottom Border 3 2 5 2 3" xfId="16242" xr:uid="{66EF077F-7151-4DE4-85B4-BBCDB691F578}"/>
    <cellStyle name="Top and Bottom Border 3 2 5 3" xfId="16243" xr:uid="{4AEDC86D-B14A-4CCE-A142-9545EE2BC611}"/>
    <cellStyle name="Top and Bottom Border 3 2 5 3 2" xfId="16244" xr:uid="{1D9A4146-C681-4486-B699-0C6BCBBD295E}"/>
    <cellStyle name="Top and Bottom Border 3 2 5 4" xfId="16245" xr:uid="{38EA97FC-ED28-43CB-8658-87DE2A1A9350}"/>
    <cellStyle name="Top and Bottom Border 3 2 5 4 2" xfId="16246" xr:uid="{EFEC796A-8CD1-4284-AB05-F55BD400219F}"/>
    <cellStyle name="Top and Bottom Border 3 2 5 5" xfId="16247" xr:uid="{9D9C61FC-E3F5-49AB-8CFB-1D3C0A2F0F44}"/>
    <cellStyle name="Top and Bottom Border 3 2 6" xfId="16248" xr:uid="{633D6798-A080-4B7B-A62C-E029579938A4}"/>
    <cellStyle name="Top and Bottom Border 3 2 6 2" xfId="16249" xr:uid="{08BBD6B0-3DAF-4A83-BEE9-85DFBF90B619}"/>
    <cellStyle name="Top and Bottom Border 3 2 6 2 2" xfId="16250" xr:uid="{9BEF5C48-39D6-447C-8A68-49858D2EDDCC}"/>
    <cellStyle name="Top and Bottom Border 3 2 6 2 2 2" xfId="16251" xr:uid="{DC260B93-8292-40D3-80A9-D973C3AA11EF}"/>
    <cellStyle name="Top and Bottom Border 3 2 6 2 3" xfId="16252" xr:uid="{BEAD15DE-7327-40A3-A950-99A6C2742D24}"/>
    <cellStyle name="Top and Bottom Border 3 2 6 3" xfId="16253" xr:uid="{FFF22B09-3E75-489B-8531-17F969FA12C8}"/>
    <cellStyle name="Top and Bottom Border 3 2 6 3 2" xfId="16254" xr:uid="{DF3A316A-E53C-4AB6-8622-376BE2520FE3}"/>
    <cellStyle name="Top and Bottom Border 3 2 6 4" xfId="16255" xr:uid="{ACE9EC9E-7452-48E9-A4BC-7A5E8458C700}"/>
    <cellStyle name="Top and Bottom Border 3 2 6 4 2" xfId="16256" xr:uid="{4C5BF19E-A15D-4BE7-B8EC-F8D313501C08}"/>
    <cellStyle name="Top and Bottom Border 3 2 6 5" xfId="16257" xr:uid="{AB6C620A-9B9A-4202-9131-BAFE56F9200F}"/>
    <cellStyle name="Top and Bottom Border 3 2 7" xfId="16258" xr:uid="{743491FC-A4BB-485E-B480-1EBDF935C34C}"/>
    <cellStyle name="Top and Bottom Border 3 2 7 2" xfId="16259" xr:uid="{F8768A41-C367-4002-BD1F-B972CDD8F7D7}"/>
    <cellStyle name="Top and Bottom Border 3 2 7 2 2" xfId="16260" xr:uid="{21AFBDAF-80FA-4A19-AA27-B037B355846D}"/>
    <cellStyle name="Top and Bottom Border 3 2 7 3" xfId="16261" xr:uid="{293FC098-6C1D-4C6E-BAA4-F6AFF5D4FECA}"/>
    <cellStyle name="Top and Bottom Border 3 2 8" xfId="16262" xr:uid="{89C5F9F6-867B-45B8-93E0-334B88428628}"/>
    <cellStyle name="Top and Bottom Border 3 2 8 2" xfId="16263" xr:uid="{299C6E8E-1433-4E68-A24D-CB14C0B617AD}"/>
    <cellStyle name="Top and Bottom Border 3 2 9" xfId="16264" xr:uid="{1B033793-EE2D-4650-850F-C1EC3B78C94E}"/>
    <cellStyle name="Top and Bottom Border 3 2 9 2" xfId="16265" xr:uid="{2FFAA867-81E6-4BE3-8C88-3D4F029307CA}"/>
    <cellStyle name="Top and Bottom Border 3 3" xfId="16266" xr:uid="{FE11ACA0-5A01-4C66-97C9-FE780A6F0775}"/>
    <cellStyle name="Top and Bottom Border 3 3 2" xfId="16267" xr:uid="{FD2EDB41-B2E8-4CF7-A812-EF5D36E8BDB0}"/>
    <cellStyle name="Top and Bottom Border 3 3 2 2" xfId="16268" xr:uid="{40D187D2-AD0B-42A8-82E3-6AF20AEBA43F}"/>
    <cellStyle name="Top and Bottom Border 3 3 2 2 2" xfId="16269" xr:uid="{FE9142B9-8A7F-4FC8-9372-07ED2FA7294E}"/>
    <cellStyle name="Top and Bottom Border 3 3 2 2 2 2" xfId="16270" xr:uid="{0FA39448-459E-4A60-9BAF-8BD9CC388897}"/>
    <cellStyle name="Top and Bottom Border 3 3 2 2 3" xfId="16271" xr:uid="{34CD4746-0BB3-4F52-A0A9-7A116D7EF001}"/>
    <cellStyle name="Top and Bottom Border 3 3 2 3" xfId="16272" xr:uid="{45CE7D00-F6A5-4CB0-BCD5-0A6C1987B17A}"/>
    <cellStyle name="Top and Bottom Border 3 3 2 3 2" xfId="16273" xr:uid="{8D049C3C-5613-4551-8CB3-C24BD2720648}"/>
    <cellStyle name="Top and Bottom Border 3 3 2 4" xfId="16274" xr:uid="{88BD78AA-7174-4EAC-A9B0-50388E822346}"/>
    <cellStyle name="Top and Bottom Border 3 3 2 4 2" xfId="16275" xr:uid="{29679114-9F8D-470A-A5EF-91E82052616F}"/>
    <cellStyle name="Top and Bottom Border 3 3 2 5" xfId="16276" xr:uid="{41779A51-174B-4F8A-85FC-261A72A93735}"/>
    <cellStyle name="Top and Bottom Border 3 3 3" xfId="16277" xr:uid="{2C3B7E2F-3A2A-47DD-8C5F-B8D0AAE189BF}"/>
    <cellStyle name="Top and Bottom Border 3 3 3 2" xfId="16278" xr:uid="{BCB4868D-4C76-498D-BFA8-709EF5074132}"/>
    <cellStyle name="Top and Bottom Border 3 3 3 2 2" xfId="16279" xr:uid="{657D4B47-491D-4E22-8ECD-DCA075383A5A}"/>
    <cellStyle name="Top and Bottom Border 3 3 3 2 2 2" xfId="16280" xr:uid="{ECC8868D-7688-45C0-82AA-1D0461E87FC0}"/>
    <cellStyle name="Top and Bottom Border 3 3 3 2 3" xfId="16281" xr:uid="{5CF66447-15A7-4BED-B0A0-5BCDB0CF1914}"/>
    <cellStyle name="Top and Bottom Border 3 3 3 3" xfId="16282" xr:uid="{7364931E-1C18-4F67-B94A-67A78E4DFD94}"/>
    <cellStyle name="Top and Bottom Border 3 3 3 3 2" xfId="16283" xr:uid="{53E3D197-9065-4D7C-AA6E-A5EF35A719B9}"/>
    <cellStyle name="Top and Bottom Border 3 3 3 4" xfId="16284" xr:uid="{1F770EA0-3BDF-4519-81C5-5EDE5F47BFB0}"/>
    <cellStyle name="Top and Bottom Border 3 3 3 4 2" xfId="16285" xr:uid="{20D0650E-119B-4E9A-91F3-6CBA795D969F}"/>
    <cellStyle name="Top and Bottom Border 3 3 3 5" xfId="16286" xr:uid="{793826E8-FB15-49ED-9D97-CF2CC9F76D87}"/>
    <cellStyle name="Top and Bottom Border 3 3 4" xfId="16287" xr:uid="{035B413C-83F7-4FAE-AE64-A7F5C6C1AC67}"/>
    <cellStyle name="Top and Bottom Border 3 3 4 2" xfId="16288" xr:uid="{C8305ADB-2B56-4103-97FA-166347FEE5C0}"/>
    <cellStyle name="Top and Bottom Border 3 3 4 2 2" xfId="16289" xr:uid="{05F50ABB-0F31-4B00-8AE0-3807CF812AF2}"/>
    <cellStyle name="Top and Bottom Border 3 3 4 2 2 2" xfId="16290" xr:uid="{29956878-0661-4255-87D4-85677FFAA4D0}"/>
    <cellStyle name="Top and Bottom Border 3 3 4 2 3" xfId="16291" xr:uid="{B79CC05D-B439-4B41-A028-4DFDC0AB3C76}"/>
    <cellStyle name="Top and Bottom Border 3 3 4 3" xfId="16292" xr:uid="{8BC05B14-6717-49DF-A516-85408DCEC7E8}"/>
    <cellStyle name="Top and Bottom Border 3 3 4 3 2" xfId="16293" xr:uid="{E24D4FEA-9D42-4C4B-A980-882DD2D6FCB1}"/>
    <cellStyle name="Top and Bottom Border 3 3 4 4" xfId="16294" xr:uid="{43475DC0-D59C-4755-83B7-49DE02788D9E}"/>
    <cellStyle name="Top and Bottom Border 3 3 4 4 2" xfId="16295" xr:uid="{0ACBA150-7851-4476-8234-7DE2B6D52347}"/>
    <cellStyle name="Top and Bottom Border 3 3 4 5" xfId="16296" xr:uid="{7A295BD8-202B-4403-BF78-F11AAED11239}"/>
    <cellStyle name="Top and Bottom Border 3 3 5" xfId="16297" xr:uid="{87008E69-4F99-461B-9277-86EFBB693EC5}"/>
    <cellStyle name="Top and Bottom Border 3 3 5 2" xfId="16298" xr:uid="{054A00B8-E3E9-4489-9B54-295CFBF7D8BB}"/>
    <cellStyle name="Top and Bottom Border 3 3 5 2 2" xfId="16299" xr:uid="{D4370D57-7D4B-40B5-9983-A7C0E865C603}"/>
    <cellStyle name="Top and Bottom Border 3 3 5 2 2 2" xfId="16300" xr:uid="{3E72DC1F-EC9B-480E-8776-A473C9158063}"/>
    <cellStyle name="Top and Bottom Border 3 3 5 2 3" xfId="16301" xr:uid="{14A5ED32-975E-4CEE-B278-A0EEEC5DAD68}"/>
    <cellStyle name="Top and Bottom Border 3 3 5 3" xfId="16302" xr:uid="{2EAC39E5-F4C1-4CEC-8A93-728F3EF1F4F6}"/>
    <cellStyle name="Top and Bottom Border 3 3 5 3 2" xfId="16303" xr:uid="{45BB188C-AC35-4CFD-BCB3-FF0C1DA9312B}"/>
    <cellStyle name="Top and Bottom Border 3 3 5 4" xfId="16304" xr:uid="{861E45FC-B59B-4ED7-A870-2165FF16418C}"/>
    <cellStyle name="Top and Bottom Border 3 3 6" xfId="16305" xr:uid="{AA9D94CA-EEF1-495F-A95B-D391F8FD5564}"/>
    <cellStyle name="Top and Bottom Border 3 3 6 2" xfId="16306" xr:uid="{69C3D16C-FAC2-4609-8723-616050B43704}"/>
    <cellStyle name="Top and Bottom Border 3 3 6 2 2" xfId="16307" xr:uid="{13CC9688-8393-434D-90CD-E4A996900390}"/>
    <cellStyle name="Top and Bottom Border 3 3 6 3" xfId="16308" xr:uid="{61AA6EF5-B31C-4046-857C-C5446603C889}"/>
    <cellStyle name="Top and Bottom Border 3 3 7" xfId="16309" xr:uid="{D8509463-EBA3-44BC-B829-8702A18A669E}"/>
    <cellStyle name="Top and Bottom Border 3 3 7 2" xfId="16310" xr:uid="{DCA3D8CA-B65E-4A00-B860-F52A6B19E8D0}"/>
    <cellStyle name="Top and Bottom Border 3 3 8" xfId="16311" xr:uid="{A8C5CBD6-2128-4ED7-A5EC-EE592E24F1B0}"/>
    <cellStyle name="Top and Bottom Border 3 3 8 2" xfId="16312" xr:uid="{EE509C38-EC91-410B-977A-79D7CF41BED1}"/>
    <cellStyle name="Top and Bottom Border 3 3 9" xfId="16313" xr:uid="{338073D5-4EAB-4501-A5DC-CB385C7CCEFB}"/>
    <cellStyle name="Top and Bottom Border 3 4" xfId="16314" xr:uid="{B45A7B71-CAD8-41EB-997C-6D04BF3BA52B}"/>
    <cellStyle name="Top and Bottom Border 3 4 2" xfId="16315" xr:uid="{EF4BAD3C-3A32-4873-899A-6980B9423DB4}"/>
    <cellStyle name="Top and Bottom Border 3 4 2 2" xfId="16316" xr:uid="{A1A2BD91-F52D-4ABC-8EDF-3C11DB2865F4}"/>
    <cellStyle name="Top and Bottom Border 3 4 2 2 2" xfId="16317" xr:uid="{775516DA-8077-4B61-B57D-96C775F4B925}"/>
    <cellStyle name="Top and Bottom Border 3 4 2 2 2 2" xfId="16318" xr:uid="{39AF789E-55BA-4CC5-B620-1F0E2AFF303C}"/>
    <cellStyle name="Top and Bottom Border 3 4 2 2 3" xfId="16319" xr:uid="{C7D3BFB1-D6FE-440C-A9D6-130E5F06BF96}"/>
    <cellStyle name="Top and Bottom Border 3 4 2 3" xfId="16320" xr:uid="{8AED1BFD-DCD5-439C-AD48-6C5504B1C243}"/>
    <cellStyle name="Top and Bottom Border 3 4 2 3 2" xfId="16321" xr:uid="{D0629064-ECB5-45C1-830B-AF8C69AF2AF8}"/>
    <cellStyle name="Top and Bottom Border 3 4 2 4" xfId="16322" xr:uid="{0104295D-2FB7-4CCC-A09A-5A10DF54248E}"/>
    <cellStyle name="Top and Bottom Border 3 4 2 4 2" xfId="16323" xr:uid="{144FAA5F-751B-44D6-8A64-8EFE5257E8B2}"/>
    <cellStyle name="Top and Bottom Border 3 4 2 5" xfId="16324" xr:uid="{0CD8062D-78AF-4E3A-8277-D4D684AE344D}"/>
    <cellStyle name="Top and Bottom Border 3 4 3" xfId="16325" xr:uid="{4794E23F-6CA7-4ACC-BD18-763EC0E8F317}"/>
    <cellStyle name="Top and Bottom Border 3 4 3 2" xfId="16326" xr:uid="{65DE626C-9722-48FF-A7B0-EA674DE28D5A}"/>
    <cellStyle name="Top and Bottom Border 3 4 3 2 2" xfId="16327" xr:uid="{9E472958-19AB-45F2-9E55-C1E2FB513B7F}"/>
    <cellStyle name="Top and Bottom Border 3 4 3 2 2 2" xfId="16328" xr:uid="{14C2CC73-E575-4B38-98BD-F5C621C09312}"/>
    <cellStyle name="Top and Bottom Border 3 4 3 2 3" xfId="16329" xr:uid="{28F4B0A7-82FE-4543-864A-8B91733AB5B4}"/>
    <cellStyle name="Top and Bottom Border 3 4 3 3" xfId="16330" xr:uid="{70D0FD96-D9C6-43A6-9A38-2CA59C72CCA0}"/>
    <cellStyle name="Top and Bottom Border 3 4 3 3 2" xfId="16331" xr:uid="{E71FD862-A8D3-49DE-96C8-7A8B57DAD179}"/>
    <cellStyle name="Top and Bottom Border 3 4 3 4" xfId="16332" xr:uid="{6770D9C7-30CE-46D7-8919-2C79E9FC2C35}"/>
    <cellStyle name="Top and Bottom Border 3 4 3 4 2" xfId="16333" xr:uid="{8D5AA2F6-69EC-4CD4-B0EF-793B48694B07}"/>
    <cellStyle name="Top and Bottom Border 3 4 3 5" xfId="16334" xr:uid="{9915C07E-6357-4450-8DC3-D0EE43AB75CD}"/>
    <cellStyle name="Top and Bottom Border 3 4 4" xfId="16335" xr:uid="{736A063A-E275-41BB-AA15-CE9B9D1553E1}"/>
    <cellStyle name="Top and Bottom Border 3 4 4 2" xfId="16336" xr:uid="{DF374E2A-CA8A-45C1-AC9D-17BA02EE5D12}"/>
    <cellStyle name="Top and Bottom Border 3 4 4 2 2" xfId="16337" xr:uid="{6E404FB3-B522-4546-9E18-488152A4480B}"/>
    <cellStyle name="Top and Bottom Border 3 4 4 2 2 2" xfId="16338" xr:uid="{F044361F-59EC-4722-9398-15094A1DCA83}"/>
    <cellStyle name="Top and Bottom Border 3 4 4 2 3" xfId="16339" xr:uid="{3034B71B-7BF8-4A90-BB74-C6A8883C97D5}"/>
    <cellStyle name="Top and Bottom Border 3 4 4 3" xfId="16340" xr:uid="{A43927D0-6E4D-4F63-BCD3-02EA3C0AA9F4}"/>
    <cellStyle name="Top and Bottom Border 3 4 4 3 2" xfId="16341" xr:uid="{69C583C8-030A-42BE-A568-9C2DCE7E6147}"/>
    <cellStyle name="Top and Bottom Border 3 4 4 4" xfId="16342" xr:uid="{7053E2B2-0915-4FF0-8DA8-F73D428B42D2}"/>
    <cellStyle name="Top and Bottom Border 3 4 4 4 2" xfId="16343" xr:uid="{B2A07E37-4466-4633-AF9C-D154744FB60C}"/>
    <cellStyle name="Top and Bottom Border 3 4 4 5" xfId="16344" xr:uid="{3774D818-6A45-4BFB-82D5-B9D83BC5C462}"/>
    <cellStyle name="Top and Bottom Border 3 4 5" xfId="16345" xr:uid="{20D1FFC4-9AFE-41FA-A2B5-9B5D3CE782DB}"/>
    <cellStyle name="Top and Bottom Border 3 4 5 2" xfId="16346" xr:uid="{636B76D1-7E2E-47DD-B777-C4041A13E5E0}"/>
    <cellStyle name="Top and Bottom Border 3 4 5 2 2" xfId="16347" xr:uid="{E85B5758-CD66-4551-AB15-EC2CDEAFD020}"/>
    <cellStyle name="Top and Bottom Border 3 4 5 2 2 2" xfId="16348" xr:uid="{AAAEB2EB-BCE8-4340-9AA8-5B64AB92588A}"/>
    <cellStyle name="Top and Bottom Border 3 4 5 2 3" xfId="16349" xr:uid="{65BCD8A9-51A4-43D8-9AA7-3431C6AC689F}"/>
    <cellStyle name="Top and Bottom Border 3 4 5 3" xfId="16350" xr:uid="{C9EE3713-C683-480E-A126-916D72A2F642}"/>
    <cellStyle name="Top and Bottom Border 3 4 5 3 2" xfId="16351" xr:uid="{A4FFBC91-C6B1-4DD2-ADC7-FD2A9CE1C087}"/>
    <cellStyle name="Top and Bottom Border 3 4 5 4" xfId="16352" xr:uid="{08F44204-E778-4BDD-BB4A-6C374ABEA702}"/>
    <cellStyle name="Top and Bottom Border 3 4 6" xfId="16353" xr:uid="{24F8C687-6BE1-4B44-8B0B-9703016CBAC1}"/>
    <cellStyle name="Top and Bottom Border 3 4 6 2" xfId="16354" xr:uid="{EE5E62FB-CA3A-4C50-81BC-379BAA4AE785}"/>
    <cellStyle name="Top and Bottom Border 3 4 6 2 2" xfId="16355" xr:uid="{C5387F7E-F647-4189-83D1-88E2EE7E9C83}"/>
    <cellStyle name="Top and Bottom Border 3 4 6 3" xfId="16356" xr:uid="{7B551DD9-3FE9-4675-B395-081E15FB3DDC}"/>
    <cellStyle name="Top and Bottom Border 3 4 7" xfId="16357" xr:uid="{5A7CEB43-81DC-483D-A625-38341924E5EE}"/>
    <cellStyle name="Top and Bottom Border 3 4 7 2" xfId="16358" xr:uid="{741D50FC-A977-4395-8327-06DD1758CA43}"/>
    <cellStyle name="Top and Bottom Border 3 4 8" xfId="16359" xr:uid="{77865CA3-9B26-4ABB-AECF-9D45EFD25608}"/>
    <cellStyle name="Top and Bottom Border 3 4 8 2" xfId="16360" xr:uid="{D131D576-BB01-4B8C-A506-5D7776CB79B8}"/>
    <cellStyle name="Top and Bottom Border 3 4 9" xfId="16361" xr:uid="{CB0C4E5E-94EE-4756-9C7A-6E3594C6F986}"/>
    <cellStyle name="Top and Bottom Border 3 5" xfId="16362" xr:uid="{3FF397BA-5705-44A5-8EC4-9A9075086017}"/>
    <cellStyle name="Top and Bottom Border 3 5 2" xfId="16363" xr:uid="{8DFFBCAA-4EB5-47B1-8784-7FCB44F5168A}"/>
    <cellStyle name="Top and Bottom Border 3 5 2 2" xfId="16364" xr:uid="{B3A3BEB1-935B-4682-ADF5-FEA058BBFB9B}"/>
    <cellStyle name="Top and Bottom Border 3 5 2 2 2" xfId="16365" xr:uid="{BB4CB178-9DF8-4B52-9304-849972834E0E}"/>
    <cellStyle name="Top and Bottom Border 3 5 2 2 2 2" xfId="16366" xr:uid="{99ED0255-505C-4E3D-8918-4DEF51911B2B}"/>
    <cellStyle name="Top and Bottom Border 3 5 2 2 3" xfId="16367" xr:uid="{30AEBFB8-21E8-4E59-8E57-40351BC6CF45}"/>
    <cellStyle name="Top and Bottom Border 3 5 2 3" xfId="16368" xr:uid="{F18806CA-4669-4DAE-B006-AF8150651B9E}"/>
    <cellStyle name="Top and Bottom Border 3 5 2 3 2" xfId="16369" xr:uid="{DBADF3D8-0BFF-4621-B4DB-59E0192A0C6B}"/>
    <cellStyle name="Top and Bottom Border 3 5 2 4" xfId="16370" xr:uid="{8B82E4DB-DC0F-4157-944B-4EE3B5C8D26F}"/>
    <cellStyle name="Top and Bottom Border 3 5 2 4 2" xfId="16371" xr:uid="{96308077-CB40-4670-9C06-D1AF4F6692D2}"/>
    <cellStyle name="Top and Bottom Border 3 5 2 5" xfId="16372" xr:uid="{363E0920-3EDA-4255-ADEA-696058BD0157}"/>
    <cellStyle name="Top and Bottom Border 3 5 3" xfId="16373" xr:uid="{00D84C6B-365E-43D3-8492-438BCCD1C7F2}"/>
    <cellStyle name="Top and Bottom Border 3 5 3 2" xfId="16374" xr:uid="{11006B77-A36B-45B8-90FE-6D1119027404}"/>
    <cellStyle name="Top and Bottom Border 3 5 3 2 2" xfId="16375" xr:uid="{D53621FB-FF86-436E-8794-27B09576D20D}"/>
    <cellStyle name="Top and Bottom Border 3 5 3 2 2 2" xfId="16376" xr:uid="{B93E031A-E2AE-4402-ABCB-3F460CA1001A}"/>
    <cellStyle name="Top and Bottom Border 3 5 3 2 3" xfId="16377" xr:uid="{675AD936-83CF-4647-9719-891BEB8AFB63}"/>
    <cellStyle name="Top and Bottom Border 3 5 3 3" xfId="16378" xr:uid="{2BC6FD21-A33F-4098-9E98-AB0432E86B80}"/>
    <cellStyle name="Top and Bottom Border 3 5 3 3 2" xfId="16379" xr:uid="{E8795A26-E327-4C62-A28D-35A2965CB108}"/>
    <cellStyle name="Top and Bottom Border 3 5 3 4" xfId="16380" xr:uid="{7CCCD22F-B0EA-4887-9BA6-05C03784EB39}"/>
    <cellStyle name="Top and Bottom Border 3 5 3 4 2" xfId="16381" xr:uid="{44AE7235-E506-4EAC-82AA-450BC5C7AC90}"/>
    <cellStyle name="Top and Bottom Border 3 5 3 5" xfId="16382" xr:uid="{7202E2B9-8A50-4D3A-B83F-37BD0C1CA3BD}"/>
    <cellStyle name="Top and Bottom Border 3 5 4" xfId="16383" xr:uid="{8E521E23-150C-40F7-9692-B75C010D7787}"/>
    <cellStyle name="Top and Bottom Border 3 5 4 2" xfId="16384" xr:uid="{0FBE4725-1011-4A0F-A4C3-8C78FC01D168}"/>
    <cellStyle name="Top and Bottom Border 3 5 4 2 2" xfId="16385" xr:uid="{7F1B780C-053A-4589-BD24-3D7B78DB79D0}"/>
    <cellStyle name="Top and Bottom Border 3 5 4 2 2 2" xfId="16386" xr:uid="{B9AD2BE5-7B98-40CB-B25E-8D7FEABC7D5B}"/>
    <cellStyle name="Top and Bottom Border 3 5 4 2 3" xfId="16387" xr:uid="{28918823-726F-4686-8C7A-C3D649E568A3}"/>
    <cellStyle name="Top and Bottom Border 3 5 4 3" xfId="16388" xr:uid="{3D1A8585-2EA2-473B-A4AC-D240AB0902F1}"/>
    <cellStyle name="Top and Bottom Border 3 5 4 3 2" xfId="16389" xr:uid="{D09720EC-DB41-41C1-A221-B4F61BD44BD5}"/>
    <cellStyle name="Top and Bottom Border 3 5 4 4" xfId="16390" xr:uid="{3CAB1A2F-DA75-4B89-8E0A-1D0E96494920}"/>
    <cellStyle name="Top and Bottom Border 3 5 4 4 2" xfId="16391" xr:uid="{FB6B30BE-3A8A-49B3-B4C7-E520BA2B797E}"/>
    <cellStyle name="Top and Bottom Border 3 5 4 5" xfId="16392" xr:uid="{530F01A0-DC1A-4522-9B02-A49B0E371C1F}"/>
    <cellStyle name="Top and Bottom Border 3 5 5" xfId="16393" xr:uid="{C5613356-3442-4531-94FF-659D6D9FC770}"/>
    <cellStyle name="Top and Bottom Border 3 5 5 2" xfId="16394" xr:uid="{F5B155F0-2A39-430C-893A-637FD02B2273}"/>
    <cellStyle name="Top and Bottom Border 3 5 5 2 2" xfId="16395" xr:uid="{74B36C35-D57D-406A-BA5E-3F7C938B173B}"/>
    <cellStyle name="Top and Bottom Border 3 5 5 2 2 2" xfId="16396" xr:uid="{27E64ECA-5963-4919-81D4-C0C4CEA2BDAD}"/>
    <cellStyle name="Top and Bottom Border 3 5 5 2 3" xfId="16397" xr:uid="{C65812A5-E581-4B38-8265-58CAB467534B}"/>
    <cellStyle name="Top and Bottom Border 3 5 5 3" xfId="16398" xr:uid="{9C5EF181-F058-4795-8FA8-EDC7316DA8D5}"/>
    <cellStyle name="Top and Bottom Border 3 5 5 3 2" xfId="16399" xr:uid="{DC41C2BB-19B4-4416-82E3-8E1B741CDE66}"/>
    <cellStyle name="Top and Bottom Border 3 5 5 4" xfId="16400" xr:uid="{AAD1E006-3393-4B85-9197-936CCA470FC7}"/>
    <cellStyle name="Top and Bottom Border 3 5 6" xfId="16401" xr:uid="{460FCA63-F1A6-44A1-A612-5162BF3426F7}"/>
    <cellStyle name="Top and Bottom Border 3 5 6 2" xfId="16402" xr:uid="{14B4C9F5-D571-4CC1-B645-780BE6FD6FB5}"/>
    <cellStyle name="Top and Bottom Border 3 5 6 2 2" xfId="16403" xr:uid="{8905F127-6748-46A0-A0E1-E0BC5EE13092}"/>
    <cellStyle name="Top and Bottom Border 3 5 6 3" xfId="16404" xr:uid="{156EE8A2-0FAA-41B8-982D-9F39E2F76226}"/>
    <cellStyle name="Top and Bottom Border 3 5 7" xfId="16405" xr:uid="{947B5E21-374B-4ABD-858B-43EA367926BE}"/>
    <cellStyle name="Top and Bottom Border 3 5 7 2" xfId="16406" xr:uid="{8A25203A-791E-46D7-9ECC-75070E72C73F}"/>
    <cellStyle name="Top and Bottom Border 3 5 8" xfId="16407" xr:uid="{087B103A-FBCD-44D0-9D02-CF127C7E2CE2}"/>
    <cellStyle name="Top and Bottom Border 3 5 8 2" xfId="16408" xr:uid="{56E3CDE9-692F-40BC-A889-9FBD4D2E19C6}"/>
    <cellStyle name="Top and Bottom Border 3 5 9" xfId="16409" xr:uid="{C4EFFFFA-3E3B-486C-A227-B62C088B4427}"/>
    <cellStyle name="Top and Bottom Border 3 6" xfId="16410" xr:uid="{CC125A2D-E58D-4543-AC71-14F04CAE5A4D}"/>
    <cellStyle name="Top and Bottom Border 3 6 2" xfId="16411" xr:uid="{93A90F23-B06D-40EF-B5A8-E77E4911DDA5}"/>
    <cellStyle name="Top and Bottom Border 3 6 2 2" xfId="16412" xr:uid="{7B688590-ED09-4B79-91E9-3604136241FF}"/>
    <cellStyle name="Top and Bottom Border 3 6 2 2 2" xfId="16413" xr:uid="{4ECCAA1F-2EDB-4FED-B105-A161B3B20701}"/>
    <cellStyle name="Top and Bottom Border 3 6 2 3" xfId="16414" xr:uid="{6E0C3156-966C-44B1-A673-7271DE87DB5F}"/>
    <cellStyle name="Top and Bottom Border 3 6 3" xfId="16415" xr:uid="{92E11403-403E-4FE4-9E81-725EA95424EC}"/>
    <cellStyle name="Top and Bottom Border 3 6 3 2" xfId="16416" xr:uid="{B0F658F9-99E6-4E58-88BC-B0A3045827C1}"/>
    <cellStyle name="Top and Bottom Border 3 6 4" xfId="16417" xr:uid="{7F8B065D-CB71-48E6-8590-22E9E91A8F67}"/>
    <cellStyle name="Top and Bottom Border 3 6 4 2" xfId="16418" xr:uid="{76F0E484-4DA9-45BD-89D1-45EB3C7CA66D}"/>
    <cellStyle name="Top and Bottom Border 3 6 5" xfId="16419" xr:uid="{1941B251-405B-4104-8BCC-8C806D52DB45}"/>
    <cellStyle name="Top and Bottom Border 3 7" xfId="16420" xr:uid="{8412C3CA-991D-476F-AC7E-088708912623}"/>
    <cellStyle name="Top and Bottom Border 3 7 2" xfId="16421" xr:uid="{468E1C7C-F203-47FE-8212-7B9FC145FC5D}"/>
    <cellStyle name="Top and Bottom Border 3 7 2 2" xfId="16422" xr:uid="{78DE632B-8176-43A7-A52D-88AFC5CF826B}"/>
    <cellStyle name="Top and Bottom Border 3 7 2 2 2" xfId="16423" xr:uid="{90E0D8A4-39C3-4057-83B5-CFA5196C6355}"/>
    <cellStyle name="Top and Bottom Border 3 7 2 3" xfId="16424" xr:uid="{F8493E6C-FA9C-422D-81DF-2FAA818AE1A5}"/>
    <cellStyle name="Top and Bottom Border 3 7 3" xfId="16425" xr:uid="{63848ED6-24A9-4E02-AA34-D23A3EBA7BC4}"/>
    <cellStyle name="Top and Bottom Border 3 7 3 2" xfId="16426" xr:uid="{541A0EFC-64DD-4445-937A-B82AFEA93E7E}"/>
    <cellStyle name="Top and Bottom Border 3 7 4" xfId="16427" xr:uid="{6A40552B-9284-4E01-8821-89286887DFFC}"/>
    <cellStyle name="Top and Bottom Border 3 7 4 2" xfId="16428" xr:uid="{717DCBD0-7F8C-4161-9A96-890F129D6E53}"/>
    <cellStyle name="Top and Bottom Border 3 7 5" xfId="16429" xr:uid="{F2425821-97DC-469A-AE9E-39E9EAD0859B}"/>
    <cellStyle name="Top and Bottom Border 3 8" xfId="16430" xr:uid="{D9A0F536-F96D-466F-8FBF-9DA26B3A1061}"/>
    <cellStyle name="Top and Bottom Border 3 8 2" xfId="16431" xr:uid="{8F69FE2C-765E-42CE-B4EB-8349C1862030}"/>
    <cellStyle name="Top and Bottom Border 3 8 2 2" xfId="16432" xr:uid="{8BDDB137-D301-4C57-AE78-A82D9BABF068}"/>
    <cellStyle name="Top and Bottom Border 3 8 2 2 2" xfId="16433" xr:uid="{82B6D943-304C-4531-B729-DDD916DD1FD2}"/>
    <cellStyle name="Top and Bottom Border 3 8 2 3" xfId="16434" xr:uid="{B60D1736-3C84-4743-BC7F-10518F55626A}"/>
    <cellStyle name="Top and Bottom Border 3 8 3" xfId="16435" xr:uid="{3B85F829-2040-4ABC-8867-CD4731A5E764}"/>
    <cellStyle name="Top and Bottom Border 3 8 3 2" xfId="16436" xr:uid="{CB4A8F53-7169-46D1-A51A-98E87EEF5479}"/>
    <cellStyle name="Top and Bottom Border 3 8 4" xfId="16437" xr:uid="{4B82717F-0BF6-4B98-B667-0E294C6AC6CD}"/>
    <cellStyle name="Top and Bottom Border 3 8 4 2" xfId="16438" xr:uid="{B12B4678-4FDE-4404-A0EB-85E4CCD55821}"/>
    <cellStyle name="Top and Bottom Border 3 8 5" xfId="16439" xr:uid="{F44BB9DC-01A2-4FEB-BB55-07A3FDDDE2A9}"/>
    <cellStyle name="Top and Bottom Border 3 9" xfId="16440" xr:uid="{6725CAA2-D281-4429-853E-367E997E133C}"/>
    <cellStyle name="Top and Bottom Border 3 9 2" xfId="16441" xr:uid="{F86AC77D-6309-449D-87A7-3BD733300FCF}"/>
    <cellStyle name="Top and Bottom Border 3 9 2 2" xfId="16442" xr:uid="{321F7649-0437-46EC-876D-630B04F512C3}"/>
    <cellStyle name="Top and Bottom Border 3 9 3" xfId="16443" xr:uid="{13BE8919-6EE1-4722-826E-0A13C7D72D1D}"/>
    <cellStyle name="Top and Bottom Border 4" xfId="16444" xr:uid="{194BA163-7B00-45E5-B12F-10FC07A7316F}"/>
    <cellStyle name="Top and Bottom Border 4 10" xfId="16445" xr:uid="{AA4684A5-7306-461A-89AF-67FF3FF6F987}"/>
    <cellStyle name="Top and Bottom Border 4 10 2" xfId="16446" xr:uid="{28C520F4-4365-4AD2-ADCB-F0FB0917FC80}"/>
    <cellStyle name="Top and Bottom Border 4 11" xfId="16447" xr:uid="{2D9FE22B-05D4-4C50-8BCA-25AC69F03A96}"/>
    <cellStyle name="Top and Bottom Border 4 11 2" xfId="16448" xr:uid="{2323CC27-4C7B-41E3-A0F9-15D3BB72F18A}"/>
    <cellStyle name="Top and Bottom Border 4 12" xfId="16449" xr:uid="{2CEF1DC9-B784-45C7-96E0-99AB755B6E2B}"/>
    <cellStyle name="Top and Bottom Border 4 2" xfId="16450" xr:uid="{533EA1CD-3AC9-487E-862E-5AA4DA06541E}"/>
    <cellStyle name="Top and Bottom Border 4 2 10" xfId="16451" xr:uid="{1D26FB13-4DE6-4DDD-A4BF-9FA70876FCC1}"/>
    <cellStyle name="Top and Bottom Border 4 2 2" xfId="16452" xr:uid="{0459336F-5750-4BDC-999B-11F1E4EA7F42}"/>
    <cellStyle name="Top and Bottom Border 4 2 2 2" xfId="16453" xr:uid="{469A3C22-A0F5-4427-820A-83BA895D973C}"/>
    <cellStyle name="Top and Bottom Border 4 2 2 2 2" xfId="16454" xr:uid="{2B710475-A34C-4B6C-9099-0959D1E6E4F2}"/>
    <cellStyle name="Top and Bottom Border 4 2 2 2 2 2" xfId="16455" xr:uid="{33259E5A-358C-476F-86B5-1869B782FF98}"/>
    <cellStyle name="Top and Bottom Border 4 2 2 2 2 2 2" xfId="16456" xr:uid="{D5A48340-6287-412A-802E-220E2F0D1A7B}"/>
    <cellStyle name="Top and Bottom Border 4 2 2 2 2 3" xfId="16457" xr:uid="{80B3D0D2-81F7-4DC5-8499-94AF839EC61E}"/>
    <cellStyle name="Top and Bottom Border 4 2 2 2 3" xfId="16458" xr:uid="{F429A350-A9B6-41CF-BB35-977F0D52ABF5}"/>
    <cellStyle name="Top and Bottom Border 4 2 2 2 3 2" xfId="16459" xr:uid="{77BEC95B-1722-4736-A813-C26A88BD47F0}"/>
    <cellStyle name="Top and Bottom Border 4 2 2 2 4" xfId="16460" xr:uid="{7C767D99-0722-4D50-9221-0B7E9EF33C09}"/>
    <cellStyle name="Top and Bottom Border 4 2 2 2 4 2" xfId="16461" xr:uid="{F5787B38-DF3D-43B5-8F90-A7AA96B1387F}"/>
    <cellStyle name="Top and Bottom Border 4 2 2 2 5" xfId="16462" xr:uid="{A845A01C-CA46-4B94-ABB9-7B0ABB5CF3DC}"/>
    <cellStyle name="Top and Bottom Border 4 2 2 3" xfId="16463" xr:uid="{7DF0375A-F661-4721-930F-0D477640687C}"/>
    <cellStyle name="Top and Bottom Border 4 2 2 3 2" xfId="16464" xr:uid="{2860C354-2A9D-4437-951D-E9E61F855AE1}"/>
    <cellStyle name="Top and Bottom Border 4 2 2 3 2 2" xfId="16465" xr:uid="{3CD4A6E0-F668-4579-9015-8A8F1129F199}"/>
    <cellStyle name="Top and Bottom Border 4 2 2 3 2 2 2" xfId="16466" xr:uid="{FC1711C6-66B9-4E77-9A65-1FD203896232}"/>
    <cellStyle name="Top and Bottom Border 4 2 2 3 2 3" xfId="16467" xr:uid="{D55EC24C-6068-4CB0-B9E9-7C6BB5CBED8F}"/>
    <cellStyle name="Top and Bottom Border 4 2 2 3 3" xfId="16468" xr:uid="{5C90F7D9-8BE9-4E50-B5BF-B252C3668201}"/>
    <cellStyle name="Top and Bottom Border 4 2 2 3 3 2" xfId="16469" xr:uid="{43018A09-F2AA-41E9-A9FC-E04374D4D7F7}"/>
    <cellStyle name="Top and Bottom Border 4 2 2 3 4" xfId="16470" xr:uid="{265AE88B-26EC-4144-AA2A-22A18E7CA0E2}"/>
    <cellStyle name="Top and Bottom Border 4 2 2 3 4 2" xfId="16471" xr:uid="{5CEC6F83-9E61-451E-BD34-3B343DF16184}"/>
    <cellStyle name="Top and Bottom Border 4 2 2 3 5" xfId="16472" xr:uid="{99C8D5F2-E4B0-448B-974A-51600A5190DE}"/>
    <cellStyle name="Top and Bottom Border 4 2 2 4" xfId="16473" xr:uid="{EE9C1211-F753-47D0-8DEE-0839193DF87B}"/>
    <cellStyle name="Top and Bottom Border 4 2 2 4 2" xfId="16474" xr:uid="{80B275AC-5435-4667-9932-527D66DBE882}"/>
    <cellStyle name="Top and Bottom Border 4 2 2 4 2 2" xfId="16475" xr:uid="{9D4E18E1-CC3B-4D65-BED4-7399B37AF923}"/>
    <cellStyle name="Top and Bottom Border 4 2 2 4 2 2 2" xfId="16476" xr:uid="{FF39E321-A0F5-43C2-B464-2579588F6D86}"/>
    <cellStyle name="Top and Bottom Border 4 2 2 4 2 3" xfId="16477" xr:uid="{8D41C38E-686A-42B4-915D-C13B6F5814DF}"/>
    <cellStyle name="Top and Bottom Border 4 2 2 4 3" xfId="16478" xr:uid="{D09D8703-D21A-469A-9C29-4409F89CFC50}"/>
    <cellStyle name="Top and Bottom Border 4 2 2 4 3 2" xfId="16479" xr:uid="{3F7297DB-5E2C-4214-972F-181AB95D6F24}"/>
    <cellStyle name="Top and Bottom Border 4 2 2 4 4" xfId="16480" xr:uid="{A145B9EA-23E3-47DA-AC50-AE8F0BFDF56D}"/>
    <cellStyle name="Top and Bottom Border 4 2 2 4 4 2" xfId="16481" xr:uid="{8EF63E15-FF56-428D-93F3-35A7F8C66396}"/>
    <cellStyle name="Top and Bottom Border 4 2 2 4 5" xfId="16482" xr:uid="{BAEE14D5-3400-40C0-8820-C20F2528E3CB}"/>
    <cellStyle name="Top and Bottom Border 4 2 2 5" xfId="16483" xr:uid="{95164E51-49AF-4B25-B1D5-A4DFFA3123D8}"/>
    <cellStyle name="Top and Bottom Border 4 2 2 5 2" xfId="16484" xr:uid="{E8902D28-B133-4A0B-8586-96F616376074}"/>
    <cellStyle name="Top and Bottom Border 4 2 2 5 2 2" xfId="16485" xr:uid="{B07DC408-A3B0-4BD9-A892-0FA872A7EFEE}"/>
    <cellStyle name="Top and Bottom Border 4 2 2 5 2 2 2" xfId="16486" xr:uid="{3CFAE772-90D7-4F01-BD48-A3F9AF39AAF1}"/>
    <cellStyle name="Top and Bottom Border 4 2 2 5 2 3" xfId="16487" xr:uid="{6F19061A-C4C4-4090-9570-6A42279A274C}"/>
    <cellStyle name="Top and Bottom Border 4 2 2 5 3" xfId="16488" xr:uid="{A52D347F-8A4F-418F-9B68-0F35B840EA81}"/>
    <cellStyle name="Top and Bottom Border 4 2 2 5 3 2" xfId="16489" xr:uid="{F2E5E6A9-43EF-4743-AABC-33CEA96F59D5}"/>
    <cellStyle name="Top and Bottom Border 4 2 2 5 4" xfId="16490" xr:uid="{C48ACDAD-6A8B-4FF4-8A35-FE07562B18E7}"/>
    <cellStyle name="Top and Bottom Border 4 2 2 6" xfId="16491" xr:uid="{F6ACCFB5-E111-45CC-8980-7096EAD3EE5F}"/>
    <cellStyle name="Top and Bottom Border 4 2 2 6 2" xfId="16492" xr:uid="{FBD2379A-2226-46B6-8745-4714523FDC6B}"/>
    <cellStyle name="Top and Bottom Border 4 2 2 6 2 2" xfId="16493" xr:uid="{6483CF38-B5CF-4EAD-83BD-9660AB704215}"/>
    <cellStyle name="Top and Bottom Border 4 2 2 6 3" xfId="16494" xr:uid="{FA921424-C614-4DE1-AC48-C68F2887DC41}"/>
    <cellStyle name="Top and Bottom Border 4 2 2 7" xfId="16495" xr:uid="{77CA9725-0B2E-4CA5-81E1-AE05FA55752B}"/>
    <cellStyle name="Top and Bottom Border 4 2 2 7 2" xfId="16496" xr:uid="{1C57FA10-66FE-4B50-AF61-AAC39D940C3B}"/>
    <cellStyle name="Top and Bottom Border 4 2 2 8" xfId="16497" xr:uid="{98BDF980-8F37-41E5-AA90-1236F0CF6169}"/>
    <cellStyle name="Top and Bottom Border 4 2 2 8 2" xfId="16498" xr:uid="{3CA692F3-9510-4626-A609-5765A6308667}"/>
    <cellStyle name="Top and Bottom Border 4 2 2 9" xfId="16499" xr:uid="{E603491D-72E8-400A-87B4-714BFD38B56E}"/>
    <cellStyle name="Top and Bottom Border 4 2 3" xfId="16500" xr:uid="{E3E420A0-C6F8-46E0-AAEA-463721920E4D}"/>
    <cellStyle name="Top and Bottom Border 4 2 3 2" xfId="16501" xr:uid="{7AA2A153-BE4E-428B-B8DB-920E424392DF}"/>
    <cellStyle name="Top and Bottom Border 4 2 3 2 2" xfId="16502" xr:uid="{03E2A248-1D33-414E-936F-0449E134BF14}"/>
    <cellStyle name="Top and Bottom Border 4 2 3 2 2 2" xfId="16503" xr:uid="{67FE438A-D6E8-411E-87D3-64BA2899E1C4}"/>
    <cellStyle name="Top and Bottom Border 4 2 3 2 2 2 2" xfId="16504" xr:uid="{AC65E911-169A-4EF0-B89B-17CB50B14DFC}"/>
    <cellStyle name="Top and Bottom Border 4 2 3 2 2 3" xfId="16505" xr:uid="{B3A48E0B-1366-4C13-BD41-9D60F969A303}"/>
    <cellStyle name="Top and Bottom Border 4 2 3 2 3" xfId="16506" xr:uid="{67361D4D-270F-41C3-A426-F6F356281887}"/>
    <cellStyle name="Top and Bottom Border 4 2 3 2 3 2" xfId="16507" xr:uid="{EE2E0590-492B-4CB8-89AF-D5EE0784A922}"/>
    <cellStyle name="Top and Bottom Border 4 2 3 2 4" xfId="16508" xr:uid="{CF1D0FF6-2838-45D6-8011-A45EE7B1C048}"/>
    <cellStyle name="Top and Bottom Border 4 2 3 2 4 2" xfId="16509" xr:uid="{F418DD0B-8E85-46B9-9532-7AC0E542FB56}"/>
    <cellStyle name="Top and Bottom Border 4 2 3 2 5" xfId="16510" xr:uid="{6BB75BCA-B4C5-4F08-A246-A6129C59D25A}"/>
    <cellStyle name="Top and Bottom Border 4 2 3 3" xfId="16511" xr:uid="{6A0F8534-65CB-4809-BC72-F72AB9B203CD}"/>
    <cellStyle name="Top and Bottom Border 4 2 3 3 2" xfId="16512" xr:uid="{03C945B3-DBF8-4220-BE5B-E329EFDA2DE1}"/>
    <cellStyle name="Top and Bottom Border 4 2 3 3 2 2" xfId="16513" xr:uid="{3A987E35-9EE2-440C-97EE-F479ACBB6412}"/>
    <cellStyle name="Top and Bottom Border 4 2 3 3 2 2 2" xfId="16514" xr:uid="{1CD056B1-AE96-4699-9D57-1FF91E1103EE}"/>
    <cellStyle name="Top and Bottom Border 4 2 3 3 2 3" xfId="16515" xr:uid="{947AB5DF-66FF-4BCC-A538-E7583215D5D7}"/>
    <cellStyle name="Top and Bottom Border 4 2 3 3 3" xfId="16516" xr:uid="{54C61D47-9925-4414-BDB3-27BD8207EC62}"/>
    <cellStyle name="Top and Bottom Border 4 2 3 3 3 2" xfId="16517" xr:uid="{B06AC6C8-EB6A-4827-BF93-F35B5F789559}"/>
    <cellStyle name="Top and Bottom Border 4 2 3 3 4" xfId="16518" xr:uid="{8F87C88F-DDEF-4F98-A167-F63B7F30AB4E}"/>
    <cellStyle name="Top and Bottom Border 4 2 3 3 4 2" xfId="16519" xr:uid="{D8E12361-9486-413D-BFA2-BD8EDBBA64BC}"/>
    <cellStyle name="Top and Bottom Border 4 2 3 3 5" xfId="16520" xr:uid="{47F7D449-96C7-4653-A6FC-A22C1C35501F}"/>
    <cellStyle name="Top and Bottom Border 4 2 3 4" xfId="16521" xr:uid="{5226BAD5-52F6-4F02-BEAE-5D7CDF10E6EE}"/>
    <cellStyle name="Top and Bottom Border 4 2 3 4 2" xfId="16522" xr:uid="{D4B46277-3309-4798-A0C5-468420FEB278}"/>
    <cellStyle name="Top and Bottom Border 4 2 3 4 2 2" xfId="16523" xr:uid="{164EF77B-C41F-4439-BC56-ECAFB20F11C0}"/>
    <cellStyle name="Top and Bottom Border 4 2 3 4 2 2 2" xfId="16524" xr:uid="{DC6F321E-F1FD-4C25-8AA9-1F4986ABD7E5}"/>
    <cellStyle name="Top and Bottom Border 4 2 3 4 2 3" xfId="16525" xr:uid="{45F54DF4-CE85-456C-BC22-6B5AD58935C9}"/>
    <cellStyle name="Top and Bottom Border 4 2 3 4 3" xfId="16526" xr:uid="{250ECDE5-291B-4E9B-8C30-8DD7F562CF51}"/>
    <cellStyle name="Top and Bottom Border 4 2 3 4 3 2" xfId="16527" xr:uid="{F25139AF-AAD6-4E2D-A370-9A62D24E9FAB}"/>
    <cellStyle name="Top and Bottom Border 4 2 3 4 4" xfId="16528" xr:uid="{FD6A38C1-65EB-4478-A1A4-CB10B0CB5ED7}"/>
    <cellStyle name="Top and Bottom Border 4 2 3 4 4 2" xfId="16529" xr:uid="{EB0706AF-D190-4FF0-916E-08BD0A0F33B3}"/>
    <cellStyle name="Top and Bottom Border 4 2 3 4 5" xfId="16530" xr:uid="{DB2EBD0A-82DF-4251-A1C6-BAED56C2953D}"/>
    <cellStyle name="Top and Bottom Border 4 2 3 5" xfId="16531" xr:uid="{9162573E-F947-40A1-A231-44924DC5AE85}"/>
    <cellStyle name="Top and Bottom Border 4 2 3 5 2" xfId="16532" xr:uid="{8EC5CD83-7545-4CAE-8612-6597AB2F55E3}"/>
    <cellStyle name="Top and Bottom Border 4 2 3 5 2 2" xfId="16533" xr:uid="{06E121E0-68B6-4019-8A47-28F031762A71}"/>
    <cellStyle name="Top and Bottom Border 4 2 3 5 2 2 2" xfId="16534" xr:uid="{6B8AB8C9-6E52-4E18-9D32-B9F6DA29C88D}"/>
    <cellStyle name="Top and Bottom Border 4 2 3 5 2 3" xfId="16535" xr:uid="{159CE6EA-8621-4ADC-97E1-8F3E02DD9E9F}"/>
    <cellStyle name="Top and Bottom Border 4 2 3 5 3" xfId="16536" xr:uid="{7688A63E-6B33-4750-9253-D3F95CD81572}"/>
    <cellStyle name="Top and Bottom Border 4 2 3 5 3 2" xfId="16537" xr:uid="{641010EE-DD44-4C87-BEEE-86C27C6ABEBF}"/>
    <cellStyle name="Top and Bottom Border 4 2 3 5 4" xfId="16538" xr:uid="{AB898A66-A8C2-4F20-87A9-F4CE1B2EC15D}"/>
    <cellStyle name="Top and Bottom Border 4 2 3 6" xfId="16539" xr:uid="{4C3D648F-EE9C-48F4-B9F2-D98E79DEA408}"/>
    <cellStyle name="Top and Bottom Border 4 2 3 6 2" xfId="16540" xr:uid="{BE9B5FA9-AB6D-4C15-8702-5A153E929E4F}"/>
    <cellStyle name="Top and Bottom Border 4 2 3 6 2 2" xfId="16541" xr:uid="{F9179F58-8EAD-408C-863F-68C6D9E9B9CD}"/>
    <cellStyle name="Top and Bottom Border 4 2 3 6 3" xfId="16542" xr:uid="{0DA9640B-8BB7-4286-8FDF-5E612D14D010}"/>
    <cellStyle name="Top and Bottom Border 4 2 3 7" xfId="16543" xr:uid="{40CE31F9-E557-4F1E-A441-B151A31C1A6C}"/>
    <cellStyle name="Top and Bottom Border 4 2 3 7 2" xfId="16544" xr:uid="{FD5A622A-EB78-4C71-B0BD-E03ED8F316F6}"/>
    <cellStyle name="Top and Bottom Border 4 2 3 8" xfId="16545" xr:uid="{7146E5B9-B4F2-4B86-9AB2-721FE4830BEE}"/>
    <cellStyle name="Top and Bottom Border 4 2 3 8 2" xfId="16546" xr:uid="{58E34E2D-6A3B-4919-9526-9FBE9095938D}"/>
    <cellStyle name="Top and Bottom Border 4 2 3 9" xfId="16547" xr:uid="{628D6300-72DF-4F91-8931-9CB67A279A69}"/>
    <cellStyle name="Top and Bottom Border 4 2 4" xfId="16548" xr:uid="{13989804-AF6D-4D39-B4B7-2D8491290E24}"/>
    <cellStyle name="Top and Bottom Border 4 2 4 2" xfId="16549" xr:uid="{C8B7C6CA-2850-451E-B315-757AF20BEF93}"/>
    <cellStyle name="Top and Bottom Border 4 2 4 2 2" xfId="16550" xr:uid="{B9047EB5-D2B8-46B5-86D6-5A6DF8EBAA92}"/>
    <cellStyle name="Top and Bottom Border 4 2 4 2 2 2" xfId="16551" xr:uid="{D55DC5FD-F054-4597-9699-453C530BE773}"/>
    <cellStyle name="Top and Bottom Border 4 2 4 2 3" xfId="16552" xr:uid="{60ABBAE1-1304-4271-9E04-01667974B677}"/>
    <cellStyle name="Top and Bottom Border 4 2 4 3" xfId="16553" xr:uid="{E78A0954-A594-4303-8A85-95E624F0C80A}"/>
    <cellStyle name="Top and Bottom Border 4 2 4 3 2" xfId="16554" xr:uid="{7E54688A-1C3D-4A24-9847-5BFC54244322}"/>
    <cellStyle name="Top and Bottom Border 4 2 4 4" xfId="16555" xr:uid="{5B4A3048-0022-44BC-BEE6-2F9F82539933}"/>
    <cellStyle name="Top and Bottom Border 4 2 4 4 2" xfId="16556" xr:uid="{D664BFDE-807B-4694-8BDD-36958E8E85A8}"/>
    <cellStyle name="Top and Bottom Border 4 2 4 5" xfId="16557" xr:uid="{741B4516-722E-4AEF-AD31-36B3E69AB863}"/>
    <cellStyle name="Top and Bottom Border 4 2 5" xfId="16558" xr:uid="{3039C8B4-D3A6-419C-84F5-177C432178C6}"/>
    <cellStyle name="Top and Bottom Border 4 2 5 2" xfId="16559" xr:uid="{504AA9CA-E8F2-4A48-9815-4C20A2B82943}"/>
    <cellStyle name="Top and Bottom Border 4 2 5 2 2" xfId="16560" xr:uid="{32C1E129-CD46-4AB8-8143-A48658551201}"/>
    <cellStyle name="Top and Bottom Border 4 2 5 2 2 2" xfId="16561" xr:uid="{035CB2EE-AAAA-4530-8487-B07DAB4524D1}"/>
    <cellStyle name="Top and Bottom Border 4 2 5 2 3" xfId="16562" xr:uid="{5D0E6B92-3462-4603-841D-D8E068CE0A89}"/>
    <cellStyle name="Top and Bottom Border 4 2 5 3" xfId="16563" xr:uid="{D91EF842-64C9-40E0-AF15-6DE6521B785D}"/>
    <cellStyle name="Top and Bottom Border 4 2 5 3 2" xfId="16564" xr:uid="{86862379-98E4-4E04-ABD1-0F7EFDA93309}"/>
    <cellStyle name="Top and Bottom Border 4 2 5 4" xfId="16565" xr:uid="{1B4EAFEC-998C-47FF-9B60-009AF4EFA729}"/>
    <cellStyle name="Top and Bottom Border 4 2 5 4 2" xfId="16566" xr:uid="{6F99126E-DA36-420D-94E9-6B519AACCE7D}"/>
    <cellStyle name="Top and Bottom Border 4 2 5 5" xfId="16567" xr:uid="{4238D0F2-A6EB-48A7-955B-9ED24E470078}"/>
    <cellStyle name="Top and Bottom Border 4 2 6" xfId="16568" xr:uid="{AA3D981E-B45B-43FC-850D-C61B9302B4D7}"/>
    <cellStyle name="Top and Bottom Border 4 2 6 2" xfId="16569" xr:uid="{091534BF-0858-4420-A8AF-3717451F9498}"/>
    <cellStyle name="Top and Bottom Border 4 2 6 2 2" xfId="16570" xr:uid="{70F0EA68-7533-43C9-AA98-F9D1D7E0E661}"/>
    <cellStyle name="Top and Bottom Border 4 2 6 2 2 2" xfId="16571" xr:uid="{3A2914EA-FA4B-40A1-B1C0-26B61DCAAA23}"/>
    <cellStyle name="Top and Bottom Border 4 2 6 2 3" xfId="16572" xr:uid="{72BCD2B6-6598-4C6F-BC99-3E193FCB3573}"/>
    <cellStyle name="Top and Bottom Border 4 2 6 3" xfId="16573" xr:uid="{81748ECD-2C15-494B-9CEE-117BAE1ED3A8}"/>
    <cellStyle name="Top and Bottom Border 4 2 6 3 2" xfId="16574" xr:uid="{4BBCDAC1-AC0D-4D2D-B6DE-B23CBBE7304E}"/>
    <cellStyle name="Top and Bottom Border 4 2 6 4" xfId="16575" xr:uid="{241DC05D-B31C-4E60-9DDC-24E4B839B8D9}"/>
    <cellStyle name="Top and Bottom Border 4 2 6 4 2" xfId="16576" xr:uid="{CFFC8AB3-E5C2-4925-B441-D65208123CD8}"/>
    <cellStyle name="Top and Bottom Border 4 2 6 5" xfId="16577" xr:uid="{5FB00228-1D88-4B4E-BD41-22144D781924}"/>
    <cellStyle name="Top and Bottom Border 4 2 7" xfId="16578" xr:uid="{E2622D50-B95D-47B2-BA50-547163A3E14C}"/>
    <cellStyle name="Top and Bottom Border 4 2 7 2" xfId="16579" xr:uid="{4AF6D731-F24B-4A5C-BC44-ECC35DD27086}"/>
    <cellStyle name="Top and Bottom Border 4 2 7 2 2" xfId="16580" xr:uid="{0683E62B-0C99-4D42-978C-5BAEB18D78E1}"/>
    <cellStyle name="Top and Bottom Border 4 2 7 3" xfId="16581" xr:uid="{7056E2BF-BA99-404F-A295-F16C53CB77BE}"/>
    <cellStyle name="Top and Bottom Border 4 2 8" xfId="16582" xr:uid="{F7F83868-8477-4081-87F0-7CA1C48E4866}"/>
    <cellStyle name="Top and Bottom Border 4 2 8 2" xfId="16583" xr:uid="{4256317B-6A69-46B3-8E2C-A32D4D1AF50C}"/>
    <cellStyle name="Top and Bottom Border 4 2 9" xfId="16584" xr:uid="{6A5A6089-3C61-428F-8214-17E6633302B7}"/>
    <cellStyle name="Top and Bottom Border 4 2 9 2" xfId="16585" xr:uid="{42C97687-1FD2-4EAF-8364-1E220A78852D}"/>
    <cellStyle name="Top and Bottom Border 4 3" xfId="16586" xr:uid="{FB896E96-0CBE-407D-BDB4-B6DC8162C12C}"/>
    <cellStyle name="Top and Bottom Border 4 3 2" xfId="16587" xr:uid="{C42B562C-4CBB-4F81-8352-23EEEC9FC9D0}"/>
    <cellStyle name="Top and Bottom Border 4 3 2 2" xfId="16588" xr:uid="{CBEC39B2-40B4-444E-96B5-5D8DC4707524}"/>
    <cellStyle name="Top and Bottom Border 4 3 2 2 2" xfId="16589" xr:uid="{47FB0304-1B78-4898-AFD3-87E65E14DA5B}"/>
    <cellStyle name="Top and Bottom Border 4 3 2 2 2 2" xfId="16590" xr:uid="{4BC5B007-B86A-4F06-8A09-0F9E3370B547}"/>
    <cellStyle name="Top and Bottom Border 4 3 2 2 3" xfId="16591" xr:uid="{D2024253-729A-4A50-BD61-D54D3C820A11}"/>
    <cellStyle name="Top and Bottom Border 4 3 2 3" xfId="16592" xr:uid="{CFBCBC41-8937-4081-ADAF-6F095B78EEDF}"/>
    <cellStyle name="Top and Bottom Border 4 3 2 3 2" xfId="16593" xr:uid="{3CD83EDC-2EED-43CA-B0D5-1035198F0E1C}"/>
    <cellStyle name="Top and Bottom Border 4 3 2 4" xfId="16594" xr:uid="{082D1EE6-7D1B-4565-9031-1E65A43A0AFA}"/>
    <cellStyle name="Top and Bottom Border 4 3 2 4 2" xfId="16595" xr:uid="{61513E4B-884E-428B-8703-089CC8754CE6}"/>
    <cellStyle name="Top and Bottom Border 4 3 2 5" xfId="16596" xr:uid="{1319A628-2BFE-41F2-B327-3D7FFDAAC120}"/>
    <cellStyle name="Top and Bottom Border 4 3 3" xfId="16597" xr:uid="{18619F3D-08DD-4A53-B9EB-14B2A79975FA}"/>
    <cellStyle name="Top and Bottom Border 4 3 3 2" xfId="16598" xr:uid="{6F10C38B-E970-4D09-B460-D7F681113A25}"/>
    <cellStyle name="Top and Bottom Border 4 3 3 2 2" xfId="16599" xr:uid="{B8C7AE85-D211-4B60-81CB-969BBFB43385}"/>
    <cellStyle name="Top and Bottom Border 4 3 3 2 2 2" xfId="16600" xr:uid="{D4F0293A-BFF9-46A2-B599-2CC031FEAD88}"/>
    <cellStyle name="Top and Bottom Border 4 3 3 2 3" xfId="16601" xr:uid="{81D955AE-525F-4A1F-AC63-123127A97323}"/>
    <cellStyle name="Top and Bottom Border 4 3 3 3" xfId="16602" xr:uid="{B9B155DE-3AF3-4B9D-968E-711E2EF15C97}"/>
    <cellStyle name="Top and Bottom Border 4 3 3 3 2" xfId="16603" xr:uid="{344709BB-60CA-4BEF-BD31-55A28AE84DC3}"/>
    <cellStyle name="Top and Bottom Border 4 3 3 4" xfId="16604" xr:uid="{546AAD7B-D1A8-410B-89ED-B3AAC2C43D85}"/>
    <cellStyle name="Top and Bottom Border 4 3 3 4 2" xfId="16605" xr:uid="{83FCFC8B-A65F-4FF1-BC14-4DBCEAFAC568}"/>
    <cellStyle name="Top and Bottom Border 4 3 3 5" xfId="16606" xr:uid="{47AA0A2C-3945-476C-B8D7-DE14261C3B87}"/>
    <cellStyle name="Top and Bottom Border 4 3 4" xfId="16607" xr:uid="{0250E943-29D7-430D-BCD8-2BF26B87B9B5}"/>
    <cellStyle name="Top and Bottom Border 4 3 4 2" xfId="16608" xr:uid="{6BD43192-0ADE-469A-A73F-F1E6B0DADAB7}"/>
    <cellStyle name="Top and Bottom Border 4 3 4 2 2" xfId="16609" xr:uid="{F42CFECF-8A38-4D31-9A58-BC60E9C065A9}"/>
    <cellStyle name="Top and Bottom Border 4 3 4 2 2 2" xfId="16610" xr:uid="{8D308777-7568-4151-AF4A-632CB7B32C93}"/>
    <cellStyle name="Top and Bottom Border 4 3 4 2 3" xfId="16611" xr:uid="{A3E7BB39-CBD3-460D-A233-27AB654AED0D}"/>
    <cellStyle name="Top and Bottom Border 4 3 4 3" xfId="16612" xr:uid="{912294D8-C1C7-4ED0-96F2-4B580E9E838E}"/>
    <cellStyle name="Top and Bottom Border 4 3 4 3 2" xfId="16613" xr:uid="{7429AE15-8319-487C-B083-49983BB68C8C}"/>
    <cellStyle name="Top and Bottom Border 4 3 4 4" xfId="16614" xr:uid="{CE09147B-2713-4DCA-A99F-A719EB4BF862}"/>
    <cellStyle name="Top and Bottom Border 4 3 4 4 2" xfId="16615" xr:uid="{84C373DF-BB2D-4511-AA01-6F1D8B1B035D}"/>
    <cellStyle name="Top and Bottom Border 4 3 4 5" xfId="16616" xr:uid="{B6C64233-510C-4063-8E43-06BCAA3FF8D5}"/>
    <cellStyle name="Top and Bottom Border 4 3 5" xfId="16617" xr:uid="{7AB06DD7-61BB-4776-A31D-A4029FD130E9}"/>
    <cellStyle name="Top and Bottom Border 4 3 5 2" xfId="16618" xr:uid="{4BB89133-939A-4982-A1CF-5CE6AA385918}"/>
    <cellStyle name="Top and Bottom Border 4 3 5 2 2" xfId="16619" xr:uid="{DA84918E-01C6-4E4B-95A1-A0C768792620}"/>
    <cellStyle name="Top and Bottom Border 4 3 5 2 2 2" xfId="16620" xr:uid="{6A9A3810-DA41-40AF-A475-AA7C43192F91}"/>
    <cellStyle name="Top and Bottom Border 4 3 5 2 3" xfId="16621" xr:uid="{38B8D3DE-2738-41E9-9E52-72F3E5E7DC06}"/>
    <cellStyle name="Top and Bottom Border 4 3 5 3" xfId="16622" xr:uid="{B58F2426-48CA-4091-8569-EB7E24D6E4BF}"/>
    <cellStyle name="Top and Bottom Border 4 3 5 3 2" xfId="16623" xr:uid="{5B4D7ACD-034A-424A-8BDA-ED626AE3B843}"/>
    <cellStyle name="Top and Bottom Border 4 3 5 4" xfId="16624" xr:uid="{237EE7F1-BFF3-426D-B460-39592BC53F43}"/>
    <cellStyle name="Top and Bottom Border 4 3 6" xfId="16625" xr:uid="{99344D2D-1652-4645-920E-93206108EB12}"/>
    <cellStyle name="Top and Bottom Border 4 3 6 2" xfId="16626" xr:uid="{C41083B3-7130-4D12-8B26-B6A5726A31DB}"/>
    <cellStyle name="Top and Bottom Border 4 3 6 2 2" xfId="16627" xr:uid="{9B73216E-393F-4809-BB45-8BE58B3374B1}"/>
    <cellStyle name="Top and Bottom Border 4 3 6 3" xfId="16628" xr:uid="{F76AAD67-6E8E-4ECF-BF02-9691353B6079}"/>
    <cellStyle name="Top and Bottom Border 4 3 7" xfId="16629" xr:uid="{3D3538B3-9BE9-4B3F-959A-933AAB72C543}"/>
    <cellStyle name="Top and Bottom Border 4 3 7 2" xfId="16630" xr:uid="{DA442674-C801-40EF-981F-B0FEE17BCA88}"/>
    <cellStyle name="Top and Bottom Border 4 3 8" xfId="16631" xr:uid="{85290AFF-211F-4477-BE18-F360E29F7FC5}"/>
    <cellStyle name="Top and Bottom Border 4 3 8 2" xfId="16632" xr:uid="{81202BA5-4276-49FF-8A56-21746A070E13}"/>
    <cellStyle name="Top and Bottom Border 4 3 9" xfId="16633" xr:uid="{55051FF9-4D73-427D-984D-7A98FE99F930}"/>
    <cellStyle name="Top and Bottom Border 4 4" xfId="16634" xr:uid="{6691EF21-D63C-4A61-A7AD-CF739E34A5C8}"/>
    <cellStyle name="Top and Bottom Border 4 4 2" xfId="16635" xr:uid="{FB952B9C-7C2B-4188-AA7B-6F8BBF1F2027}"/>
    <cellStyle name="Top and Bottom Border 4 4 2 2" xfId="16636" xr:uid="{CDF81A39-59EC-4189-A39C-6D727830CB21}"/>
    <cellStyle name="Top and Bottom Border 4 4 2 2 2" xfId="16637" xr:uid="{1E0820FA-6E4C-4472-AE41-B7076D67CD43}"/>
    <cellStyle name="Top and Bottom Border 4 4 2 2 2 2" xfId="16638" xr:uid="{C207A654-1FDF-4B17-9E5B-6809308E6F64}"/>
    <cellStyle name="Top and Bottom Border 4 4 2 2 3" xfId="16639" xr:uid="{DE66F65D-9EF6-43E6-9C7D-CE6A3BAD3C4B}"/>
    <cellStyle name="Top and Bottom Border 4 4 2 3" xfId="16640" xr:uid="{6731CA71-FC27-41EE-A75D-A3FA7D5EB148}"/>
    <cellStyle name="Top and Bottom Border 4 4 2 3 2" xfId="16641" xr:uid="{5A8B63DF-23A5-4016-A6FB-287987FD8CB1}"/>
    <cellStyle name="Top and Bottom Border 4 4 2 4" xfId="16642" xr:uid="{298F1B6B-3675-41D5-AB58-D66339B402DD}"/>
    <cellStyle name="Top and Bottom Border 4 4 2 4 2" xfId="16643" xr:uid="{271B8A43-108F-44B6-853D-3A8EDFA5A12E}"/>
    <cellStyle name="Top and Bottom Border 4 4 2 5" xfId="16644" xr:uid="{BDE94261-660A-4186-A1E5-E33965A8451B}"/>
    <cellStyle name="Top and Bottom Border 4 4 3" xfId="16645" xr:uid="{3B3C0D4D-CAC4-4ACA-8A2E-1D7D6745324F}"/>
    <cellStyle name="Top and Bottom Border 4 4 3 2" xfId="16646" xr:uid="{54147427-6038-4C5E-BC41-779A24A03963}"/>
    <cellStyle name="Top and Bottom Border 4 4 3 2 2" xfId="16647" xr:uid="{4CFF5BF0-6F57-43A6-A740-D78BB29B239C}"/>
    <cellStyle name="Top and Bottom Border 4 4 3 2 2 2" xfId="16648" xr:uid="{B7E46D43-9E82-49BF-82E2-6B76FF6DB14C}"/>
    <cellStyle name="Top and Bottom Border 4 4 3 2 3" xfId="16649" xr:uid="{8F59AF93-2778-4447-B729-C66947B75744}"/>
    <cellStyle name="Top and Bottom Border 4 4 3 3" xfId="16650" xr:uid="{FEA340BA-696C-440A-8DF9-4680B53246F5}"/>
    <cellStyle name="Top and Bottom Border 4 4 3 3 2" xfId="16651" xr:uid="{950B3EBD-85AB-448A-A5C5-49D5C1EABF54}"/>
    <cellStyle name="Top and Bottom Border 4 4 3 4" xfId="16652" xr:uid="{AE30480C-D351-44D0-9208-F6EE30427C62}"/>
    <cellStyle name="Top and Bottom Border 4 4 3 4 2" xfId="16653" xr:uid="{A5D1923F-3D82-4F70-B633-203DE1D280F5}"/>
    <cellStyle name="Top and Bottom Border 4 4 3 5" xfId="16654" xr:uid="{CA827C9F-5039-43E6-94EB-F7CC2E985ED7}"/>
    <cellStyle name="Top and Bottom Border 4 4 4" xfId="16655" xr:uid="{A776A533-59CC-4550-B06E-C9677025F746}"/>
    <cellStyle name="Top and Bottom Border 4 4 4 2" xfId="16656" xr:uid="{8BFEF3F1-7E81-48A0-B672-4E702D23A920}"/>
    <cellStyle name="Top and Bottom Border 4 4 4 2 2" xfId="16657" xr:uid="{288EE441-EA0C-45A0-94D6-955B573D91E1}"/>
    <cellStyle name="Top and Bottom Border 4 4 4 2 2 2" xfId="16658" xr:uid="{AECF1D2E-A6F4-4344-92B6-C184BF2B157D}"/>
    <cellStyle name="Top and Bottom Border 4 4 4 2 3" xfId="16659" xr:uid="{808D788F-28D9-46EC-814F-32BD68C37E03}"/>
    <cellStyle name="Top and Bottom Border 4 4 4 3" xfId="16660" xr:uid="{63F488FF-3D1C-49BD-92B3-D52C98CFEFB4}"/>
    <cellStyle name="Top and Bottom Border 4 4 4 3 2" xfId="16661" xr:uid="{2E259E99-256B-4F96-9573-ED06F8388007}"/>
    <cellStyle name="Top and Bottom Border 4 4 4 4" xfId="16662" xr:uid="{D3DB2EAD-D580-4F67-93B4-A4A63B719807}"/>
    <cellStyle name="Top and Bottom Border 4 4 4 4 2" xfId="16663" xr:uid="{6FDB2BCD-408E-4455-A388-A6DBC6F49C10}"/>
    <cellStyle name="Top and Bottom Border 4 4 4 5" xfId="16664" xr:uid="{B27DF512-74E5-428C-AAAB-30EC9E04278A}"/>
    <cellStyle name="Top and Bottom Border 4 4 5" xfId="16665" xr:uid="{BF7BD7B6-5C42-4259-B7C1-1B44F08556E5}"/>
    <cellStyle name="Top and Bottom Border 4 4 5 2" xfId="16666" xr:uid="{7F8583E5-52C6-49E5-912C-4F3455B362D0}"/>
    <cellStyle name="Top and Bottom Border 4 4 5 2 2" xfId="16667" xr:uid="{33C91185-6306-4A05-88FE-73926EB95093}"/>
    <cellStyle name="Top and Bottom Border 4 4 5 2 2 2" xfId="16668" xr:uid="{FE74ADEB-FAA4-45AD-9960-0E448B49F39F}"/>
    <cellStyle name="Top and Bottom Border 4 4 5 2 3" xfId="16669" xr:uid="{4C4BABE2-560C-499C-8680-BF5D0DA14045}"/>
    <cellStyle name="Top and Bottom Border 4 4 5 3" xfId="16670" xr:uid="{9FE9A3BC-6941-4843-A3D9-7579E6EB68A4}"/>
    <cellStyle name="Top and Bottom Border 4 4 5 3 2" xfId="16671" xr:uid="{0CEEC465-C755-4847-8494-1B1D9297187A}"/>
    <cellStyle name="Top and Bottom Border 4 4 5 4" xfId="16672" xr:uid="{39812E7D-DA4F-4E42-9721-02F38CD7B125}"/>
    <cellStyle name="Top and Bottom Border 4 4 6" xfId="16673" xr:uid="{4ADD3688-03D1-4C00-BAE5-2964C5D36558}"/>
    <cellStyle name="Top and Bottom Border 4 4 6 2" xfId="16674" xr:uid="{EE5EB3F4-5CAC-492A-9555-4B439C41590D}"/>
    <cellStyle name="Top and Bottom Border 4 4 6 2 2" xfId="16675" xr:uid="{D6C1155B-F0F9-46D3-B60C-4F2085675952}"/>
    <cellStyle name="Top and Bottom Border 4 4 6 3" xfId="16676" xr:uid="{DC27A7EA-75B6-4AAD-B2DE-0015E48C84C8}"/>
    <cellStyle name="Top and Bottom Border 4 4 7" xfId="16677" xr:uid="{861EE272-0695-4420-AA65-32805F1C2FBD}"/>
    <cellStyle name="Top and Bottom Border 4 4 7 2" xfId="16678" xr:uid="{6E646726-41E2-4D03-A16C-C419080ED3E7}"/>
    <cellStyle name="Top and Bottom Border 4 4 8" xfId="16679" xr:uid="{7C92D56B-2D7F-4F4D-9B50-D3BFBBC1106D}"/>
    <cellStyle name="Top and Bottom Border 4 4 8 2" xfId="16680" xr:uid="{BFA142B6-A921-49A7-93B9-47A9DE1CE5D7}"/>
    <cellStyle name="Top and Bottom Border 4 4 9" xfId="16681" xr:uid="{B1599E58-302E-4305-9332-A6305CDC5694}"/>
    <cellStyle name="Top and Bottom Border 4 5" xfId="16682" xr:uid="{08797A2A-6CA3-474E-83E1-723602EC3419}"/>
    <cellStyle name="Top and Bottom Border 4 5 2" xfId="16683" xr:uid="{E45723FC-8540-4229-9A02-A06C927FDD2B}"/>
    <cellStyle name="Top and Bottom Border 4 5 2 2" xfId="16684" xr:uid="{A3A9BBDD-2B01-42E8-8F4C-832661F3ECFD}"/>
    <cellStyle name="Top and Bottom Border 4 5 2 2 2" xfId="16685" xr:uid="{8C296CD6-7F50-4306-BBB9-6ECCC28B6D8B}"/>
    <cellStyle name="Top and Bottom Border 4 5 2 2 2 2" xfId="16686" xr:uid="{410BB72D-550E-4786-B4EF-606DE6D8CC0A}"/>
    <cellStyle name="Top and Bottom Border 4 5 2 2 3" xfId="16687" xr:uid="{EE339E83-7443-4A3F-AD47-C2ACD3492137}"/>
    <cellStyle name="Top and Bottom Border 4 5 2 3" xfId="16688" xr:uid="{1C933CBF-7FF2-408E-A3C4-02ABB17848EF}"/>
    <cellStyle name="Top and Bottom Border 4 5 2 3 2" xfId="16689" xr:uid="{D2A417E2-DE52-45B6-8E07-B865A297A74B}"/>
    <cellStyle name="Top and Bottom Border 4 5 2 4" xfId="16690" xr:uid="{B203E890-CFBE-4DF7-AAE8-F20E3E0AD0ED}"/>
    <cellStyle name="Top and Bottom Border 4 5 2 4 2" xfId="16691" xr:uid="{28623841-4610-4290-B48D-E1B849171FFD}"/>
    <cellStyle name="Top and Bottom Border 4 5 2 5" xfId="16692" xr:uid="{B160EC03-C606-48B5-A435-AAE19FB0B681}"/>
    <cellStyle name="Top and Bottom Border 4 5 3" xfId="16693" xr:uid="{E821EFD8-89D4-415C-8677-806E9FE08060}"/>
    <cellStyle name="Top and Bottom Border 4 5 3 2" xfId="16694" xr:uid="{42B9543A-7D3D-4534-8455-460E02F66E82}"/>
    <cellStyle name="Top and Bottom Border 4 5 3 2 2" xfId="16695" xr:uid="{6171E74E-CBE8-40EF-8EE8-2A66FBA4252E}"/>
    <cellStyle name="Top and Bottom Border 4 5 3 2 2 2" xfId="16696" xr:uid="{740E6C59-10E7-478E-96F2-2854386498CB}"/>
    <cellStyle name="Top and Bottom Border 4 5 3 2 3" xfId="16697" xr:uid="{4EF5EF1E-2E60-4942-BED5-59C66066E2C9}"/>
    <cellStyle name="Top and Bottom Border 4 5 3 3" xfId="16698" xr:uid="{D4CDD0D7-C745-4278-BC35-714EA6144301}"/>
    <cellStyle name="Top and Bottom Border 4 5 3 3 2" xfId="16699" xr:uid="{5EBD79D4-0099-4DFA-859A-F5AE85320D2E}"/>
    <cellStyle name="Top and Bottom Border 4 5 3 4" xfId="16700" xr:uid="{BBE1AA80-A051-46AB-841F-7129002DD8C3}"/>
    <cellStyle name="Top and Bottom Border 4 5 3 4 2" xfId="16701" xr:uid="{B0E8B68F-F635-450C-9186-D8A85832ABEE}"/>
    <cellStyle name="Top and Bottom Border 4 5 3 5" xfId="16702" xr:uid="{90168DE5-72A7-405A-91F9-BC2732DC0005}"/>
    <cellStyle name="Top and Bottom Border 4 5 4" xfId="16703" xr:uid="{C1A137D1-7CAF-4D14-801F-17C5E3774B66}"/>
    <cellStyle name="Top and Bottom Border 4 5 4 2" xfId="16704" xr:uid="{0291886B-8500-4A37-B8CA-133FD7611C38}"/>
    <cellStyle name="Top and Bottom Border 4 5 4 2 2" xfId="16705" xr:uid="{910F8343-562B-47BA-8F8F-B75674F797C9}"/>
    <cellStyle name="Top and Bottom Border 4 5 4 2 2 2" xfId="16706" xr:uid="{014D500D-6485-4BC5-8B1C-007F0C676074}"/>
    <cellStyle name="Top and Bottom Border 4 5 4 2 3" xfId="16707" xr:uid="{EDF6EA2F-C045-4A23-8AE4-82A09A924E9E}"/>
    <cellStyle name="Top and Bottom Border 4 5 4 3" xfId="16708" xr:uid="{3E958C9C-4FB5-473D-A73F-9C6506EC3A21}"/>
    <cellStyle name="Top and Bottom Border 4 5 4 3 2" xfId="16709" xr:uid="{EC4189B0-379B-454C-B288-07028C5FFB3B}"/>
    <cellStyle name="Top and Bottom Border 4 5 4 4" xfId="16710" xr:uid="{F97B8D95-46D6-4B22-901F-99EA212A3849}"/>
    <cellStyle name="Top and Bottom Border 4 5 4 4 2" xfId="16711" xr:uid="{98594B8B-D915-4492-BF11-713D2AD0C887}"/>
    <cellStyle name="Top and Bottom Border 4 5 4 5" xfId="16712" xr:uid="{707A43FB-40F8-4B36-83E0-EBD2753682BA}"/>
    <cellStyle name="Top and Bottom Border 4 5 5" xfId="16713" xr:uid="{F7ECDCE5-C0CE-4861-B6D3-F62D034EEEB3}"/>
    <cellStyle name="Top and Bottom Border 4 5 5 2" xfId="16714" xr:uid="{4E809960-9912-4981-AF95-5B1E1D923B84}"/>
    <cellStyle name="Top and Bottom Border 4 5 5 2 2" xfId="16715" xr:uid="{EAA4DAEC-764F-4D41-9632-31C02CE63726}"/>
    <cellStyle name="Top and Bottom Border 4 5 5 2 2 2" xfId="16716" xr:uid="{54FA19D1-B5D7-4408-AA2B-EE5DC6D9E44D}"/>
    <cellStyle name="Top and Bottom Border 4 5 5 2 3" xfId="16717" xr:uid="{4EB7C5B0-8452-4D49-BA7C-1608F2E849B2}"/>
    <cellStyle name="Top and Bottom Border 4 5 5 3" xfId="16718" xr:uid="{51838A6B-07AD-4D8D-8F3C-DF72F69E70EE}"/>
    <cellStyle name="Top and Bottom Border 4 5 5 3 2" xfId="16719" xr:uid="{4F03FF25-8A3E-451D-B56E-4115DC18B707}"/>
    <cellStyle name="Top and Bottom Border 4 5 5 4" xfId="16720" xr:uid="{5FF3D179-DB8A-4986-BBC2-55EFB7BC9166}"/>
    <cellStyle name="Top and Bottom Border 4 5 6" xfId="16721" xr:uid="{28EA3A4B-93B2-4938-B40C-5FA10388EC63}"/>
    <cellStyle name="Top and Bottom Border 4 5 6 2" xfId="16722" xr:uid="{54119CF3-0873-468D-AA1D-9791BF51C1EB}"/>
    <cellStyle name="Top and Bottom Border 4 5 6 2 2" xfId="16723" xr:uid="{7F4C8B18-66A4-4D9E-A869-E373271A1AA0}"/>
    <cellStyle name="Top and Bottom Border 4 5 6 3" xfId="16724" xr:uid="{34F121E2-BB5B-4BE7-8F7A-82B4E3FEB448}"/>
    <cellStyle name="Top and Bottom Border 4 5 7" xfId="16725" xr:uid="{7AE339D4-9877-4BB8-BB48-D51388BCD23F}"/>
    <cellStyle name="Top and Bottom Border 4 5 7 2" xfId="16726" xr:uid="{7D6B3865-6F90-4EAD-A092-09D5B7DFE0A5}"/>
    <cellStyle name="Top and Bottom Border 4 5 8" xfId="16727" xr:uid="{6AE369DC-89F2-4892-9EEF-66892331B44B}"/>
    <cellStyle name="Top and Bottom Border 4 5 8 2" xfId="16728" xr:uid="{5E4FBE9C-94AB-457A-B8BE-C7F9E1582DC6}"/>
    <cellStyle name="Top and Bottom Border 4 5 9" xfId="16729" xr:uid="{F1F436E5-C370-4D9C-9580-B25ADEF2F3E6}"/>
    <cellStyle name="Top and Bottom Border 4 6" xfId="16730" xr:uid="{0E3D0F81-14D6-4AB8-BBC0-D30826D6BD4C}"/>
    <cellStyle name="Top and Bottom Border 4 6 2" xfId="16731" xr:uid="{02A167C8-1FA4-4E0D-80B2-64C7FFADA670}"/>
    <cellStyle name="Top and Bottom Border 4 6 2 2" xfId="16732" xr:uid="{5F5EA4DA-C4D0-45FF-A56B-31A588D1B60E}"/>
    <cellStyle name="Top and Bottom Border 4 6 2 2 2" xfId="16733" xr:uid="{3B64D151-AE56-4BF4-A3C1-24DE91F4A0C6}"/>
    <cellStyle name="Top and Bottom Border 4 6 2 3" xfId="16734" xr:uid="{EF88A370-152D-430C-803A-38EA624D8CC2}"/>
    <cellStyle name="Top and Bottom Border 4 6 3" xfId="16735" xr:uid="{13CBF30E-4807-4C6A-AEF9-6640F5874DC5}"/>
    <cellStyle name="Top and Bottom Border 4 6 3 2" xfId="16736" xr:uid="{8F5FC7C4-24A0-49B8-ACD7-F54C64E9DB87}"/>
    <cellStyle name="Top and Bottom Border 4 6 4" xfId="16737" xr:uid="{B3241265-00EF-424F-B426-725DFADDC69E}"/>
    <cellStyle name="Top and Bottom Border 4 6 4 2" xfId="16738" xr:uid="{0D290864-3006-42E0-9CA7-7E4E2DCC7351}"/>
    <cellStyle name="Top and Bottom Border 4 6 5" xfId="16739" xr:uid="{5D461AEE-2669-485E-BE22-1BF57FDD8D44}"/>
    <cellStyle name="Top and Bottom Border 4 7" xfId="16740" xr:uid="{2739AE45-C289-45C1-A7A0-5E41973C08E1}"/>
    <cellStyle name="Top and Bottom Border 4 7 2" xfId="16741" xr:uid="{E8428F9B-2366-4FD0-8752-BC809F51DC9B}"/>
    <cellStyle name="Top and Bottom Border 4 7 2 2" xfId="16742" xr:uid="{94D04850-A8DF-4152-BCC5-FB79350D6768}"/>
    <cellStyle name="Top and Bottom Border 4 7 2 2 2" xfId="16743" xr:uid="{7AF6DFE0-59D3-4471-8538-0B795039E00D}"/>
    <cellStyle name="Top and Bottom Border 4 7 2 3" xfId="16744" xr:uid="{A5BD8165-710D-48FE-97F5-0A7F51746578}"/>
    <cellStyle name="Top and Bottom Border 4 7 3" xfId="16745" xr:uid="{9454A05E-0470-4DFD-8B15-8DA4456DA459}"/>
    <cellStyle name="Top and Bottom Border 4 7 3 2" xfId="16746" xr:uid="{CB581322-3C0B-4FD6-B3D9-C3F90B33CA54}"/>
    <cellStyle name="Top and Bottom Border 4 7 4" xfId="16747" xr:uid="{FFDB12AA-7946-4577-B2F0-F38314C9E30B}"/>
    <cellStyle name="Top and Bottom Border 4 7 4 2" xfId="16748" xr:uid="{DA120C22-4AEF-4410-9DB9-CD04D8128733}"/>
    <cellStyle name="Top and Bottom Border 4 7 5" xfId="16749" xr:uid="{BE226FDD-4B20-4A15-A9BA-3DCCE9E8B9B4}"/>
    <cellStyle name="Top and Bottom Border 4 8" xfId="16750" xr:uid="{D720281F-87C7-4357-9DC9-13E5EE953128}"/>
    <cellStyle name="Top and Bottom Border 4 8 2" xfId="16751" xr:uid="{31D7D111-005C-474F-88B4-BCB36C63BAC6}"/>
    <cellStyle name="Top and Bottom Border 4 8 2 2" xfId="16752" xr:uid="{B7F1A9EB-A3BC-4530-AD34-E0A0BBEA95A7}"/>
    <cellStyle name="Top and Bottom Border 4 8 2 2 2" xfId="16753" xr:uid="{F97FD2E4-4FB8-40BA-A0AE-C09536BB2064}"/>
    <cellStyle name="Top and Bottom Border 4 8 2 3" xfId="16754" xr:uid="{522615DC-23A6-4582-93DB-CC5AFE54AC71}"/>
    <cellStyle name="Top and Bottom Border 4 8 3" xfId="16755" xr:uid="{41D71AA9-4CC6-4888-92A3-A36EAFEBEB63}"/>
    <cellStyle name="Top and Bottom Border 4 8 3 2" xfId="16756" xr:uid="{50406BE9-625F-4B9F-B926-CE96F253AF28}"/>
    <cellStyle name="Top and Bottom Border 4 8 4" xfId="16757" xr:uid="{B542E541-0C98-4031-9107-130F77F9F312}"/>
    <cellStyle name="Top and Bottom Border 4 8 4 2" xfId="16758" xr:uid="{AC0BC72E-A7F4-4E10-8B40-261BD68DA663}"/>
    <cellStyle name="Top and Bottom Border 4 8 5" xfId="16759" xr:uid="{43DECC05-AEF9-405F-8A91-D90DE0708BAC}"/>
    <cellStyle name="Top and Bottom Border 4 9" xfId="16760" xr:uid="{107A5623-A71D-4BBF-B6AA-F494295715A4}"/>
    <cellStyle name="Top and Bottom Border 4 9 2" xfId="16761" xr:uid="{68B704E0-C0C9-4581-B797-92FCFA95A46F}"/>
    <cellStyle name="Top and Bottom Border 4 9 2 2" xfId="16762" xr:uid="{2BCF8083-2F0A-4A70-BE12-BDFC04C03ADA}"/>
    <cellStyle name="Top and Bottom Border 4 9 3" xfId="16763" xr:uid="{F7F5D05E-602E-418E-AF7C-F62ACA04A32E}"/>
    <cellStyle name="Top and Bottom Border 5" xfId="16764" xr:uid="{58A0113A-C5DA-4E4A-AE1D-4920C22D8ECC}"/>
    <cellStyle name="Top and Bottom Border 5 10" xfId="16765" xr:uid="{5E6A3692-58EB-436C-B69F-FE46742B1F09}"/>
    <cellStyle name="Top and Bottom Border 5 10 2" xfId="16766" xr:uid="{EE37F20A-37BD-452A-981B-269F46DC8091}"/>
    <cellStyle name="Top and Bottom Border 5 11" xfId="16767" xr:uid="{640A2DAC-71E9-4571-BE6F-C1E7E0237815}"/>
    <cellStyle name="Top and Bottom Border 5 11 2" xfId="16768" xr:uid="{6E456FCF-2E7D-4424-B930-ABB6AECA0B5A}"/>
    <cellStyle name="Top and Bottom Border 5 12" xfId="16769" xr:uid="{F7F4B914-9926-4665-A516-F995E3856779}"/>
    <cellStyle name="Top and Bottom Border 5 2" xfId="16770" xr:uid="{3AF9E35D-6D03-4EDC-BACE-CE31D649810E}"/>
    <cellStyle name="Top and Bottom Border 5 2 10" xfId="16771" xr:uid="{51073831-53BE-4369-AD0D-A611B710528E}"/>
    <cellStyle name="Top and Bottom Border 5 2 2" xfId="16772" xr:uid="{8BC5EADA-17AA-4A65-8E6E-91121C7809EC}"/>
    <cellStyle name="Top and Bottom Border 5 2 2 2" xfId="16773" xr:uid="{F1D85C50-1DA7-4F09-B683-C6EB17978E65}"/>
    <cellStyle name="Top and Bottom Border 5 2 2 2 2" xfId="16774" xr:uid="{E96CB7A4-E495-4B79-8559-06ACBC773C90}"/>
    <cellStyle name="Top and Bottom Border 5 2 2 2 2 2" xfId="16775" xr:uid="{12110658-1236-4635-BE4C-094A9D0050F8}"/>
    <cellStyle name="Top and Bottom Border 5 2 2 2 2 2 2" xfId="16776" xr:uid="{2CB6E264-8047-4E5D-B885-0E2A2F479A04}"/>
    <cellStyle name="Top and Bottom Border 5 2 2 2 2 3" xfId="16777" xr:uid="{B647E6B2-01DD-4FD3-A691-17947CA65AF5}"/>
    <cellStyle name="Top and Bottom Border 5 2 2 2 3" xfId="16778" xr:uid="{A06D416E-EFED-4CF7-8697-7B0AB517A5E3}"/>
    <cellStyle name="Top and Bottom Border 5 2 2 2 3 2" xfId="16779" xr:uid="{767CB1CC-60B5-49E2-8015-0E80427C0AB4}"/>
    <cellStyle name="Top and Bottom Border 5 2 2 2 4" xfId="16780" xr:uid="{355F0E98-125E-411E-95FD-74DD4F71C153}"/>
    <cellStyle name="Top and Bottom Border 5 2 2 2 4 2" xfId="16781" xr:uid="{D2E44687-EA1B-4967-825E-9E42DFF45121}"/>
    <cellStyle name="Top and Bottom Border 5 2 2 2 5" xfId="16782" xr:uid="{DDF3DEA5-3A26-4EA6-8F4D-B7DDE0150450}"/>
    <cellStyle name="Top and Bottom Border 5 2 2 3" xfId="16783" xr:uid="{BE70D960-205B-4608-BC5E-F72B664E183E}"/>
    <cellStyle name="Top and Bottom Border 5 2 2 3 2" xfId="16784" xr:uid="{AF61890D-C6DC-4BAA-81DD-F671BB1101A7}"/>
    <cellStyle name="Top and Bottom Border 5 2 2 3 2 2" xfId="16785" xr:uid="{713FE032-EF98-43ED-88B0-031EAFDA034F}"/>
    <cellStyle name="Top and Bottom Border 5 2 2 3 2 2 2" xfId="16786" xr:uid="{A5D59F5F-904B-43C1-A2CC-1358FD22B74E}"/>
    <cellStyle name="Top and Bottom Border 5 2 2 3 2 3" xfId="16787" xr:uid="{399DA175-3EC4-4F27-86C3-F496582D1218}"/>
    <cellStyle name="Top and Bottom Border 5 2 2 3 3" xfId="16788" xr:uid="{F30FD6E6-0354-44D2-8784-66161107AAD7}"/>
    <cellStyle name="Top and Bottom Border 5 2 2 3 3 2" xfId="16789" xr:uid="{1B5BA7D8-54C3-4AA3-AAD2-8A751FEEE413}"/>
    <cellStyle name="Top and Bottom Border 5 2 2 3 4" xfId="16790" xr:uid="{05321075-A740-42D1-81E2-96523B79E3C1}"/>
    <cellStyle name="Top and Bottom Border 5 2 2 3 4 2" xfId="16791" xr:uid="{D5DF9663-AC16-4FB3-B686-20026985C93D}"/>
    <cellStyle name="Top and Bottom Border 5 2 2 3 5" xfId="16792" xr:uid="{EBD8B840-4D32-4239-A00D-11B591362332}"/>
    <cellStyle name="Top and Bottom Border 5 2 2 4" xfId="16793" xr:uid="{60F654C5-B9DE-4960-A9CD-1E20ECC80EEE}"/>
    <cellStyle name="Top and Bottom Border 5 2 2 4 2" xfId="16794" xr:uid="{9B43F12F-00CA-4965-A94C-BF61CAEAF0DB}"/>
    <cellStyle name="Top and Bottom Border 5 2 2 4 2 2" xfId="16795" xr:uid="{314ECA1E-F2D8-4B4D-BAFE-9E74F020A54B}"/>
    <cellStyle name="Top and Bottom Border 5 2 2 4 2 2 2" xfId="16796" xr:uid="{91BC5BFB-4F69-4E78-9443-127F91C9F987}"/>
    <cellStyle name="Top and Bottom Border 5 2 2 4 2 3" xfId="16797" xr:uid="{00462DF2-059E-4398-8442-5BE2890F4F60}"/>
    <cellStyle name="Top and Bottom Border 5 2 2 4 3" xfId="16798" xr:uid="{8370C48E-354A-457F-83D3-DE6A9D10D0D9}"/>
    <cellStyle name="Top and Bottom Border 5 2 2 4 3 2" xfId="16799" xr:uid="{DB9B5478-2860-493C-9F05-C049D2E98964}"/>
    <cellStyle name="Top and Bottom Border 5 2 2 4 4" xfId="16800" xr:uid="{64BE01A8-CAA8-4886-B054-E54520CDECA6}"/>
    <cellStyle name="Top and Bottom Border 5 2 2 4 4 2" xfId="16801" xr:uid="{CD94A47D-91AD-4C24-B7BC-AD7C0C69B54C}"/>
    <cellStyle name="Top and Bottom Border 5 2 2 4 5" xfId="16802" xr:uid="{FA8FF530-1847-419A-BD67-1496A25E831B}"/>
    <cellStyle name="Top and Bottom Border 5 2 2 5" xfId="16803" xr:uid="{7689B132-D624-48C3-B851-230B2C5E89FA}"/>
    <cellStyle name="Top and Bottom Border 5 2 2 5 2" xfId="16804" xr:uid="{F72ACA18-D083-4B95-B761-E64AE2EF829B}"/>
    <cellStyle name="Top and Bottom Border 5 2 2 5 2 2" xfId="16805" xr:uid="{81FCC0C9-1133-4DB3-B3E5-8B9996442909}"/>
    <cellStyle name="Top and Bottom Border 5 2 2 5 2 2 2" xfId="16806" xr:uid="{417A2C6D-E536-4DF6-92CA-5A519F4D5EF5}"/>
    <cellStyle name="Top and Bottom Border 5 2 2 5 2 3" xfId="16807" xr:uid="{38E695A9-F9F5-4050-B7DD-3E2FBFB0B3A7}"/>
    <cellStyle name="Top and Bottom Border 5 2 2 5 3" xfId="16808" xr:uid="{B7CCB789-6963-4097-88EC-2A64C51E140B}"/>
    <cellStyle name="Top and Bottom Border 5 2 2 5 3 2" xfId="16809" xr:uid="{1A0E6F7F-C54B-47D9-A9D2-CEE2222DB87F}"/>
    <cellStyle name="Top and Bottom Border 5 2 2 5 4" xfId="16810" xr:uid="{B2C74E64-49E9-45A5-A44F-C44F6CA4C3C2}"/>
    <cellStyle name="Top and Bottom Border 5 2 2 6" xfId="16811" xr:uid="{F2D4E29E-7F89-43A5-855B-20DF05EF7227}"/>
    <cellStyle name="Top and Bottom Border 5 2 2 6 2" xfId="16812" xr:uid="{C7C7C6A2-E12F-4EB2-A38F-C0306CDEBE11}"/>
    <cellStyle name="Top and Bottom Border 5 2 2 6 2 2" xfId="16813" xr:uid="{B45861C3-3E36-4713-A290-3F90E12799EC}"/>
    <cellStyle name="Top and Bottom Border 5 2 2 6 3" xfId="16814" xr:uid="{BD515D0B-6E62-4E80-B1D2-F5C7BD9CD43D}"/>
    <cellStyle name="Top and Bottom Border 5 2 2 7" xfId="16815" xr:uid="{8C2373DD-AF14-4853-A4E7-E3441E3C091C}"/>
    <cellStyle name="Top and Bottom Border 5 2 2 7 2" xfId="16816" xr:uid="{D45EC947-D2B8-41CB-8D5D-5603716C981D}"/>
    <cellStyle name="Top and Bottom Border 5 2 2 8" xfId="16817" xr:uid="{7B78E022-2CA7-4834-90EB-FC1BCDA19203}"/>
    <cellStyle name="Top and Bottom Border 5 2 2 8 2" xfId="16818" xr:uid="{2175733E-2E7C-428F-8658-7BB698F81DDE}"/>
    <cellStyle name="Top and Bottom Border 5 2 2 9" xfId="16819" xr:uid="{DB67F25E-DBDF-4787-8306-DAB9234BCA0A}"/>
    <cellStyle name="Top and Bottom Border 5 2 3" xfId="16820" xr:uid="{A2B5E71A-3E35-4558-88A1-C603CFFFEBC8}"/>
    <cellStyle name="Top and Bottom Border 5 2 3 2" xfId="16821" xr:uid="{0CA7811C-7852-4627-B1D7-17487C4074FF}"/>
    <cellStyle name="Top and Bottom Border 5 2 3 2 2" xfId="16822" xr:uid="{B6723E7E-34E0-46A6-AAB4-8C11E3E658BE}"/>
    <cellStyle name="Top and Bottom Border 5 2 3 2 2 2" xfId="16823" xr:uid="{B7B2908A-0F7A-4901-993D-A3ABCF8E2056}"/>
    <cellStyle name="Top and Bottom Border 5 2 3 2 2 2 2" xfId="16824" xr:uid="{6A279BB3-F553-493B-AA36-DCD2D48AFBDC}"/>
    <cellStyle name="Top and Bottom Border 5 2 3 2 2 3" xfId="16825" xr:uid="{6BF58C43-9967-4E0B-A1E4-65B3238F2250}"/>
    <cellStyle name="Top and Bottom Border 5 2 3 2 3" xfId="16826" xr:uid="{94C53DE4-8C3D-47DA-892F-1D0031724A7E}"/>
    <cellStyle name="Top and Bottom Border 5 2 3 2 3 2" xfId="16827" xr:uid="{812F5C5F-396C-4DF8-A7B4-032BC92D642B}"/>
    <cellStyle name="Top and Bottom Border 5 2 3 2 4" xfId="16828" xr:uid="{E3F22BB3-C466-443C-A532-6826AB9BCD39}"/>
    <cellStyle name="Top and Bottom Border 5 2 3 2 4 2" xfId="16829" xr:uid="{EDB2952A-7783-48FD-8005-D77412128FD7}"/>
    <cellStyle name="Top and Bottom Border 5 2 3 2 5" xfId="16830" xr:uid="{3AC0B0F0-118F-4CA5-AFBB-4482DB2709E0}"/>
    <cellStyle name="Top and Bottom Border 5 2 3 3" xfId="16831" xr:uid="{629A5E88-30A0-4095-BE75-49FDC6FAE174}"/>
    <cellStyle name="Top and Bottom Border 5 2 3 3 2" xfId="16832" xr:uid="{8B387805-A521-48DB-BF96-AF1592E677A3}"/>
    <cellStyle name="Top and Bottom Border 5 2 3 3 2 2" xfId="16833" xr:uid="{5B286203-518A-4C5F-8777-2E6FF03228B4}"/>
    <cellStyle name="Top and Bottom Border 5 2 3 3 2 2 2" xfId="16834" xr:uid="{00BE71BD-A383-466C-BA92-49F5FF0EA584}"/>
    <cellStyle name="Top and Bottom Border 5 2 3 3 2 3" xfId="16835" xr:uid="{D198B8EB-A43F-44D9-BEB6-4D25057A6BD7}"/>
    <cellStyle name="Top and Bottom Border 5 2 3 3 3" xfId="16836" xr:uid="{FF2CC05D-94CC-47B3-8DBA-602FC9B5D0D3}"/>
    <cellStyle name="Top and Bottom Border 5 2 3 3 3 2" xfId="16837" xr:uid="{EE0B3C01-CDF5-40C6-AC55-52562DD858D5}"/>
    <cellStyle name="Top and Bottom Border 5 2 3 3 4" xfId="16838" xr:uid="{CE3ABD1A-6221-4846-8EC3-5499340BE8F3}"/>
    <cellStyle name="Top and Bottom Border 5 2 3 3 4 2" xfId="16839" xr:uid="{8F85CE41-33F9-4A92-B501-7B00D76B0749}"/>
    <cellStyle name="Top and Bottom Border 5 2 3 3 5" xfId="16840" xr:uid="{A50EC56C-F0A9-4780-ABD1-4C643FFFF563}"/>
    <cellStyle name="Top and Bottom Border 5 2 3 4" xfId="16841" xr:uid="{8B5D152C-60D7-4D45-8838-3B07F94B65A3}"/>
    <cellStyle name="Top and Bottom Border 5 2 3 4 2" xfId="16842" xr:uid="{B93C0A84-D09B-41B2-9513-3DF5CF4E3892}"/>
    <cellStyle name="Top and Bottom Border 5 2 3 4 2 2" xfId="16843" xr:uid="{DBEC0539-2C15-48CD-AFF8-E4AC85C84EB4}"/>
    <cellStyle name="Top and Bottom Border 5 2 3 4 2 2 2" xfId="16844" xr:uid="{F6623F8F-B980-4BF1-AEC6-38FFEF11E59D}"/>
    <cellStyle name="Top and Bottom Border 5 2 3 4 2 3" xfId="16845" xr:uid="{076C7D1D-1A59-4B93-BB69-7D586C41362E}"/>
    <cellStyle name="Top and Bottom Border 5 2 3 4 3" xfId="16846" xr:uid="{68C0FED6-C04D-4D33-B6D5-9BD9B837C7C3}"/>
    <cellStyle name="Top and Bottom Border 5 2 3 4 3 2" xfId="16847" xr:uid="{A98DBE88-D77E-491C-80F1-E011BD503E1F}"/>
    <cellStyle name="Top and Bottom Border 5 2 3 4 4" xfId="16848" xr:uid="{D46EB680-2B32-47AC-B738-6B4F9433F652}"/>
    <cellStyle name="Top and Bottom Border 5 2 3 4 4 2" xfId="16849" xr:uid="{F89A91EF-5F58-441F-A7C5-574EEBAB0775}"/>
    <cellStyle name="Top and Bottom Border 5 2 3 4 5" xfId="16850" xr:uid="{01E387E7-0AA9-4E3A-AB48-CF03CB066326}"/>
    <cellStyle name="Top and Bottom Border 5 2 3 5" xfId="16851" xr:uid="{6C03925B-125B-4681-AE64-A965842A8753}"/>
    <cellStyle name="Top and Bottom Border 5 2 3 5 2" xfId="16852" xr:uid="{B17E4463-7AE2-4B5A-8139-678F1E5D60D4}"/>
    <cellStyle name="Top and Bottom Border 5 2 3 5 2 2" xfId="16853" xr:uid="{88E27C42-B35D-4027-9909-70E70FC3B37D}"/>
    <cellStyle name="Top and Bottom Border 5 2 3 5 2 2 2" xfId="16854" xr:uid="{96D048C6-999C-4759-BAA9-906560DDD29E}"/>
    <cellStyle name="Top and Bottom Border 5 2 3 5 2 3" xfId="16855" xr:uid="{F2909821-A3EF-445B-B419-4ED7F67222E3}"/>
    <cellStyle name="Top and Bottom Border 5 2 3 5 3" xfId="16856" xr:uid="{4590E226-0B00-4155-9B26-BFCA5508FA00}"/>
    <cellStyle name="Top and Bottom Border 5 2 3 5 3 2" xfId="16857" xr:uid="{04CA2E23-CEF3-476F-A44D-8BC8C189A5D2}"/>
    <cellStyle name="Top and Bottom Border 5 2 3 5 4" xfId="16858" xr:uid="{88A7AAE4-0EFF-4694-8EE3-F13A68E735B3}"/>
    <cellStyle name="Top and Bottom Border 5 2 3 6" xfId="16859" xr:uid="{112808E8-6A51-468B-9E34-FD9376172EC6}"/>
    <cellStyle name="Top and Bottom Border 5 2 3 6 2" xfId="16860" xr:uid="{0007FCA0-153A-4626-9070-0FCCF4A884DD}"/>
    <cellStyle name="Top and Bottom Border 5 2 3 6 2 2" xfId="16861" xr:uid="{B32A2E4C-19B1-4CBD-9C96-50F1911BB6EB}"/>
    <cellStyle name="Top and Bottom Border 5 2 3 6 3" xfId="16862" xr:uid="{9204FF0A-F85C-4276-9168-1E6D46087829}"/>
    <cellStyle name="Top and Bottom Border 5 2 3 7" xfId="16863" xr:uid="{5968F232-C861-4832-B1C8-1008BC49AA1A}"/>
    <cellStyle name="Top and Bottom Border 5 2 3 7 2" xfId="16864" xr:uid="{4463B94E-B0EE-47A7-9EB6-56AFA52BD2F1}"/>
    <cellStyle name="Top and Bottom Border 5 2 3 8" xfId="16865" xr:uid="{AD7E63D9-2079-44CD-A2AA-75B72AB69493}"/>
    <cellStyle name="Top and Bottom Border 5 2 3 8 2" xfId="16866" xr:uid="{528B6CB2-0F54-44A8-9865-1CB312F5C379}"/>
    <cellStyle name="Top and Bottom Border 5 2 3 9" xfId="16867" xr:uid="{0E39E0E1-632F-4FFB-B6D1-459361312E52}"/>
    <cellStyle name="Top and Bottom Border 5 2 4" xfId="16868" xr:uid="{8A616604-AD4B-4511-A282-FA24F3B19AD9}"/>
    <cellStyle name="Top and Bottom Border 5 2 4 2" xfId="16869" xr:uid="{9F99338F-CBCF-44B6-A90B-FBDE004ECB92}"/>
    <cellStyle name="Top and Bottom Border 5 2 4 2 2" xfId="16870" xr:uid="{7F4DF102-815B-4624-9341-993A7E8F10A5}"/>
    <cellStyle name="Top and Bottom Border 5 2 4 2 2 2" xfId="16871" xr:uid="{337EC497-8277-40D7-9950-ED9CB5AAF6B2}"/>
    <cellStyle name="Top and Bottom Border 5 2 4 2 3" xfId="16872" xr:uid="{A29D9EDC-1155-41A7-A818-768B254E9FA1}"/>
    <cellStyle name="Top and Bottom Border 5 2 4 3" xfId="16873" xr:uid="{FB10689B-01AA-4EA7-AF6C-DB03C43C0321}"/>
    <cellStyle name="Top and Bottom Border 5 2 4 3 2" xfId="16874" xr:uid="{5DC313D5-D90E-4F05-9D31-5B9CDB5414E1}"/>
    <cellStyle name="Top and Bottom Border 5 2 4 4" xfId="16875" xr:uid="{5F5937C4-3AD5-4EC9-8F33-C0A3FFAE1DBF}"/>
    <cellStyle name="Top and Bottom Border 5 2 4 4 2" xfId="16876" xr:uid="{969F7D8D-252E-4468-ABB0-97DF9F8B9CDF}"/>
    <cellStyle name="Top and Bottom Border 5 2 4 5" xfId="16877" xr:uid="{449F064A-A81B-44BF-A138-00E23F4A9912}"/>
    <cellStyle name="Top and Bottom Border 5 2 5" xfId="16878" xr:uid="{9C5B70CB-9C96-4D80-8AF1-07B596802661}"/>
    <cellStyle name="Top and Bottom Border 5 2 5 2" xfId="16879" xr:uid="{59B81C76-F973-41DD-AAFA-1ABA6C881B96}"/>
    <cellStyle name="Top and Bottom Border 5 2 5 2 2" xfId="16880" xr:uid="{60E0C2A2-47BC-4C37-8A94-3449459B2CAB}"/>
    <cellStyle name="Top and Bottom Border 5 2 5 2 2 2" xfId="16881" xr:uid="{184CE3B8-4D62-4B4A-BF1F-033FF0220779}"/>
    <cellStyle name="Top and Bottom Border 5 2 5 2 3" xfId="16882" xr:uid="{82B79082-EEEB-4ABC-997C-4D3CD5DD3303}"/>
    <cellStyle name="Top and Bottom Border 5 2 5 3" xfId="16883" xr:uid="{60D49619-56D5-464A-9BB4-BFA53C560491}"/>
    <cellStyle name="Top and Bottom Border 5 2 5 3 2" xfId="16884" xr:uid="{72E38B6B-ABAD-4976-8080-8DDCF32CC2FB}"/>
    <cellStyle name="Top and Bottom Border 5 2 5 4" xfId="16885" xr:uid="{4764DEEB-FF71-477E-A2DD-32BCBD3A51BD}"/>
    <cellStyle name="Top and Bottom Border 5 2 5 4 2" xfId="16886" xr:uid="{0782B0DF-59E3-4D6C-BA21-021A595F778A}"/>
    <cellStyle name="Top and Bottom Border 5 2 5 5" xfId="16887" xr:uid="{DBDC43DB-F5C4-4BAF-9EF0-46E383C3A2DB}"/>
    <cellStyle name="Top and Bottom Border 5 2 6" xfId="16888" xr:uid="{56637CD9-79AF-436E-A0D4-DB8F30553FA1}"/>
    <cellStyle name="Top and Bottom Border 5 2 6 2" xfId="16889" xr:uid="{69C5E480-AF79-45A3-A622-C6D0D9F22200}"/>
    <cellStyle name="Top and Bottom Border 5 2 6 2 2" xfId="16890" xr:uid="{09463786-38DA-4FAA-A7E3-10BEC00C9F6D}"/>
    <cellStyle name="Top and Bottom Border 5 2 6 2 2 2" xfId="16891" xr:uid="{783E1BF1-A8BF-459A-9D30-9F90241D74F7}"/>
    <cellStyle name="Top and Bottom Border 5 2 6 2 3" xfId="16892" xr:uid="{24B5D867-574D-4B0E-B73F-DB251DA4C09A}"/>
    <cellStyle name="Top and Bottom Border 5 2 6 3" xfId="16893" xr:uid="{14BFB3E3-E777-4970-BE88-0336374A81C7}"/>
    <cellStyle name="Top and Bottom Border 5 2 6 3 2" xfId="16894" xr:uid="{D730A2C9-E5E5-4D5B-98A2-873F169FCA78}"/>
    <cellStyle name="Top and Bottom Border 5 2 6 4" xfId="16895" xr:uid="{7ADDA458-791B-4941-9B88-3BBC76C0096D}"/>
    <cellStyle name="Top and Bottom Border 5 2 6 4 2" xfId="16896" xr:uid="{41551944-906A-417D-9D2E-8D32439F4848}"/>
    <cellStyle name="Top and Bottom Border 5 2 6 5" xfId="16897" xr:uid="{FF39C8A0-5B8C-4430-86F4-45F7940992C7}"/>
    <cellStyle name="Top and Bottom Border 5 2 7" xfId="16898" xr:uid="{B064B202-E672-4EF4-AB6B-7BF872B878F7}"/>
    <cellStyle name="Top and Bottom Border 5 2 7 2" xfId="16899" xr:uid="{60683315-AC97-44F3-9FA7-12EB52693D1F}"/>
    <cellStyle name="Top and Bottom Border 5 2 7 2 2" xfId="16900" xr:uid="{2D024CEC-2C90-4881-83FA-8F95FD11DC8D}"/>
    <cellStyle name="Top and Bottom Border 5 2 7 3" xfId="16901" xr:uid="{25D8040C-7D9C-46D2-9452-D4ECD477EE9D}"/>
    <cellStyle name="Top and Bottom Border 5 2 8" xfId="16902" xr:uid="{18DC3C73-5AE0-48B3-BA7F-0B6C45781249}"/>
    <cellStyle name="Top and Bottom Border 5 2 8 2" xfId="16903" xr:uid="{E11818A3-EA76-49A3-B4BD-2EAC20FE62C3}"/>
    <cellStyle name="Top and Bottom Border 5 2 9" xfId="16904" xr:uid="{3CB1BC7B-C9F5-4656-9693-45B97CAB3F9F}"/>
    <cellStyle name="Top and Bottom Border 5 2 9 2" xfId="16905" xr:uid="{4F612FBA-0E7C-4374-B8F1-8FF705066B18}"/>
    <cellStyle name="Top and Bottom Border 5 3" xfId="16906" xr:uid="{3313C119-BB8E-4C2D-9C2F-81C8C4769804}"/>
    <cellStyle name="Top and Bottom Border 5 3 2" xfId="16907" xr:uid="{255763E5-C050-42F6-9FEB-43E5086F3540}"/>
    <cellStyle name="Top and Bottom Border 5 3 2 2" xfId="16908" xr:uid="{2F616CD1-82D0-4B10-9F97-231B45E79CA6}"/>
    <cellStyle name="Top and Bottom Border 5 3 2 2 2" xfId="16909" xr:uid="{84124065-1B09-4862-967F-95069AA204BA}"/>
    <cellStyle name="Top and Bottom Border 5 3 2 2 2 2" xfId="16910" xr:uid="{5B98B81E-F75C-4F53-AEA9-E8DAB688D46B}"/>
    <cellStyle name="Top and Bottom Border 5 3 2 2 3" xfId="16911" xr:uid="{39F3C950-6592-41C7-948A-A4693AFC1E6F}"/>
    <cellStyle name="Top and Bottom Border 5 3 2 3" xfId="16912" xr:uid="{D9973CE7-F398-439A-AA31-8891088348E2}"/>
    <cellStyle name="Top and Bottom Border 5 3 2 3 2" xfId="16913" xr:uid="{0A5F659B-6BF2-4431-9AE2-DCE08CE39A98}"/>
    <cellStyle name="Top and Bottom Border 5 3 2 4" xfId="16914" xr:uid="{FAEBE8CC-8B61-4B8B-B491-89F95A140C4E}"/>
    <cellStyle name="Top and Bottom Border 5 3 2 4 2" xfId="16915" xr:uid="{E4E14CD4-5416-4430-ADAD-3544C4AE14E5}"/>
    <cellStyle name="Top and Bottom Border 5 3 2 5" xfId="16916" xr:uid="{347D5667-2CC5-42CD-B016-36041478F970}"/>
    <cellStyle name="Top and Bottom Border 5 3 3" xfId="16917" xr:uid="{3FD09900-193A-4431-ADB6-B74678E74F45}"/>
    <cellStyle name="Top and Bottom Border 5 3 3 2" xfId="16918" xr:uid="{E0DEED10-C572-4CA9-82E2-5F546E799CE6}"/>
    <cellStyle name="Top and Bottom Border 5 3 3 2 2" xfId="16919" xr:uid="{9215021A-FD10-4EFE-ACAD-A585757CA58F}"/>
    <cellStyle name="Top and Bottom Border 5 3 3 2 2 2" xfId="16920" xr:uid="{468DE98E-3C99-4FAD-A79B-9347E43C97C5}"/>
    <cellStyle name="Top and Bottom Border 5 3 3 2 3" xfId="16921" xr:uid="{091C980F-E6C6-4452-8261-C3960BD1DC71}"/>
    <cellStyle name="Top and Bottom Border 5 3 3 3" xfId="16922" xr:uid="{E5E41A53-0895-418B-98CF-32029C3F5940}"/>
    <cellStyle name="Top and Bottom Border 5 3 3 3 2" xfId="16923" xr:uid="{986F7F2A-A244-41E4-8E5A-27391660CB6A}"/>
    <cellStyle name="Top and Bottom Border 5 3 3 4" xfId="16924" xr:uid="{ACBA7586-7892-45C8-829D-55CE5805C208}"/>
    <cellStyle name="Top and Bottom Border 5 3 3 4 2" xfId="16925" xr:uid="{488540F7-F2CF-45BB-B1BA-20F12CC8CA5F}"/>
    <cellStyle name="Top and Bottom Border 5 3 3 5" xfId="16926" xr:uid="{93E3B552-CE56-4106-A01E-CEBB49DB1556}"/>
    <cellStyle name="Top and Bottom Border 5 3 4" xfId="16927" xr:uid="{37F57128-980E-4B92-9B68-B0D1A8B2BE38}"/>
    <cellStyle name="Top and Bottom Border 5 3 4 2" xfId="16928" xr:uid="{DF70781D-41FF-4A34-A6AD-85C8A26CA95A}"/>
    <cellStyle name="Top and Bottom Border 5 3 4 2 2" xfId="16929" xr:uid="{78007578-09FF-46C4-9F66-F5C0B00503D4}"/>
    <cellStyle name="Top and Bottom Border 5 3 4 2 2 2" xfId="16930" xr:uid="{572D03B9-6A56-42F8-9DB0-E2B816F88F04}"/>
    <cellStyle name="Top and Bottom Border 5 3 4 2 3" xfId="16931" xr:uid="{29289378-EC1B-4E7A-9D9F-A74FCC7446F4}"/>
    <cellStyle name="Top and Bottom Border 5 3 4 3" xfId="16932" xr:uid="{F4B10D73-8386-4A45-9B64-A50E51DFA1F1}"/>
    <cellStyle name="Top and Bottom Border 5 3 4 3 2" xfId="16933" xr:uid="{EBD29C83-AB28-4515-A1EB-AEC8D42AD721}"/>
    <cellStyle name="Top and Bottom Border 5 3 4 4" xfId="16934" xr:uid="{338B0D6F-6AD5-4765-B0D8-BE8C2324D38A}"/>
    <cellStyle name="Top and Bottom Border 5 3 4 4 2" xfId="16935" xr:uid="{1DAAE287-D732-4B3F-B4FD-FFC244BE3C6A}"/>
    <cellStyle name="Top and Bottom Border 5 3 4 5" xfId="16936" xr:uid="{527A6DEA-CF51-433B-AB20-DD5AB8D279B4}"/>
    <cellStyle name="Top and Bottom Border 5 3 5" xfId="16937" xr:uid="{B65AB1A3-7447-4034-8C94-E41826AFB36D}"/>
    <cellStyle name="Top and Bottom Border 5 3 5 2" xfId="16938" xr:uid="{5BE160C3-3108-4B8F-9ED5-86340E0B52CB}"/>
    <cellStyle name="Top and Bottom Border 5 3 5 2 2" xfId="16939" xr:uid="{20304E97-B685-47F4-BBC7-C4EA92BD3BE5}"/>
    <cellStyle name="Top and Bottom Border 5 3 5 2 2 2" xfId="16940" xr:uid="{5A0B59C0-06C7-41BE-B8AF-896D1BED8326}"/>
    <cellStyle name="Top and Bottom Border 5 3 5 2 3" xfId="16941" xr:uid="{F4C4B867-FD68-4F4A-ABEF-3866EC1F173E}"/>
    <cellStyle name="Top and Bottom Border 5 3 5 3" xfId="16942" xr:uid="{09487A03-7D3C-47FC-AE1D-E55F4ED20C94}"/>
    <cellStyle name="Top and Bottom Border 5 3 5 3 2" xfId="16943" xr:uid="{AF31273A-758C-4E86-8E35-8F6EA0BCC173}"/>
    <cellStyle name="Top and Bottom Border 5 3 5 4" xfId="16944" xr:uid="{FB56CC41-7060-431C-B5A8-A3CB0D153887}"/>
    <cellStyle name="Top and Bottom Border 5 3 6" xfId="16945" xr:uid="{91723387-7021-44A8-8644-910ADA979133}"/>
    <cellStyle name="Top and Bottom Border 5 3 6 2" xfId="16946" xr:uid="{947F6FD3-A070-4851-88F3-C07B98F4092D}"/>
    <cellStyle name="Top and Bottom Border 5 3 6 2 2" xfId="16947" xr:uid="{F7486A96-6F20-4AE6-8CAF-178A5186898F}"/>
    <cellStyle name="Top and Bottom Border 5 3 6 3" xfId="16948" xr:uid="{6EC9BC90-BF0D-419F-9036-C368A0272593}"/>
    <cellStyle name="Top and Bottom Border 5 3 7" xfId="16949" xr:uid="{D01D18D9-43AB-4991-8C7A-EBA775D0F561}"/>
    <cellStyle name="Top and Bottom Border 5 3 7 2" xfId="16950" xr:uid="{C4FFC38E-D4AE-4BB1-9823-33CFA2FC2A81}"/>
    <cellStyle name="Top and Bottom Border 5 3 8" xfId="16951" xr:uid="{AED48A57-3851-40F3-9EE7-ACA56C93E7DD}"/>
    <cellStyle name="Top and Bottom Border 5 3 8 2" xfId="16952" xr:uid="{4B16AC3C-D3EE-4E11-8FB7-E434E0D2A51C}"/>
    <cellStyle name="Top and Bottom Border 5 3 9" xfId="16953" xr:uid="{7E53438D-6A0C-4273-B2D8-0D65D8586D59}"/>
    <cellStyle name="Top and Bottom Border 5 4" xfId="16954" xr:uid="{F30A4CD7-C797-454D-9941-E7FD38FE80FB}"/>
    <cellStyle name="Top and Bottom Border 5 4 2" xfId="16955" xr:uid="{3F3A9B29-A4DA-4323-8527-61B0315978C6}"/>
    <cellStyle name="Top and Bottom Border 5 4 2 2" xfId="16956" xr:uid="{4CDDA565-4AB6-4E7E-A241-2DD05EA65A0A}"/>
    <cellStyle name="Top and Bottom Border 5 4 2 2 2" xfId="16957" xr:uid="{AA1D321B-6CBF-417F-8730-5234B648335C}"/>
    <cellStyle name="Top and Bottom Border 5 4 2 2 2 2" xfId="16958" xr:uid="{F242BC60-63E6-43C4-8C54-177CDF46B604}"/>
    <cellStyle name="Top and Bottom Border 5 4 2 2 3" xfId="16959" xr:uid="{9D9CFE99-F9FB-42D3-87FE-DD352E825153}"/>
    <cellStyle name="Top and Bottom Border 5 4 2 3" xfId="16960" xr:uid="{CD99C90B-0ADC-46B3-A940-AC000793FAEE}"/>
    <cellStyle name="Top and Bottom Border 5 4 2 3 2" xfId="16961" xr:uid="{9CCF738C-C85C-4786-9BC3-538236991C4D}"/>
    <cellStyle name="Top and Bottom Border 5 4 2 4" xfId="16962" xr:uid="{09A9BB4E-C21D-4620-9997-70EAA68E808E}"/>
    <cellStyle name="Top and Bottom Border 5 4 2 4 2" xfId="16963" xr:uid="{07FC5810-9232-492F-83B1-035AAD6C3342}"/>
    <cellStyle name="Top and Bottom Border 5 4 2 5" xfId="16964" xr:uid="{0A9676E1-7BD1-48C0-9853-48E27870C2DB}"/>
    <cellStyle name="Top and Bottom Border 5 4 3" xfId="16965" xr:uid="{77F0EF11-4740-4B93-86B8-F9845125BA85}"/>
    <cellStyle name="Top and Bottom Border 5 4 3 2" xfId="16966" xr:uid="{9A05FB05-6696-4E56-9618-05924BA4F7B4}"/>
    <cellStyle name="Top and Bottom Border 5 4 3 2 2" xfId="16967" xr:uid="{92EB98CA-9370-4488-89B7-5097C953DEDE}"/>
    <cellStyle name="Top and Bottom Border 5 4 3 2 2 2" xfId="16968" xr:uid="{89FCF476-397E-477F-8BD0-489AF7ABD9C9}"/>
    <cellStyle name="Top and Bottom Border 5 4 3 2 3" xfId="16969" xr:uid="{D7ABF509-9095-4EB4-85CF-3F7BD6B1342A}"/>
    <cellStyle name="Top and Bottom Border 5 4 3 3" xfId="16970" xr:uid="{7FC3A4E9-49A8-4067-87FE-6917FD98F9EE}"/>
    <cellStyle name="Top and Bottom Border 5 4 3 3 2" xfId="16971" xr:uid="{BE7AA5DB-406F-47BD-BCE2-CA19009962A5}"/>
    <cellStyle name="Top and Bottom Border 5 4 3 4" xfId="16972" xr:uid="{AF59E7F5-6D1E-418C-8EAD-FD9AC5B0B838}"/>
    <cellStyle name="Top and Bottom Border 5 4 3 4 2" xfId="16973" xr:uid="{1AE64F31-10D5-48B6-97B7-6DD99C339F5A}"/>
    <cellStyle name="Top and Bottom Border 5 4 3 5" xfId="16974" xr:uid="{736E0B4E-AB86-4A28-9913-6AF86A34815D}"/>
    <cellStyle name="Top and Bottom Border 5 4 4" xfId="16975" xr:uid="{1D3C29A5-BAD2-4969-BAF4-F499FC574B8E}"/>
    <cellStyle name="Top and Bottom Border 5 4 4 2" xfId="16976" xr:uid="{7447C87E-B436-4370-8E1E-4A9B5BF57C53}"/>
    <cellStyle name="Top and Bottom Border 5 4 4 2 2" xfId="16977" xr:uid="{45C8DAB7-8C09-40D3-A932-9D31D8A41853}"/>
    <cellStyle name="Top and Bottom Border 5 4 4 2 2 2" xfId="16978" xr:uid="{837FA908-9DC2-4C76-90FF-72462060C41F}"/>
    <cellStyle name="Top and Bottom Border 5 4 4 2 3" xfId="16979" xr:uid="{E7543DB4-5A59-434E-9F03-79952CE1D4A1}"/>
    <cellStyle name="Top and Bottom Border 5 4 4 3" xfId="16980" xr:uid="{1BCA2654-D046-4488-AB45-7AACFA0B1614}"/>
    <cellStyle name="Top and Bottom Border 5 4 4 3 2" xfId="16981" xr:uid="{EFA0031E-BDD3-49B8-AFC9-67228CC6F4EA}"/>
    <cellStyle name="Top and Bottom Border 5 4 4 4" xfId="16982" xr:uid="{A6E17AE0-AC5F-4B09-BB42-80F96BBA7B8E}"/>
    <cellStyle name="Top and Bottom Border 5 4 4 4 2" xfId="16983" xr:uid="{37785ABD-85C0-4190-8CA8-965A260AA833}"/>
    <cellStyle name="Top and Bottom Border 5 4 4 5" xfId="16984" xr:uid="{4AC26783-1237-4018-BF7C-B500FAE5019B}"/>
    <cellStyle name="Top and Bottom Border 5 4 5" xfId="16985" xr:uid="{CB53B017-61C8-42B6-9559-C6E35607133F}"/>
    <cellStyle name="Top and Bottom Border 5 4 5 2" xfId="16986" xr:uid="{8FBDBADF-F2E2-4FA4-8A08-5CEB7C59F0E5}"/>
    <cellStyle name="Top and Bottom Border 5 4 5 2 2" xfId="16987" xr:uid="{C7AD1D8B-87A7-49A4-A319-A6509F5DEDEF}"/>
    <cellStyle name="Top and Bottom Border 5 4 5 2 2 2" xfId="16988" xr:uid="{2140A082-207B-45A4-90B3-FBD060A170A1}"/>
    <cellStyle name="Top and Bottom Border 5 4 5 2 3" xfId="16989" xr:uid="{94FB1298-2170-4EC5-A25D-F6C8BB39EDB5}"/>
    <cellStyle name="Top and Bottom Border 5 4 5 3" xfId="16990" xr:uid="{0F04792B-A81F-44B1-859E-EA53F11E82F6}"/>
    <cellStyle name="Top and Bottom Border 5 4 5 3 2" xfId="16991" xr:uid="{378D6AD1-CC32-4AE6-8A46-C7434F37675D}"/>
    <cellStyle name="Top and Bottom Border 5 4 5 4" xfId="16992" xr:uid="{786D2CCD-4799-4A1A-ACDA-A44D06B40F4E}"/>
    <cellStyle name="Top and Bottom Border 5 4 6" xfId="16993" xr:uid="{97780DC4-DDA0-422E-8C3E-F06066C16681}"/>
    <cellStyle name="Top and Bottom Border 5 4 6 2" xfId="16994" xr:uid="{1FA45D6B-93D8-4D1E-9447-9490689B5EBA}"/>
    <cellStyle name="Top and Bottom Border 5 4 6 2 2" xfId="16995" xr:uid="{4DE80759-DD6A-4497-B7BF-60D1B8A2533C}"/>
    <cellStyle name="Top and Bottom Border 5 4 6 3" xfId="16996" xr:uid="{EFE165B1-847B-41A6-9F98-E73250DF2ED4}"/>
    <cellStyle name="Top and Bottom Border 5 4 7" xfId="16997" xr:uid="{1EB96E70-E592-4F36-9C38-E6843854B0E8}"/>
    <cellStyle name="Top and Bottom Border 5 4 7 2" xfId="16998" xr:uid="{6324EB64-FE85-4BC1-8CC1-AA0544B3ED02}"/>
    <cellStyle name="Top and Bottom Border 5 4 8" xfId="16999" xr:uid="{E71325AD-E67E-419C-9A72-BF95300A2131}"/>
    <cellStyle name="Top and Bottom Border 5 4 8 2" xfId="17000" xr:uid="{EF94E9B3-2E8F-441F-80EB-6C736E00E1A1}"/>
    <cellStyle name="Top and Bottom Border 5 4 9" xfId="17001" xr:uid="{892CC474-C8D5-4115-BDD9-3BEFE2C808C8}"/>
    <cellStyle name="Top and Bottom Border 5 5" xfId="17002" xr:uid="{9540FA72-2484-45AA-A538-0F51B1B7EDC8}"/>
    <cellStyle name="Top and Bottom Border 5 5 2" xfId="17003" xr:uid="{3A0B2CC8-9F0D-449C-A761-48A77CBB1263}"/>
    <cellStyle name="Top and Bottom Border 5 5 2 2" xfId="17004" xr:uid="{3CFBD5A5-D9C7-48EA-889B-B57E29F8A50D}"/>
    <cellStyle name="Top and Bottom Border 5 5 2 2 2" xfId="17005" xr:uid="{9D75463D-9789-4686-B8A8-E1FE93054D2F}"/>
    <cellStyle name="Top and Bottom Border 5 5 2 2 2 2" xfId="17006" xr:uid="{D61203B8-0A46-4FA7-B3C3-5AB85B7B35C5}"/>
    <cellStyle name="Top and Bottom Border 5 5 2 2 3" xfId="17007" xr:uid="{9F9B162C-D81E-40E8-9494-9066E2DE4FFC}"/>
    <cellStyle name="Top and Bottom Border 5 5 2 3" xfId="17008" xr:uid="{12274E3D-E66A-4319-ACFD-9AC783E76510}"/>
    <cellStyle name="Top and Bottom Border 5 5 2 3 2" xfId="17009" xr:uid="{19B0D12D-47A7-45A9-9BC3-CDCA11034DF3}"/>
    <cellStyle name="Top and Bottom Border 5 5 2 4" xfId="17010" xr:uid="{8A725EF0-C3A6-4B91-A112-7A86B2EA3D35}"/>
    <cellStyle name="Top and Bottom Border 5 5 2 4 2" xfId="17011" xr:uid="{EB1896D7-2908-4F85-9EFB-DDC330004DA4}"/>
    <cellStyle name="Top and Bottom Border 5 5 2 5" xfId="17012" xr:uid="{38E081A5-4CE7-40D1-899D-46C5754265AF}"/>
    <cellStyle name="Top and Bottom Border 5 5 3" xfId="17013" xr:uid="{B0133AC3-FB40-4D7F-A9E7-942326B8FE64}"/>
    <cellStyle name="Top and Bottom Border 5 5 3 2" xfId="17014" xr:uid="{5130D763-CD22-4552-8100-7EB58706B703}"/>
    <cellStyle name="Top and Bottom Border 5 5 3 2 2" xfId="17015" xr:uid="{5799A4DB-4DA7-4829-90FE-3FE57D7B70C0}"/>
    <cellStyle name="Top and Bottom Border 5 5 3 2 2 2" xfId="17016" xr:uid="{23E575CD-482F-4A80-84DF-EDF1B94B0285}"/>
    <cellStyle name="Top and Bottom Border 5 5 3 2 3" xfId="17017" xr:uid="{6163FCFA-B387-45F9-9D9B-359C6A9D168F}"/>
    <cellStyle name="Top and Bottom Border 5 5 3 3" xfId="17018" xr:uid="{DEFAD999-C5E6-4AB6-B842-36F064044C67}"/>
    <cellStyle name="Top and Bottom Border 5 5 3 3 2" xfId="17019" xr:uid="{49E34C20-39BD-45D1-A9A7-B4FFB7B98EC0}"/>
    <cellStyle name="Top and Bottom Border 5 5 3 4" xfId="17020" xr:uid="{8D26B3D1-6D5B-4ADC-A30B-D7363F3E6F3C}"/>
    <cellStyle name="Top and Bottom Border 5 5 3 4 2" xfId="17021" xr:uid="{3270EAD8-2225-432A-A914-34774FB5BBE7}"/>
    <cellStyle name="Top and Bottom Border 5 5 3 5" xfId="17022" xr:uid="{6B2219FB-6D30-4FC7-B574-0C438D88C353}"/>
    <cellStyle name="Top and Bottom Border 5 5 4" xfId="17023" xr:uid="{D4B2A6A9-5A8A-4A78-B4D9-6328337DB263}"/>
    <cellStyle name="Top and Bottom Border 5 5 4 2" xfId="17024" xr:uid="{7DF517B9-FC9D-4C14-9DC5-0F3713158DBB}"/>
    <cellStyle name="Top and Bottom Border 5 5 4 2 2" xfId="17025" xr:uid="{6A72EB8B-6D5E-44D6-9EB4-1AA2803CC544}"/>
    <cellStyle name="Top and Bottom Border 5 5 4 2 2 2" xfId="17026" xr:uid="{E6D866EE-D66C-48E4-8FAE-B3F932D70FD4}"/>
    <cellStyle name="Top and Bottom Border 5 5 4 2 3" xfId="17027" xr:uid="{67CB7ABD-D5AA-4231-964F-CB6536C4F209}"/>
    <cellStyle name="Top and Bottom Border 5 5 4 3" xfId="17028" xr:uid="{C6B9EC79-ED6E-48B7-98FC-58945E471800}"/>
    <cellStyle name="Top and Bottom Border 5 5 4 3 2" xfId="17029" xr:uid="{13DF20A6-3601-45AA-99DF-7535BF18BE4D}"/>
    <cellStyle name="Top and Bottom Border 5 5 4 4" xfId="17030" xr:uid="{E02D0800-36D7-4D6B-B451-879D1B9EBFFA}"/>
    <cellStyle name="Top and Bottom Border 5 5 4 4 2" xfId="17031" xr:uid="{DFC620F9-0EE4-4DED-A24D-DCCD4CE042BE}"/>
    <cellStyle name="Top and Bottom Border 5 5 4 5" xfId="17032" xr:uid="{D39BD775-AF34-4BB5-9A68-83F820F3FB72}"/>
    <cellStyle name="Top and Bottom Border 5 5 5" xfId="17033" xr:uid="{4A9F8662-E945-4108-A1FB-BDA87EEB16B5}"/>
    <cellStyle name="Top and Bottom Border 5 5 5 2" xfId="17034" xr:uid="{62E22E1D-CCEA-44A1-88F9-61CF917A5EE5}"/>
    <cellStyle name="Top and Bottom Border 5 5 5 2 2" xfId="17035" xr:uid="{132C08ED-8530-4578-9946-82E2567FF58C}"/>
    <cellStyle name="Top and Bottom Border 5 5 5 2 2 2" xfId="17036" xr:uid="{6E8E90F2-0940-4F26-A20F-A7DA0386ECF7}"/>
    <cellStyle name="Top and Bottom Border 5 5 5 2 3" xfId="17037" xr:uid="{F9627372-46AE-497F-8B44-214E39B38984}"/>
    <cellStyle name="Top and Bottom Border 5 5 5 3" xfId="17038" xr:uid="{EA735BC2-F5AC-4DDA-A779-AE2D9E70F0C2}"/>
    <cellStyle name="Top and Bottom Border 5 5 5 3 2" xfId="17039" xr:uid="{99097FAF-2B63-4277-A9FC-D249AE7C6C76}"/>
    <cellStyle name="Top and Bottom Border 5 5 5 4" xfId="17040" xr:uid="{378C3604-54A4-4D52-8654-725ACDE0BA37}"/>
    <cellStyle name="Top and Bottom Border 5 5 6" xfId="17041" xr:uid="{EFB79BB7-4999-4C28-BC54-14C07309E797}"/>
    <cellStyle name="Top and Bottom Border 5 5 6 2" xfId="17042" xr:uid="{91540362-5E92-43D9-A766-63CE41E26704}"/>
    <cellStyle name="Top and Bottom Border 5 5 6 2 2" xfId="17043" xr:uid="{5AFC2056-3733-4748-A8DC-4D12F91C74DB}"/>
    <cellStyle name="Top and Bottom Border 5 5 6 3" xfId="17044" xr:uid="{1110227E-0B6D-4BEA-A965-735BCABF986D}"/>
    <cellStyle name="Top and Bottom Border 5 5 7" xfId="17045" xr:uid="{24321814-EBFB-4DFC-8DA2-0EBB4BB6BBE3}"/>
    <cellStyle name="Top and Bottom Border 5 5 7 2" xfId="17046" xr:uid="{33AE1971-2E9E-4D64-B019-5365FACD66A6}"/>
    <cellStyle name="Top and Bottom Border 5 5 8" xfId="17047" xr:uid="{FAB123FC-BE6D-44D5-8749-B8D3F1490C69}"/>
    <cellStyle name="Top and Bottom Border 5 5 8 2" xfId="17048" xr:uid="{51750FA9-E783-4AC4-82F1-784EAF9407B0}"/>
    <cellStyle name="Top and Bottom Border 5 5 9" xfId="17049" xr:uid="{DFE3B756-3B44-4337-8FCC-695BEC5159BB}"/>
    <cellStyle name="Top and Bottom Border 5 6" xfId="17050" xr:uid="{FF1C3D7B-2FBA-4A00-8AEA-E6A4F5307B86}"/>
    <cellStyle name="Top and Bottom Border 5 6 2" xfId="17051" xr:uid="{48AAA8ED-D742-46BE-A588-FADDF4DCDC3B}"/>
    <cellStyle name="Top and Bottom Border 5 6 2 2" xfId="17052" xr:uid="{2904ED66-6662-4E30-A3AB-60BD99DA7715}"/>
    <cellStyle name="Top and Bottom Border 5 6 2 2 2" xfId="17053" xr:uid="{40531725-A366-48FD-AAF0-E90C8B33BA73}"/>
    <cellStyle name="Top and Bottom Border 5 6 2 3" xfId="17054" xr:uid="{BF3A5AAE-C2F2-41B2-850B-1338CA633A50}"/>
    <cellStyle name="Top and Bottom Border 5 6 3" xfId="17055" xr:uid="{574EEF89-F402-420E-A956-E5533BBF83EC}"/>
    <cellStyle name="Top and Bottom Border 5 6 3 2" xfId="17056" xr:uid="{7E822C3A-2081-4EE3-8809-78446F4E773E}"/>
    <cellStyle name="Top and Bottom Border 5 6 4" xfId="17057" xr:uid="{C21F1F6C-92D7-43C0-B2C2-A24B94B3EFC3}"/>
    <cellStyle name="Top and Bottom Border 5 6 4 2" xfId="17058" xr:uid="{8D3828CD-BBD9-4ECE-9C1A-FAFB41952CC6}"/>
    <cellStyle name="Top and Bottom Border 5 6 5" xfId="17059" xr:uid="{3AE66268-D4BE-4ED1-975F-5FAA5C553FFD}"/>
    <cellStyle name="Top and Bottom Border 5 7" xfId="17060" xr:uid="{AE8B0651-FB85-465E-B17A-E1035BC1EDC5}"/>
    <cellStyle name="Top and Bottom Border 5 7 2" xfId="17061" xr:uid="{693C86C0-4CB5-44F7-B339-B0275833655C}"/>
    <cellStyle name="Top and Bottom Border 5 7 2 2" xfId="17062" xr:uid="{993AC7C7-A16B-4A5F-8DF3-0C8183EAB1C1}"/>
    <cellStyle name="Top and Bottom Border 5 7 2 2 2" xfId="17063" xr:uid="{2DD8D779-D624-47CC-A5B2-6EF543C593F5}"/>
    <cellStyle name="Top and Bottom Border 5 7 2 3" xfId="17064" xr:uid="{19A4976E-C1C3-461B-9B43-3FA8101EA848}"/>
    <cellStyle name="Top and Bottom Border 5 7 3" xfId="17065" xr:uid="{16640F05-AB9C-4ED7-B73E-189F8EA6FC5F}"/>
    <cellStyle name="Top and Bottom Border 5 7 3 2" xfId="17066" xr:uid="{D6B89254-4179-45D4-B39B-4EC4DD76CCF4}"/>
    <cellStyle name="Top and Bottom Border 5 7 4" xfId="17067" xr:uid="{0A6EF7F1-73A4-4231-AB00-A60B83D693FC}"/>
    <cellStyle name="Top and Bottom Border 5 7 4 2" xfId="17068" xr:uid="{A65D166C-0732-4247-BEAF-6C6B78FD0E00}"/>
    <cellStyle name="Top and Bottom Border 5 7 5" xfId="17069" xr:uid="{0AA9F9F8-B142-4C2C-99BB-D7CBFF3FBA25}"/>
    <cellStyle name="Top and Bottom Border 5 8" xfId="17070" xr:uid="{947AE6C1-1711-4986-B954-51964B18F776}"/>
    <cellStyle name="Top and Bottom Border 5 8 2" xfId="17071" xr:uid="{3A15C614-F815-45E3-B6DA-F1B821560990}"/>
    <cellStyle name="Top and Bottom Border 5 8 2 2" xfId="17072" xr:uid="{5FE0FCC2-BABE-492F-A5AF-95066A5E32DF}"/>
    <cellStyle name="Top and Bottom Border 5 8 2 2 2" xfId="17073" xr:uid="{4BB03C44-DBE1-4DA3-9A83-9477DD2BE689}"/>
    <cellStyle name="Top and Bottom Border 5 8 2 3" xfId="17074" xr:uid="{221ED95A-9D8C-4B51-A276-877F7A9B0B9E}"/>
    <cellStyle name="Top and Bottom Border 5 8 3" xfId="17075" xr:uid="{5566DF8C-4E7F-493D-A47D-A7D295D017AB}"/>
    <cellStyle name="Top and Bottom Border 5 8 3 2" xfId="17076" xr:uid="{A25878AC-D7C1-4EAE-805F-D5F2BB4C4DF5}"/>
    <cellStyle name="Top and Bottom Border 5 8 4" xfId="17077" xr:uid="{7EA482E8-2AEE-4FCD-85BE-E590A269175C}"/>
    <cellStyle name="Top and Bottom Border 5 8 4 2" xfId="17078" xr:uid="{8E9B4308-5FEA-42DC-948B-24558C538140}"/>
    <cellStyle name="Top and Bottom Border 5 8 5" xfId="17079" xr:uid="{300B2CD5-7216-401C-8928-C2D092CBAB43}"/>
    <cellStyle name="Top and Bottom Border 5 9" xfId="17080" xr:uid="{7A411919-9892-40BF-9ED8-B9048B77975B}"/>
    <cellStyle name="Top and Bottom Border 5 9 2" xfId="17081" xr:uid="{0311EF89-24C4-4B83-B3AA-B74C892130DA}"/>
    <cellStyle name="Top and Bottom Border 5 9 2 2" xfId="17082" xr:uid="{16864FB7-C3EF-441A-BED2-0AAF3C4E1C42}"/>
    <cellStyle name="Top and Bottom Border 5 9 3" xfId="17083" xr:uid="{DA311183-8D3F-4CBD-8269-4E421A6EC318}"/>
    <cellStyle name="Top and Bottom Border 6" xfId="17084" xr:uid="{CBE734AE-9F71-4417-B689-E000A59D3B4D}"/>
    <cellStyle name="Top and Bottom Border 6 10" xfId="17085" xr:uid="{88919781-2F46-453F-9BEF-573FED18497A}"/>
    <cellStyle name="Top and Bottom Border 6 10 2" xfId="17086" xr:uid="{83EE5710-C347-4BF0-898A-D2348981C69A}"/>
    <cellStyle name="Top and Bottom Border 6 11" xfId="17087" xr:uid="{ACA11704-3630-4B34-A457-90040E8C90C2}"/>
    <cellStyle name="Top and Bottom Border 6 2" xfId="17088" xr:uid="{509C20E2-91C1-42EB-836F-26BD09668823}"/>
    <cellStyle name="Top and Bottom Border 6 2 2" xfId="17089" xr:uid="{73BEBC1B-7A47-4334-ADD6-8EB8E0F8506D}"/>
    <cellStyle name="Top and Bottom Border 6 2 2 2" xfId="17090" xr:uid="{8CCBF1B6-D77B-40FF-9C59-39C8DD39CC84}"/>
    <cellStyle name="Top and Bottom Border 6 2 2 2 2" xfId="17091" xr:uid="{1E80A2B8-23F8-445D-86E1-3C2116BA0348}"/>
    <cellStyle name="Top and Bottom Border 6 2 2 2 2 2" xfId="17092" xr:uid="{0131AA29-60D3-480B-9B0A-454071B7E4D8}"/>
    <cellStyle name="Top and Bottom Border 6 2 2 2 3" xfId="17093" xr:uid="{47D5B26E-B050-4C6C-B9D1-9F89D932B24A}"/>
    <cellStyle name="Top and Bottom Border 6 2 2 3" xfId="17094" xr:uid="{4E46729E-A62F-464D-B569-3766F2A188A6}"/>
    <cellStyle name="Top and Bottom Border 6 2 2 3 2" xfId="17095" xr:uid="{E918E893-774A-4AB1-8891-BF52E4CAFAC1}"/>
    <cellStyle name="Top and Bottom Border 6 2 2 4" xfId="17096" xr:uid="{2943C589-D02A-45F2-A677-02D7B4C08880}"/>
    <cellStyle name="Top and Bottom Border 6 2 2 4 2" xfId="17097" xr:uid="{992024F0-19CE-4B68-B739-A9C0BAA55594}"/>
    <cellStyle name="Top and Bottom Border 6 2 2 5" xfId="17098" xr:uid="{C88CEE08-2955-448E-95B4-3473FA3E4280}"/>
    <cellStyle name="Top and Bottom Border 6 2 3" xfId="17099" xr:uid="{4A20E6EF-37CA-4290-9B99-98E8E2DD2830}"/>
    <cellStyle name="Top and Bottom Border 6 2 3 2" xfId="17100" xr:uid="{4D33E348-6134-416C-84D4-E9FD652760E8}"/>
    <cellStyle name="Top and Bottom Border 6 2 3 2 2" xfId="17101" xr:uid="{D14B1D5D-66D1-480B-9E67-BFB91829940D}"/>
    <cellStyle name="Top and Bottom Border 6 2 3 2 2 2" xfId="17102" xr:uid="{273F5E53-A0CA-4D8E-9149-DD5E91375B2F}"/>
    <cellStyle name="Top and Bottom Border 6 2 3 2 3" xfId="17103" xr:uid="{FE5C167F-96CB-4FE4-A223-8BBB61ECEF65}"/>
    <cellStyle name="Top and Bottom Border 6 2 3 3" xfId="17104" xr:uid="{76176D9D-6A45-422F-B186-F5EBA04C25B6}"/>
    <cellStyle name="Top and Bottom Border 6 2 3 3 2" xfId="17105" xr:uid="{2CCC578D-DDEB-451D-A66A-E307C541C18A}"/>
    <cellStyle name="Top and Bottom Border 6 2 3 4" xfId="17106" xr:uid="{94BB79ED-6A53-4C93-A4B1-2D81C867C485}"/>
    <cellStyle name="Top and Bottom Border 6 2 3 4 2" xfId="17107" xr:uid="{B1E4B78D-5E8F-4673-A36A-8B97321A247C}"/>
    <cellStyle name="Top and Bottom Border 6 2 3 5" xfId="17108" xr:uid="{72CCD8AB-8401-4532-942F-4178AC83E0BB}"/>
    <cellStyle name="Top and Bottom Border 6 2 4" xfId="17109" xr:uid="{AA0A9B02-F772-439B-A8D5-92816CFECE06}"/>
    <cellStyle name="Top and Bottom Border 6 2 4 2" xfId="17110" xr:uid="{3ED3185E-C042-437D-967C-299BF52F9BE9}"/>
    <cellStyle name="Top and Bottom Border 6 2 4 2 2" xfId="17111" xr:uid="{3C33F26F-B0D2-4105-BDEC-98595701E072}"/>
    <cellStyle name="Top and Bottom Border 6 2 4 2 2 2" xfId="17112" xr:uid="{806B1B40-F22F-4871-B0F2-6B81EE1FD7DC}"/>
    <cellStyle name="Top and Bottom Border 6 2 4 2 3" xfId="17113" xr:uid="{5BA36805-8899-4785-BCB7-BB8944E0FDA8}"/>
    <cellStyle name="Top and Bottom Border 6 2 4 3" xfId="17114" xr:uid="{76838105-ABCB-40B7-950D-8D48EEEB6C07}"/>
    <cellStyle name="Top and Bottom Border 6 2 4 3 2" xfId="17115" xr:uid="{11852209-F6EC-4CDB-BFE9-CB7A9DEA2469}"/>
    <cellStyle name="Top and Bottom Border 6 2 4 4" xfId="17116" xr:uid="{DD2E258E-DFF4-409D-AFDD-0BFD34196915}"/>
    <cellStyle name="Top and Bottom Border 6 2 4 4 2" xfId="17117" xr:uid="{17E82546-67E4-4B17-AD10-CADA4BB2B200}"/>
    <cellStyle name="Top and Bottom Border 6 2 4 5" xfId="17118" xr:uid="{2B7EF82A-6538-4EBD-B47B-24AB60EB1998}"/>
    <cellStyle name="Top and Bottom Border 6 2 5" xfId="17119" xr:uid="{38606BE6-CDDB-4CB7-9F9E-CCC417958E9C}"/>
    <cellStyle name="Top and Bottom Border 6 2 5 2" xfId="17120" xr:uid="{F699CCF2-7351-4A88-8A4B-FB228B61D5AF}"/>
    <cellStyle name="Top and Bottom Border 6 2 5 2 2" xfId="17121" xr:uid="{CA1E21D1-9F50-455F-8ADD-8BDCBA5B48A4}"/>
    <cellStyle name="Top and Bottom Border 6 2 5 2 2 2" xfId="17122" xr:uid="{6125012C-0125-4E35-9DE1-6AAC0F6D65F4}"/>
    <cellStyle name="Top and Bottom Border 6 2 5 2 3" xfId="17123" xr:uid="{8720CD4A-7A38-47C4-AC7B-9A9C3725298A}"/>
    <cellStyle name="Top and Bottom Border 6 2 5 3" xfId="17124" xr:uid="{61E0D77D-E769-42B5-8CD3-0FCEBF416190}"/>
    <cellStyle name="Top and Bottom Border 6 2 5 3 2" xfId="17125" xr:uid="{08D20AC4-247E-4D10-93EC-095E024F3C24}"/>
    <cellStyle name="Top and Bottom Border 6 2 5 4" xfId="17126" xr:uid="{2B85D7C3-615F-4C1C-9FDD-7CE1966E176C}"/>
    <cellStyle name="Top and Bottom Border 6 2 6" xfId="17127" xr:uid="{A3D4EEBE-ADB1-4FCC-A628-1D8A5C1B9428}"/>
    <cellStyle name="Top and Bottom Border 6 2 6 2" xfId="17128" xr:uid="{82CAB09C-C08C-4B21-AFDF-7E985529A2FC}"/>
    <cellStyle name="Top and Bottom Border 6 2 6 2 2" xfId="17129" xr:uid="{2DCC4097-B6DB-4626-8259-32FFBB8A325C}"/>
    <cellStyle name="Top and Bottom Border 6 2 6 3" xfId="17130" xr:uid="{AFE08C59-CFEF-4A53-B051-F9BA0AD5D715}"/>
    <cellStyle name="Top and Bottom Border 6 2 7" xfId="17131" xr:uid="{7E26C2BA-7FDE-4B4D-8CF1-143E6350E835}"/>
    <cellStyle name="Top and Bottom Border 6 2 7 2" xfId="17132" xr:uid="{942058EE-777B-45A3-AC1B-85D55FA0387F}"/>
    <cellStyle name="Top and Bottom Border 6 2 8" xfId="17133" xr:uid="{0303EA11-44BF-41F7-9213-DE32459EBA68}"/>
    <cellStyle name="Top and Bottom Border 6 2 8 2" xfId="17134" xr:uid="{9C80166D-5211-4711-9FAD-95E2E8B2FF01}"/>
    <cellStyle name="Top and Bottom Border 6 2 9" xfId="17135" xr:uid="{D4880CB5-6798-4566-BC8F-483F29DE70BD}"/>
    <cellStyle name="Top and Bottom Border 6 3" xfId="17136" xr:uid="{9D621885-98DE-4F2F-80BC-DCDA4C371312}"/>
    <cellStyle name="Top and Bottom Border 6 3 2" xfId="17137" xr:uid="{499D764A-9DF3-4C83-9AB2-46B76C49E91C}"/>
    <cellStyle name="Top and Bottom Border 6 3 2 2" xfId="17138" xr:uid="{77C670E5-D75D-4943-9FEB-5DC934A993D9}"/>
    <cellStyle name="Top and Bottom Border 6 3 2 2 2" xfId="17139" xr:uid="{C39C5AF7-C8A5-4699-8422-5C651C1EAB27}"/>
    <cellStyle name="Top and Bottom Border 6 3 2 2 2 2" xfId="17140" xr:uid="{717A01E8-5BDB-49AF-8379-0E6DF8770CC9}"/>
    <cellStyle name="Top and Bottom Border 6 3 2 2 3" xfId="17141" xr:uid="{077B9172-F837-47DF-910E-63B4F421B38D}"/>
    <cellStyle name="Top and Bottom Border 6 3 2 3" xfId="17142" xr:uid="{C6B5E3F7-28A2-4D40-8FC1-F012887D3C90}"/>
    <cellStyle name="Top and Bottom Border 6 3 2 3 2" xfId="17143" xr:uid="{E7C253DD-1A28-4BD3-9419-5189A31AB6E7}"/>
    <cellStyle name="Top and Bottom Border 6 3 2 4" xfId="17144" xr:uid="{B99A047F-1541-4AB3-AE73-3CC800923793}"/>
    <cellStyle name="Top and Bottom Border 6 3 2 4 2" xfId="17145" xr:uid="{E4C892B4-FA21-4336-9758-BEFA4971B4EC}"/>
    <cellStyle name="Top and Bottom Border 6 3 2 5" xfId="17146" xr:uid="{5708545B-4F59-4B38-B7FA-73CF69DDC8AF}"/>
    <cellStyle name="Top and Bottom Border 6 3 3" xfId="17147" xr:uid="{ADB68232-F6B7-44EA-A863-E16F481118A3}"/>
    <cellStyle name="Top and Bottom Border 6 3 3 2" xfId="17148" xr:uid="{B1479ABD-2483-4C50-8907-95EC89F82CE9}"/>
    <cellStyle name="Top and Bottom Border 6 3 3 2 2" xfId="17149" xr:uid="{DA0A1443-59D4-4C8F-9D85-13E3D5559360}"/>
    <cellStyle name="Top and Bottom Border 6 3 3 2 2 2" xfId="17150" xr:uid="{EFAAED9F-F4AC-41A2-AFBA-4FF44E9EFBD4}"/>
    <cellStyle name="Top and Bottom Border 6 3 3 2 3" xfId="17151" xr:uid="{B53F5DE8-4050-4348-BCD7-97AD87B67614}"/>
    <cellStyle name="Top and Bottom Border 6 3 3 3" xfId="17152" xr:uid="{1FC0814B-9502-405F-BB20-3395D4BE86A9}"/>
    <cellStyle name="Top and Bottom Border 6 3 3 3 2" xfId="17153" xr:uid="{0C53DE6B-F9E0-4C85-89DF-D6EBA73788E4}"/>
    <cellStyle name="Top and Bottom Border 6 3 3 4" xfId="17154" xr:uid="{D256E72A-9D9B-49AF-A13C-F9725164E423}"/>
    <cellStyle name="Top and Bottom Border 6 3 3 4 2" xfId="17155" xr:uid="{B83CE425-3A96-44CA-9F92-80FC118AE8CD}"/>
    <cellStyle name="Top and Bottom Border 6 3 3 5" xfId="17156" xr:uid="{0A7699E7-8499-4EFA-B5FB-1E042FC55844}"/>
    <cellStyle name="Top and Bottom Border 6 3 4" xfId="17157" xr:uid="{8DA9F094-5D74-49B4-AE18-73A43292FF1E}"/>
    <cellStyle name="Top and Bottom Border 6 3 4 2" xfId="17158" xr:uid="{0E52ABE2-CC66-45F9-80AC-74649ACED87C}"/>
    <cellStyle name="Top and Bottom Border 6 3 4 2 2" xfId="17159" xr:uid="{21BE0162-DF75-42F9-962C-1A204021D8EE}"/>
    <cellStyle name="Top and Bottom Border 6 3 4 2 2 2" xfId="17160" xr:uid="{5AA1670C-4214-4B64-9B4E-1E1B8ED05DDE}"/>
    <cellStyle name="Top and Bottom Border 6 3 4 2 3" xfId="17161" xr:uid="{69BD08D3-C784-4A8C-A5B0-78EDE39BC4D6}"/>
    <cellStyle name="Top and Bottom Border 6 3 4 3" xfId="17162" xr:uid="{B5F9247C-B616-4251-986F-6BA95EB2CC14}"/>
    <cellStyle name="Top and Bottom Border 6 3 4 3 2" xfId="17163" xr:uid="{B2565D3D-353A-462E-91ED-BCCC77DA844F}"/>
    <cellStyle name="Top and Bottom Border 6 3 4 4" xfId="17164" xr:uid="{B49893B8-A4C3-4EA0-9E35-4A992BC6DF6C}"/>
    <cellStyle name="Top and Bottom Border 6 3 4 4 2" xfId="17165" xr:uid="{6A2CE361-341E-44C5-A44C-140A1E24D776}"/>
    <cellStyle name="Top and Bottom Border 6 3 4 5" xfId="17166" xr:uid="{9DD34B3C-1A83-46A4-BED0-88005A9DB527}"/>
    <cellStyle name="Top and Bottom Border 6 3 5" xfId="17167" xr:uid="{384365D0-4F5F-4C41-9E41-DAA375C8267C}"/>
    <cellStyle name="Top and Bottom Border 6 3 5 2" xfId="17168" xr:uid="{755002DC-B560-4137-97A0-5B0FE37F9781}"/>
    <cellStyle name="Top and Bottom Border 6 3 5 2 2" xfId="17169" xr:uid="{6F4F6F51-047A-4DD1-828D-DE4D58CE5B28}"/>
    <cellStyle name="Top and Bottom Border 6 3 5 2 2 2" xfId="17170" xr:uid="{CE5673F0-6B88-4CB1-A0B2-E74B83C526E5}"/>
    <cellStyle name="Top and Bottom Border 6 3 5 2 3" xfId="17171" xr:uid="{30E5A15C-27BC-4CA1-B59A-C8CFC93A7A7B}"/>
    <cellStyle name="Top and Bottom Border 6 3 5 3" xfId="17172" xr:uid="{297B40E0-9FF6-4C92-9F5A-B6AEC274886C}"/>
    <cellStyle name="Top and Bottom Border 6 3 5 3 2" xfId="17173" xr:uid="{27C6251F-FA6C-4BB9-94A9-5DCB4C048B89}"/>
    <cellStyle name="Top and Bottom Border 6 3 5 4" xfId="17174" xr:uid="{CE7A1F79-CAD4-4DE4-B838-957849E75F5F}"/>
    <cellStyle name="Top and Bottom Border 6 3 6" xfId="17175" xr:uid="{0AE38D95-2C89-47ED-A636-E21F9ABB9583}"/>
    <cellStyle name="Top and Bottom Border 6 3 6 2" xfId="17176" xr:uid="{1EBE1A92-16CF-40A3-98A9-07C9422C318C}"/>
    <cellStyle name="Top and Bottom Border 6 3 6 2 2" xfId="17177" xr:uid="{A9FF622C-4BA3-4402-BA7D-FF807BC26D40}"/>
    <cellStyle name="Top and Bottom Border 6 3 6 3" xfId="17178" xr:uid="{1C6BB1D3-4498-4D52-9B28-2D8C93C08410}"/>
    <cellStyle name="Top and Bottom Border 6 3 7" xfId="17179" xr:uid="{8BE70A1E-632F-4528-B5DD-32699501AC28}"/>
    <cellStyle name="Top and Bottom Border 6 3 7 2" xfId="17180" xr:uid="{D37AB0A5-9901-4A0F-8785-D90E7CBDCCC5}"/>
    <cellStyle name="Top and Bottom Border 6 3 8" xfId="17181" xr:uid="{1FF0B0DF-0D90-4F17-96F9-607E7E927092}"/>
    <cellStyle name="Top and Bottom Border 6 3 8 2" xfId="17182" xr:uid="{74718F52-1676-459E-A8BE-A8C997A26C5A}"/>
    <cellStyle name="Top and Bottom Border 6 3 9" xfId="17183" xr:uid="{3D6354DD-E5B4-4D09-B981-B73E760CEE62}"/>
    <cellStyle name="Top and Bottom Border 6 4" xfId="17184" xr:uid="{2C356021-ED90-4415-AC8F-7AFF08C996D7}"/>
    <cellStyle name="Top and Bottom Border 6 4 2" xfId="17185" xr:uid="{475B5806-5473-4586-8274-99A5AC6EDD75}"/>
    <cellStyle name="Top and Bottom Border 6 4 2 2" xfId="17186" xr:uid="{74EE6D09-879F-4FDC-90E9-CC4AC84A51DB}"/>
    <cellStyle name="Top and Bottom Border 6 4 2 2 2" xfId="17187" xr:uid="{FD9662DA-E33F-485E-98F7-FDBA61DF9A53}"/>
    <cellStyle name="Top and Bottom Border 6 4 2 2 2 2" xfId="17188" xr:uid="{58F4577D-603A-40D6-BB74-8AAD10C68B33}"/>
    <cellStyle name="Top and Bottom Border 6 4 2 2 3" xfId="17189" xr:uid="{1746BD1A-C789-428D-9134-C73D3816DA80}"/>
    <cellStyle name="Top and Bottom Border 6 4 2 3" xfId="17190" xr:uid="{B71EBF86-5AC9-4B6B-AF2E-72FED2786DAD}"/>
    <cellStyle name="Top and Bottom Border 6 4 2 3 2" xfId="17191" xr:uid="{6710C4B0-953D-4B11-BC49-5CB2F85FF909}"/>
    <cellStyle name="Top and Bottom Border 6 4 2 4" xfId="17192" xr:uid="{DF1D899A-9040-4F22-B77D-C600500C62BF}"/>
    <cellStyle name="Top and Bottom Border 6 4 2 4 2" xfId="17193" xr:uid="{548ABFA1-7581-465A-B262-9C926B8E4A7A}"/>
    <cellStyle name="Top and Bottom Border 6 4 2 5" xfId="17194" xr:uid="{7BA00EAC-F1F9-4517-97BB-EECC88CA3349}"/>
    <cellStyle name="Top and Bottom Border 6 4 3" xfId="17195" xr:uid="{9ACA81FF-8F7D-489F-97BE-87715DE613B1}"/>
    <cellStyle name="Top and Bottom Border 6 4 3 2" xfId="17196" xr:uid="{B18671E8-D6A1-4EC7-B5FB-5A4711462B94}"/>
    <cellStyle name="Top and Bottom Border 6 4 3 2 2" xfId="17197" xr:uid="{BF4985FD-859D-46DE-90A3-806F0E611534}"/>
    <cellStyle name="Top and Bottom Border 6 4 3 2 2 2" xfId="17198" xr:uid="{4C071546-D1D6-4CCF-8F90-3369F2EA6E9A}"/>
    <cellStyle name="Top and Bottom Border 6 4 3 2 3" xfId="17199" xr:uid="{6BA8C918-C311-4487-B176-15ADF7DAC635}"/>
    <cellStyle name="Top and Bottom Border 6 4 3 3" xfId="17200" xr:uid="{6A99A951-A47C-46DC-836C-C802071404E4}"/>
    <cellStyle name="Top and Bottom Border 6 4 3 3 2" xfId="17201" xr:uid="{42982C4C-0649-4B61-BC51-32EEE5E51768}"/>
    <cellStyle name="Top and Bottom Border 6 4 3 4" xfId="17202" xr:uid="{E2D28B5B-A76E-4074-A47E-E92C71F22B9F}"/>
    <cellStyle name="Top and Bottom Border 6 4 3 4 2" xfId="17203" xr:uid="{0BF9B67D-CBF6-4158-8E31-1C1C7FE84268}"/>
    <cellStyle name="Top and Bottom Border 6 4 3 5" xfId="17204" xr:uid="{FEF6904A-CED7-4989-BD16-0D8A5C0B16C9}"/>
    <cellStyle name="Top and Bottom Border 6 4 4" xfId="17205" xr:uid="{4AA00E36-0B7C-4B00-8C1F-3A7179776623}"/>
    <cellStyle name="Top and Bottom Border 6 4 4 2" xfId="17206" xr:uid="{2A9C9AEB-FE93-4B0E-B349-14BDF66A9AF0}"/>
    <cellStyle name="Top and Bottom Border 6 4 4 2 2" xfId="17207" xr:uid="{F51E8A52-CDC7-4750-8A6B-766C14E6339A}"/>
    <cellStyle name="Top and Bottom Border 6 4 4 2 2 2" xfId="17208" xr:uid="{4C618525-779C-400F-BB3E-341D4ABF774C}"/>
    <cellStyle name="Top and Bottom Border 6 4 4 2 3" xfId="17209" xr:uid="{B3DEDB7F-48B0-48D2-9BA4-91D9A5DA9FDB}"/>
    <cellStyle name="Top and Bottom Border 6 4 4 3" xfId="17210" xr:uid="{7432E102-AA6D-41F9-940A-968EC3679CD3}"/>
    <cellStyle name="Top and Bottom Border 6 4 4 3 2" xfId="17211" xr:uid="{97D45CF6-217A-42B3-ABE5-8195AE45C3A6}"/>
    <cellStyle name="Top and Bottom Border 6 4 4 4" xfId="17212" xr:uid="{412B4082-C0F6-4E83-B811-9F14E3B2129E}"/>
    <cellStyle name="Top and Bottom Border 6 4 4 4 2" xfId="17213" xr:uid="{3228F5EA-D5C7-4140-8AD9-C2F22AB994B5}"/>
    <cellStyle name="Top and Bottom Border 6 4 4 5" xfId="17214" xr:uid="{71D0B484-C2E0-4108-9820-EDC123DF83D9}"/>
    <cellStyle name="Top and Bottom Border 6 4 5" xfId="17215" xr:uid="{E87F1102-6074-4AF9-BDBB-CA4AE20BA10C}"/>
    <cellStyle name="Top and Bottom Border 6 4 5 2" xfId="17216" xr:uid="{7B69AC93-79A1-4A41-A1D6-9F45218E2D5D}"/>
    <cellStyle name="Top and Bottom Border 6 4 5 2 2" xfId="17217" xr:uid="{A7042E48-13C9-4AF5-9B14-31DAB9DDD07D}"/>
    <cellStyle name="Top and Bottom Border 6 4 5 2 2 2" xfId="17218" xr:uid="{4A42FFB7-95C1-4ACD-A411-DEC57CE5B8B0}"/>
    <cellStyle name="Top and Bottom Border 6 4 5 2 3" xfId="17219" xr:uid="{CCD9493A-712E-46E3-BBA4-FC215F52D31E}"/>
    <cellStyle name="Top and Bottom Border 6 4 5 3" xfId="17220" xr:uid="{DBACA036-D6F4-483E-8A3A-33F894277114}"/>
    <cellStyle name="Top and Bottom Border 6 4 5 3 2" xfId="17221" xr:uid="{B2BA41AA-FD4F-4283-BA5B-70B4A1B013D3}"/>
    <cellStyle name="Top and Bottom Border 6 4 5 4" xfId="17222" xr:uid="{1271BC47-CF0C-46B0-9926-01BCB56118BA}"/>
    <cellStyle name="Top and Bottom Border 6 4 6" xfId="17223" xr:uid="{A406170C-A87C-4BDC-9ABD-9CB18F481390}"/>
    <cellStyle name="Top and Bottom Border 6 4 6 2" xfId="17224" xr:uid="{EA6E018E-1E57-475B-9276-299B279D2AC6}"/>
    <cellStyle name="Top and Bottom Border 6 4 6 2 2" xfId="17225" xr:uid="{D1A66835-AEA4-4C7C-8103-43818EF645AB}"/>
    <cellStyle name="Top and Bottom Border 6 4 6 3" xfId="17226" xr:uid="{C5D1B942-D249-4675-B458-1D36A72896CD}"/>
    <cellStyle name="Top and Bottom Border 6 4 7" xfId="17227" xr:uid="{8F01EADC-33D1-41C5-A5FD-AC4ACBE0F863}"/>
    <cellStyle name="Top and Bottom Border 6 4 7 2" xfId="17228" xr:uid="{3CAC1EA9-841E-4245-A4CD-F4AF36E79A9B}"/>
    <cellStyle name="Top and Bottom Border 6 4 8" xfId="17229" xr:uid="{859C01E7-9B6F-4304-8E0F-6FDDD07E2BF8}"/>
    <cellStyle name="Top and Bottom Border 6 4 8 2" xfId="17230" xr:uid="{F114E78A-43AF-4551-8DB5-66A8F9BF1DC4}"/>
    <cellStyle name="Top and Bottom Border 6 4 9" xfId="17231" xr:uid="{07F0CE8F-4417-4A10-BD44-F039D81EBA70}"/>
    <cellStyle name="Top and Bottom Border 6 5" xfId="17232" xr:uid="{38079A3C-DCF7-4D29-ACD3-9CEB0ACD43DC}"/>
    <cellStyle name="Top and Bottom Border 6 5 2" xfId="17233" xr:uid="{31CF245A-99FD-487F-834D-B1CEA833311A}"/>
    <cellStyle name="Top and Bottom Border 6 5 2 2" xfId="17234" xr:uid="{4513183B-DA94-46C8-A13B-4B053BF70A48}"/>
    <cellStyle name="Top and Bottom Border 6 5 2 2 2" xfId="17235" xr:uid="{B96B81C7-115B-47AA-A7AE-1B5D031AD686}"/>
    <cellStyle name="Top and Bottom Border 6 5 2 3" xfId="17236" xr:uid="{5BB69844-F404-4D4C-B661-1281E5899D13}"/>
    <cellStyle name="Top and Bottom Border 6 5 3" xfId="17237" xr:uid="{2359C037-142B-4080-B119-8261213E1E45}"/>
    <cellStyle name="Top and Bottom Border 6 5 3 2" xfId="17238" xr:uid="{DCC7D9FF-FE0E-40B8-A804-E76F182CFC5E}"/>
    <cellStyle name="Top and Bottom Border 6 5 4" xfId="17239" xr:uid="{597B66E8-22E6-4301-9472-8D5D0CAC7470}"/>
    <cellStyle name="Top and Bottom Border 6 5 4 2" xfId="17240" xr:uid="{073992EE-717D-4A5A-8A50-FA9295DF1B6A}"/>
    <cellStyle name="Top and Bottom Border 6 5 5" xfId="17241" xr:uid="{907FC253-D0C0-4769-9C91-53BFB645B559}"/>
    <cellStyle name="Top and Bottom Border 6 6" xfId="17242" xr:uid="{7891668C-27C1-4683-9624-E08DA13F382E}"/>
    <cellStyle name="Top and Bottom Border 6 6 2" xfId="17243" xr:uid="{DCDE8EEF-20D2-4175-A6AA-D434C707E188}"/>
    <cellStyle name="Top and Bottom Border 6 6 2 2" xfId="17244" xr:uid="{7F6BD491-F279-4BEF-83F1-210D83AA9FB4}"/>
    <cellStyle name="Top and Bottom Border 6 6 2 2 2" xfId="17245" xr:uid="{1E7BA8D4-7392-4AB6-AFBE-E94397034193}"/>
    <cellStyle name="Top and Bottom Border 6 6 2 3" xfId="17246" xr:uid="{54E460EA-A882-403D-97E0-71C0DE08010F}"/>
    <cellStyle name="Top and Bottom Border 6 6 3" xfId="17247" xr:uid="{47DA6ED4-B681-4EDA-852E-50B2ACFCCDF3}"/>
    <cellStyle name="Top and Bottom Border 6 6 3 2" xfId="17248" xr:uid="{1F8411E8-ECAE-45A9-B70A-8A72B8DA9A00}"/>
    <cellStyle name="Top and Bottom Border 6 6 4" xfId="17249" xr:uid="{C3F1803E-2180-43AB-8CEE-22FE36B9FD01}"/>
    <cellStyle name="Top and Bottom Border 6 6 4 2" xfId="17250" xr:uid="{0A426165-317A-47F8-9668-A84BB5051090}"/>
    <cellStyle name="Top and Bottom Border 6 6 5" xfId="17251" xr:uid="{5435B2CD-51C7-4F04-8214-D2687A67851D}"/>
    <cellStyle name="Top and Bottom Border 6 7" xfId="17252" xr:uid="{90B1BFC2-79C2-48D1-9146-A4DFF23F624E}"/>
    <cellStyle name="Top and Bottom Border 6 7 2" xfId="17253" xr:uid="{E77500C2-0417-4FC5-8789-1527B91C063E}"/>
    <cellStyle name="Top and Bottom Border 6 7 2 2" xfId="17254" xr:uid="{CE72E86A-FA6E-42A8-ABAA-68E5001F649B}"/>
    <cellStyle name="Top and Bottom Border 6 7 2 2 2" xfId="17255" xr:uid="{07CB5C99-E1C8-4262-A8C0-7BE4C4C62577}"/>
    <cellStyle name="Top and Bottom Border 6 7 2 3" xfId="17256" xr:uid="{8C6934AE-8341-4263-A821-5A7B84938118}"/>
    <cellStyle name="Top and Bottom Border 6 7 3" xfId="17257" xr:uid="{D2947F5D-3497-4301-947C-7E3A612C52B7}"/>
    <cellStyle name="Top and Bottom Border 6 7 3 2" xfId="17258" xr:uid="{A0E86246-1406-4B51-AC77-F4DFBF652B5C}"/>
    <cellStyle name="Top and Bottom Border 6 7 4" xfId="17259" xr:uid="{DC705A24-1FA6-4218-9D63-2BB62621BC92}"/>
    <cellStyle name="Top and Bottom Border 6 7 4 2" xfId="17260" xr:uid="{8B5FF7F5-12A9-4E1B-8ACB-1F435E4C936E}"/>
    <cellStyle name="Top and Bottom Border 6 7 5" xfId="17261" xr:uid="{2717FF02-0485-458C-9DEF-375BBD82C8FC}"/>
    <cellStyle name="Top and Bottom Border 6 8" xfId="17262" xr:uid="{CEB59874-4835-4C60-A2E8-679696847780}"/>
    <cellStyle name="Top and Bottom Border 6 8 2" xfId="17263" xr:uid="{1CA5D649-6F70-4586-96CB-1E230ED06515}"/>
    <cellStyle name="Top and Bottom Border 6 8 2 2" xfId="17264" xr:uid="{30647D77-82A1-443C-A3DF-C8F9C64A8493}"/>
    <cellStyle name="Top and Bottom Border 6 8 3" xfId="17265" xr:uid="{0CA8A768-B93F-4660-808C-A8E54814AF29}"/>
    <cellStyle name="Top and Bottom Border 6 9" xfId="17266" xr:uid="{4945EC1B-CFCB-43FD-9C5F-47393CE7930F}"/>
    <cellStyle name="Top and Bottom Border 6 9 2" xfId="17267" xr:uid="{703EC254-193F-4ADC-91A5-C723BB75C498}"/>
    <cellStyle name="Top and Bottom Border 7" xfId="17268" xr:uid="{2EFF1107-F7CF-4119-913D-11AA2F3BF257}"/>
    <cellStyle name="Top and Bottom Border 7 10" xfId="17269" xr:uid="{502508A2-A641-4CDE-9BF0-DDD0BCCD738B}"/>
    <cellStyle name="Top and Bottom Border 7 2" xfId="17270" xr:uid="{21D4C7C2-D313-4F08-A364-BA7D5E4DB819}"/>
    <cellStyle name="Top and Bottom Border 7 2 2" xfId="17271" xr:uid="{4CC3B734-E1C6-42A6-BAEC-8069F9A2A680}"/>
    <cellStyle name="Top and Bottom Border 7 2 2 2" xfId="17272" xr:uid="{A428F7AE-91D2-401D-825C-626FF74AD9E8}"/>
    <cellStyle name="Top and Bottom Border 7 2 2 2 2" xfId="17273" xr:uid="{1D5FCD5F-5BBE-4C42-AB13-235669C9F40C}"/>
    <cellStyle name="Top and Bottom Border 7 2 2 2 2 2" xfId="17274" xr:uid="{5F25FB7A-C891-4559-8572-7A7829E20F87}"/>
    <cellStyle name="Top and Bottom Border 7 2 2 2 3" xfId="17275" xr:uid="{FA1E5DFE-7EE9-4CBD-85E0-F7F14A8BE72A}"/>
    <cellStyle name="Top and Bottom Border 7 2 2 3" xfId="17276" xr:uid="{CECEA65C-9B95-4E4F-93E6-DE32AAFCC795}"/>
    <cellStyle name="Top and Bottom Border 7 2 2 3 2" xfId="17277" xr:uid="{1857C0CF-2021-480D-B054-5DDBE078EDA7}"/>
    <cellStyle name="Top and Bottom Border 7 2 2 4" xfId="17278" xr:uid="{12990915-5345-49A4-8EC9-064CE2768F52}"/>
    <cellStyle name="Top and Bottom Border 7 2 2 4 2" xfId="17279" xr:uid="{B0E35D7E-23BF-4056-8967-4A82A489E870}"/>
    <cellStyle name="Top and Bottom Border 7 2 2 5" xfId="17280" xr:uid="{C5AA71AF-1C19-45F4-92EC-184E0F221A25}"/>
    <cellStyle name="Top and Bottom Border 7 2 3" xfId="17281" xr:uid="{79A2CC72-8FB3-4CDF-9F5A-493C3817EF94}"/>
    <cellStyle name="Top and Bottom Border 7 2 3 2" xfId="17282" xr:uid="{96103C6D-3921-44F2-BC01-20853ECAA4CB}"/>
    <cellStyle name="Top and Bottom Border 7 2 3 2 2" xfId="17283" xr:uid="{C227EA30-2094-4102-80DE-7CB92511D79A}"/>
    <cellStyle name="Top and Bottom Border 7 2 3 2 2 2" xfId="17284" xr:uid="{07D9E91F-6ED4-4145-8278-B3719E3AA861}"/>
    <cellStyle name="Top and Bottom Border 7 2 3 2 3" xfId="17285" xr:uid="{F0FF8198-46A6-48A5-B726-4022C0DD3148}"/>
    <cellStyle name="Top and Bottom Border 7 2 3 3" xfId="17286" xr:uid="{6CA485B6-2063-442B-9E66-8973F823097C}"/>
    <cellStyle name="Top and Bottom Border 7 2 3 3 2" xfId="17287" xr:uid="{74DA3384-8AED-49E0-9500-4747DF9A6252}"/>
    <cellStyle name="Top and Bottom Border 7 2 3 4" xfId="17288" xr:uid="{56C944FD-7FF4-4AFD-A508-0A2B9E3A0C31}"/>
    <cellStyle name="Top and Bottom Border 7 2 3 4 2" xfId="17289" xr:uid="{FFD66562-A283-4C35-A76C-56D23AF18177}"/>
    <cellStyle name="Top and Bottom Border 7 2 3 5" xfId="17290" xr:uid="{7C00EE3D-E729-47F3-AB06-A00CF4560E36}"/>
    <cellStyle name="Top and Bottom Border 7 2 4" xfId="17291" xr:uid="{A58F9004-85BC-40F5-B170-1C4640895482}"/>
    <cellStyle name="Top and Bottom Border 7 2 4 2" xfId="17292" xr:uid="{078D7EA4-6F58-4261-9E74-10FA5D6D5375}"/>
    <cellStyle name="Top and Bottom Border 7 2 4 2 2" xfId="17293" xr:uid="{78075ACE-3E6B-458D-9D29-02D44C6EF387}"/>
    <cellStyle name="Top and Bottom Border 7 2 4 2 2 2" xfId="17294" xr:uid="{BF8AF292-4D0C-446D-AB77-A0420CF5BD8B}"/>
    <cellStyle name="Top and Bottom Border 7 2 4 2 3" xfId="17295" xr:uid="{5A3CC306-E816-42B1-B070-799632772FAB}"/>
    <cellStyle name="Top and Bottom Border 7 2 4 3" xfId="17296" xr:uid="{42776837-BB15-4138-BFA0-CD812A623E9E}"/>
    <cellStyle name="Top and Bottom Border 7 2 4 3 2" xfId="17297" xr:uid="{EDBBB9E4-7045-40E5-A0ED-90BD1969CB1F}"/>
    <cellStyle name="Top and Bottom Border 7 2 4 4" xfId="17298" xr:uid="{E2143CB7-715F-4E3B-9D91-DDC95B80C572}"/>
    <cellStyle name="Top and Bottom Border 7 2 4 4 2" xfId="17299" xr:uid="{09A0EECD-8572-49FE-8F12-F2FD52DD9A83}"/>
    <cellStyle name="Top and Bottom Border 7 2 4 5" xfId="17300" xr:uid="{340ED95A-806B-42B1-9C92-C1066C01E94F}"/>
    <cellStyle name="Top and Bottom Border 7 2 5" xfId="17301" xr:uid="{F7505D5E-4761-4EBB-A88E-3CA65854C6BE}"/>
    <cellStyle name="Top and Bottom Border 7 2 5 2" xfId="17302" xr:uid="{58D214B6-B6D8-401A-8A1F-CF66CE8D3EC9}"/>
    <cellStyle name="Top and Bottom Border 7 2 5 2 2" xfId="17303" xr:uid="{1A9860AD-39CD-4C6E-BE0F-8E466A64681A}"/>
    <cellStyle name="Top and Bottom Border 7 2 5 2 2 2" xfId="17304" xr:uid="{8628892E-A94C-45F9-ADED-82520FE7246B}"/>
    <cellStyle name="Top and Bottom Border 7 2 5 2 3" xfId="17305" xr:uid="{1FD3130C-5670-49B5-AC9E-8A3A82820116}"/>
    <cellStyle name="Top and Bottom Border 7 2 5 3" xfId="17306" xr:uid="{77F3FAA4-249B-4613-A445-F239AD5103E5}"/>
    <cellStyle name="Top and Bottom Border 7 2 5 3 2" xfId="17307" xr:uid="{F4EEF969-506E-459B-8CFC-26DCDB05B53D}"/>
    <cellStyle name="Top and Bottom Border 7 2 5 4" xfId="17308" xr:uid="{C6B0B5A8-219E-48A2-BC2D-E514F7158AFA}"/>
    <cellStyle name="Top and Bottom Border 7 2 6" xfId="17309" xr:uid="{D658C857-6CA0-4F75-94DD-FD8CB2BBA64D}"/>
    <cellStyle name="Top and Bottom Border 7 2 6 2" xfId="17310" xr:uid="{2AB94443-64ED-4035-9302-A8BA435D19A7}"/>
    <cellStyle name="Top and Bottom Border 7 2 6 2 2" xfId="17311" xr:uid="{785C3197-6561-44A3-9639-93A0AFE0B987}"/>
    <cellStyle name="Top and Bottom Border 7 2 6 3" xfId="17312" xr:uid="{819FBE5D-88AA-4A25-87A1-846C0D8B7650}"/>
    <cellStyle name="Top and Bottom Border 7 2 7" xfId="17313" xr:uid="{4DDD1577-1B5C-4293-B1A4-C0FFCF21A2D8}"/>
    <cellStyle name="Top and Bottom Border 7 2 7 2" xfId="17314" xr:uid="{34ACDB35-AAAD-48FC-A561-24EF656A8A44}"/>
    <cellStyle name="Top and Bottom Border 7 2 8" xfId="17315" xr:uid="{A850B33C-8361-4CC3-8119-E3E88EAAC78D}"/>
    <cellStyle name="Top and Bottom Border 7 2 8 2" xfId="17316" xr:uid="{261695FD-6127-44F2-8FE3-077058DE8C3E}"/>
    <cellStyle name="Top and Bottom Border 7 2 9" xfId="17317" xr:uid="{2780974F-D6B6-498C-83BC-EC1E44664E8A}"/>
    <cellStyle name="Top and Bottom Border 7 3" xfId="17318" xr:uid="{05AD0840-DBFD-48D4-9509-7EBC5F55AB91}"/>
    <cellStyle name="Top and Bottom Border 7 3 2" xfId="17319" xr:uid="{4BA80197-5CA4-4155-BB00-3C80EFAC74CF}"/>
    <cellStyle name="Top and Bottom Border 7 3 2 2" xfId="17320" xr:uid="{93D941DC-BD0E-4154-85AA-D68F7548F512}"/>
    <cellStyle name="Top and Bottom Border 7 3 2 2 2" xfId="17321" xr:uid="{25A9B9E6-A032-4CD2-8C1D-ED138FB9ECC8}"/>
    <cellStyle name="Top and Bottom Border 7 3 2 2 2 2" xfId="17322" xr:uid="{7AFBB7AD-CCBE-45AA-B15C-2D0F875BA54A}"/>
    <cellStyle name="Top and Bottom Border 7 3 2 2 3" xfId="17323" xr:uid="{B4B08DE2-D905-4625-9116-6D7D6DA4FD1D}"/>
    <cellStyle name="Top and Bottom Border 7 3 2 3" xfId="17324" xr:uid="{BAD1B83E-0339-46C6-95C5-CF53F8ADFECC}"/>
    <cellStyle name="Top and Bottom Border 7 3 2 3 2" xfId="17325" xr:uid="{1434B8B4-C90C-4CCC-80B5-0C06609DBA63}"/>
    <cellStyle name="Top and Bottom Border 7 3 2 4" xfId="17326" xr:uid="{2B31ABF4-2129-4FF4-A7F1-C6D8B02E50B1}"/>
    <cellStyle name="Top and Bottom Border 7 3 2 4 2" xfId="17327" xr:uid="{253A2DDE-E27B-46F2-8B7B-6A4D61324E00}"/>
    <cellStyle name="Top and Bottom Border 7 3 2 5" xfId="17328" xr:uid="{C011385E-FEE2-4943-8BB4-E615936D046C}"/>
    <cellStyle name="Top and Bottom Border 7 3 3" xfId="17329" xr:uid="{2A564D68-4A44-458E-8DC5-3105FF123186}"/>
    <cellStyle name="Top and Bottom Border 7 3 3 2" xfId="17330" xr:uid="{71766A54-A3CF-4139-9EFB-4E5031A212F4}"/>
    <cellStyle name="Top and Bottom Border 7 3 3 2 2" xfId="17331" xr:uid="{968C0D8C-4267-47BC-90E1-132CB86ED982}"/>
    <cellStyle name="Top and Bottom Border 7 3 3 2 2 2" xfId="17332" xr:uid="{39E903CC-8A96-490D-9B1A-90244413CBE7}"/>
    <cellStyle name="Top and Bottom Border 7 3 3 2 3" xfId="17333" xr:uid="{FF97E056-EF56-4AF5-B18A-88884E5C0228}"/>
    <cellStyle name="Top and Bottom Border 7 3 3 3" xfId="17334" xr:uid="{5FD329CE-831D-4139-B242-D66FD29970FF}"/>
    <cellStyle name="Top and Bottom Border 7 3 3 3 2" xfId="17335" xr:uid="{F9FECDC1-58A0-4271-BA5F-B08376D7724B}"/>
    <cellStyle name="Top and Bottom Border 7 3 3 4" xfId="17336" xr:uid="{C74E45EC-F4C6-41AC-89A3-3A69BB2538ED}"/>
    <cellStyle name="Top and Bottom Border 7 3 3 4 2" xfId="17337" xr:uid="{F8A83537-A72C-4F99-BEE6-746A8AF6CDE1}"/>
    <cellStyle name="Top and Bottom Border 7 3 3 5" xfId="17338" xr:uid="{DF5BCE44-8814-4804-9B28-06DDA88031DA}"/>
    <cellStyle name="Top and Bottom Border 7 3 4" xfId="17339" xr:uid="{B9C108DA-02D6-4468-8CBD-2CB76F31174A}"/>
    <cellStyle name="Top and Bottom Border 7 3 4 2" xfId="17340" xr:uid="{22745D9D-671A-471C-BE81-47465D83EDD6}"/>
    <cellStyle name="Top and Bottom Border 7 3 4 2 2" xfId="17341" xr:uid="{683C2B5E-FCB4-4ACA-851A-D904B6F7920D}"/>
    <cellStyle name="Top and Bottom Border 7 3 4 2 2 2" xfId="17342" xr:uid="{87F79BF9-4C9C-4633-9D6D-9014D64B4017}"/>
    <cellStyle name="Top and Bottom Border 7 3 4 2 3" xfId="17343" xr:uid="{ADAAE5B2-7E25-4ACE-96DA-30790EBA11DE}"/>
    <cellStyle name="Top and Bottom Border 7 3 4 3" xfId="17344" xr:uid="{4C90FD8E-E57F-401F-9B87-26D09E5AAC1E}"/>
    <cellStyle name="Top and Bottom Border 7 3 4 3 2" xfId="17345" xr:uid="{06C69ABD-3548-4493-83D0-BDAB2CF325D6}"/>
    <cellStyle name="Top and Bottom Border 7 3 4 4" xfId="17346" xr:uid="{84CB7C4A-61DB-49A2-9931-599656C32CF8}"/>
    <cellStyle name="Top and Bottom Border 7 3 4 4 2" xfId="17347" xr:uid="{9FC8C065-2C54-4C9A-A3A6-FBED90DE46EB}"/>
    <cellStyle name="Top and Bottom Border 7 3 4 5" xfId="17348" xr:uid="{6E6632BB-9D04-4677-8383-FDBE57202B26}"/>
    <cellStyle name="Top and Bottom Border 7 3 5" xfId="17349" xr:uid="{5C970BFE-2FE0-46FE-97C7-B9646ED97DDC}"/>
    <cellStyle name="Top and Bottom Border 7 3 5 2" xfId="17350" xr:uid="{6A840DCD-7A40-49BC-BCBA-17B35E53ED13}"/>
    <cellStyle name="Top and Bottom Border 7 3 5 2 2" xfId="17351" xr:uid="{B3C5F186-7DF7-48AB-9B3F-D0A6E88FCAB1}"/>
    <cellStyle name="Top and Bottom Border 7 3 5 2 2 2" xfId="17352" xr:uid="{E162F553-04A4-449E-B7DF-2F47135F24B4}"/>
    <cellStyle name="Top and Bottom Border 7 3 5 2 3" xfId="17353" xr:uid="{72AFF572-2D5D-4DE0-8047-62D1E721E85E}"/>
    <cellStyle name="Top and Bottom Border 7 3 5 3" xfId="17354" xr:uid="{EAF8D106-44E4-4B2C-BD47-F3ECDA9371DE}"/>
    <cellStyle name="Top and Bottom Border 7 3 5 3 2" xfId="17355" xr:uid="{C3C3F190-2C01-4019-8A05-228CF8B312B6}"/>
    <cellStyle name="Top and Bottom Border 7 3 5 4" xfId="17356" xr:uid="{C21F26B0-EB42-4BBC-97B8-E9A2B6C22DED}"/>
    <cellStyle name="Top and Bottom Border 7 3 6" xfId="17357" xr:uid="{38B08420-82EC-41D5-BAB9-24E007C01FA0}"/>
    <cellStyle name="Top and Bottom Border 7 3 6 2" xfId="17358" xr:uid="{8F346168-2BA1-4D09-A62F-9C94471231C7}"/>
    <cellStyle name="Top and Bottom Border 7 3 6 2 2" xfId="17359" xr:uid="{6BC19842-CC9E-4A4A-963B-05255D7F1B50}"/>
    <cellStyle name="Top and Bottom Border 7 3 6 3" xfId="17360" xr:uid="{0BBE1434-C4B7-4278-AF09-837FA8807AAD}"/>
    <cellStyle name="Top and Bottom Border 7 3 7" xfId="17361" xr:uid="{E87CE380-211F-4554-86DC-7F0C22E73530}"/>
    <cellStyle name="Top and Bottom Border 7 3 7 2" xfId="17362" xr:uid="{D136550F-7CF0-47E6-A7B3-F1ECF963B85E}"/>
    <cellStyle name="Top and Bottom Border 7 3 8" xfId="17363" xr:uid="{50B47770-7E54-474D-998A-248A2167AC84}"/>
    <cellStyle name="Top and Bottom Border 7 3 8 2" xfId="17364" xr:uid="{C639E321-3E42-44A0-B44C-FC238560082C}"/>
    <cellStyle name="Top and Bottom Border 7 3 9" xfId="17365" xr:uid="{4F96EE08-9DA2-4A90-AF7D-75177F58FF64}"/>
    <cellStyle name="Top and Bottom Border 7 4" xfId="17366" xr:uid="{5E0A3CA0-ABA6-4D7C-9D25-99D9616B0D53}"/>
    <cellStyle name="Top and Bottom Border 7 4 2" xfId="17367" xr:uid="{DD65D191-7782-4048-B156-1CCB99A6FE72}"/>
    <cellStyle name="Top and Bottom Border 7 4 2 2" xfId="17368" xr:uid="{BCB1A962-4932-4FE8-AAB3-005AECF0B353}"/>
    <cellStyle name="Top and Bottom Border 7 4 2 2 2" xfId="17369" xr:uid="{0C451E5A-C7E5-4289-9C99-D6F7E65CD62B}"/>
    <cellStyle name="Top and Bottom Border 7 4 2 3" xfId="17370" xr:uid="{DD9268CA-0C6D-44D5-B8F7-7FF11C266FB5}"/>
    <cellStyle name="Top and Bottom Border 7 4 3" xfId="17371" xr:uid="{2F234F3A-D01F-4FC5-8B08-9960ABF4A86F}"/>
    <cellStyle name="Top and Bottom Border 7 4 3 2" xfId="17372" xr:uid="{B4EB75A6-D430-4471-8567-D17DB03484E6}"/>
    <cellStyle name="Top and Bottom Border 7 4 4" xfId="17373" xr:uid="{E00E89D1-3BAB-405E-8139-72E923773E9E}"/>
    <cellStyle name="Top and Bottom Border 7 4 4 2" xfId="17374" xr:uid="{EBBA026B-0CC8-4613-8A05-B38F2515C9E2}"/>
    <cellStyle name="Top and Bottom Border 7 4 5" xfId="17375" xr:uid="{9891E418-E231-46A7-9F5D-3A378D97CA1A}"/>
    <cellStyle name="Top and Bottom Border 7 5" xfId="17376" xr:uid="{BE39E96D-2122-4786-86B8-4488E57CB160}"/>
    <cellStyle name="Top and Bottom Border 7 5 2" xfId="17377" xr:uid="{AE53FC5B-B307-4B6F-B313-C658CDD37247}"/>
    <cellStyle name="Top and Bottom Border 7 5 2 2" xfId="17378" xr:uid="{5644E637-88C0-4CA0-9F1D-2881998E05B8}"/>
    <cellStyle name="Top and Bottom Border 7 5 2 2 2" xfId="17379" xr:uid="{8FD6BC02-45A1-4366-B502-E349919CB009}"/>
    <cellStyle name="Top and Bottom Border 7 5 2 3" xfId="17380" xr:uid="{A1835D97-2135-400E-A4D0-D271A59FC116}"/>
    <cellStyle name="Top and Bottom Border 7 5 3" xfId="17381" xr:uid="{7509EA5D-B634-4AD9-AE2E-B97A3647D663}"/>
    <cellStyle name="Top and Bottom Border 7 5 3 2" xfId="17382" xr:uid="{CE431058-406D-4182-8718-06C85DD621C9}"/>
    <cellStyle name="Top and Bottom Border 7 5 4" xfId="17383" xr:uid="{D8DC801A-4A06-4933-8B3D-7B17A9B44A8E}"/>
    <cellStyle name="Top and Bottom Border 7 5 4 2" xfId="17384" xr:uid="{A2993494-F1D9-4C7F-AD95-6FA485E9239E}"/>
    <cellStyle name="Top and Bottom Border 7 5 5" xfId="17385" xr:uid="{FDF2F68C-D952-4C06-A108-6E6F5877C539}"/>
    <cellStyle name="Top and Bottom Border 7 6" xfId="17386" xr:uid="{094C12B1-CA35-48C7-805B-66D37CF705D1}"/>
    <cellStyle name="Top and Bottom Border 7 6 2" xfId="17387" xr:uid="{94177D59-9600-4280-89D3-74B5A1B67BC7}"/>
    <cellStyle name="Top and Bottom Border 7 6 2 2" xfId="17388" xr:uid="{584A48F0-ADCC-4BE4-B674-5F266E44111C}"/>
    <cellStyle name="Top and Bottom Border 7 6 2 2 2" xfId="17389" xr:uid="{3AC71DD3-09ED-4D27-9255-6E930EB734E0}"/>
    <cellStyle name="Top and Bottom Border 7 6 2 3" xfId="17390" xr:uid="{C6DDC7B3-E5CD-4B89-90A6-3BBBBECDB632}"/>
    <cellStyle name="Top and Bottom Border 7 6 3" xfId="17391" xr:uid="{4996B318-5BA9-4236-B920-BB05F966130B}"/>
    <cellStyle name="Top and Bottom Border 7 6 3 2" xfId="17392" xr:uid="{F08E46D1-264A-4EA7-B10C-AA85F95E0203}"/>
    <cellStyle name="Top and Bottom Border 7 6 4" xfId="17393" xr:uid="{32431BA7-8B24-4725-8A88-DFB4BAA32C02}"/>
    <cellStyle name="Top and Bottom Border 7 6 4 2" xfId="17394" xr:uid="{F2332D84-5A3A-49D2-9618-E99AE7535BB4}"/>
    <cellStyle name="Top and Bottom Border 7 6 5" xfId="17395" xr:uid="{78F21CB1-2F0E-4315-A846-0CFEB1301E0A}"/>
    <cellStyle name="Top and Bottom Border 7 7" xfId="17396" xr:uid="{6FD3177C-DACB-441D-A33C-F5F4CE33BA48}"/>
    <cellStyle name="Top and Bottom Border 7 7 2" xfId="17397" xr:uid="{FF65544C-DA98-418F-8E6C-8A289C14D517}"/>
    <cellStyle name="Top and Bottom Border 7 7 2 2" xfId="17398" xr:uid="{F80A1A36-D530-43E0-99AC-46542EF06DF8}"/>
    <cellStyle name="Top and Bottom Border 7 7 3" xfId="17399" xr:uid="{773BE95A-54A9-49C3-9ED6-15229BDF4C95}"/>
    <cellStyle name="Top and Bottom Border 7 8" xfId="17400" xr:uid="{FF926761-2F7F-45DE-88D8-46FD8C62E147}"/>
    <cellStyle name="Top and Bottom Border 7 8 2" xfId="17401" xr:uid="{27A93FBC-F575-4BB5-8ECE-B6AA63F82405}"/>
    <cellStyle name="Top and Bottom Border 7 9" xfId="17402" xr:uid="{0F3A1981-67C9-4E7F-A195-191F72B70FF0}"/>
    <cellStyle name="Top and Bottom Border 7 9 2" xfId="17403" xr:uid="{25A2221E-850E-454B-92D2-E185DA11D7B8}"/>
    <cellStyle name="Top and Bottom Border 8" xfId="17404" xr:uid="{74B14144-FD68-4B39-A5EE-8B0709BD66FB}"/>
    <cellStyle name="Top and Bottom Border 8 2" xfId="17405" xr:uid="{BAA452AD-A9F1-4939-8E4D-ACFFBB8DEDD3}"/>
    <cellStyle name="Top and Bottom Border 8 2 2" xfId="17406" xr:uid="{7BF63A8F-F03A-4B64-90F4-DE5995EE4055}"/>
    <cellStyle name="Top and Bottom Border 8 2 2 2" xfId="17407" xr:uid="{E67D1190-3937-4F32-AECA-E919CA5A249E}"/>
    <cellStyle name="Top and Bottom Border 8 2 2 2 2" xfId="17408" xr:uid="{37AB2747-F9C7-464D-87A4-154A837CEBF1}"/>
    <cellStyle name="Top and Bottom Border 8 2 2 3" xfId="17409" xr:uid="{5C4AEB36-0754-493D-8E09-F83625AD6623}"/>
    <cellStyle name="Top and Bottom Border 8 2 3" xfId="17410" xr:uid="{75910BDE-D58B-4821-91C4-10E98A4D55D2}"/>
    <cellStyle name="Top and Bottom Border 8 2 3 2" xfId="17411" xr:uid="{69B03057-75FA-4A56-8CD8-9EA3922EAE17}"/>
    <cellStyle name="Top and Bottom Border 8 2 4" xfId="17412" xr:uid="{C7447897-EA59-4620-99DE-CEE85923ACE4}"/>
    <cellStyle name="Top and Bottom Border 8 2 4 2" xfId="17413" xr:uid="{EEFB1EB4-CE82-4FCB-BA64-C290529EB5FA}"/>
    <cellStyle name="Top and Bottom Border 8 2 5" xfId="17414" xr:uid="{50DA1BA7-F5BF-469C-98E0-C98BD80A54E3}"/>
    <cellStyle name="Top and Bottom Border 8 3" xfId="17415" xr:uid="{813C2425-88D9-415E-9BBA-93703D5FA5F7}"/>
    <cellStyle name="Top and Bottom Border 8 3 2" xfId="17416" xr:uid="{D7EBAD25-6A3F-4D16-84FB-73C5617ABA57}"/>
    <cellStyle name="Top and Bottom Border 8 3 2 2" xfId="17417" xr:uid="{62531137-FC1D-4BE6-A904-931FB3FF578F}"/>
    <cellStyle name="Top and Bottom Border 8 3 2 2 2" xfId="17418" xr:uid="{70DB823F-E98A-4576-BA43-B2019150108D}"/>
    <cellStyle name="Top and Bottom Border 8 3 2 3" xfId="17419" xr:uid="{A8315D75-3705-470A-9590-25AC30ACCB62}"/>
    <cellStyle name="Top and Bottom Border 8 3 3" xfId="17420" xr:uid="{C5EFA498-B855-41B1-8D35-7B266E6DD1DD}"/>
    <cellStyle name="Top and Bottom Border 8 3 3 2" xfId="17421" xr:uid="{7878BC94-42E4-4F45-8091-CF84CD227560}"/>
    <cellStyle name="Top and Bottom Border 8 3 4" xfId="17422" xr:uid="{E8B493B8-5651-49A3-92A8-CB77B30C8E16}"/>
    <cellStyle name="Top and Bottom Border 8 3 4 2" xfId="17423" xr:uid="{355CD64F-A28A-4CA3-86A1-CFAE00D75C86}"/>
    <cellStyle name="Top and Bottom Border 8 3 5" xfId="17424" xr:uid="{962DA7FE-977C-4D06-B3C7-0D9DB3E32D99}"/>
    <cellStyle name="Top and Bottom Border 8 4" xfId="17425" xr:uid="{50F1FF30-1BBB-4F7A-87CB-36952165D35F}"/>
    <cellStyle name="Top and Bottom Border 8 4 2" xfId="17426" xr:uid="{CF3CBDD0-019F-4D35-A05A-8B4D7EFE1DF9}"/>
    <cellStyle name="Top and Bottom Border 8 4 2 2" xfId="17427" xr:uid="{C8B5B289-7905-4B2B-B171-DD5CF0DC8923}"/>
    <cellStyle name="Top and Bottom Border 8 4 2 2 2" xfId="17428" xr:uid="{F3590ABA-58F8-4026-8F98-9A7FF8DAE2A4}"/>
    <cellStyle name="Top and Bottom Border 8 4 2 3" xfId="17429" xr:uid="{8937F410-E32D-45E1-BF63-8CE10144EAF3}"/>
    <cellStyle name="Top and Bottom Border 8 4 3" xfId="17430" xr:uid="{CD501521-B0E5-494B-924A-C605E033833D}"/>
    <cellStyle name="Top and Bottom Border 8 4 3 2" xfId="17431" xr:uid="{67A68353-6978-4AE3-B5DA-66E166417D4E}"/>
    <cellStyle name="Top and Bottom Border 8 4 4" xfId="17432" xr:uid="{41EE3E52-82AC-47CC-8248-4AD5041B2403}"/>
    <cellStyle name="Top and Bottom Border 8 4 4 2" xfId="17433" xr:uid="{8D879E8E-1284-44D8-9F18-1EF663C0CC27}"/>
    <cellStyle name="Top and Bottom Border 8 4 5" xfId="17434" xr:uid="{CE783047-D209-4C42-AE6A-E53187132083}"/>
    <cellStyle name="Top and Bottom Border 8 5" xfId="17435" xr:uid="{A59EC9F8-4E8E-4132-B92A-244D16A583B7}"/>
    <cellStyle name="Top and Bottom Border 8 5 2" xfId="17436" xr:uid="{E60377D5-F094-436B-91C2-37F66633F51D}"/>
    <cellStyle name="Top and Bottom Border 8 5 2 2" xfId="17437" xr:uid="{EA8EC180-FBD6-4D32-9EF3-97634127B4EE}"/>
    <cellStyle name="Top and Bottom Border 8 5 2 2 2" xfId="17438" xr:uid="{691D9727-B577-412A-845C-B809BBBB51C9}"/>
    <cellStyle name="Top and Bottom Border 8 5 2 3" xfId="17439" xr:uid="{C8D276EB-86E1-4489-B26D-67D33F1F763A}"/>
    <cellStyle name="Top and Bottom Border 8 5 3" xfId="17440" xr:uid="{7D6BFB79-ECCC-49DC-BD74-BE81C4C90BE4}"/>
    <cellStyle name="Top and Bottom Border 8 5 3 2" xfId="17441" xr:uid="{C7A1865E-EF5D-4247-97E9-65D25AB1F7CF}"/>
    <cellStyle name="Top and Bottom Border 8 5 4" xfId="17442" xr:uid="{EB1CD400-2BE6-4FFE-A76D-18F4D160AB5C}"/>
    <cellStyle name="Top and Bottom Border 8 6" xfId="17443" xr:uid="{D1FECD58-C477-451D-AEF8-58E2098084E9}"/>
    <cellStyle name="Top and Bottom Border 8 6 2" xfId="17444" xr:uid="{81E8861C-0639-4734-B017-A53D4A9922D3}"/>
    <cellStyle name="Top and Bottom Border 8 6 2 2" xfId="17445" xr:uid="{87C0FFD9-B07B-4B44-9AB2-56BC587D6431}"/>
    <cellStyle name="Top and Bottom Border 8 6 3" xfId="17446" xr:uid="{64B0CA07-95EC-4E87-92A5-499851F0A52E}"/>
    <cellStyle name="Top and Bottom Border 8 7" xfId="17447" xr:uid="{C5CFD7C2-3E31-49BC-94DD-B413BD2AACBE}"/>
    <cellStyle name="Top and Bottom Border 8 7 2" xfId="17448" xr:uid="{BE6FE191-1B50-47B8-BC5B-9C105B41AE53}"/>
    <cellStyle name="Top and Bottom Border 8 8" xfId="17449" xr:uid="{C9F4045F-A92C-47F5-84F8-D251EC12552E}"/>
    <cellStyle name="Top and Bottom Border 8 8 2" xfId="17450" xr:uid="{4D352484-8FE5-4579-BA41-AD298B15DC27}"/>
    <cellStyle name="Top and Bottom Border 8 9" xfId="17451" xr:uid="{1D31E6B6-AB6D-45B4-B4A6-C5331C7F3598}"/>
    <cellStyle name="Top and Bottom Border 9" xfId="17452" xr:uid="{8813A1FC-EC5D-4DE7-8CBA-DF90D148488C}"/>
    <cellStyle name="Top and Bottom Border 9 10" xfId="17453" xr:uid="{C04C39C1-B0B9-4A75-952D-E3FD14493E30}"/>
    <cellStyle name="Top and Bottom Border 9 2" xfId="17454" xr:uid="{21B9097A-FD46-4479-BC04-13287488326F}"/>
    <cellStyle name="Top and Bottom Border 9 2 2" xfId="17455" xr:uid="{B3C6B12E-4849-4309-9631-385C36BC60D0}"/>
    <cellStyle name="Top and Bottom Border 9 2 2 2" xfId="17456" xr:uid="{9669064F-7E98-4D93-A11B-143D48595701}"/>
    <cellStyle name="Top and Bottom Border 9 2 2 2 2" xfId="17457" xr:uid="{61E052BF-0256-47C3-89FC-76D7FF893982}"/>
    <cellStyle name="Top and Bottom Border 9 2 2 2 2 2" xfId="17458" xr:uid="{F8FF080F-542B-4597-8B4B-E1BE4C1B0CC7}"/>
    <cellStyle name="Top and Bottom Border 9 2 2 2 3" xfId="17459" xr:uid="{D706DBB8-5537-43ED-90A4-C8BB216EA1EE}"/>
    <cellStyle name="Top and Bottom Border 9 2 2 3" xfId="17460" xr:uid="{8CB54B2E-D08B-4CBB-B084-C5247809FC3E}"/>
    <cellStyle name="Top and Bottom Border 9 2 2 3 2" xfId="17461" xr:uid="{AD61D004-E592-4BC6-8256-7E46CA446ED9}"/>
    <cellStyle name="Top and Bottom Border 9 2 2 4" xfId="17462" xr:uid="{68DBD262-8AEC-40E7-9456-88452BB02401}"/>
    <cellStyle name="Top and Bottom Border 9 2 2 4 2" xfId="17463" xr:uid="{18143BD5-4EFF-41E8-B081-C647D897F555}"/>
    <cellStyle name="Top and Bottom Border 9 2 2 5" xfId="17464" xr:uid="{4D3417F4-5EE4-4D14-87F8-884F4A0FFC5C}"/>
    <cellStyle name="Top and Bottom Border 9 2 3" xfId="17465" xr:uid="{EA666E7B-BEAE-4485-A3B1-359E11A76348}"/>
    <cellStyle name="Top and Bottom Border 9 2 3 2" xfId="17466" xr:uid="{5D72E23B-1DE4-4A0C-92EC-D17FBD14E469}"/>
    <cellStyle name="Top and Bottom Border 9 2 3 2 2" xfId="17467" xr:uid="{5EDCF886-7AC1-434D-9544-DED97ABC7FB7}"/>
    <cellStyle name="Top and Bottom Border 9 2 3 2 2 2" xfId="17468" xr:uid="{BA51E6A8-7FD2-4605-AD92-C63CC79AD8B8}"/>
    <cellStyle name="Top and Bottom Border 9 2 3 2 3" xfId="17469" xr:uid="{758E092E-3AAD-4A0C-8737-BD34B6C1914B}"/>
    <cellStyle name="Top and Bottom Border 9 2 3 3" xfId="17470" xr:uid="{1B374261-1D6C-41BA-A3F2-9756130988EA}"/>
    <cellStyle name="Top and Bottom Border 9 2 3 3 2" xfId="17471" xr:uid="{D2E28B79-BFE6-4D24-B50E-274B4238C134}"/>
    <cellStyle name="Top and Bottom Border 9 2 3 4" xfId="17472" xr:uid="{51EE860D-553D-4EC1-AF77-FFBA27BFCB3C}"/>
    <cellStyle name="Top and Bottom Border 9 2 3 4 2" xfId="17473" xr:uid="{0991D71B-EB9C-420A-B3F1-38C873F365AE}"/>
    <cellStyle name="Top and Bottom Border 9 2 3 5" xfId="17474" xr:uid="{93756725-ED77-4031-8FD9-95D1F2D95470}"/>
    <cellStyle name="Top and Bottom Border 9 2 4" xfId="17475" xr:uid="{C4396DD7-74A6-4B77-A146-4C324EE74A5A}"/>
    <cellStyle name="Top and Bottom Border 9 2 4 2" xfId="17476" xr:uid="{C18B3000-05AB-40A9-9DAA-5503131C4ECC}"/>
    <cellStyle name="Top and Bottom Border 9 2 4 2 2" xfId="17477" xr:uid="{2C5D280F-9227-43B8-B9CC-D4C8CC96F6F0}"/>
    <cellStyle name="Top and Bottom Border 9 2 4 2 2 2" xfId="17478" xr:uid="{1C0E6E86-BBEA-472A-AF17-7B65D3CE9291}"/>
    <cellStyle name="Top and Bottom Border 9 2 4 2 3" xfId="17479" xr:uid="{16226852-50AD-4C9E-B8F9-4AD0F3E95E90}"/>
    <cellStyle name="Top and Bottom Border 9 2 4 3" xfId="17480" xr:uid="{8C1353B4-37E2-4225-996D-129EA6B7B4C0}"/>
    <cellStyle name="Top and Bottom Border 9 2 4 3 2" xfId="17481" xr:uid="{A01E93BD-2069-45CE-83BB-A2F26A88C379}"/>
    <cellStyle name="Top and Bottom Border 9 2 4 4" xfId="17482" xr:uid="{3054EF4D-D7E0-4001-822F-55E6B69B6194}"/>
    <cellStyle name="Top and Bottom Border 9 2 4 4 2" xfId="17483" xr:uid="{52B98E9A-F2DD-438C-8DD9-5D3C9FE27EFC}"/>
    <cellStyle name="Top and Bottom Border 9 2 4 5" xfId="17484" xr:uid="{468EB77E-DDFC-4CBA-90DE-9449F2ED94E6}"/>
    <cellStyle name="Top and Bottom Border 9 2 5" xfId="17485" xr:uid="{3A398BE1-8C45-47DE-8D73-7FCE97A69904}"/>
    <cellStyle name="Top and Bottom Border 9 2 5 2" xfId="17486" xr:uid="{C9173A6F-8E6F-4B57-9DE2-9C02A2336C25}"/>
    <cellStyle name="Top and Bottom Border 9 2 5 2 2" xfId="17487" xr:uid="{43CBF966-7E40-4302-9248-0970A9CCA9F5}"/>
    <cellStyle name="Top and Bottom Border 9 2 5 2 2 2" xfId="17488" xr:uid="{0F2CD959-2F21-4269-8475-227FEBA439A3}"/>
    <cellStyle name="Top and Bottom Border 9 2 5 2 3" xfId="17489" xr:uid="{ADDC7537-0C90-4577-A51E-A285A6392C0E}"/>
    <cellStyle name="Top and Bottom Border 9 2 5 3" xfId="17490" xr:uid="{9D73CE42-C0A5-4CE5-A6E8-4E00E8B52A38}"/>
    <cellStyle name="Top and Bottom Border 9 2 5 3 2" xfId="17491" xr:uid="{FD8354BD-84A5-4E22-8BCE-7AA8AB27628E}"/>
    <cellStyle name="Top and Bottom Border 9 2 5 4" xfId="17492" xr:uid="{E1058DDF-7DB9-4318-BE63-D21128E9469B}"/>
    <cellStyle name="Top and Bottom Border 9 2 6" xfId="17493" xr:uid="{579EE05F-DE7A-4A68-AE6E-C8F55C13A148}"/>
    <cellStyle name="Top and Bottom Border 9 2 6 2" xfId="17494" xr:uid="{D0A48194-949D-49B0-ACF8-E659A48612A5}"/>
    <cellStyle name="Top and Bottom Border 9 2 6 2 2" xfId="17495" xr:uid="{F04ECDCC-D5B2-4F96-9FF6-02593F6206A2}"/>
    <cellStyle name="Top and Bottom Border 9 2 6 3" xfId="17496" xr:uid="{D67240D5-6AD9-42E3-92D2-364202EE9763}"/>
    <cellStyle name="Top and Bottom Border 9 2 7" xfId="17497" xr:uid="{FFA72383-52CE-4AD8-9FA1-EBA8E5828ECB}"/>
    <cellStyle name="Top and Bottom Border 9 2 7 2" xfId="17498" xr:uid="{648F9B2D-E766-4B28-8EB6-619DF0CB0FE4}"/>
    <cellStyle name="Top and Bottom Border 9 2 8" xfId="17499" xr:uid="{BF9E49E1-6414-41A4-AC81-FAE80B1E0E45}"/>
    <cellStyle name="Top and Bottom Border 9 2 8 2" xfId="17500" xr:uid="{FCD68B66-0D8E-41E4-9B7C-778566E6CFC2}"/>
    <cellStyle name="Top and Bottom Border 9 2 9" xfId="17501" xr:uid="{1642635D-A4CC-4953-8DF2-F12195A7FEFE}"/>
    <cellStyle name="Top and Bottom Border 9 3" xfId="17502" xr:uid="{7BAED7AC-F23B-4F3F-9101-B8D0B511640C}"/>
    <cellStyle name="Top and Bottom Border 9 3 2" xfId="17503" xr:uid="{64A0211D-A620-46B8-A561-E590CD41B354}"/>
    <cellStyle name="Top and Bottom Border 9 3 2 2" xfId="17504" xr:uid="{7785B7CB-1C0E-4532-9485-57BA4058699A}"/>
    <cellStyle name="Top and Bottom Border 9 3 2 2 2" xfId="17505" xr:uid="{670881CD-BB2D-440F-B8E2-750CFB3F8DB7}"/>
    <cellStyle name="Top and Bottom Border 9 3 2 3" xfId="17506" xr:uid="{3489D600-DC02-4E16-B827-FABF5BA63E1F}"/>
    <cellStyle name="Top and Bottom Border 9 3 3" xfId="17507" xr:uid="{C8E81330-DCB6-4E67-882D-E117F04FEE10}"/>
    <cellStyle name="Top and Bottom Border 9 3 3 2" xfId="17508" xr:uid="{C60CCEC0-5507-4812-8585-E560A3F327BA}"/>
    <cellStyle name="Top and Bottom Border 9 3 4" xfId="17509" xr:uid="{BA2C3110-2851-41EF-AFD1-80DE2423C5A8}"/>
    <cellStyle name="Top and Bottom Border 9 3 4 2" xfId="17510" xr:uid="{46EFEFA7-45CA-46CA-9C65-8AA76EE9E974}"/>
    <cellStyle name="Top and Bottom Border 9 3 5" xfId="17511" xr:uid="{FD81BAC6-36C0-425F-BE52-28A0572F6426}"/>
    <cellStyle name="Top and Bottom Border 9 4" xfId="17512" xr:uid="{1A0AA091-4D68-4092-BA14-75ADA3A06E87}"/>
    <cellStyle name="Top and Bottom Border 9 4 2" xfId="17513" xr:uid="{0B7576F0-A18C-48D1-8521-4B9499E1791E}"/>
    <cellStyle name="Top and Bottom Border 9 4 2 2" xfId="17514" xr:uid="{43B5808B-6DEC-4FDD-9637-4559066BD09B}"/>
    <cellStyle name="Top and Bottom Border 9 4 2 2 2" xfId="17515" xr:uid="{3EBD9811-A36E-4C36-BAB6-1D554DCBE7A4}"/>
    <cellStyle name="Top and Bottom Border 9 4 2 3" xfId="17516" xr:uid="{AB111DCB-C8F2-4B50-A379-A03B2FE52252}"/>
    <cellStyle name="Top and Bottom Border 9 4 3" xfId="17517" xr:uid="{437A5A97-D749-4B65-BB86-A27B8BEA3C92}"/>
    <cellStyle name="Top and Bottom Border 9 4 3 2" xfId="17518" xr:uid="{2BB0F7DC-AC30-4FDC-B77C-EA139AF17844}"/>
    <cellStyle name="Top and Bottom Border 9 4 4" xfId="17519" xr:uid="{4EB153A8-50F6-48E4-8FF5-39546099AD03}"/>
    <cellStyle name="Top and Bottom Border 9 4 4 2" xfId="17520" xr:uid="{1A33FA6D-6289-482D-8415-2E1B46D6B82C}"/>
    <cellStyle name="Top and Bottom Border 9 4 5" xfId="17521" xr:uid="{979273A4-53F7-4084-93B0-099151F124F1}"/>
    <cellStyle name="Top and Bottom Border 9 5" xfId="17522" xr:uid="{17578954-69A3-4FB4-BE6B-C329572221D3}"/>
    <cellStyle name="Top and Bottom Border 9 5 2" xfId="17523" xr:uid="{42BA7D5D-345E-406D-BE8F-91846786203A}"/>
    <cellStyle name="Top and Bottom Border 9 5 2 2" xfId="17524" xr:uid="{42BCCBD8-36FC-41D9-AAB5-2BC0594389CC}"/>
    <cellStyle name="Top and Bottom Border 9 5 2 2 2" xfId="17525" xr:uid="{1E2354B1-556B-40E9-B9CB-13963107E861}"/>
    <cellStyle name="Top and Bottom Border 9 5 2 3" xfId="17526" xr:uid="{3DA8B810-7ABF-45DD-9C6F-272E91A1BE4B}"/>
    <cellStyle name="Top and Bottom Border 9 5 3" xfId="17527" xr:uid="{4A90EB86-5D06-472E-87CD-CF2887D7FE25}"/>
    <cellStyle name="Top and Bottom Border 9 5 3 2" xfId="17528" xr:uid="{38DF042E-F6A0-4702-8EB0-E823BB189B8F}"/>
    <cellStyle name="Top and Bottom Border 9 5 4" xfId="17529" xr:uid="{CB5B6C0D-FEC5-4F30-B0D8-C65BD0C66A62}"/>
    <cellStyle name="Top and Bottom Border 9 5 4 2" xfId="17530" xr:uid="{48E36777-A1D7-4807-8006-3CA9C58D5090}"/>
    <cellStyle name="Top and Bottom Border 9 5 5" xfId="17531" xr:uid="{683ED5CC-FBDD-4F24-8AD2-71F0D72CBA9D}"/>
    <cellStyle name="Top and Bottom Border 9 6" xfId="17532" xr:uid="{92A8A433-ABDC-404A-B874-17C9E0E71DDC}"/>
    <cellStyle name="Top and Bottom Border 9 6 2" xfId="17533" xr:uid="{7AD478FC-7050-45AB-8DD7-5AD17389D918}"/>
    <cellStyle name="Top and Bottom Border 9 6 2 2" xfId="17534" xr:uid="{9FA4FE95-0799-4CE7-9DC7-FFC3F60ED7B0}"/>
    <cellStyle name="Top and Bottom Border 9 6 2 2 2" xfId="17535" xr:uid="{8ED2055F-738B-4227-BF7B-72D538E2E176}"/>
    <cellStyle name="Top and Bottom Border 9 6 2 3" xfId="17536" xr:uid="{2E5C1756-2766-45BA-92CC-2CA8D863C3BD}"/>
    <cellStyle name="Top and Bottom Border 9 6 3" xfId="17537" xr:uid="{DD3D329A-387D-4FD3-BC68-9568C0DE50B1}"/>
    <cellStyle name="Top and Bottom Border 9 6 3 2" xfId="17538" xr:uid="{1EEA4409-0377-4B5F-AC6C-66AA44ED2A8C}"/>
    <cellStyle name="Top and Bottom Border 9 6 4" xfId="17539" xr:uid="{1508E496-B5ED-4098-ABE3-97A87A178FB9}"/>
    <cellStyle name="Top and Bottom Border 9 7" xfId="17540" xr:uid="{80CC0090-65B7-426F-9C9C-246FD002F64C}"/>
    <cellStyle name="Top and Bottom Border 9 7 2" xfId="17541" xr:uid="{28511861-743A-4D38-BF60-DABAFFF1D9BD}"/>
    <cellStyle name="Top and Bottom Border 9 7 2 2" xfId="17542" xr:uid="{4878382D-FDC0-473F-A90B-301F99F9F582}"/>
    <cellStyle name="Top and Bottom Border 9 7 3" xfId="17543" xr:uid="{53ACEFCE-B66E-478E-B464-3BDDCD4A8A49}"/>
    <cellStyle name="Top and Bottom Border 9 8" xfId="17544" xr:uid="{7FD71A94-8109-4848-AB07-D6FCEDD5C5DC}"/>
    <cellStyle name="Top and Bottom Border 9 8 2" xfId="17545" xr:uid="{75257450-941B-4683-8516-EE26E843D408}"/>
    <cellStyle name="Top and Bottom Border 9 9" xfId="17546" xr:uid="{A9A2D4DA-D1EB-4CA6-85F2-BD015328ED0D}"/>
    <cellStyle name="Top and Bottom Border 9 9 2" xfId="17547" xr:uid="{83E72CD0-F526-4D50-B345-E1EED632C0DB}"/>
    <cellStyle name="topbot" xfId="631" xr:uid="{B1D981C3-77AC-4DC6-AC40-8C08398CA2A0}"/>
    <cellStyle name="topbot 2" xfId="2599" xr:uid="{2E36815E-CD8F-48D5-A203-BA30C57A0B9E}"/>
    <cellStyle name="topbot 2 2" xfId="3471" xr:uid="{60608C9B-2063-422F-9A7A-94E0A97A6346}"/>
    <cellStyle name="topbot 2 2 2" xfId="6721" xr:uid="{6191286D-5614-46EF-8972-6087BC60D6B3}"/>
    <cellStyle name="topbot 2 2 3" xfId="8053" xr:uid="{C36DD8F7-E08E-4AC5-B25A-2FB60CC61B70}"/>
    <cellStyle name="topbot 2 2 4" xfId="8100" xr:uid="{DE0D710F-8B9A-4A59-937A-75D862BB48EA}"/>
    <cellStyle name="topbot 2 2 5" xfId="32799" xr:uid="{40FFB6CD-F4CD-4E63-98BD-C3966CC9018D}"/>
    <cellStyle name="topbot 2 2 6" xfId="32824" xr:uid="{B50EE8C7-95CB-41AE-A575-00E2A067B32A}"/>
    <cellStyle name="topbot 2 2 7" xfId="32840" xr:uid="{B933C7D0-24AF-4303-82D6-C6C786155684}"/>
    <cellStyle name="topbot 2 3" xfId="3431" xr:uid="{BD7F88D2-A5A6-4A32-A872-252796EEC1CF}"/>
    <cellStyle name="topbot 2 3 2" xfId="6681" xr:uid="{8B3F755A-CB15-4C69-97F3-09C0429884BC}"/>
    <cellStyle name="topbot 2 3 3" xfId="8016" xr:uid="{C201DF2B-97C8-4DD3-A6D4-E700E4F57CED}"/>
    <cellStyle name="topbot 2 3 4" xfId="5048" xr:uid="{25EC03DA-4B87-4728-86DC-99014F59D1D5}"/>
    <cellStyle name="topbot 2 4" xfId="5850" xr:uid="{C5B8679F-94FD-493A-B4FE-3C36912DC2F7}"/>
    <cellStyle name="topbot 2 5" xfId="7191" xr:uid="{64981651-33DA-4F58-8C8A-3A41305BD803}"/>
    <cellStyle name="topbot 2 6" xfId="5186" xr:uid="{7D217107-A4F3-43D9-9FFC-6B68583514A6}"/>
    <cellStyle name="topbot 2 7" xfId="32770" xr:uid="{568D6391-50E2-4325-BC3E-0A2F6AD0B5DC}"/>
    <cellStyle name="topbot 2 8" xfId="32811" xr:uid="{26CE7134-0A81-4B60-A19D-F49665A60B51}"/>
    <cellStyle name="topbot 2 9" xfId="32671" xr:uid="{A50622FB-7E68-4803-A9CD-78A43777BFB7}"/>
    <cellStyle name="topbot 3" xfId="4870" xr:uid="{CD64C839-699B-4BB7-A295-5B230C401FDA}"/>
    <cellStyle name="topbotP" xfId="2600" xr:uid="{EA484987-D0EB-4F89-AF5E-0EFA123B4B49}"/>
    <cellStyle name="topbotP 2" xfId="3472" xr:uid="{C765B857-0156-471A-8D14-891DB3570E57}"/>
    <cellStyle name="topbotP 2 2" xfId="6722" xr:uid="{20AFC625-0676-48EA-A9ED-A42E4152CE3C}"/>
    <cellStyle name="topbotP 2 3" xfId="8054" xr:uid="{2397F1BA-CF52-4F1A-ACF0-D33CBF5F1FF1}"/>
    <cellStyle name="topbotP 2 4" xfId="8101" xr:uid="{E5F22672-453E-4680-8C95-298D880A0E12}"/>
    <cellStyle name="topbotP 2 5" xfId="32800" xr:uid="{19E885A8-5E1B-4C2A-B4DF-F8CD85771432}"/>
    <cellStyle name="topbotP 2 6" xfId="32825" xr:uid="{4DAE1F17-8710-4BF8-8401-0611F2C982ED}"/>
    <cellStyle name="topbotP 2 7" xfId="32841" xr:uid="{A35D5D75-9128-4424-915F-33CC33C4846A}"/>
    <cellStyle name="topbotP 3" xfId="3432" xr:uid="{3A4AB919-DC35-4352-85FC-0C4F18000E8C}"/>
    <cellStyle name="topbotP 3 2" xfId="6682" xr:uid="{F041445E-D288-4318-AB04-CFD73CB80F8D}"/>
    <cellStyle name="topbotP 3 3" xfId="8017" xr:uid="{5F8EB82F-B419-4ED3-BE92-7A8166C4D395}"/>
    <cellStyle name="topbotP 3 4" xfId="8061" xr:uid="{F818C21D-A7C1-495E-948C-FBF90F2167D8}"/>
    <cellStyle name="topbotP 4" xfId="5851" xr:uid="{32471AD9-703C-435E-BD4C-331288DA1795}"/>
    <cellStyle name="topbotP 5" xfId="7192" xr:uid="{C9779D78-72D9-4DDA-A248-A3735333D5EB}"/>
    <cellStyle name="topbotP 6" xfId="4403" xr:uid="{BA81D61B-DE2B-4394-AF21-E2665F24AE42}"/>
    <cellStyle name="topbotP 7" xfId="32771" xr:uid="{CC89931B-967E-406D-97A6-7DD0EF1E5992}"/>
    <cellStyle name="topbotP 8" xfId="32812" xr:uid="{FB43D7DE-A2F0-44D8-AC23-EA825BC834EF}"/>
    <cellStyle name="topbotP 9" xfId="32281" xr:uid="{03E2516F-40DE-4EB3-9F8C-668D4FC30C98}"/>
    <cellStyle name="Total" xfId="18" builtinId="25" customBuiltin="1"/>
    <cellStyle name="Total 10" xfId="1419" xr:uid="{DD2E6AE6-4F1C-428C-B8F6-139E259824B6}"/>
    <cellStyle name="Total 10 2" xfId="32140" xr:uid="{D3335F92-E96D-4733-BCDB-6F377DE1460F}"/>
    <cellStyle name="Total 11" xfId="32141" xr:uid="{CBF2B19E-B00F-44A6-B31B-2E53EAB4B50A}"/>
    <cellStyle name="Total 11 2" xfId="32628" xr:uid="{ED0D9105-A89D-4DBE-96C8-7641FBFEF6F8}"/>
    <cellStyle name="Total 2" xfId="616" xr:uid="{E3BA8EA0-A29D-4F1E-978D-70A5E6DBDDD8}"/>
    <cellStyle name="Total 2 2" xfId="1421" xr:uid="{AC371145-88BD-4622-96FB-1DE6BD60D438}"/>
    <cellStyle name="Total 2 2 2" xfId="17550" xr:uid="{94D46770-B813-483A-995A-4ADB1E4122ED}"/>
    <cellStyle name="Total 2 2 3" xfId="17549" xr:uid="{4A6DC333-4390-4CDD-B27E-CB95251FF7FA}"/>
    <cellStyle name="Total 2 3" xfId="1422" xr:uid="{581AC50E-D20E-47ED-AE09-6611F6B02144}"/>
    <cellStyle name="Total 2 3 2" xfId="17551" xr:uid="{ED7BDA14-BD93-4DE9-97A5-C8B801DA3760}"/>
    <cellStyle name="Total 2 4" xfId="1420" xr:uid="{5BC19C08-1C63-4BEA-95E3-683D51BA91C9}"/>
    <cellStyle name="Total 2 4 2" xfId="32142" xr:uid="{A7D9C3E8-F409-48CF-A41A-C967835ED4B7}"/>
    <cellStyle name="Total 2 4 3" xfId="17552" xr:uid="{E127AE7D-FF3E-48A0-BBA0-B0DE1DEECC2C}"/>
    <cellStyle name="Total 2 5" xfId="17548" xr:uid="{09B70D29-7B98-4E2A-8658-397A236F51F7}"/>
    <cellStyle name="Total 3" xfId="1423" xr:uid="{1B9E47BA-9947-494F-871F-8BA2D5360D2C}"/>
    <cellStyle name="Total 3 2" xfId="17554" xr:uid="{7969795F-8FFA-4DEB-9A1E-DA16082FEEA9}"/>
    <cellStyle name="Total 3 3" xfId="17555" xr:uid="{5E9A1428-3E4E-45F8-94BB-078B81485977}"/>
    <cellStyle name="Total 3 4" xfId="17553" xr:uid="{07549FBA-B499-4818-A9B6-285A7CCB054D}"/>
    <cellStyle name="Total 4" xfId="1424" xr:uid="{992EF4EA-E314-40B5-85C4-C38C8BC2411C}"/>
    <cellStyle name="Total 4 2" xfId="17557" xr:uid="{D3087E43-24D6-4B6D-8803-663BB1736A00}"/>
    <cellStyle name="Total 4 2 2" xfId="32143" xr:uid="{76A630BC-E5FA-4FAB-A380-65FE5F6442DE}"/>
    <cellStyle name="Total 4 2 3" xfId="32144" xr:uid="{98126753-594D-4869-981E-D9B9B3DF791A}"/>
    <cellStyle name="Total 4 3" xfId="17558" xr:uid="{A7467022-AABB-4462-A368-E55DCEB23A39}"/>
    <cellStyle name="Total 4 4" xfId="17556" xr:uid="{42300683-83C2-4205-A7CA-BCBD43A5C567}"/>
    <cellStyle name="Total 5" xfId="1425" xr:uid="{868DD30A-EF87-44AD-B9F2-F885F922F0B6}"/>
    <cellStyle name="Total 5 2" xfId="17560" xr:uid="{34E98DA2-2307-49DF-B722-34FF092062DB}"/>
    <cellStyle name="Total 5 2 2" xfId="32145" xr:uid="{35BD37AD-5E35-4F7A-AA76-9E678E6FEDDD}"/>
    <cellStyle name="Total 5 2 3" xfId="32146" xr:uid="{75F913F5-792E-4252-9FA9-C1A5D1FCC46E}"/>
    <cellStyle name="Total 5 3" xfId="17561" xr:uid="{D7F03F15-399F-4093-864D-B14290E80BC0}"/>
    <cellStyle name="Total 5 4" xfId="17559" xr:uid="{42F2EED1-A7AE-48D6-B5F5-C066DE8EC0B6}"/>
    <cellStyle name="Total 6" xfId="1426" xr:uid="{2A020EDC-D2DD-4CAD-9C9E-48DA74B74F76}"/>
    <cellStyle name="Total 6 2" xfId="17562" xr:uid="{0853E491-E935-4C46-B231-39CA44EB3370}"/>
    <cellStyle name="Total 7" xfId="1427" xr:uid="{FBBD26DA-8046-4F45-B49E-438CFCA44B92}"/>
    <cellStyle name="Total 7 2" xfId="32147" xr:uid="{892AE475-4D4E-4267-820A-B29281DCBD89}"/>
    <cellStyle name="Total 8" xfId="1428" xr:uid="{4D51B08B-A172-4993-B8B6-2B792E8E4E96}"/>
    <cellStyle name="Total 8 2" xfId="32148" xr:uid="{99DB556E-C4A1-49C0-B572-9896D0EDC9BC}"/>
    <cellStyle name="Total 9" xfId="1429" xr:uid="{F41CA10C-D6C8-4637-98EB-B5A25F5DFE99}"/>
    <cellStyle name="Total 9 2" xfId="32149" xr:uid="{4CC5E3D4-A5C3-44BC-A9C8-9F0FC06E4F7B}"/>
    <cellStyle name="Totals" xfId="2601" xr:uid="{9ABEA7E0-6B7C-4FDB-BA8E-78605FECB900}"/>
    <cellStyle name="TotCol - Style5" xfId="17563" xr:uid="{7A1C80E5-8FA3-4C57-9E74-30DF63D44C20}"/>
    <cellStyle name="TotCol - Style5 2" xfId="17564" xr:uid="{E4F7D020-BD1D-4F93-8C8B-29E324218C58}"/>
    <cellStyle name="TotCol - Style5 2 2" xfId="17565" xr:uid="{649C5717-5470-4AB4-A53C-8C9443B3B45B}"/>
    <cellStyle name="TotCol - Style5 3" xfId="17566" xr:uid="{FE3454F6-BABF-42DB-A93A-A7C309E46883}"/>
    <cellStyle name="TotCol - Style5 3 2" xfId="17567" xr:uid="{21D9EE87-AC65-4724-ABC8-EBBAB45BFD62}"/>
    <cellStyle name="TotCol - Style5 4" xfId="17568" xr:uid="{FEE689B2-3DB6-46C1-B89B-D41206F6BBFE}"/>
    <cellStyle name="TotCol - Style5 5" xfId="17569" xr:uid="{A052CB60-DF28-4137-9F23-0EC36B6921A0}"/>
    <cellStyle name="TotCol - Style5 6" xfId="17570" xr:uid="{95F56990-9950-4EEA-A71F-ECBD63CCC8D6}"/>
    <cellStyle name="TotCol - Style5 7" xfId="32150" xr:uid="{C92B3D42-7494-4177-B6F3-461B9199E3C0}"/>
    <cellStyle name="TotCol - 유형5" xfId="2602" xr:uid="{C24D6DE7-F29F-4A78-8EE3-173C4F2C8F61}"/>
    <cellStyle name="TotRow - Style4" xfId="17571" xr:uid="{498D9E28-D86C-4101-BF0E-1B52ADE40CC3}"/>
    <cellStyle name="TotRow - Style4 10" xfId="17572" xr:uid="{FC8A0417-7493-4799-9965-26031E96B018}"/>
    <cellStyle name="TotRow - Style4 10 2" xfId="17573" xr:uid="{A121FE5A-EE19-44C9-A5DB-6863771C9D09}"/>
    <cellStyle name="TotRow - Style4 10 2 2" xfId="17574" xr:uid="{9CC7A746-F6C0-40D8-A96C-E4609E02A472}"/>
    <cellStyle name="TotRow - Style4 10 2 2 2" xfId="17575" xr:uid="{48113704-0AA5-4F00-90EB-627F81E9ED72}"/>
    <cellStyle name="TotRow - Style4 10 2 2 2 2" xfId="17576" xr:uid="{B4E45A8B-64AE-4C54-99FA-A43979E152BF}"/>
    <cellStyle name="TotRow - Style4 10 2 2 2 2 2" xfId="17577" xr:uid="{CC56438B-66FC-4705-8442-0451E9FF34F8}"/>
    <cellStyle name="TotRow - Style4 10 2 2 2 3" xfId="17578" xr:uid="{AC8959BC-C1F5-4E68-A133-FBE8EFA1CE04}"/>
    <cellStyle name="TotRow - Style4 10 2 2 3" xfId="17579" xr:uid="{89E2888D-0F9C-4CA2-B5D4-02A7E3B4559E}"/>
    <cellStyle name="TotRow - Style4 10 2 3" xfId="17580" xr:uid="{0BDE58C4-80E7-4237-8A78-CA61BEEA42E6}"/>
    <cellStyle name="TotRow - Style4 10 2 3 2" xfId="17581" xr:uid="{980E4255-AF50-45BC-B906-3913B3596A7F}"/>
    <cellStyle name="TotRow - Style4 10 2 3 2 2" xfId="17582" xr:uid="{60043A26-B496-44A8-8EA1-495F637C439E}"/>
    <cellStyle name="TotRow - Style4 10 2 3 3" xfId="17583" xr:uid="{ADABE866-23B3-4F63-855A-B996A2C9B643}"/>
    <cellStyle name="TotRow - Style4 10 2 4" xfId="17584" xr:uid="{FC60B47D-6E39-4536-86F1-4CEBC2E24F57}"/>
    <cellStyle name="TotRow - Style4 10 2 4 2" xfId="17585" xr:uid="{B6C2A9BA-4727-4C47-B41A-599398E5776F}"/>
    <cellStyle name="TotRow - Style4 10 2 5" xfId="17586" xr:uid="{BF577EE5-CCCC-4DA5-8A85-A8E6B0EE1CDF}"/>
    <cellStyle name="TotRow - Style4 10 3" xfId="17587" xr:uid="{74ED2B81-1324-4973-982A-26199233DA39}"/>
    <cellStyle name="TotRow - Style4 10 3 2" xfId="17588" xr:uid="{47D2FA05-6318-490D-8E81-43784D518A20}"/>
    <cellStyle name="TotRow - Style4 10 3 2 2" xfId="17589" xr:uid="{A4B0276C-D526-44CF-83A5-B162530B7995}"/>
    <cellStyle name="TotRow - Style4 10 3 2 2 2" xfId="17590" xr:uid="{BB9A18D8-96A7-4E42-BC80-1844398894E3}"/>
    <cellStyle name="TotRow - Style4 10 3 2 2 2 2" xfId="17591" xr:uid="{B4AE9027-D698-484C-ACAE-A2032163A6BA}"/>
    <cellStyle name="TotRow - Style4 10 3 2 2 3" xfId="17592" xr:uid="{72C27E04-8ACA-4E76-90D9-55351725D44A}"/>
    <cellStyle name="TotRow - Style4 10 3 2 3" xfId="17593" xr:uid="{6792509B-D772-4E67-9906-80769AFECD14}"/>
    <cellStyle name="TotRow - Style4 10 3 3" xfId="17594" xr:uid="{CE9F52F1-88AF-4F5B-BF1E-C745EEAA7615}"/>
    <cellStyle name="TotRow - Style4 10 3 3 2" xfId="17595" xr:uid="{8B02A6A1-F2F0-4B91-B6E7-8BA076A0370E}"/>
    <cellStyle name="TotRow - Style4 10 3 4" xfId="17596" xr:uid="{B94CAAA3-4060-43AF-B71A-7509D41C434C}"/>
    <cellStyle name="TotRow - Style4 10 4" xfId="17597" xr:uid="{69781E2F-57BA-4254-8760-008869726EB9}"/>
    <cellStyle name="TotRow - Style4 10 4 2" xfId="17598" xr:uid="{0169F47E-4E2C-45E9-98C1-D819F879DEBB}"/>
    <cellStyle name="TotRow - Style4 10 4 2 2" xfId="17599" xr:uid="{164D869F-7A7B-4C2E-A70B-73F49F96C483}"/>
    <cellStyle name="TotRow - Style4 10 4 2 2 2" xfId="17600" xr:uid="{FB5E97EE-BCF6-4212-BF5E-CE27D822E7C5}"/>
    <cellStyle name="TotRow - Style4 10 4 2 2 2 2" xfId="17601" xr:uid="{802F7072-92F2-434F-95CD-C56339CF9087}"/>
    <cellStyle name="TotRow - Style4 10 4 2 2 3" xfId="17602" xr:uid="{609E3D17-7A93-438C-ADD3-BE65AB9BC6AA}"/>
    <cellStyle name="TotRow - Style4 10 4 2 3" xfId="17603" xr:uid="{9CE4C279-9DB4-47A7-BE1F-C86BB364769E}"/>
    <cellStyle name="TotRow - Style4 10 4 3" xfId="17604" xr:uid="{9E37E63A-27B8-4A9B-B65A-D0EDFC78B380}"/>
    <cellStyle name="TotRow - Style4 10 4 3 2" xfId="17605" xr:uid="{031D1652-CBD0-4821-B660-12EAAC501C90}"/>
    <cellStyle name="TotRow - Style4 10 4 3 2 2" xfId="17606" xr:uid="{8B0E03A2-9ED9-4FAE-9373-E6BD064A1ED0}"/>
    <cellStyle name="TotRow - Style4 10 4 3 3" xfId="17607" xr:uid="{6F7CE624-F97C-4654-BE7E-45171C369874}"/>
    <cellStyle name="TotRow - Style4 10 4 4" xfId="17608" xr:uid="{28254EAE-18EA-4363-A1E4-4CE925D4D7FA}"/>
    <cellStyle name="TotRow - Style4 10 4 4 2" xfId="17609" xr:uid="{1F1328AC-94DC-4B41-B48F-7B2D5E3D3335}"/>
    <cellStyle name="TotRow - Style4 10 4 5" xfId="17610" xr:uid="{08141145-BB63-4AA5-A698-798C61AC7A88}"/>
    <cellStyle name="TotRow - Style4 10 5" xfId="17611" xr:uid="{DC6137B7-4F2C-4C07-BC3F-9A186542D1DD}"/>
    <cellStyle name="TotRow - Style4 10 5 2" xfId="17612" xr:uid="{775D3D01-2193-40F2-A1DE-1267A6604EF0}"/>
    <cellStyle name="TotRow - Style4 10 5 2 2" xfId="17613" xr:uid="{57D6B369-7139-449F-811F-6DA17F682EE6}"/>
    <cellStyle name="TotRow - Style4 10 5 2 2 2" xfId="17614" xr:uid="{54EF6C21-67AE-4DF6-9D5B-159BC8EBF064}"/>
    <cellStyle name="TotRow - Style4 10 5 2 2 2 2" xfId="17615" xr:uid="{21C4E80A-51C4-4431-96C3-94F7FEA466C7}"/>
    <cellStyle name="TotRow - Style4 10 5 2 2 3" xfId="17616" xr:uid="{11F871A1-9ADE-4CDB-ACF6-9A8CFCA43032}"/>
    <cellStyle name="TotRow - Style4 10 5 2 3" xfId="17617" xr:uid="{1CDD290B-8B60-40D8-B5EC-BE43CE07A949}"/>
    <cellStyle name="TotRow - Style4 10 5 3" xfId="17618" xr:uid="{A46BCFE1-38F0-4951-9AD3-510B30D07342}"/>
    <cellStyle name="TotRow - Style4 10 5 3 2" xfId="17619" xr:uid="{23827E18-8539-4E59-A055-A3455CB923AA}"/>
    <cellStyle name="TotRow - Style4 10 5 3 2 2" xfId="17620" xr:uid="{29CEB1A1-C6BD-4005-8F95-CA389B313B6C}"/>
    <cellStyle name="TotRow - Style4 10 5 3 3" xfId="17621" xr:uid="{7BAEB2B7-5E5B-4CA5-84E9-625244A441E1}"/>
    <cellStyle name="TotRow - Style4 10 5 4" xfId="17622" xr:uid="{7E7C01BC-C9E8-450F-9D13-E4E4EF975B51}"/>
    <cellStyle name="TotRow - Style4 10 6" xfId="17623" xr:uid="{498D7B01-510F-4032-B7EA-7D4D6ACE6094}"/>
    <cellStyle name="TotRow - Style4 10 6 2" xfId="17624" xr:uid="{2ECB1D45-3A3D-4304-A2B1-C0D6A6882DC9}"/>
    <cellStyle name="TotRow - Style4 10 6 2 2" xfId="17625" xr:uid="{DDF60B96-A833-45D3-9EEF-3DAE4068ECA3}"/>
    <cellStyle name="TotRow - Style4 10 6 2 2 2" xfId="17626" xr:uid="{301E0666-C96C-42BF-92CD-0D3897590503}"/>
    <cellStyle name="TotRow - Style4 10 6 2 3" xfId="17627" xr:uid="{F3D212D5-E8A8-4AD3-B5E1-64E9EA6F7A23}"/>
    <cellStyle name="TotRow - Style4 10 6 3" xfId="17628" xr:uid="{ABCA6F50-8C92-4690-B19C-27918CC1DA71}"/>
    <cellStyle name="TotRow - Style4 10 7" xfId="17629" xr:uid="{02523F9B-0216-4987-B73A-56DE3FA4A0F7}"/>
    <cellStyle name="TotRow - Style4 10 7 2" xfId="17630" xr:uid="{506F8D52-7E9F-4ACD-A837-C7F3ECD06EC6}"/>
    <cellStyle name="TotRow - Style4 10 7 2 2" xfId="17631" xr:uid="{75885E19-7332-458B-A03F-9611C4D379C7}"/>
    <cellStyle name="TotRow - Style4 10 7 3" xfId="17632" xr:uid="{4AD03FE3-C265-45E8-87C0-71CEE31B8B79}"/>
    <cellStyle name="TotRow - Style4 10 8" xfId="17633" xr:uid="{C4FCBB6F-13FF-49AD-800B-8F83B56218BF}"/>
    <cellStyle name="TotRow - Style4 10 8 2" xfId="17634" xr:uid="{2EE44A01-1FA9-426F-93CD-889E162A2867}"/>
    <cellStyle name="TotRow - Style4 10 9" xfId="17635" xr:uid="{24FBA6DD-05EB-43E6-9920-9D394FA3FD96}"/>
    <cellStyle name="TotRow - Style4 11" xfId="17636" xr:uid="{5896A1EF-A1B5-4832-9420-7C80DAAA4A5B}"/>
    <cellStyle name="TotRow - Style4 11 2" xfId="17637" xr:uid="{FA9E1E75-E6A4-429B-B8F8-119F325FDC94}"/>
    <cellStyle name="TotRow - Style4 11 2 2" xfId="17638" xr:uid="{EAD51173-F268-4BDE-90B6-B39CAC227A0F}"/>
    <cellStyle name="TotRow - Style4 11 2 2 2" xfId="17639" xr:uid="{BC279C17-4C17-4C22-B0E7-454BB65F7969}"/>
    <cellStyle name="TotRow - Style4 11 2 2 2 2" xfId="17640" xr:uid="{B2F38384-DF0E-4D46-B0E9-4FD5B2FCFB48}"/>
    <cellStyle name="TotRow - Style4 11 2 2 3" xfId="17641" xr:uid="{79F59467-1AB0-4826-9830-740F8B0F3FAF}"/>
    <cellStyle name="TotRow - Style4 11 2 3" xfId="17642" xr:uid="{8F65A567-9E0A-4226-9B91-37B0EEE3D6FB}"/>
    <cellStyle name="TotRow - Style4 11 3" xfId="17643" xr:uid="{599E8FD9-ECE4-408C-9EC2-AEFC4D141E9F}"/>
    <cellStyle name="TotRow - Style4 11 3 2" xfId="17644" xr:uid="{01E6169A-6DE3-40EE-BF35-042BA6C46661}"/>
    <cellStyle name="TotRow - Style4 11 3 2 2" xfId="17645" xr:uid="{84B318A8-F810-4D13-9E1C-9590ECA468B2}"/>
    <cellStyle name="TotRow - Style4 11 3 3" xfId="17646" xr:uid="{FA79FEBC-E642-4652-ADC6-B94F03C5806F}"/>
    <cellStyle name="TotRow - Style4 11 4" xfId="17647" xr:uid="{F19185BF-50C1-46E2-9CEE-922490F88237}"/>
    <cellStyle name="TotRow - Style4 11 4 2" xfId="17648" xr:uid="{A77AEA3E-16BF-4D5D-A592-ECE0FC873B70}"/>
    <cellStyle name="TotRow - Style4 11 5" xfId="17649" xr:uid="{3B39A7E4-CC0D-445C-85AD-2C0C3DE4D6B6}"/>
    <cellStyle name="TotRow - Style4 12" xfId="17650" xr:uid="{AE3FA034-5D14-4297-B8B7-A2333104B7C3}"/>
    <cellStyle name="TotRow - Style4 12 2" xfId="17651" xr:uid="{631B44CF-5F64-4FD2-AB79-6A9EC13D6051}"/>
    <cellStyle name="TotRow - Style4 12 2 2" xfId="17652" xr:uid="{9AD7C97C-8032-4E63-B2D0-95ADD67C61B9}"/>
    <cellStyle name="TotRow - Style4 12 2 2 2" xfId="17653" xr:uid="{027C5127-9776-4570-810E-7B16A7F36905}"/>
    <cellStyle name="TotRow - Style4 12 2 3" xfId="17654" xr:uid="{519F6068-607F-48CF-ADFC-0356E56A5692}"/>
    <cellStyle name="TotRow - Style4 12 3" xfId="17655" xr:uid="{F6A11632-ACF4-4FA1-804A-B374D7F95FFC}"/>
    <cellStyle name="TotRow - Style4 13" xfId="17656" xr:uid="{DE6E93BB-414B-46BE-A6DE-E276BDC01BEC}"/>
    <cellStyle name="TotRow - Style4 13 2" xfId="17657" xr:uid="{A17BAE7E-4567-4070-B0A1-FC29A3C9FDC1}"/>
    <cellStyle name="TotRow - Style4 13 2 2" xfId="17658" xr:uid="{130229B7-F168-4F35-90D7-8711B76D6829}"/>
    <cellStyle name="TotRow - Style4 13 3" xfId="17659" xr:uid="{88E1CAB3-3460-46EB-B0F1-0ED83516F1EE}"/>
    <cellStyle name="TotRow - Style4 14" xfId="17660" xr:uid="{49867AD7-9B23-460A-82D7-B9C0A7D1017A}"/>
    <cellStyle name="TotRow - Style4 14 2" xfId="17661" xr:uid="{DDD5AE94-C97F-4564-B4A8-C7B6D2B79929}"/>
    <cellStyle name="TotRow - Style4 15" xfId="17662" xr:uid="{8078BC29-363B-4EC0-9E37-D0DF294EB01C}"/>
    <cellStyle name="TotRow - Style4 15 2" xfId="17663" xr:uid="{DD074CAA-81C6-4D96-95B6-B8AB1495002F}"/>
    <cellStyle name="TotRow - Style4 16" xfId="17664" xr:uid="{4AFC01AF-52B4-4A15-9C4F-C87AFE863050}"/>
    <cellStyle name="TotRow - Style4 16 2" xfId="17665" xr:uid="{165597B1-393D-46D3-9C97-1A52758F06C6}"/>
    <cellStyle name="TotRow - Style4 16 2 2" xfId="32151" xr:uid="{52EF06E8-0D81-4C34-BBE5-23CA1BC2776C}"/>
    <cellStyle name="TotRow - Style4 16 2 3" xfId="32152" xr:uid="{A3DB17D1-B6BA-4421-8A66-A82F53AEBF25}"/>
    <cellStyle name="TotRow - Style4 17" xfId="17666" xr:uid="{1FFC8E1F-AA72-4639-9575-646F9EE2A7E4}"/>
    <cellStyle name="TotRow - Style4 18" xfId="17667" xr:uid="{235F92F2-23BF-4B5A-B3E4-EE94A18CE695}"/>
    <cellStyle name="TotRow - Style4 19" xfId="17668" xr:uid="{E29BB34B-E0B5-4E33-8F1A-132E42864397}"/>
    <cellStyle name="TotRow - Style4 2" xfId="17669" xr:uid="{525A5525-F63F-4C5A-97CE-5C62DE54B9FF}"/>
    <cellStyle name="TotRow - Style4 2 2" xfId="17670" xr:uid="{4F5CB207-D3A2-47E9-8F08-A64FA09AF5C6}"/>
    <cellStyle name="TotRow - Style4 2 2 10" xfId="17671" xr:uid="{87A05763-AB93-441A-8E48-0D0C32DD5CE8}"/>
    <cellStyle name="TotRow - Style4 2 2 2" xfId="17672" xr:uid="{0D4150DE-26D9-4082-9456-C423A9CC2ED9}"/>
    <cellStyle name="TotRow - Style4 2 2 2 2" xfId="17673" xr:uid="{B3D8B5B8-91E1-47EB-BC7D-040E4A863287}"/>
    <cellStyle name="TotRow - Style4 2 2 2 2 2" xfId="17674" xr:uid="{2A9F694C-CA10-405A-BA74-17C19491CD04}"/>
    <cellStyle name="TotRow - Style4 2 2 2 2 2 2" xfId="17675" xr:uid="{ECD4C4D0-3178-4EE1-9E0C-3F8E10E3156B}"/>
    <cellStyle name="TotRow - Style4 2 2 2 2 2 2 2" xfId="17676" xr:uid="{5DD473CA-3634-4E50-876F-8A188E28C0C7}"/>
    <cellStyle name="TotRow - Style4 2 2 2 2 2 2 2 2" xfId="17677" xr:uid="{BA657EA4-4FC8-4010-BE15-8BDCBC1F1BE1}"/>
    <cellStyle name="TotRow - Style4 2 2 2 2 2 2 3" xfId="17678" xr:uid="{932B6880-E123-4F44-A4FE-9037D9CD63B9}"/>
    <cellStyle name="TotRow - Style4 2 2 2 2 2 3" xfId="17679" xr:uid="{44379CAE-0E42-49F4-B451-B809A070F5AC}"/>
    <cellStyle name="TotRow - Style4 2 2 2 2 3" xfId="17680" xr:uid="{F8A8FCC4-15C1-4895-9706-F47AF12B4170}"/>
    <cellStyle name="TotRow - Style4 2 2 2 2 3 2" xfId="17681" xr:uid="{098424A2-F39B-482B-99D8-F5D21EED7496}"/>
    <cellStyle name="TotRow - Style4 2 2 2 2 3 2 2" xfId="17682" xr:uid="{BD6D25AA-42F9-441B-8194-B748AEA6B330}"/>
    <cellStyle name="TotRow - Style4 2 2 2 2 3 3" xfId="17683" xr:uid="{3219B40F-A88D-4248-B0E7-8D73DC29C753}"/>
    <cellStyle name="TotRow - Style4 2 2 2 2 4" xfId="17684" xr:uid="{08DB674E-32E7-4AAE-B2EA-D216EEF53F73}"/>
    <cellStyle name="TotRow - Style4 2 2 2 2 4 2" xfId="17685" xr:uid="{E732C8F6-4940-4F4C-A556-FAC76D58643E}"/>
    <cellStyle name="TotRow - Style4 2 2 2 2 5" xfId="17686" xr:uid="{2EEF2806-B42B-4690-9DE6-3465E4FF00A7}"/>
    <cellStyle name="TotRow - Style4 2 2 2 3" xfId="17687" xr:uid="{D28745F3-48B9-42C7-9738-E4867AA9FE48}"/>
    <cellStyle name="TotRow - Style4 2 2 2 3 2" xfId="17688" xr:uid="{BF9B56DC-8B4A-4956-82CF-307240138363}"/>
    <cellStyle name="TotRow - Style4 2 2 2 3 2 2" xfId="17689" xr:uid="{03B1289B-B290-485D-A991-00FC737786F4}"/>
    <cellStyle name="TotRow - Style4 2 2 2 3 2 2 2" xfId="17690" xr:uid="{65FF01F5-D46E-4C47-9088-CCC74E883146}"/>
    <cellStyle name="TotRow - Style4 2 2 2 3 2 2 2 2" xfId="17691" xr:uid="{B9CAABB7-8573-44F5-AB7D-88ADE73C34C5}"/>
    <cellStyle name="TotRow - Style4 2 2 2 3 2 2 3" xfId="17692" xr:uid="{37652DE0-3D72-41F5-98FF-0BB60D3B96FE}"/>
    <cellStyle name="TotRow - Style4 2 2 2 3 2 3" xfId="17693" xr:uid="{C3FF5A04-3896-4DAD-9385-1075BD20F4D2}"/>
    <cellStyle name="TotRow - Style4 2 2 2 3 3" xfId="17694" xr:uid="{EAD5EC9B-6328-42C9-AB46-A6C2950BF5B0}"/>
    <cellStyle name="TotRow - Style4 2 2 2 3 3 2" xfId="17695" xr:uid="{9A9470D8-AFFF-4A99-9C8B-1683D7936F11}"/>
    <cellStyle name="TotRow - Style4 2 2 2 3 4" xfId="17696" xr:uid="{4C3B9CF2-C1D7-4FB4-9EFE-B37B4E28C2A1}"/>
    <cellStyle name="TotRow - Style4 2 2 2 4" xfId="17697" xr:uid="{EC7502AB-905F-4DCE-A307-7EA0A24D5F5C}"/>
    <cellStyle name="TotRow - Style4 2 2 2 4 2" xfId="17698" xr:uid="{008B2F82-8E0C-444D-A371-A764AA698E98}"/>
    <cellStyle name="TotRow - Style4 2 2 2 4 2 2" xfId="17699" xr:uid="{ECD56B40-8130-4784-87EB-86E92CF26B23}"/>
    <cellStyle name="TotRow - Style4 2 2 2 4 2 2 2" xfId="17700" xr:uid="{8F91F091-8672-40D3-909C-4AD7E4E64BA2}"/>
    <cellStyle name="TotRow - Style4 2 2 2 4 2 2 2 2" xfId="17701" xr:uid="{3174DA24-92AF-4B41-9EBF-B34D0F5B104D}"/>
    <cellStyle name="TotRow - Style4 2 2 2 4 2 2 3" xfId="17702" xr:uid="{DCAEFD27-3F0A-43C5-BA00-BAC3FEF3FA90}"/>
    <cellStyle name="TotRow - Style4 2 2 2 4 2 3" xfId="17703" xr:uid="{199AB515-0F2D-444B-8A78-D6F5EF51513D}"/>
    <cellStyle name="TotRow - Style4 2 2 2 4 3" xfId="17704" xr:uid="{E84DF8DB-B6CF-42B7-9C14-6228288A675D}"/>
    <cellStyle name="TotRow - Style4 2 2 2 4 3 2" xfId="17705" xr:uid="{E67D1886-0E70-4600-9445-D1D94D80C8AF}"/>
    <cellStyle name="TotRow - Style4 2 2 2 4 3 2 2" xfId="17706" xr:uid="{C7C12117-BB65-4927-AC2F-248B3EF1B5A6}"/>
    <cellStyle name="TotRow - Style4 2 2 2 4 3 3" xfId="17707" xr:uid="{2BC5C0A0-591D-4AF8-9701-458A28F378E1}"/>
    <cellStyle name="TotRow - Style4 2 2 2 4 4" xfId="17708" xr:uid="{A2FCE974-1B3F-433D-933D-E8A923873E0E}"/>
    <cellStyle name="TotRow - Style4 2 2 2 4 4 2" xfId="17709" xr:uid="{ECCAA682-40DB-4A0C-95A8-7FC7CFEE10FF}"/>
    <cellStyle name="TotRow - Style4 2 2 2 4 5" xfId="17710" xr:uid="{6FA6098F-9109-47B3-9048-CE6A97A7DF8A}"/>
    <cellStyle name="TotRow - Style4 2 2 2 5" xfId="17711" xr:uid="{72644A80-D0BD-4786-9E67-A94CE0649E85}"/>
    <cellStyle name="TotRow - Style4 2 2 2 5 2" xfId="17712" xr:uid="{80B4736A-0595-4934-874A-4399D13381C2}"/>
    <cellStyle name="TotRow - Style4 2 2 2 5 2 2" xfId="17713" xr:uid="{2964B742-A407-435B-913D-6B5C29E1D2EC}"/>
    <cellStyle name="TotRow - Style4 2 2 2 5 2 2 2" xfId="17714" xr:uid="{36D6E9E2-E77D-4CC5-A3D3-478CE2E6FCC8}"/>
    <cellStyle name="TotRow - Style4 2 2 2 5 2 2 2 2" xfId="17715" xr:uid="{EE2EEF9A-9AB2-4BD5-AD92-ECFB4528BF03}"/>
    <cellStyle name="TotRow - Style4 2 2 2 5 2 2 3" xfId="17716" xr:uid="{26CCEB4C-673C-413A-994A-87532FDA6A51}"/>
    <cellStyle name="TotRow - Style4 2 2 2 5 2 3" xfId="17717" xr:uid="{A0704D20-1A8F-449B-8658-5D4290E01641}"/>
    <cellStyle name="TotRow - Style4 2 2 2 5 3" xfId="17718" xr:uid="{C12F3DA2-33FE-4538-B564-6C5D92A7A1E4}"/>
    <cellStyle name="TotRow - Style4 2 2 2 5 3 2" xfId="17719" xr:uid="{2FF7D5FE-6020-4255-B140-F2C807F1CC4C}"/>
    <cellStyle name="TotRow - Style4 2 2 2 5 3 2 2" xfId="17720" xr:uid="{E08CB4FD-C0D1-4857-A47D-DC55314987E4}"/>
    <cellStyle name="TotRow - Style4 2 2 2 5 3 3" xfId="17721" xr:uid="{17DF82B4-4F5B-4214-87FB-5494BCAC7DCF}"/>
    <cellStyle name="TotRow - Style4 2 2 2 5 4" xfId="17722" xr:uid="{C14FB1F8-B53E-49C4-A0BC-E3B821F2EB9F}"/>
    <cellStyle name="TotRow - Style4 2 2 2 6" xfId="17723" xr:uid="{38BD9BBC-4FC6-44D5-BBDB-1AD4ABBF7E71}"/>
    <cellStyle name="TotRow - Style4 2 2 2 6 2" xfId="17724" xr:uid="{00E2B9DE-40B8-4BE3-93B3-C6D3C37C52DB}"/>
    <cellStyle name="TotRow - Style4 2 2 2 6 2 2" xfId="17725" xr:uid="{771CD3F3-D578-48F1-B493-E89CB133BF48}"/>
    <cellStyle name="TotRow - Style4 2 2 2 6 2 2 2" xfId="17726" xr:uid="{F3F577A2-CC2E-46D5-AFA0-67A2AD7E1538}"/>
    <cellStyle name="TotRow - Style4 2 2 2 6 2 3" xfId="17727" xr:uid="{27B6B9B7-199F-42AE-8AF5-7084F6F165AE}"/>
    <cellStyle name="TotRow - Style4 2 2 2 6 3" xfId="17728" xr:uid="{7D92D4E4-D005-4DDD-AFA2-9785E754A443}"/>
    <cellStyle name="TotRow - Style4 2 2 2 7" xfId="17729" xr:uid="{69822856-876F-420F-A165-6C3D1B3BF085}"/>
    <cellStyle name="TotRow - Style4 2 2 2 7 2" xfId="17730" xr:uid="{D00F3961-11C5-4133-A003-5B2A55DC55A9}"/>
    <cellStyle name="TotRow - Style4 2 2 2 7 2 2" xfId="17731" xr:uid="{F976AB50-BCFB-445B-A339-2BF93ADBE9D7}"/>
    <cellStyle name="TotRow - Style4 2 2 2 7 3" xfId="17732" xr:uid="{D26976C9-2DDD-462D-A473-0BED1F217743}"/>
    <cellStyle name="TotRow - Style4 2 2 2 8" xfId="17733" xr:uid="{51C3F543-A6E3-4373-BBB0-46A95B086D5B}"/>
    <cellStyle name="TotRow - Style4 2 2 2 8 2" xfId="17734" xr:uid="{F36C7F87-4455-44F1-8D62-BA136105CB03}"/>
    <cellStyle name="TotRow - Style4 2 2 2 9" xfId="17735" xr:uid="{E47AA48F-0783-4718-9AEA-F83AAECB8294}"/>
    <cellStyle name="TotRow - Style4 2 2 3" xfId="17736" xr:uid="{47493876-A748-4ADF-8B11-6D41C3BDA4B3}"/>
    <cellStyle name="TotRow - Style4 2 2 3 2" xfId="17737" xr:uid="{F54FDB26-3A40-49B4-A1F8-700F84E0835B}"/>
    <cellStyle name="TotRow - Style4 2 2 3 2 2" xfId="17738" xr:uid="{40051C3A-A352-4F27-980D-731D53463060}"/>
    <cellStyle name="TotRow - Style4 2 2 3 2 2 2" xfId="17739" xr:uid="{36F58586-8D4E-49A4-A223-65FC3704A405}"/>
    <cellStyle name="TotRow - Style4 2 2 3 2 2 2 2" xfId="17740" xr:uid="{5E957B03-F0AA-4CF8-B604-D45CAA317FBE}"/>
    <cellStyle name="TotRow - Style4 2 2 3 2 2 2 2 2" xfId="17741" xr:uid="{AC9C4C1A-6338-4C43-924F-8ACA75EB1E2F}"/>
    <cellStyle name="TotRow - Style4 2 2 3 2 2 2 3" xfId="17742" xr:uid="{1CD306C9-D9B6-4AF2-9C58-37C87FD3BABD}"/>
    <cellStyle name="TotRow - Style4 2 2 3 2 2 3" xfId="17743" xr:uid="{59FB9878-099C-4C6D-9963-6CAFC7BC6494}"/>
    <cellStyle name="TotRow - Style4 2 2 3 2 3" xfId="17744" xr:uid="{17C04368-A588-4937-8AD3-66A723021F5F}"/>
    <cellStyle name="TotRow - Style4 2 2 3 2 3 2" xfId="17745" xr:uid="{AE7E3326-B319-4282-A61F-74BF68B7C936}"/>
    <cellStyle name="TotRow - Style4 2 2 3 2 3 2 2" xfId="17746" xr:uid="{0618A47A-62A8-4153-8A23-B6A8555B0537}"/>
    <cellStyle name="TotRow - Style4 2 2 3 2 3 3" xfId="17747" xr:uid="{46FB15E4-6E96-4ACD-9B8A-26DEBE0B1B3C}"/>
    <cellStyle name="TotRow - Style4 2 2 3 2 4" xfId="17748" xr:uid="{9F86EF3B-4244-403A-83AA-69290CC71590}"/>
    <cellStyle name="TotRow - Style4 2 2 3 2 4 2" xfId="17749" xr:uid="{EED43F60-1919-408E-9BB9-EC17D92816B2}"/>
    <cellStyle name="TotRow - Style4 2 2 3 2 5" xfId="17750" xr:uid="{C400F280-2C63-4EEC-89B3-F90001BA9794}"/>
    <cellStyle name="TotRow - Style4 2 2 3 3" xfId="17751" xr:uid="{4E5B9034-3071-4CE0-BCD0-0F7A89A72080}"/>
    <cellStyle name="TotRow - Style4 2 2 3 3 2" xfId="17752" xr:uid="{3D3F9A9B-EF83-42E7-87AC-82A69354CB4A}"/>
    <cellStyle name="TotRow - Style4 2 2 3 3 2 2" xfId="17753" xr:uid="{21584867-A8C0-431A-8BB1-16EFC7FB078F}"/>
    <cellStyle name="TotRow - Style4 2 2 3 3 2 2 2" xfId="17754" xr:uid="{9B486491-142F-417F-B675-454B95411712}"/>
    <cellStyle name="TotRow - Style4 2 2 3 3 2 2 2 2" xfId="17755" xr:uid="{6EB9246E-712E-4664-9403-71965A4A53B1}"/>
    <cellStyle name="TotRow - Style4 2 2 3 3 2 2 3" xfId="17756" xr:uid="{613B2B5E-0F78-4731-B9A0-42ACBCCC2687}"/>
    <cellStyle name="TotRow - Style4 2 2 3 3 2 3" xfId="17757" xr:uid="{94885CC6-46EA-48F6-9636-6015B8440EA4}"/>
    <cellStyle name="TotRow - Style4 2 2 3 3 3" xfId="17758" xr:uid="{2A6BDFD5-D756-48D8-86FB-31D81C0DF78D}"/>
    <cellStyle name="TotRow - Style4 2 2 3 3 3 2" xfId="17759" xr:uid="{193E8809-D0D7-4CDE-A96B-61B2F9671509}"/>
    <cellStyle name="TotRow - Style4 2 2 3 3 4" xfId="17760" xr:uid="{7C140783-618B-4AD6-A2C3-E71F4700B962}"/>
    <cellStyle name="TotRow - Style4 2 2 3 4" xfId="17761" xr:uid="{CD7F9193-9E8B-4F26-B7AD-84C940DFED24}"/>
    <cellStyle name="TotRow - Style4 2 2 3 4 2" xfId="17762" xr:uid="{DB3A7DB1-089F-44A2-9148-FFF8A443322D}"/>
    <cellStyle name="TotRow - Style4 2 2 3 4 2 2" xfId="17763" xr:uid="{231B98A7-37ED-4CC0-989D-6C5B34072E86}"/>
    <cellStyle name="TotRow - Style4 2 2 3 4 2 2 2" xfId="17764" xr:uid="{71E4C9DF-90C4-4820-B9B5-8B0AA3DCF531}"/>
    <cellStyle name="TotRow - Style4 2 2 3 4 2 2 2 2" xfId="17765" xr:uid="{1F399E40-9B62-4E33-87DC-F46529B262F8}"/>
    <cellStyle name="TotRow - Style4 2 2 3 4 2 2 3" xfId="17766" xr:uid="{DB2F5A43-6FE2-4211-B4B8-92045E6F9A99}"/>
    <cellStyle name="TotRow - Style4 2 2 3 4 2 3" xfId="17767" xr:uid="{C25CE6DC-FA92-437B-9763-8D2E2823FF82}"/>
    <cellStyle name="TotRow - Style4 2 2 3 4 3" xfId="17768" xr:uid="{24FD2237-D238-4827-B947-2B20DB10206F}"/>
    <cellStyle name="TotRow - Style4 2 2 3 4 3 2" xfId="17769" xr:uid="{B461A425-D82D-48E6-84C8-CB5C46746F16}"/>
    <cellStyle name="TotRow - Style4 2 2 3 4 3 2 2" xfId="17770" xr:uid="{C15CBE50-D5A7-4EB3-9CE3-05DE039668E2}"/>
    <cellStyle name="TotRow - Style4 2 2 3 4 3 3" xfId="17771" xr:uid="{24668F4B-CACF-4CAE-B239-00681B3C3D48}"/>
    <cellStyle name="TotRow - Style4 2 2 3 4 4" xfId="17772" xr:uid="{6E899A74-0FFD-4DB8-9E0F-82A9D49C8021}"/>
    <cellStyle name="TotRow - Style4 2 2 3 4 4 2" xfId="17773" xr:uid="{C8977BC2-EFCC-45AF-8F50-6E378D4FF294}"/>
    <cellStyle name="TotRow - Style4 2 2 3 4 5" xfId="17774" xr:uid="{1C7B6B41-359E-4E55-8275-89D284146521}"/>
    <cellStyle name="TotRow - Style4 2 2 3 5" xfId="17775" xr:uid="{6EB3DF57-EEB3-4B95-BE11-17EA53C920EA}"/>
    <cellStyle name="TotRow - Style4 2 2 3 5 2" xfId="17776" xr:uid="{F9C76C4B-8D00-44F8-8586-F922DB3B3F2F}"/>
    <cellStyle name="TotRow - Style4 2 2 3 5 2 2" xfId="17777" xr:uid="{00DB0426-C823-419B-934E-9A8807F412EA}"/>
    <cellStyle name="TotRow - Style4 2 2 3 5 2 2 2" xfId="17778" xr:uid="{669645F9-933E-467A-A844-56AD2E13B985}"/>
    <cellStyle name="TotRow - Style4 2 2 3 5 2 2 2 2" xfId="17779" xr:uid="{43B9215F-634F-4030-9EBE-CD9B5E34774C}"/>
    <cellStyle name="TotRow - Style4 2 2 3 5 2 2 3" xfId="17780" xr:uid="{4DDAFFA1-2A7E-48F6-96C4-C30CD0F1FFE9}"/>
    <cellStyle name="TotRow - Style4 2 2 3 5 2 3" xfId="17781" xr:uid="{84176EE2-0CAE-41A4-9186-B2597FB5D53F}"/>
    <cellStyle name="TotRow - Style4 2 2 3 5 3" xfId="17782" xr:uid="{3A09E209-81F7-45B2-9599-69F4D8286AA3}"/>
    <cellStyle name="TotRow - Style4 2 2 3 5 3 2" xfId="17783" xr:uid="{E31F5E02-B8D3-4257-B7E3-662C23B14511}"/>
    <cellStyle name="TotRow - Style4 2 2 3 5 3 2 2" xfId="17784" xr:uid="{38289E6A-9F29-40F2-97F7-AEF897C63206}"/>
    <cellStyle name="TotRow - Style4 2 2 3 5 3 3" xfId="17785" xr:uid="{7AAAF054-5404-4B93-8DC6-5E77CC940652}"/>
    <cellStyle name="TotRow - Style4 2 2 3 5 4" xfId="17786" xr:uid="{3FACD954-DC3F-4340-9AAF-989BE8F7F696}"/>
    <cellStyle name="TotRow - Style4 2 2 3 6" xfId="17787" xr:uid="{1CD77C2A-A401-4C81-A6CE-8151199C8753}"/>
    <cellStyle name="TotRow - Style4 2 2 3 6 2" xfId="17788" xr:uid="{19AC75E5-66E1-430F-AE8F-1428BAC851DA}"/>
    <cellStyle name="TotRow - Style4 2 2 3 6 2 2" xfId="17789" xr:uid="{15BF664F-64FB-4EA0-ADC3-64A9E7A28219}"/>
    <cellStyle name="TotRow - Style4 2 2 3 6 2 2 2" xfId="17790" xr:uid="{A33C0310-5D8C-44A7-9751-312D8F8A803A}"/>
    <cellStyle name="TotRow - Style4 2 2 3 6 2 3" xfId="17791" xr:uid="{8D42587E-451A-4935-8BFB-076580DDB791}"/>
    <cellStyle name="TotRow - Style4 2 2 3 6 3" xfId="17792" xr:uid="{57E78466-1A69-416B-B93A-D0567B95D4AB}"/>
    <cellStyle name="TotRow - Style4 2 2 3 7" xfId="17793" xr:uid="{229D22B1-0925-4A56-A243-D516A22FA657}"/>
    <cellStyle name="TotRow - Style4 2 2 3 7 2" xfId="17794" xr:uid="{8680151E-DFBC-4CF6-871E-68AEE9F8B715}"/>
    <cellStyle name="TotRow - Style4 2 2 3 7 2 2" xfId="17795" xr:uid="{91A40E4A-563B-4315-BDBB-62F70DC06D44}"/>
    <cellStyle name="TotRow - Style4 2 2 3 7 3" xfId="17796" xr:uid="{0B2CCD2D-260D-4126-BF47-14CA346DCA0E}"/>
    <cellStyle name="TotRow - Style4 2 2 3 8" xfId="17797" xr:uid="{1D46CB4A-1DCE-4B49-955E-CDDBAC946479}"/>
    <cellStyle name="TotRow - Style4 2 2 3 8 2" xfId="17798" xr:uid="{9B38B391-0C07-4768-BB4A-078291586F36}"/>
    <cellStyle name="TotRow - Style4 2 2 3 9" xfId="17799" xr:uid="{F59452DA-B8FD-41DD-A615-FFB7BC43C4EE}"/>
    <cellStyle name="TotRow - Style4 2 2 4" xfId="17800" xr:uid="{D6A5D76B-E42E-49C9-AD88-754AC3E59045}"/>
    <cellStyle name="TotRow - Style4 2 2 4 2" xfId="17801" xr:uid="{F3851E47-A9B2-4DCC-B2AB-918827B48F71}"/>
    <cellStyle name="TotRow - Style4 2 2 4 2 2" xfId="17802" xr:uid="{DB53EFA7-BA12-4B3C-A0E7-CE19F27C39EA}"/>
    <cellStyle name="TotRow - Style4 2 2 4 2 2 2" xfId="17803" xr:uid="{B3D51732-759F-45A6-B1B3-F49B5E19AF16}"/>
    <cellStyle name="TotRow - Style4 2 2 4 2 2 2 2" xfId="17804" xr:uid="{455E32A1-262F-4D28-9149-995F52B7B192}"/>
    <cellStyle name="TotRow - Style4 2 2 4 2 2 3" xfId="17805" xr:uid="{89AD743D-7A2C-4F5D-A0B1-90ABE4AE5C5E}"/>
    <cellStyle name="TotRow - Style4 2 2 4 2 3" xfId="17806" xr:uid="{D3B76160-2218-4D95-8E47-5FFB72392E70}"/>
    <cellStyle name="TotRow - Style4 2 2 4 3" xfId="17807" xr:uid="{AB3A56C9-66BD-4656-8EB6-E7EF2EB2728E}"/>
    <cellStyle name="TotRow - Style4 2 2 4 3 2" xfId="17808" xr:uid="{74C01DBD-3514-4ED6-ABDD-890F5DD964F9}"/>
    <cellStyle name="TotRow - Style4 2 2 4 3 2 2" xfId="17809" xr:uid="{675EA1A0-254E-4278-9A30-EE36897FF42E}"/>
    <cellStyle name="TotRow - Style4 2 2 4 3 3" xfId="17810" xr:uid="{2A677E55-2800-4F4C-9B01-B7BAFFCBCCE3}"/>
    <cellStyle name="TotRow - Style4 2 2 4 4" xfId="17811" xr:uid="{E12C44C0-6369-4A0E-A69C-9667990E3029}"/>
    <cellStyle name="TotRow - Style4 2 2 4 4 2" xfId="17812" xr:uid="{5B117172-588A-4329-BB77-4F11E6619AAE}"/>
    <cellStyle name="TotRow - Style4 2 2 4 5" xfId="17813" xr:uid="{C3303B23-230F-471D-B0F5-61A9FF4B636D}"/>
    <cellStyle name="TotRow - Style4 2 2 5" xfId="17814" xr:uid="{11E80A8E-98E7-410D-BB2F-5E02717E720B}"/>
    <cellStyle name="TotRow - Style4 2 2 5 2" xfId="17815" xr:uid="{FE26C3BE-EBE3-4ECC-B84B-3C62C177EA63}"/>
    <cellStyle name="TotRow - Style4 2 2 5 2 2" xfId="17816" xr:uid="{7AC73F9C-0943-4FF5-9753-D5CAD420F07D}"/>
    <cellStyle name="TotRow - Style4 2 2 5 2 2 2" xfId="17817" xr:uid="{396B692C-7570-46B3-8C72-41AC9391B9B9}"/>
    <cellStyle name="TotRow - Style4 2 2 5 2 2 2 2" xfId="17818" xr:uid="{22F85597-AD44-42C7-84B5-5AC3982D99FC}"/>
    <cellStyle name="TotRow - Style4 2 2 5 2 2 3" xfId="17819" xr:uid="{D1747AE8-6D42-45FB-BFFB-50C43E5BCB66}"/>
    <cellStyle name="TotRow - Style4 2 2 5 2 3" xfId="17820" xr:uid="{0BA27DEC-69F3-40A0-8055-8F227A63BE78}"/>
    <cellStyle name="TotRow - Style4 2 2 5 3" xfId="17821" xr:uid="{21BA6A92-4F64-4EB2-B593-1E4E6917075E}"/>
    <cellStyle name="TotRow - Style4 2 2 5 3 2" xfId="17822" xr:uid="{CB9791DF-45C2-4E85-A119-85632CF38D53}"/>
    <cellStyle name="TotRow - Style4 2 2 5 3 2 2" xfId="17823" xr:uid="{A3FAEA86-0971-47E8-BEB4-93DC04DDC54F}"/>
    <cellStyle name="TotRow - Style4 2 2 5 3 3" xfId="17824" xr:uid="{F05E2A74-62FA-4BBE-B0D7-128B4EA63844}"/>
    <cellStyle name="TotRow - Style4 2 2 5 4" xfId="17825" xr:uid="{E4E17B92-6556-4D15-99AB-DB4654A2EB90}"/>
    <cellStyle name="TotRow - Style4 2 2 5 4 2" xfId="17826" xr:uid="{392C9502-8921-473B-87DA-B5261B1C0F27}"/>
    <cellStyle name="TotRow - Style4 2 2 5 5" xfId="17827" xr:uid="{6D0F9194-9706-4A3B-8A62-AF57A8E71EB1}"/>
    <cellStyle name="TotRow - Style4 2 2 6" xfId="17828" xr:uid="{DC9B1435-A7D3-4EB5-9777-571B70E0CC16}"/>
    <cellStyle name="TotRow - Style4 2 2 6 2" xfId="17829" xr:uid="{C25CBF70-5ED4-4899-8C4C-14630ADAD061}"/>
    <cellStyle name="TotRow - Style4 2 2 6 2 2" xfId="17830" xr:uid="{41FB8AFA-80EB-4AFA-9D09-F66A11352AAA}"/>
    <cellStyle name="TotRow - Style4 2 2 6 2 2 2" xfId="17831" xr:uid="{7A6DD3A1-1CCA-4D9D-88F7-424AD048DC77}"/>
    <cellStyle name="TotRow - Style4 2 2 6 2 2 2 2" xfId="17832" xr:uid="{9B2A0847-980C-4295-A700-D3ED4AA22A37}"/>
    <cellStyle name="TotRow - Style4 2 2 6 2 2 3" xfId="17833" xr:uid="{D4EAA05C-26B9-4B34-9E75-43EEA9E79529}"/>
    <cellStyle name="TotRow - Style4 2 2 6 2 3" xfId="17834" xr:uid="{CEE6A7AF-4B87-4736-9C5E-0184EFFFA022}"/>
    <cellStyle name="TotRow - Style4 2 2 6 3" xfId="17835" xr:uid="{1E81164D-4D2A-4E12-BD33-5237F8E55265}"/>
    <cellStyle name="TotRow - Style4 2 2 6 3 2" xfId="17836" xr:uid="{807EF881-C7F5-4636-B358-CFBE90BD6A32}"/>
    <cellStyle name="TotRow - Style4 2 2 6 3 2 2" xfId="17837" xr:uid="{0CABF2E1-819E-4A04-B742-CEB6296B170D}"/>
    <cellStyle name="TotRow - Style4 2 2 6 3 3" xfId="17838" xr:uid="{C86796E6-20EB-42B4-8C5E-CC2771FDD862}"/>
    <cellStyle name="TotRow - Style4 2 2 6 4" xfId="17839" xr:uid="{316036D4-AC0C-413F-9455-233C43C5BE2D}"/>
    <cellStyle name="TotRow - Style4 2 2 6 4 2" xfId="17840" xr:uid="{DBAE6785-2120-4D9F-8F55-1E8430578A56}"/>
    <cellStyle name="TotRow - Style4 2 2 6 5" xfId="17841" xr:uid="{CAFE1457-4306-4E38-8073-D773E647A592}"/>
    <cellStyle name="TotRow - Style4 2 2 7" xfId="17842" xr:uid="{9D82F29B-0C2B-472E-B3B3-1658AAEB0299}"/>
    <cellStyle name="TotRow - Style4 2 2 7 2" xfId="17843" xr:uid="{9FA187BA-6849-4834-A52F-2252597C1EF1}"/>
    <cellStyle name="TotRow - Style4 2 2 7 2 2" xfId="17844" xr:uid="{71A7451D-D494-4D9F-A7CB-9346892D2FF4}"/>
    <cellStyle name="TotRow - Style4 2 2 7 2 2 2" xfId="17845" xr:uid="{6E31F0EC-90AF-4D05-A1B3-C58BFED42B88}"/>
    <cellStyle name="TotRow - Style4 2 2 7 2 3" xfId="17846" xr:uid="{1DF9C9C9-F6C4-49EA-8760-13A5BAC2E0C9}"/>
    <cellStyle name="TotRow - Style4 2 2 7 3" xfId="17847" xr:uid="{E464F1E9-AC3C-4078-9EE3-C6F4A3074563}"/>
    <cellStyle name="TotRow - Style4 2 2 8" xfId="17848" xr:uid="{7CD7356F-79C8-4266-A7BB-1D9794669D6A}"/>
    <cellStyle name="TotRow - Style4 2 2 8 2" xfId="17849" xr:uid="{C0610AF0-6D59-4343-BE1A-B5C0BCA5FBFC}"/>
    <cellStyle name="TotRow - Style4 2 2 8 2 2" xfId="17850" xr:uid="{75CB808D-A065-4EE6-8BF4-CB0ACA3FCFF9}"/>
    <cellStyle name="TotRow - Style4 2 2 8 3" xfId="17851" xr:uid="{C3D84091-1BC9-4342-ABF7-31856E67CD4A}"/>
    <cellStyle name="TotRow - Style4 2 2 9" xfId="17852" xr:uid="{905F1F84-F368-44C3-845E-B4F84659CB9F}"/>
    <cellStyle name="TotRow - Style4 2 2 9 2" xfId="17853" xr:uid="{68D228A2-3384-4C87-9C50-DAF38604E192}"/>
    <cellStyle name="TotRow - Style4 2 3" xfId="17854" xr:uid="{4AE2E5C2-0248-4C9E-8EBB-4669BFF0320E}"/>
    <cellStyle name="TotRow - Style4 2 3 2" xfId="17855" xr:uid="{2626C9D9-7935-4BF4-86AA-08B6C12BDB7F}"/>
    <cellStyle name="TotRow - Style4 2 3 2 2" xfId="17856" xr:uid="{EA0DDD5D-69A0-4D45-BB53-94504A6FADB9}"/>
    <cellStyle name="TotRow - Style4 2 3 2 2 2" xfId="17857" xr:uid="{CD393A79-6B69-44D0-A003-66F61A5AE12F}"/>
    <cellStyle name="TotRow - Style4 2 3 2 2 2 2" xfId="17858" xr:uid="{613F954A-FD67-4CCF-8803-B59AC6CD6851}"/>
    <cellStyle name="TotRow - Style4 2 3 2 2 2 2 2" xfId="17859" xr:uid="{8F65C8C7-2027-46A8-A8A1-0F8CC1ABF47F}"/>
    <cellStyle name="TotRow - Style4 2 3 2 2 2 3" xfId="17860" xr:uid="{301463B6-1A74-4E1F-8DDF-A84FBCC8607F}"/>
    <cellStyle name="TotRow - Style4 2 3 2 2 3" xfId="17861" xr:uid="{11C02603-CB1D-4CF2-8EFA-E2FA452C5AD1}"/>
    <cellStyle name="TotRow - Style4 2 3 2 3" xfId="17862" xr:uid="{5491921A-7637-4DE1-9728-3C70BCD1B8B9}"/>
    <cellStyle name="TotRow - Style4 2 3 2 3 2" xfId="17863" xr:uid="{ADFA7B45-52F4-4B74-AFEE-BE05691A8342}"/>
    <cellStyle name="TotRow - Style4 2 3 2 3 2 2" xfId="17864" xr:uid="{41AA05F9-7331-4B4A-9EF0-8EFA9E2547A8}"/>
    <cellStyle name="TotRow - Style4 2 3 2 3 3" xfId="17865" xr:uid="{C13A5624-141E-4FC1-839E-2B435E3D5E55}"/>
    <cellStyle name="TotRow - Style4 2 3 2 4" xfId="17866" xr:uid="{7895EF4D-E28E-4D36-87F6-5B6CEED0B0CA}"/>
    <cellStyle name="TotRow - Style4 2 3 2 4 2" xfId="17867" xr:uid="{EC673649-4A0C-4C6F-AD98-A612B55CB328}"/>
    <cellStyle name="TotRow - Style4 2 3 2 5" xfId="17868" xr:uid="{A2C8CEF7-DF9C-4078-BF17-0ED2F297465A}"/>
    <cellStyle name="TotRow - Style4 2 3 3" xfId="17869" xr:uid="{6A839FB6-7D82-418E-9CB4-EAECBDA084D7}"/>
    <cellStyle name="TotRow - Style4 2 3 3 2" xfId="17870" xr:uid="{E0F62EB8-302B-4F6D-A397-30FE12E57235}"/>
    <cellStyle name="TotRow - Style4 2 3 3 2 2" xfId="17871" xr:uid="{76967957-F7B3-46D7-8348-35721210A105}"/>
    <cellStyle name="TotRow - Style4 2 3 3 2 2 2" xfId="17872" xr:uid="{2B9DEC34-6EF5-4A14-8E6D-2B56AAE23CCB}"/>
    <cellStyle name="TotRow - Style4 2 3 3 2 2 2 2" xfId="17873" xr:uid="{3C38CEBF-ED3C-4076-B406-17B49401589C}"/>
    <cellStyle name="TotRow - Style4 2 3 3 2 2 3" xfId="17874" xr:uid="{2FB8806D-EE63-40C1-BF12-1A78D6931816}"/>
    <cellStyle name="TotRow - Style4 2 3 3 2 3" xfId="17875" xr:uid="{A9C4304B-82FB-46C8-9960-9C0D340E6189}"/>
    <cellStyle name="TotRow - Style4 2 3 3 3" xfId="17876" xr:uid="{508B1605-8365-4399-91D4-10A90CB6159F}"/>
    <cellStyle name="TotRow - Style4 2 3 3 3 2" xfId="17877" xr:uid="{4EA2754C-E78F-4924-B44C-08652F06AB7B}"/>
    <cellStyle name="TotRow - Style4 2 3 3 4" xfId="17878" xr:uid="{ACE3C46D-4F21-4366-8141-88826A995FD4}"/>
    <cellStyle name="TotRow - Style4 2 3 4" xfId="17879" xr:uid="{361D055C-3738-4A7A-9FD6-E86AFE1C71B1}"/>
    <cellStyle name="TotRow - Style4 2 3 4 2" xfId="17880" xr:uid="{3FF4A8E3-42E2-429F-A7FB-F2A71E38F9F9}"/>
    <cellStyle name="TotRow - Style4 2 3 4 2 2" xfId="17881" xr:uid="{21FD2686-D9FB-4BB2-B414-C8954FAF5153}"/>
    <cellStyle name="TotRow - Style4 2 3 4 2 2 2" xfId="17882" xr:uid="{21896E43-7770-49BD-BAA0-F7029D2AF451}"/>
    <cellStyle name="TotRow - Style4 2 3 4 2 2 2 2" xfId="17883" xr:uid="{1B4AF6F1-EF48-4E1B-A256-D2C027AA03D0}"/>
    <cellStyle name="TotRow - Style4 2 3 4 2 2 3" xfId="17884" xr:uid="{12137D45-2B38-48C6-B8A3-24EBDDC62E9A}"/>
    <cellStyle name="TotRow - Style4 2 3 4 2 3" xfId="17885" xr:uid="{525411F0-B5E4-4D51-8D5C-9E565E14A2B2}"/>
    <cellStyle name="TotRow - Style4 2 3 4 3" xfId="17886" xr:uid="{B7CEA048-6B05-440B-8F61-3D0C444E3945}"/>
    <cellStyle name="TotRow - Style4 2 3 4 3 2" xfId="17887" xr:uid="{C94AEB88-9BEC-41D2-8BB8-7351B6B62FF6}"/>
    <cellStyle name="TotRow - Style4 2 3 4 3 2 2" xfId="17888" xr:uid="{5323D72D-05C3-4F2E-B1C1-041A565BA39E}"/>
    <cellStyle name="TotRow - Style4 2 3 4 3 3" xfId="17889" xr:uid="{7C114EA2-5AF1-42EE-B2AF-44B44371DC90}"/>
    <cellStyle name="TotRow - Style4 2 3 4 4" xfId="17890" xr:uid="{23A4DFB1-B856-4632-BF3B-C7138D67FE27}"/>
    <cellStyle name="TotRow - Style4 2 3 4 4 2" xfId="17891" xr:uid="{8796073F-CAF2-47F7-B9B6-68F522070DDD}"/>
    <cellStyle name="TotRow - Style4 2 3 4 5" xfId="17892" xr:uid="{3268AEA0-1801-4F82-9F0D-AB936A39F55B}"/>
    <cellStyle name="TotRow - Style4 2 3 5" xfId="17893" xr:uid="{F6F79D75-9521-46BA-B49E-57F8075EE8B5}"/>
    <cellStyle name="TotRow - Style4 2 3 5 2" xfId="17894" xr:uid="{ADB79D0D-655C-402C-987B-9B4D5366C0ED}"/>
    <cellStyle name="TotRow - Style4 2 3 5 2 2" xfId="17895" xr:uid="{7BA072AC-BB0F-49ED-830A-5E078DACA03B}"/>
    <cellStyle name="TotRow - Style4 2 3 5 2 2 2" xfId="17896" xr:uid="{AAF71EC8-63E5-47F0-A6ED-DDBACDE030D9}"/>
    <cellStyle name="TotRow - Style4 2 3 5 2 2 2 2" xfId="17897" xr:uid="{9157AE71-A008-4B04-AF06-BCE350051DBB}"/>
    <cellStyle name="TotRow - Style4 2 3 5 2 2 3" xfId="17898" xr:uid="{E5CEB0B3-D8DA-4AFA-9E4D-8CBFAE85972C}"/>
    <cellStyle name="TotRow - Style4 2 3 5 2 3" xfId="17899" xr:uid="{E7E5F586-4E8E-41DF-A768-2714089C7C97}"/>
    <cellStyle name="TotRow - Style4 2 3 5 3" xfId="17900" xr:uid="{6BC1276D-72A4-440A-8400-BB3B1A6A28CD}"/>
    <cellStyle name="TotRow - Style4 2 3 5 3 2" xfId="17901" xr:uid="{AC5F3AD6-0C2F-4EB4-AC1E-C2E5E4996AA6}"/>
    <cellStyle name="TotRow - Style4 2 3 5 3 2 2" xfId="17902" xr:uid="{AE493A78-5B70-4B10-8AA9-D5F4375D6F71}"/>
    <cellStyle name="TotRow - Style4 2 3 5 3 3" xfId="17903" xr:uid="{52A68DCD-DAE0-49F1-84B0-74348FBF39A0}"/>
    <cellStyle name="TotRow - Style4 2 3 5 4" xfId="17904" xr:uid="{450599E2-00B5-45D3-92C7-E499DEC6809C}"/>
    <cellStyle name="TotRow - Style4 2 3 6" xfId="17905" xr:uid="{5F80A05C-C379-4B36-AC1A-5844194BB309}"/>
    <cellStyle name="TotRow - Style4 2 3 6 2" xfId="17906" xr:uid="{60DC3D6D-7AF0-4EB5-BD4D-25FDA8EDA15D}"/>
    <cellStyle name="TotRow - Style4 2 3 6 2 2" xfId="17907" xr:uid="{05C7A297-980D-4B5F-8333-B8C34D4C7A81}"/>
    <cellStyle name="TotRow - Style4 2 3 6 2 2 2" xfId="17908" xr:uid="{633563E7-AD0A-4859-81B7-84F4E73EB8DF}"/>
    <cellStyle name="TotRow - Style4 2 3 6 2 3" xfId="17909" xr:uid="{C34494E5-B1CD-4B84-94DC-8D7D3C8D0ED8}"/>
    <cellStyle name="TotRow - Style4 2 3 6 3" xfId="17910" xr:uid="{2C1F614B-495D-4D47-845C-B46E8F7B1CE7}"/>
    <cellStyle name="TotRow - Style4 2 3 7" xfId="17911" xr:uid="{1B50FBAD-3906-463A-8EFF-8627ADD6CF58}"/>
    <cellStyle name="TotRow - Style4 2 3 7 2" xfId="17912" xr:uid="{92217339-CC55-48CD-A81E-4839CE6953AB}"/>
    <cellStyle name="TotRow - Style4 2 3 7 2 2" xfId="17913" xr:uid="{ACEA337A-5073-4590-87FB-05D61571E786}"/>
    <cellStyle name="TotRow - Style4 2 3 7 3" xfId="17914" xr:uid="{F76978FA-A2CC-49BB-83CF-C260FFD5BFB5}"/>
    <cellStyle name="TotRow - Style4 2 3 8" xfId="17915" xr:uid="{3E0A6D7B-D5AD-482B-806C-BF47CACB7F30}"/>
    <cellStyle name="TotRow - Style4 2 3 8 2" xfId="17916" xr:uid="{B99384F0-52B6-4F35-BCA7-DE3162919AE9}"/>
    <cellStyle name="TotRow - Style4 2 3 9" xfId="17917" xr:uid="{60E6E2B6-FB15-467E-98E3-6BD150659681}"/>
    <cellStyle name="TotRow - Style4 2 4" xfId="17918" xr:uid="{7E58D943-89A3-4FD5-BB74-784070D318CB}"/>
    <cellStyle name="TotRow - Style4 2 4 2" xfId="17919" xr:uid="{E506E41B-3117-4348-8C41-F008A0A5134F}"/>
    <cellStyle name="TotRow - Style4 2 4 2 2" xfId="17920" xr:uid="{D8175E35-B78C-43E0-9915-7A46CC7485D5}"/>
    <cellStyle name="TotRow - Style4 2 4 2 2 2" xfId="17921" xr:uid="{9BE1A88D-5277-4138-A5CD-F7BB00D343D0}"/>
    <cellStyle name="TotRow - Style4 2 4 2 2 2 2" xfId="17922" xr:uid="{CF74A968-6D23-4CFA-AD77-527866EAD917}"/>
    <cellStyle name="TotRow - Style4 2 4 2 2 2 2 2" xfId="17923" xr:uid="{B36B4581-6CEA-444C-9CE7-DDCA4FD59BA8}"/>
    <cellStyle name="TotRow - Style4 2 4 2 2 2 3" xfId="17924" xr:uid="{EFAA0D6D-35C2-462E-B8FD-E09B8474A9A1}"/>
    <cellStyle name="TotRow - Style4 2 4 2 2 3" xfId="17925" xr:uid="{F6926A43-D0CC-4B75-9C3E-B12A45E1075E}"/>
    <cellStyle name="TotRow - Style4 2 4 2 3" xfId="17926" xr:uid="{04B2A04A-077F-4A9E-AFA6-D4847357E204}"/>
    <cellStyle name="TotRow - Style4 2 4 2 3 2" xfId="17927" xr:uid="{90F2C651-488D-475D-95AF-91F281A4B7C1}"/>
    <cellStyle name="TotRow - Style4 2 4 2 3 2 2" xfId="17928" xr:uid="{4D32EDBA-7006-4C07-B389-070847389725}"/>
    <cellStyle name="TotRow - Style4 2 4 2 3 3" xfId="17929" xr:uid="{3108E8A5-0DBF-4060-8182-9AB193DE9C02}"/>
    <cellStyle name="TotRow - Style4 2 4 2 4" xfId="17930" xr:uid="{459F8B46-5711-4C65-8186-40D9841C24E0}"/>
    <cellStyle name="TotRow - Style4 2 4 2 4 2" xfId="17931" xr:uid="{3B4DCC4E-28BD-4FD3-98E8-04AC8A2A5882}"/>
    <cellStyle name="TotRow - Style4 2 4 2 5" xfId="17932" xr:uid="{23E1A3B6-D31A-4E70-B599-0FCE65C328EA}"/>
    <cellStyle name="TotRow - Style4 2 4 3" xfId="17933" xr:uid="{FEF47F44-6C55-46DE-A3D6-EFDC5137CC77}"/>
    <cellStyle name="TotRow - Style4 2 4 3 2" xfId="17934" xr:uid="{2E99D8DC-0868-47A3-9A29-FD7E06FBA1FD}"/>
    <cellStyle name="TotRow - Style4 2 4 3 2 2" xfId="17935" xr:uid="{A071AA53-F9A9-4610-8096-CD226F521468}"/>
    <cellStyle name="TotRow - Style4 2 4 3 2 2 2" xfId="17936" xr:uid="{B30EA1EE-2F68-4358-82E7-42FA7D9F0B78}"/>
    <cellStyle name="TotRow - Style4 2 4 3 2 2 2 2" xfId="17937" xr:uid="{A1B3E112-8DCC-4874-938E-54D855087799}"/>
    <cellStyle name="TotRow - Style4 2 4 3 2 2 3" xfId="17938" xr:uid="{FE6A19F5-9F62-4BAB-9675-E82D5F1D3D66}"/>
    <cellStyle name="TotRow - Style4 2 4 3 2 3" xfId="17939" xr:uid="{3918B81B-6D19-4BB1-9C15-B4C1BD2E7814}"/>
    <cellStyle name="TotRow - Style4 2 4 3 3" xfId="17940" xr:uid="{BAA69638-B882-4F08-814B-422CC37F729B}"/>
    <cellStyle name="TotRow - Style4 2 4 3 3 2" xfId="17941" xr:uid="{0C914752-ED15-4759-AE9D-5880F426CAA6}"/>
    <cellStyle name="TotRow - Style4 2 4 3 4" xfId="17942" xr:uid="{E7579E96-D12F-4FC9-8CF7-41595030ACD5}"/>
    <cellStyle name="TotRow - Style4 2 4 4" xfId="17943" xr:uid="{ADBC5D42-369A-458A-BF68-844EEF2B97B4}"/>
    <cellStyle name="TotRow - Style4 2 4 4 2" xfId="17944" xr:uid="{4889F275-98AA-44FB-B436-B26F2EB226C8}"/>
    <cellStyle name="TotRow - Style4 2 4 4 2 2" xfId="17945" xr:uid="{D9DE2B17-D9E0-4BD6-B4B4-47B69E606414}"/>
    <cellStyle name="TotRow - Style4 2 4 4 2 2 2" xfId="17946" xr:uid="{B3196C3F-5A96-4A4C-892A-48557313E04B}"/>
    <cellStyle name="TotRow - Style4 2 4 4 2 2 2 2" xfId="17947" xr:uid="{AF4C464A-254D-4CF0-AA6B-5D6CD57075F6}"/>
    <cellStyle name="TotRow - Style4 2 4 4 2 2 3" xfId="17948" xr:uid="{907FD423-4AC2-4FAF-8AAE-26A29A8BD53D}"/>
    <cellStyle name="TotRow - Style4 2 4 4 2 3" xfId="17949" xr:uid="{FAFB3014-8A4A-422C-86D7-356113B0B039}"/>
    <cellStyle name="TotRow - Style4 2 4 4 3" xfId="17950" xr:uid="{3D67DA96-3BF8-4AEC-A5A9-9FF97826AF83}"/>
    <cellStyle name="TotRow - Style4 2 4 4 3 2" xfId="17951" xr:uid="{295FD23C-A9A4-41D5-8BD9-7A3E858C2C5D}"/>
    <cellStyle name="TotRow - Style4 2 4 4 3 2 2" xfId="17952" xr:uid="{31956CE4-F137-4342-8654-06C6F6FF29AF}"/>
    <cellStyle name="TotRow - Style4 2 4 4 3 3" xfId="17953" xr:uid="{ABACF4F5-0C6D-4627-8D7A-CA4DA4BA128A}"/>
    <cellStyle name="TotRow - Style4 2 4 4 4" xfId="17954" xr:uid="{B7522911-C01A-4038-8954-421CCECB69C1}"/>
    <cellStyle name="TotRow - Style4 2 4 4 4 2" xfId="17955" xr:uid="{1A274775-81A7-4D01-806E-DA9BEF25551F}"/>
    <cellStyle name="TotRow - Style4 2 4 4 5" xfId="17956" xr:uid="{EBCC19EC-AF84-4192-BA9C-29A4DB7D3607}"/>
    <cellStyle name="TotRow - Style4 2 4 5" xfId="17957" xr:uid="{C643A2D9-AA06-43C4-908F-0854C985A10D}"/>
    <cellStyle name="TotRow - Style4 2 4 5 2" xfId="17958" xr:uid="{82A2C1AB-301E-4DA8-98C5-7C83A3C259DF}"/>
    <cellStyle name="TotRow - Style4 2 4 5 2 2" xfId="17959" xr:uid="{E4D7B1C4-8ACB-4716-A04E-1AF332A9808F}"/>
    <cellStyle name="TotRow - Style4 2 4 5 2 2 2" xfId="17960" xr:uid="{A96A62F9-516E-4D8F-A202-9627A9A762D9}"/>
    <cellStyle name="TotRow - Style4 2 4 5 2 2 2 2" xfId="17961" xr:uid="{4A48FDF9-27BA-426B-8B68-4AF9DD5FB9A8}"/>
    <cellStyle name="TotRow - Style4 2 4 5 2 2 3" xfId="17962" xr:uid="{10C98ADE-E8AA-42C2-BF41-C5CBBEFDABC6}"/>
    <cellStyle name="TotRow - Style4 2 4 5 2 3" xfId="17963" xr:uid="{90AEFA31-84EB-442F-98AE-77FE9763470E}"/>
    <cellStyle name="TotRow - Style4 2 4 5 3" xfId="17964" xr:uid="{13715BAB-751F-4A11-B956-2B7D2635F9E4}"/>
    <cellStyle name="TotRow - Style4 2 4 5 3 2" xfId="17965" xr:uid="{48508C45-E2D5-4EE2-9B0F-C4891671842B}"/>
    <cellStyle name="TotRow - Style4 2 4 5 3 2 2" xfId="17966" xr:uid="{B82052EC-CD20-4FDE-B5BD-8572A247BEFF}"/>
    <cellStyle name="TotRow - Style4 2 4 5 3 3" xfId="17967" xr:uid="{5613787D-2537-4779-BC9C-5F0D75DC79B1}"/>
    <cellStyle name="TotRow - Style4 2 4 5 4" xfId="17968" xr:uid="{2C3359DD-A87F-4562-AA19-BB39F7939144}"/>
    <cellStyle name="TotRow - Style4 2 4 6" xfId="17969" xr:uid="{489A842D-BEBF-4A06-8A9C-B0F51AF149C9}"/>
    <cellStyle name="TotRow - Style4 2 4 6 2" xfId="17970" xr:uid="{7E12BDCF-F603-4ECA-9BB5-A820C8021A92}"/>
    <cellStyle name="TotRow - Style4 2 4 6 2 2" xfId="17971" xr:uid="{F24AD1CE-8FEC-4E4D-9DBC-227F5E771FA9}"/>
    <cellStyle name="TotRow - Style4 2 4 6 2 2 2" xfId="17972" xr:uid="{B6FF87C6-F2C9-43D2-A518-1FC58B5C596B}"/>
    <cellStyle name="TotRow - Style4 2 4 6 2 3" xfId="17973" xr:uid="{07C7F201-4CD1-4217-920C-A65339733E4B}"/>
    <cellStyle name="TotRow - Style4 2 4 6 3" xfId="17974" xr:uid="{A92087FD-890E-4B78-B1D9-501B5A9D3974}"/>
    <cellStyle name="TotRow - Style4 2 4 7" xfId="17975" xr:uid="{7CFA42C2-7D92-4081-AC37-A6C6C5CE5A89}"/>
    <cellStyle name="TotRow - Style4 2 4 7 2" xfId="17976" xr:uid="{EAE9D796-BE9D-441A-81BB-23E38B17A6B6}"/>
    <cellStyle name="TotRow - Style4 2 4 7 2 2" xfId="17977" xr:uid="{2A285364-967A-4F00-89DA-1D55DC76463F}"/>
    <cellStyle name="TotRow - Style4 2 4 7 3" xfId="17978" xr:uid="{791BB693-6D97-4B4D-BC6F-C99B28BE8D52}"/>
    <cellStyle name="TotRow - Style4 2 4 8" xfId="17979" xr:uid="{2940E874-EF51-461B-B471-D2A7C21C084D}"/>
    <cellStyle name="TotRow - Style4 2 4 8 2" xfId="17980" xr:uid="{E1957BAD-2604-401B-83D9-31CAF1D834E8}"/>
    <cellStyle name="TotRow - Style4 2 4 9" xfId="17981" xr:uid="{65F1BED3-0B0E-4181-B358-2264DC0D5D48}"/>
    <cellStyle name="TotRow - Style4 2 5" xfId="17982" xr:uid="{0F0D530C-D184-4A85-87A1-087247442857}"/>
    <cellStyle name="TotRow - Style4 2 5 2" xfId="17983" xr:uid="{1B6CD45C-CDAC-4C64-8914-EB4671C55487}"/>
    <cellStyle name="TotRow - Style4 2 5 2 2" xfId="17984" xr:uid="{10DE97A1-6FF0-4692-974D-61C0604BB246}"/>
    <cellStyle name="TotRow - Style4 2 5 2 2 2" xfId="17985" xr:uid="{43149C5E-CFEC-45FB-AF57-431E36BF3CDE}"/>
    <cellStyle name="TotRow - Style4 2 5 2 2 2 2" xfId="17986" xr:uid="{74FCC1EA-C0B1-427F-AF62-90C6436FC584}"/>
    <cellStyle name="TotRow - Style4 2 5 2 2 2 2 2" xfId="17987" xr:uid="{0A00471C-8273-4B05-978A-8F451D8F1E7A}"/>
    <cellStyle name="TotRow - Style4 2 5 2 2 2 3" xfId="17988" xr:uid="{D5197DA1-8A9F-444D-A786-ECD56DDCA66E}"/>
    <cellStyle name="TotRow - Style4 2 5 2 2 3" xfId="17989" xr:uid="{E4D6D6D7-5A22-4568-91CE-AF9975A06EA1}"/>
    <cellStyle name="TotRow - Style4 2 5 2 3" xfId="17990" xr:uid="{89090B8A-05B8-4913-A0A2-43493F26AC53}"/>
    <cellStyle name="TotRow - Style4 2 5 2 3 2" xfId="17991" xr:uid="{F3F4C8C0-E026-41FF-AC76-4D8F91638442}"/>
    <cellStyle name="TotRow - Style4 2 5 2 3 2 2" xfId="17992" xr:uid="{389100B3-F48A-4CA4-BE40-5871195F1180}"/>
    <cellStyle name="TotRow - Style4 2 5 2 3 3" xfId="17993" xr:uid="{15844318-222E-4CEF-8697-C00CC59FACBA}"/>
    <cellStyle name="TotRow - Style4 2 5 2 4" xfId="17994" xr:uid="{122A68E5-69BA-4013-9D05-496C271704F8}"/>
    <cellStyle name="TotRow - Style4 2 5 2 4 2" xfId="17995" xr:uid="{E71D2CF1-23C4-4987-AA8C-DA3768C6B543}"/>
    <cellStyle name="TotRow - Style4 2 5 2 5" xfId="17996" xr:uid="{2C42ADFE-5A96-4322-96E8-85A0BCEFDAAB}"/>
    <cellStyle name="TotRow - Style4 2 5 3" xfId="17997" xr:uid="{5C0C997E-D3E5-4342-AAFA-64E597EB68F6}"/>
    <cellStyle name="TotRow - Style4 2 5 3 2" xfId="17998" xr:uid="{EE719182-0E91-4750-BAF5-CCA7D526C877}"/>
    <cellStyle name="TotRow - Style4 2 5 3 2 2" xfId="17999" xr:uid="{E30BDE59-5B91-4460-BF0D-364C0FDF5DDD}"/>
    <cellStyle name="TotRow - Style4 2 5 3 2 2 2" xfId="18000" xr:uid="{A202393F-9608-4582-8F08-9EF5446D058D}"/>
    <cellStyle name="TotRow - Style4 2 5 3 2 2 2 2" xfId="18001" xr:uid="{8875CD79-0123-4B28-B931-673634643AFB}"/>
    <cellStyle name="TotRow - Style4 2 5 3 2 2 3" xfId="18002" xr:uid="{BECFAB4A-E81B-422C-9C5E-FC61767E0291}"/>
    <cellStyle name="TotRow - Style4 2 5 3 2 3" xfId="18003" xr:uid="{26E1277C-25C3-4B87-9C38-2CEE0083FC16}"/>
    <cellStyle name="TotRow - Style4 2 5 3 3" xfId="18004" xr:uid="{3D9DFD8A-B9C8-4FAA-A715-1199B4A5776C}"/>
    <cellStyle name="TotRow - Style4 2 5 3 3 2" xfId="18005" xr:uid="{2F4D7A95-8EF4-418D-A9BF-A1376DD650E7}"/>
    <cellStyle name="TotRow - Style4 2 5 3 4" xfId="18006" xr:uid="{B025B84D-1A88-4539-A1DC-60FB3D19A8A6}"/>
    <cellStyle name="TotRow - Style4 2 5 4" xfId="18007" xr:uid="{49F9A257-C24D-4BC9-9923-B6E6D2728DD4}"/>
    <cellStyle name="TotRow - Style4 2 5 4 2" xfId="18008" xr:uid="{E631A07B-67A3-4B77-B1BE-1AEDB717B5AB}"/>
    <cellStyle name="TotRow - Style4 2 5 4 2 2" xfId="18009" xr:uid="{265CE7D9-15D6-4636-9C89-AC7A89E4FC01}"/>
    <cellStyle name="TotRow - Style4 2 5 4 2 2 2" xfId="18010" xr:uid="{349AAA74-B1DD-4F14-8AAA-6E7D93583D55}"/>
    <cellStyle name="TotRow - Style4 2 5 4 2 2 2 2" xfId="18011" xr:uid="{456BC54D-7184-43F4-BC99-050C05785D1B}"/>
    <cellStyle name="TotRow - Style4 2 5 4 2 2 3" xfId="18012" xr:uid="{ECFB5712-8BC7-452E-B4EF-FBCDD7BEB2B0}"/>
    <cellStyle name="TotRow - Style4 2 5 4 2 3" xfId="18013" xr:uid="{A7CA2C2B-37CC-4A74-93A7-6D1A04C3F293}"/>
    <cellStyle name="TotRow - Style4 2 5 4 3" xfId="18014" xr:uid="{C0EE00B6-F640-4EFE-932D-05FDAE6D050B}"/>
    <cellStyle name="TotRow - Style4 2 5 4 3 2" xfId="18015" xr:uid="{49FC1131-53DD-419E-85E5-D828FC5B0FFD}"/>
    <cellStyle name="TotRow - Style4 2 5 4 3 2 2" xfId="18016" xr:uid="{B3BA3E53-93F8-4EDC-8121-2FBF840E7E11}"/>
    <cellStyle name="TotRow - Style4 2 5 4 3 3" xfId="18017" xr:uid="{EC14C0C9-7E9F-4F6F-86F6-74C660853C5E}"/>
    <cellStyle name="TotRow - Style4 2 5 4 4" xfId="18018" xr:uid="{CD7CF083-6359-4CDB-9B30-0501961E48F6}"/>
    <cellStyle name="TotRow - Style4 2 5 4 4 2" xfId="18019" xr:uid="{972DE930-7FDE-4B89-B2E5-5C9C2153A17F}"/>
    <cellStyle name="TotRow - Style4 2 5 4 5" xfId="18020" xr:uid="{DD27909A-9F13-4822-A364-88B28560AFA1}"/>
    <cellStyle name="TotRow - Style4 2 5 5" xfId="18021" xr:uid="{8AC1385B-4380-4371-9DC7-7CBC698A3026}"/>
    <cellStyle name="TotRow - Style4 2 5 5 2" xfId="18022" xr:uid="{BE39B80B-AC74-4E97-B37B-E05E122A4077}"/>
    <cellStyle name="TotRow - Style4 2 5 5 2 2" xfId="18023" xr:uid="{4DC6ED65-CDE1-4C2A-A7B0-FF41E8C5B883}"/>
    <cellStyle name="TotRow - Style4 2 5 5 2 2 2" xfId="18024" xr:uid="{4E915A45-9EA7-4563-89CF-3833F766E2DE}"/>
    <cellStyle name="TotRow - Style4 2 5 5 2 2 2 2" xfId="18025" xr:uid="{B685F905-7EAD-4EC3-9569-64DB9CACD38F}"/>
    <cellStyle name="TotRow - Style4 2 5 5 2 2 3" xfId="18026" xr:uid="{3B973929-61CA-4BA0-8C58-87EA281F8BFE}"/>
    <cellStyle name="TotRow - Style4 2 5 5 2 3" xfId="18027" xr:uid="{DA498E8C-1D3F-458D-A62F-B7A6198C194F}"/>
    <cellStyle name="TotRow - Style4 2 5 5 3" xfId="18028" xr:uid="{8215E869-E15A-4A27-B534-D06F85F2E877}"/>
    <cellStyle name="TotRow - Style4 2 5 5 3 2" xfId="18029" xr:uid="{BBE6D19F-2DE9-4084-B781-C43BAA0B8287}"/>
    <cellStyle name="TotRow - Style4 2 5 5 3 2 2" xfId="18030" xr:uid="{97749393-5EA5-49C4-A639-92DC828EE32A}"/>
    <cellStyle name="TotRow - Style4 2 5 5 3 3" xfId="18031" xr:uid="{C337C940-C30E-4778-8660-647C74BD4ADB}"/>
    <cellStyle name="TotRow - Style4 2 5 5 4" xfId="18032" xr:uid="{101B8AB9-0202-4129-85BE-EC71DC10CB70}"/>
    <cellStyle name="TotRow - Style4 2 5 6" xfId="18033" xr:uid="{5B35010C-B1BD-4CEF-98FC-CDAA9E1A0037}"/>
    <cellStyle name="TotRow - Style4 2 5 6 2" xfId="18034" xr:uid="{FFA1C479-49D0-4398-B87B-41F1FFF810E0}"/>
    <cellStyle name="TotRow - Style4 2 5 6 2 2" xfId="18035" xr:uid="{8F92A3CE-219F-4F1E-8798-B2A88F68EC70}"/>
    <cellStyle name="TotRow - Style4 2 5 6 2 2 2" xfId="18036" xr:uid="{879FD7CC-982C-40F2-AAF4-42B99F7C25BF}"/>
    <cellStyle name="TotRow - Style4 2 5 6 2 3" xfId="18037" xr:uid="{7B427EA8-0866-498B-A68A-4C220A4B3B44}"/>
    <cellStyle name="TotRow - Style4 2 5 6 3" xfId="18038" xr:uid="{9F8A0BA0-1FBE-429D-AF6D-09B1812EF93D}"/>
    <cellStyle name="TotRow - Style4 2 5 7" xfId="18039" xr:uid="{04D7FDED-72B3-45AB-8546-B48CF8962A40}"/>
    <cellStyle name="TotRow - Style4 2 5 7 2" xfId="18040" xr:uid="{FC74DD4F-B08D-4336-9EC6-1338C3036A08}"/>
    <cellStyle name="TotRow - Style4 2 5 7 2 2" xfId="18041" xr:uid="{05A3764C-A20A-41B0-9F2A-9121080B0C44}"/>
    <cellStyle name="TotRow - Style4 2 5 7 3" xfId="18042" xr:uid="{15AA9B19-A28E-4844-8756-48941C6CABAB}"/>
    <cellStyle name="TotRow - Style4 2 5 8" xfId="18043" xr:uid="{498234BE-5971-4DD6-A0FC-A139657DEB2F}"/>
    <cellStyle name="TotRow - Style4 2 5 8 2" xfId="18044" xr:uid="{776144A1-E5FD-47C8-A236-6532C3CF65BF}"/>
    <cellStyle name="TotRow - Style4 2 5 9" xfId="18045" xr:uid="{0EB675BE-2339-43C9-AC8B-57FAE6C8D85F}"/>
    <cellStyle name="TotRow - Style4 2 6" xfId="18046" xr:uid="{86D600FE-11B8-4A12-91B6-82E8A8277337}"/>
    <cellStyle name="TotRow - Style4 2 6 2" xfId="18047" xr:uid="{E5470B9A-0066-4F86-8133-DC77BB3CFA0C}"/>
    <cellStyle name="TotRow - Style4 2 6 2 2" xfId="18048" xr:uid="{35BCC797-DFD0-407D-AEE3-7EA37DFC93AE}"/>
    <cellStyle name="TotRow - Style4 2 6 2 2 2" xfId="18049" xr:uid="{924DC5B4-C95B-486A-B49F-8FC259BD688F}"/>
    <cellStyle name="TotRow - Style4 2 6 2 2 2 2" xfId="18050" xr:uid="{FFA773D0-4000-4F47-B784-7F327EA1E14F}"/>
    <cellStyle name="TotRow - Style4 2 6 2 2 3" xfId="18051" xr:uid="{2219DD85-9540-4EF2-B1D7-2AD558C64F7B}"/>
    <cellStyle name="TotRow - Style4 2 6 2 3" xfId="18052" xr:uid="{E26340E4-54CC-4214-859D-993B1F11EDB6}"/>
    <cellStyle name="TotRow - Style4 2 6 3" xfId="18053" xr:uid="{1B2D0347-0295-4AA3-87B5-E63F8B6757F8}"/>
    <cellStyle name="TotRow - Style4 2 6 3 2" xfId="18054" xr:uid="{61357A97-E9C5-4CE0-ACA5-3CD0DD2FA480}"/>
    <cellStyle name="TotRow - Style4 2 6 3 2 2" xfId="18055" xr:uid="{4B8916B0-5BCE-4DF0-9AB7-6E471550C483}"/>
    <cellStyle name="TotRow - Style4 2 6 3 3" xfId="18056" xr:uid="{7A69735C-48A3-48CE-A1B9-5BE778FE59C9}"/>
    <cellStyle name="TotRow - Style4 2 6 4" xfId="18057" xr:uid="{178FE1E8-F6D5-42E0-99A5-730026C90087}"/>
    <cellStyle name="TotRow - Style4 2 6 4 2" xfId="18058" xr:uid="{A11E9014-8AF4-46E3-99FD-0420D82121A2}"/>
    <cellStyle name="TotRow - Style4 2 6 5" xfId="18059" xr:uid="{EDDF43DD-2395-454C-9DC8-6CD498073F9E}"/>
    <cellStyle name="TotRow - Style4 2 7" xfId="18060" xr:uid="{CC4DEA48-62FB-453C-A2ED-F1599CC587B8}"/>
    <cellStyle name="TotRow - Style4 2 7 2" xfId="18061" xr:uid="{C0E95C74-6B24-4EF0-94A6-8AC7894A57A3}"/>
    <cellStyle name="TotRow - Style4 2 7 2 2" xfId="18062" xr:uid="{AB205866-FB2B-4E0E-8EB4-B4654B3E2BAA}"/>
    <cellStyle name="TotRow - Style4 2 7 2 2 2" xfId="18063" xr:uid="{295691AC-F1EE-411D-96AC-675D0B9D599F}"/>
    <cellStyle name="TotRow - Style4 2 7 2 3" xfId="18064" xr:uid="{D5327CD9-993B-4F94-83D8-20CBAAC0D2F4}"/>
    <cellStyle name="TotRow - Style4 2 7 3" xfId="18065" xr:uid="{7B7C398D-FA5F-45DF-8C13-BCF76982F031}"/>
    <cellStyle name="TotRow - Style4 2 8" xfId="18066" xr:uid="{71BFDE38-A7A8-4D50-B685-788A3DDB78DF}"/>
    <cellStyle name="TotRow - Style4 2 8 2" xfId="18067" xr:uid="{AAFF7B2E-0832-4A05-925F-449798BE58E2}"/>
    <cellStyle name="TotRow - Style4 2 9" xfId="18068" xr:uid="{DBFDCF69-F7D2-469D-8395-9F366E65A11F}"/>
    <cellStyle name="TotRow - Style4 20" xfId="32153" xr:uid="{F6064416-CBD6-4ECA-A3F8-08C4807E4AEF}"/>
    <cellStyle name="TotRow - Style4 21" xfId="32154" xr:uid="{4D8DF4B0-AA17-4390-A275-B7EF33F478A8}"/>
    <cellStyle name="TotRow - Style4 22" xfId="32155" xr:uid="{5C31E1D1-6CE9-4CCB-885D-D3E1FB14BCE7}"/>
    <cellStyle name="TotRow - Style4 23" xfId="32156" xr:uid="{8D56DE97-D526-41CE-8903-050B73755D15}"/>
    <cellStyle name="TotRow - Style4 24" xfId="32157" xr:uid="{6184782A-6465-4F0B-8622-94F2946F2E2A}"/>
    <cellStyle name="TotRow - Style4 25" xfId="32158" xr:uid="{069CD219-BB67-4382-A76F-83F0E115555B}"/>
    <cellStyle name="TotRow - Style4 3" xfId="18069" xr:uid="{DB7E8B04-0EBE-427B-BC86-FB84AF4A9109}"/>
    <cellStyle name="TotRow - Style4 3 10" xfId="18070" xr:uid="{7BED05DE-BF66-47D7-BE9F-BD99D1E641C2}"/>
    <cellStyle name="TotRow - Style4 3 10 2" xfId="18071" xr:uid="{EEB2D8AA-5ACB-4C73-A78E-625BE2030A5D}"/>
    <cellStyle name="TotRow - Style4 3 11" xfId="18072" xr:uid="{6C4287B1-8660-4510-9CD5-EEE6734003B3}"/>
    <cellStyle name="TotRow - Style4 3 2" xfId="18073" xr:uid="{1599B81E-64DE-4D28-8BCD-7C13AF0AC149}"/>
    <cellStyle name="TotRow - Style4 3 2 10" xfId="18074" xr:uid="{F0224D4F-5540-4053-9462-4ABF4E81A4BE}"/>
    <cellStyle name="TotRow - Style4 3 2 2" xfId="18075" xr:uid="{45EE3F9C-9831-4539-B5B5-46B259211F9C}"/>
    <cellStyle name="TotRow - Style4 3 2 2 2" xfId="18076" xr:uid="{45F4856F-0756-43B6-92AF-35D74B670BBC}"/>
    <cellStyle name="TotRow - Style4 3 2 2 2 2" xfId="18077" xr:uid="{BC678490-EFAD-4496-BBFC-07FADFB4D59E}"/>
    <cellStyle name="TotRow - Style4 3 2 2 2 2 2" xfId="18078" xr:uid="{A1B5495E-0DC0-4200-A732-7076D3139320}"/>
    <cellStyle name="TotRow - Style4 3 2 2 2 2 2 2" xfId="18079" xr:uid="{F025EBB6-64CD-4A60-AE59-BA332DA6C442}"/>
    <cellStyle name="TotRow - Style4 3 2 2 2 2 2 2 2" xfId="18080" xr:uid="{0E3F3C74-A4B6-4B7D-A2C5-78246CD89830}"/>
    <cellStyle name="TotRow - Style4 3 2 2 2 2 2 3" xfId="18081" xr:uid="{8FABE0A0-1F20-4FC5-9D16-88D9D5F70339}"/>
    <cellStyle name="TotRow - Style4 3 2 2 2 2 3" xfId="18082" xr:uid="{10592F0F-62B5-40C6-A595-46B5BE706D7E}"/>
    <cellStyle name="TotRow - Style4 3 2 2 2 3" xfId="18083" xr:uid="{7A678F43-CEFC-4DA2-911C-A97F017B5183}"/>
    <cellStyle name="TotRow - Style4 3 2 2 2 3 2" xfId="18084" xr:uid="{250D0A27-083D-4488-8342-A995292BB983}"/>
    <cellStyle name="TotRow - Style4 3 2 2 2 3 2 2" xfId="18085" xr:uid="{714F6BBD-5A3E-4185-AFFF-83F0E4A8F601}"/>
    <cellStyle name="TotRow - Style4 3 2 2 2 3 3" xfId="18086" xr:uid="{E312580B-8837-479B-A486-AD3210F38CDB}"/>
    <cellStyle name="TotRow - Style4 3 2 2 2 4" xfId="18087" xr:uid="{325E418D-EED0-4830-AFB2-0CB23FFD596A}"/>
    <cellStyle name="TotRow - Style4 3 2 2 2 4 2" xfId="18088" xr:uid="{E0E7FAE8-0B7D-4388-8809-D356B52D5509}"/>
    <cellStyle name="TotRow - Style4 3 2 2 2 5" xfId="18089" xr:uid="{8887E34E-F5F0-4A0C-A580-1F8B36E4C4A3}"/>
    <cellStyle name="TotRow - Style4 3 2 2 3" xfId="18090" xr:uid="{5DE6C657-74A8-46D3-A050-665C47547630}"/>
    <cellStyle name="TotRow - Style4 3 2 2 3 2" xfId="18091" xr:uid="{74D4DC2F-42E0-42BC-A0CD-BD144BDEE55C}"/>
    <cellStyle name="TotRow - Style4 3 2 2 3 2 2" xfId="18092" xr:uid="{42E3CA04-FEBF-45EF-8B82-A935CC5BDE36}"/>
    <cellStyle name="TotRow - Style4 3 2 2 3 2 2 2" xfId="18093" xr:uid="{F53F78B5-A02D-43DE-AEB9-278BF14DE500}"/>
    <cellStyle name="TotRow - Style4 3 2 2 3 2 2 2 2" xfId="18094" xr:uid="{CAC9973A-E47F-4D94-80CF-DE7CC692E443}"/>
    <cellStyle name="TotRow - Style4 3 2 2 3 2 2 3" xfId="18095" xr:uid="{7A8B3AC2-AEB2-42A2-8C01-FC516C617E1A}"/>
    <cellStyle name="TotRow - Style4 3 2 2 3 2 3" xfId="18096" xr:uid="{EFC389E0-F1E0-4ACA-8FBD-8CB3CF06D8AF}"/>
    <cellStyle name="TotRow - Style4 3 2 2 3 3" xfId="18097" xr:uid="{B6A7EFAD-6830-4FD0-96B0-F2E4D66800DD}"/>
    <cellStyle name="TotRow - Style4 3 2 2 3 3 2" xfId="18098" xr:uid="{2AD3E3E7-9B7D-438C-B384-8A33C7AAB64E}"/>
    <cellStyle name="TotRow - Style4 3 2 2 3 4" xfId="18099" xr:uid="{18432F72-6FB7-435B-AA78-A8C507C0775B}"/>
    <cellStyle name="TotRow - Style4 3 2 2 4" xfId="18100" xr:uid="{1C9DC3FD-3D28-43F6-8646-DE8F688C2212}"/>
    <cellStyle name="TotRow - Style4 3 2 2 4 2" xfId="18101" xr:uid="{A5B0A8FA-6134-4831-8EC5-3B492EBA890A}"/>
    <cellStyle name="TotRow - Style4 3 2 2 4 2 2" xfId="18102" xr:uid="{41D96661-CD4F-44DD-83AD-72C93202FB0C}"/>
    <cellStyle name="TotRow - Style4 3 2 2 4 2 2 2" xfId="18103" xr:uid="{CF01DA2D-9F70-495F-9D6F-59CBE88D76AA}"/>
    <cellStyle name="TotRow - Style4 3 2 2 4 2 2 2 2" xfId="18104" xr:uid="{35758BBB-A2E4-4872-974F-B07D69FE16D9}"/>
    <cellStyle name="TotRow - Style4 3 2 2 4 2 2 3" xfId="18105" xr:uid="{1B2380C6-0915-41B8-8CEC-27BCA4B6A4AA}"/>
    <cellStyle name="TotRow - Style4 3 2 2 4 2 3" xfId="18106" xr:uid="{7509B34D-E239-49AD-8F6C-53314E5FAB59}"/>
    <cellStyle name="TotRow - Style4 3 2 2 4 3" xfId="18107" xr:uid="{10CC16E4-FCC3-4F12-A5E7-5E49D9061389}"/>
    <cellStyle name="TotRow - Style4 3 2 2 4 3 2" xfId="18108" xr:uid="{F2964C88-FBA5-4D1D-AB52-FEE9116084B5}"/>
    <cellStyle name="TotRow - Style4 3 2 2 4 3 2 2" xfId="18109" xr:uid="{2AD1E6AA-46C4-4B1E-8A80-B3E811A2DDAE}"/>
    <cellStyle name="TotRow - Style4 3 2 2 4 3 3" xfId="18110" xr:uid="{BD8053F3-A59A-46C9-BD8D-6B0D3E973800}"/>
    <cellStyle name="TotRow - Style4 3 2 2 4 4" xfId="18111" xr:uid="{5F34338E-8DA4-4E72-98A6-0F2F731142D6}"/>
    <cellStyle name="TotRow - Style4 3 2 2 4 4 2" xfId="18112" xr:uid="{EF3F03DB-1018-4476-9858-20F411E91607}"/>
    <cellStyle name="TotRow - Style4 3 2 2 4 5" xfId="18113" xr:uid="{561E418A-1154-4535-9481-A167CCDB6FC3}"/>
    <cellStyle name="TotRow - Style4 3 2 2 5" xfId="18114" xr:uid="{30922D86-1108-41A6-883F-FA02AC760D98}"/>
    <cellStyle name="TotRow - Style4 3 2 2 5 2" xfId="18115" xr:uid="{A1AE5643-2D23-44D0-A57B-757706B66F26}"/>
    <cellStyle name="TotRow - Style4 3 2 2 5 2 2" xfId="18116" xr:uid="{E3D9527C-5BA4-4D0A-AA6D-81D39F19D4D4}"/>
    <cellStyle name="TotRow - Style4 3 2 2 5 2 2 2" xfId="18117" xr:uid="{9C2B13F3-C9B9-45D5-BC31-59E890576DDA}"/>
    <cellStyle name="TotRow - Style4 3 2 2 5 2 2 2 2" xfId="18118" xr:uid="{7F3B7A23-591F-41F9-A1DE-A0D9B012D6A9}"/>
    <cellStyle name="TotRow - Style4 3 2 2 5 2 2 3" xfId="18119" xr:uid="{FCE40502-7519-467C-AC1F-C72F63A55867}"/>
    <cellStyle name="TotRow - Style4 3 2 2 5 2 3" xfId="18120" xr:uid="{54DAD24D-9AA8-45F0-B06A-D923AF239AF4}"/>
    <cellStyle name="TotRow - Style4 3 2 2 5 3" xfId="18121" xr:uid="{4918FFE0-2667-4572-89E7-F0B939FE56F8}"/>
    <cellStyle name="TotRow - Style4 3 2 2 5 3 2" xfId="18122" xr:uid="{F9ED6FE3-6E91-4CAC-9A40-7EA51E5CC6D9}"/>
    <cellStyle name="TotRow - Style4 3 2 2 5 3 2 2" xfId="18123" xr:uid="{E6B50ED9-5B74-490C-B4A7-724020ACF1B1}"/>
    <cellStyle name="TotRow - Style4 3 2 2 5 3 3" xfId="18124" xr:uid="{51275305-24DC-423E-AAFD-F1FF79545557}"/>
    <cellStyle name="TotRow - Style4 3 2 2 5 4" xfId="18125" xr:uid="{E40DEA78-075B-477B-885E-08A34A64F75A}"/>
    <cellStyle name="TotRow - Style4 3 2 2 6" xfId="18126" xr:uid="{FD462407-3AC7-4648-AF30-2648E1CD4396}"/>
    <cellStyle name="TotRow - Style4 3 2 2 6 2" xfId="18127" xr:uid="{67755A4D-5518-4756-89CA-C0F992CCB7E1}"/>
    <cellStyle name="TotRow - Style4 3 2 2 6 2 2" xfId="18128" xr:uid="{1C86EEC6-9C93-410D-9C73-F141C6D7A7BB}"/>
    <cellStyle name="TotRow - Style4 3 2 2 6 2 2 2" xfId="18129" xr:uid="{39364344-B3AF-45EB-82A0-65D3DA1DA962}"/>
    <cellStyle name="TotRow - Style4 3 2 2 6 2 3" xfId="18130" xr:uid="{91BA72D6-A405-4666-8280-1210A800A96F}"/>
    <cellStyle name="TotRow - Style4 3 2 2 6 3" xfId="18131" xr:uid="{C6DB0C3C-8ECC-4C8C-BE2C-036EEBE199F5}"/>
    <cellStyle name="TotRow - Style4 3 2 2 7" xfId="18132" xr:uid="{0BC88F76-8F7C-476A-B299-0DC8334C6AD8}"/>
    <cellStyle name="TotRow - Style4 3 2 2 7 2" xfId="18133" xr:uid="{85FB7922-60AC-47D4-82E9-F654929B346F}"/>
    <cellStyle name="TotRow - Style4 3 2 2 7 2 2" xfId="18134" xr:uid="{EC40F0EA-43F2-4F16-B415-93F7251B6C89}"/>
    <cellStyle name="TotRow - Style4 3 2 2 7 3" xfId="18135" xr:uid="{EFD415C6-13E9-4F5B-B71D-43C29C6693D5}"/>
    <cellStyle name="TotRow - Style4 3 2 2 8" xfId="18136" xr:uid="{B02D5877-5B75-4978-A721-9C83B9B7F256}"/>
    <cellStyle name="TotRow - Style4 3 2 2 8 2" xfId="18137" xr:uid="{1A86C655-E7E7-4953-8064-F0283561BF17}"/>
    <cellStyle name="TotRow - Style4 3 2 2 9" xfId="18138" xr:uid="{683D8E75-F200-41CE-8A6C-29C029908889}"/>
    <cellStyle name="TotRow - Style4 3 2 3" xfId="18139" xr:uid="{A1E7AECC-A630-4724-80D1-07DAA94D52D9}"/>
    <cellStyle name="TotRow - Style4 3 2 3 2" xfId="18140" xr:uid="{3D1E0C6E-D474-4C6A-A0D0-5D519771BFB7}"/>
    <cellStyle name="TotRow - Style4 3 2 3 2 2" xfId="18141" xr:uid="{5FA12F37-685D-425D-9809-3309A9771111}"/>
    <cellStyle name="TotRow - Style4 3 2 3 2 2 2" xfId="18142" xr:uid="{A126FE65-C015-4499-938E-A4377A2C6338}"/>
    <cellStyle name="TotRow - Style4 3 2 3 2 2 2 2" xfId="18143" xr:uid="{A2409CAC-E3CD-4B51-A67E-54A74FE0A899}"/>
    <cellStyle name="TotRow - Style4 3 2 3 2 2 2 2 2" xfId="18144" xr:uid="{58B64779-1673-47F3-B37A-B28B5D0129BC}"/>
    <cellStyle name="TotRow - Style4 3 2 3 2 2 2 3" xfId="18145" xr:uid="{8E624B4F-C0D9-4048-A276-8543BF6AC357}"/>
    <cellStyle name="TotRow - Style4 3 2 3 2 2 3" xfId="18146" xr:uid="{0D4124C6-94A8-4C9C-A10B-701CAE25C376}"/>
    <cellStyle name="TotRow - Style4 3 2 3 2 3" xfId="18147" xr:uid="{EBD6BAC2-9047-44C1-AD45-CDD271C13370}"/>
    <cellStyle name="TotRow - Style4 3 2 3 2 3 2" xfId="18148" xr:uid="{2379EE26-E456-47F4-AC3C-76E73A06897B}"/>
    <cellStyle name="TotRow - Style4 3 2 3 2 3 2 2" xfId="18149" xr:uid="{51F5AD7D-C6A0-4F60-ABD7-78F1C520E0F1}"/>
    <cellStyle name="TotRow - Style4 3 2 3 2 3 3" xfId="18150" xr:uid="{D509ACA3-3FBF-4CF3-8733-99CFC8DA2813}"/>
    <cellStyle name="TotRow - Style4 3 2 3 2 4" xfId="18151" xr:uid="{73853ADC-5953-4E94-BF70-8DCD92612C5D}"/>
    <cellStyle name="TotRow - Style4 3 2 3 2 4 2" xfId="18152" xr:uid="{CE41E8CB-7D77-4D57-910A-05D1895BA9D1}"/>
    <cellStyle name="TotRow - Style4 3 2 3 2 5" xfId="18153" xr:uid="{C7E8DC65-C081-4F06-BC54-8EA722682BEE}"/>
    <cellStyle name="TotRow - Style4 3 2 3 3" xfId="18154" xr:uid="{34DCD763-3330-4596-B812-44D167442854}"/>
    <cellStyle name="TotRow - Style4 3 2 3 3 2" xfId="18155" xr:uid="{FD9CB725-A8AD-4B76-BF45-F50510591374}"/>
    <cellStyle name="TotRow - Style4 3 2 3 3 2 2" xfId="18156" xr:uid="{55A3923B-BB75-4B75-BDBE-3492E24BD2A0}"/>
    <cellStyle name="TotRow - Style4 3 2 3 3 2 2 2" xfId="18157" xr:uid="{2D2F2051-89F9-4C89-8E4F-646FF372B73C}"/>
    <cellStyle name="TotRow - Style4 3 2 3 3 2 2 2 2" xfId="18158" xr:uid="{2E1C190C-814E-4DBE-8D7E-9B867D35ABDD}"/>
    <cellStyle name="TotRow - Style4 3 2 3 3 2 2 3" xfId="18159" xr:uid="{0AE3E54E-F1E6-415C-9381-32E9B43905D9}"/>
    <cellStyle name="TotRow - Style4 3 2 3 3 2 3" xfId="18160" xr:uid="{22D56596-B974-4C06-B23E-208868303451}"/>
    <cellStyle name="TotRow - Style4 3 2 3 3 3" xfId="18161" xr:uid="{43E252A5-42E6-4B36-9F3F-948B8A3C1ECD}"/>
    <cellStyle name="TotRow - Style4 3 2 3 3 3 2" xfId="18162" xr:uid="{B6973A9C-93FB-44D1-AB91-64D04F7E388F}"/>
    <cellStyle name="TotRow - Style4 3 2 3 3 4" xfId="18163" xr:uid="{E45C9690-B2F0-43C4-895D-DFB7E37F2B9F}"/>
    <cellStyle name="TotRow - Style4 3 2 3 4" xfId="18164" xr:uid="{14E0492D-BB9F-40FD-9FF9-6149BE230BF0}"/>
    <cellStyle name="TotRow - Style4 3 2 3 4 2" xfId="18165" xr:uid="{31D89AB2-A5F7-40BD-93DC-7CF8D76335FF}"/>
    <cellStyle name="TotRow - Style4 3 2 3 4 2 2" xfId="18166" xr:uid="{60080934-F3A8-4D1A-B3A3-6748A469DFCE}"/>
    <cellStyle name="TotRow - Style4 3 2 3 4 2 2 2" xfId="18167" xr:uid="{052F2569-2725-4937-8420-FDF6AEC174C2}"/>
    <cellStyle name="TotRow - Style4 3 2 3 4 2 2 2 2" xfId="18168" xr:uid="{9775E448-0F63-42C0-A70E-29C20B085FC2}"/>
    <cellStyle name="TotRow - Style4 3 2 3 4 2 2 3" xfId="18169" xr:uid="{DCFD3199-F24B-4DD7-AFD8-FC2107616125}"/>
    <cellStyle name="TotRow - Style4 3 2 3 4 2 3" xfId="18170" xr:uid="{F31B4148-CE37-4CDE-B38E-17308F2F18F5}"/>
    <cellStyle name="TotRow - Style4 3 2 3 4 3" xfId="18171" xr:uid="{52330253-7867-4DC9-93D9-7C980A64D57D}"/>
    <cellStyle name="TotRow - Style4 3 2 3 4 3 2" xfId="18172" xr:uid="{26DFC697-913A-441B-91F8-84B7A3CB63D3}"/>
    <cellStyle name="TotRow - Style4 3 2 3 4 3 2 2" xfId="18173" xr:uid="{95A4D9FD-E35F-4885-A5D7-9AC7931A0C52}"/>
    <cellStyle name="TotRow - Style4 3 2 3 4 3 3" xfId="18174" xr:uid="{2CBB3772-23F1-465C-99AF-4015C9E7FF25}"/>
    <cellStyle name="TotRow - Style4 3 2 3 4 4" xfId="18175" xr:uid="{A91FA283-18D5-4D15-8BE1-2080EC14437D}"/>
    <cellStyle name="TotRow - Style4 3 2 3 4 4 2" xfId="18176" xr:uid="{E1226B8B-2912-46B4-B429-9C63AADE2696}"/>
    <cellStyle name="TotRow - Style4 3 2 3 4 5" xfId="18177" xr:uid="{56D40403-8ED6-4251-86B1-06E719E931C8}"/>
    <cellStyle name="TotRow - Style4 3 2 3 5" xfId="18178" xr:uid="{34CB254B-65FB-424B-8788-3F7885109AA0}"/>
    <cellStyle name="TotRow - Style4 3 2 3 5 2" xfId="18179" xr:uid="{9A789F88-DD18-44CB-B13B-F9CCF72B21CA}"/>
    <cellStyle name="TotRow - Style4 3 2 3 5 2 2" xfId="18180" xr:uid="{90F6BB6D-2037-4A80-8752-5A1F16C32137}"/>
    <cellStyle name="TotRow - Style4 3 2 3 5 2 2 2" xfId="18181" xr:uid="{D8491CA3-BE9D-42DF-8D68-9FD41C39A701}"/>
    <cellStyle name="TotRow - Style4 3 2 3 5 2 2 2 2" xfId="18182" xr:uid="{25717371-7AB5-44D5-BEB5-A455FB39E45F}"/>
    <cellStyle name="TotRow - Style4 3 2 3 5 2 2 3" xfId="18183" xr:uid="{AD2F8EFA-9A53-44E1-AB11-A433D57F53FE}"/>
    <cellStyle name="TotRow - Style4 3 2 3 5 2 3" xfId="18184" xr:uid="{1618628F-8A77-44C2-95CD-DE73374EA698}"/>
    <cellStyle name="TotRow - Style4 3 2 3 5 3" xfId="18185" xr:uid="{2EC4A19C-1A75-4FD9-B3D9-DB84BF3ECA2D}"/>
    <cellStyle name="TotRow - Style4 3 2 3 5 3 2" xfId="18186" xr:uid="{9DEC4B82-CFE7-448B-AF07-254440FC7E41}"/>
    <cellStyle name="TotRow - Style4 3 2 3 5 3 2 2" xfId="18187" xr:uid="{B0E7C5DC-FD16-4E8C-AD2F-17A7282F4F47}"/>
    <cellStyle name="TotRow - Style4 3 2 3 5 3 3" xfId="18188" xr:uid="{F044707E-51E8-4F9F-91BB-D1DC69CCA0E1}"/>
    <cellStyle name="TotRow - Style4 3 2 3 5 4" xfId="18189" xr:uid="{103D5AB7-81A5-4FAE-841E-31CEA3FFD054}"/>
    <cellStyle name="TotRow - Style4 3 2 3 6" xfId="18190" xr:uid="{535AC0E1-50B8-4715-9A95-753C49D54747}"/>
    <cellStyle name="TotRow - Style4 3 2 3 6 2" xfId="18191" xr:uid="{42C6D2E0-0958-4EC1-8EBD-A6D102FAFF91}"/>
    <cellStyle name="TotRow - Style4 3 2 3 6 2 2" xfId="18192" xr:uid="{EA53E88E-34F9-4B61-921C-1ADF58994873}"/>
    <cellStyle name="TotRow - Style4 3 2 3 6 2 2 2" xfId="18193" xr:uid="{C0B82D67-AB33-4F07-8596-FB73A21014CF}"/>
    <cellStyle name="TotRow - Style4 3 2 3 6 2 3" xfId="18194" xr:uid="{9E8E8E48-96E5-409A-BE72-9FED26FFDE10}"/>
    <cellStyle name="TotRow - Style4 3 2 3 6 3" xfId="18195" xr:uid="{3DF7FAA7-7BD0-4F18-AEFA-E1F745E0D864}"/>
    <cellStyle name="TotRow - Style4 3 2 3 7" xfId="18196" xr:uid="{60CEA258-EADA-4F53-BFC3-064721B62A43}"/>
    <cellStyle name="TotRow - Style4 3 2 3 7 2" xfId="18197" xr:uid="{16428BAF-B457-4AB0-B578-2917DE175E71}"/>
    <cellStyle name="TotRow - Style4 3 2 3 7 2 2" xfId="18198" xr:uid="{2D058FC8-92CE-485C-A0D0-404651DD2147}"/>
    <cellStyle name="TotRow - Style4 3 2 3 7 3" xfId="18199" xr:uid="{A655F4DD-A21A-41ED-8EDE-061F5E8ED77F}"/>
    <cellStyle name="TotRow - Style4 3 2 3 8" xfId="18200" xr:uid="{4060EF15-0B4E-4613-9156-7FB329997B7A}"/>
    <cellStyle name="TotRow - Style4 3 2 3 8 2" xfId="18201" xr:uid="{75F47AEF-0976-4660-90F5-850FDFCA164C}"/>
    <cellStyle name="TotRow - Style4 3 2 3 9" xfId="18202" xr:uid="{90627893-4477-4FEB-A00E-98B0F1C5AA9A}"/>
    <cellStyle name="TotRow - Style4 3 2 4" xfId="18203" xr:uid="{FBB50AAF-69F8-403A-9CD1-406CB934C750}"/>
    <cellStyle name="TotRow - Style4 3 2 4 2" xfId="18204" xr:uid="{3B275E6F-6BF8-4021-9A66-DDCCFB9EC525}"/>
    <cellStyle name="TotRow - Style4 3 2 4 2 2" xfId="18205" xr:uid="{DE68A221-A6BE-495F-B263-3BBDBD47827C}"/>
    <cellStyle name="TotRow - Style4 3 2 4 2 2 2" xfId="18206" xr:uid="{41985FB1-D533-4277-AF2E-922269F12BC2}"/>
    <cellStyle name="TotRow - Style4 3 2 4 2 2 2 2" xfId="18207" xr:uid="{2B4512A9-039D-4CDB-B747-49FDFCEE6E90}"/>
    <cellStyle name="TotRow - Style4 3 2 4 2 2 3" xfId="18208" xr:uid="{72E34295-4431-4A84-973C-C7B24EE4E9EA}"/>
    <cellStyle name="TotRow - Style4 3 2 4 2 3" xfId="18209" xr:uid="{26E48F80-3852-458D-B121-6902CFBBD53D}"/>
    <cellStyle name="TotRow - Style4 3 2 4 3" xfId="18210" xr:uid="{D93C6C20-F2EB-4580-8B2B-1F1F3D296A13}"/>
    <cellStyle name="TotRow - Style4 3 2 4 3 2" xfId="18211" xr:uid="{BAD94DAF-6B1F-40C1-BD8E-7B1CC339BC22}"/>
    <cellStyle name="TotRow - Style4 3 2 4 3 2 2" xfId="18212" xr:uid="{EC731E60-FC6C-4235-8EC8-9542DE606D7A}"/>
    <cellStyle name="TotRow - Style4 3 2 4 3 3" xfId="18213" xr:uid="{F12B188B-088E-45ED-B873-3F17CA88A1E9}"/>
    <cellStyle name="TotRow - Style4 3 2 4 4" xfId="18214" xr:uid="{F3E49342-AAC3-49DD-89D6-230A51AFE9F8}"/>
    <cellStyle name="TotRow - Style4 3 2 4 4 2" xfId="18215" xr:uid="{F1725259-2CEC-4B43-BF8E-1A130DABB2A4}"/>
    <cellStyle name="TotRow - Style4 3 2 4 5" xfId="18216" xr:uid="{CFDDC74B-BFDF-4D6C-A7EF-602C8C7E6274}"/>
    <cellStyle name="TotRow - Style4 3 2 5" xfId="18217" xr:uid="{0D4A048D-31F7-444F-8B6A-7CDC549B94B3}"/>
    <cellStyle name="TotRow - Style4 3 2 5 2" xfId="18218" xr:uid="{D62EE14E-E350-44AC-99EF-883A0E3687B1}"/>
    <cellStyle name="TotRow - Style4 3 2 5 2 2" xfId="18219" xr:uid="{B3EC8907-5FDD-4D57-BBEA-F6E1A9DF91C6}"/>
    <cellStyle name="TotRow - Style4 3 2 5 2 2 2" xfId="18220" xr:uid="{A02138E1-0C33-4B54-8FB2-70ABE9E97302}"/>
    <cellStyle name="TotRow - Style4 3 2 5 2 2 2 2" xfId="18221" xr:uid="{3C990CAB-186E-42A1-B04E-2204B1A28C3B}"/>
    <cellStyle name="TotRow - Style4 3 2 5 2 2 3" xfId="18222" xr:uid="{1ECFD74A-8E26-420D-8AFB-BBB20481151B}"/>
    <cellStyle name="TotRow - Style4 3 2 5 2 3" xfId="18223" xr:uid="{11B2BCA8-84DD-4950-ACC1-F5EC0BE85BEE}"/>
    <cellStyle name="TotRow - Style4 3 2 5 3" xfId="18224" xr:uid="{2FDA56A8-F504-4CDA-B7C5-3CD78CAD8BF1}"/>
    <cellStyle name="TotRow - Style4 3 2 5 3 2" xfId="18225" xr:uid="{DA0821BA-573D-4E28-9E9D-C6192B1B365A}"/>
    <cellStyle name="TotRow - Style4 3 2 5 3 2 2" xfId="18226" xr:uid="{254BB924-737D-4EE9-BF67-59A281118382}"/>
    <cellStyle name="TotRow - Style4 3 2 5 3 3" xfId="18227" xr:uid="{8EBC6F3C-45B9-4F50-8376-6CD4636C6419}"/>
    <cellStyle name="TotRow - Style4 3 2 5 4" xfId="18228" xr:uid="{9DACAA79-9D5F-48E6-8136-EDFE8A514319}"/>
    <cellStyle name="TotRow - Style4 3 2 5 4 2" xfId="18229" xr:uid="{3358A802-A518-4E0D-9D93-B82BC18035F6}"/>
    <cellStyle name="TotRow - Style4 3 2 5 5" xfId="18230" xr:uid="{D1BF07DB-5418-43FB-804A-A2E38D5A885B}"/>
    <cellStyle name="TotRow - Style4 3 2 6" xfId="18231" xr:uid="{EE76B254-DD20-4DF2-A418-255DB4967702}"/>
    <cellStyle name="TotRow - Style4 3 2 6 2" xfId="18232" xr:uid="{769134D2-E51B-436B-97B0-E30622489652}"/>
    <cellStyle name="TotRow - Style4 3 2 6 2 2" xfId="18233" xr:uid="{3E96AB89-8421-4420-9280-CDFAF433A2E0}"/>
    <cellStyle name="TotRow - Style4 3 2 6 2 2 2" xfId="18234" xr:uid="{8C0A8E75-4BC9-4B52-85DD-E991B5DA53A2}"/>
    <cellStyle name="TotRow - Style4 3 2 6 2 2 2 2" xfId="18235" xr:uid="{F42A50F3-A08D-46CD-BD78-1A29752CF198}"/>
    <cellStyle name="TotRow - Style4 3 2 6 2 2 3" xfId="18236" xr:uid="{285C4D4C-2F33-4C80-B0C1-CE66ADAC45E9}"/>
    <cellStyle name="TotRow - Style4 3 2 6 2 3" xfId="18237" xr:uid="{EEA486BA-30D7-4D62-80EA-371BD3E28ADC}"/>
    <cellStyle name="TotRow - Style4 3 2 6 3" xfId="18238" xr:uid="{3D1D4E79-8D3E-4A4B-9AB7-AB5BDC2BA21F}"/>
    <cellStyle name="TotRow - Style4 3 2 6 3 2" xfId="18239" xr:uid="{622A8144-D55C-44AF-BF47-03BF5E621B05}"/>
    <cellStyle name="TotRow - Style4 3 2 6 3 2 2" xfId="18240" xr:uid="{F6DB06D1-59DD-42FB-8305-7595A8642A6D}"/>
    <cellStyle name="TotRow - Style4 3 2 6 3 3" xfId="18241" xr:uid="{A3AFB366-ADDB-4839-B2BB-1D503F8F4F25}"/>
    <cellStyle name="TotRow - Style4 3 2 6 4" xfId="18242" xr:uid="{A782EA8C-32F0-42D5-B762-F14D40F8F0C5}"/>
    <cellStyle name="TotRow - Style4 3 2 6 4 2" xfId="18243" xr:uid="{8CF86F13-AD7B-4BA6-A0DF-BA632298D6C5}"/>
    <cellStyle name="TotRow - Style4 3 2 6 5" xfId="18244" xr:uid="{50E58814-AE68-43CD-836B-72D722BBA0D6}"/>
    <cellStyle name="TotRow - Style4 3 2 7" xfId="18245" xr:uid="{F70EF344-850B-4A47-BE89-6BB56C79C67E}"/>
    <cellStyle name="TotRow - Style4 3 2 7 2" xfId="18246" xr:uid="{EF946B0B-9148-4A12-AD94-31438E61E727}"/>
    <cellStyle name="TotRow - Style4 3 2 7 2 2" xfId="18247" xr:uid="{E5537989-AFC7-4F42-A9AA-0E597C544D0E}"/>
    <cellStyle name="TotRow - Style4 3 2 7 2 2 2" xfId="18248" xr:uid="{CCE55B1C-1017-4209-B745-F275FBBDC36C}"/>
    <cellStyle name="TotRow - Style4 3 2 7 2 3" xfId="18249" xr:uid="{84D0D13F-4E44-44E2-A1B0-28E1A6F7A651}"/>
    <cellStyle name="TotRow - Style4 3 2 7 3" xfId="18250" xr:uid="{5E38ABCF-A88A-483E-BF3E-1503856A3339}"/>
    <cellStyle name="TotRow - Style4 3 2 8" xfId="18251" xr:uid="{B8800BA7-E265-4AC3-9046-A19A7FF20180}"/>
    <cellStyle name="TotRow - Style4 3 2 8 2" xfId="18252" xr:uid="{59A3F141-2682-45C7-9984-E2F28807707D}"/>
    <cellStyle name="TotRow - Style4 3 2 8 2 2" xfId="18253" xr:uid="{42842CB7-916E-4C71-B688-7385861DEB54}"/>
    <cellStyle name="TotRow - Style4 3 2 8 3" xfId="18254" xr:uid="{316949E4-0CE7-41C4-9A05-52DA9B947367}"/>
    <cellStyle name="TotRow - Style4 3 2 9" xfId="18255" xr:uid="{F9F97314-AE45-4327-8593-EB62572D1D22}"/>
    <cellStyle name="TotRow - Style4 3 2 9 2" xfId="18256" xr:uid="{C5996F2A-D738-4F4F-8125-1F229F0F809A}"/>
    <cellStyle name="TotRow - Style4 3 3" xfId="18257" xr:uid="{C23DCA0B-D32A-47B1-966A-F3BB62F0421D}"/>
    <cellStyle name="TotRow - Style4 3 3 2" xfId="18258" xr:uid="{55A9EF67-196A-464D-80BC-BED393F2ABBF}"/>
    <cellStyle name="TotRow - Style4 3 3 2 2" xfId="18259" xr:uid="{D6222A37-EE84-418A-AD1A-39A764714572}"/>
    <cellStyle name="TotRow - Style4 3 3 2 2 2" xfId="18260" xr:uid="{1FB113AE-DB8C-4329-86DF-953CE778DCA0}"/>
    <cellStyle name="TotRow - Style4 3 3 2 2 2 2" xfId="18261" xr:uid="{9051A431-6EAE-4142-A618-B5F581BFAE05}"/>
    <cellStyle name="TotRow - Style4 3 3 2 2 2 2 2" xfId="18262" xr:uid="{133D37A1-EFA9-4823-890E-6EFA62A4666C}"/>
    <cellStyle name="TotRow - Style4 3 3 2 2 2 3" xfId="18263" xr:uid="{F51D1021-17AF-4356-B14A-FF59F73BD0A5}"/>
    <cellStyle name="TotRow - Style4 3 3 2 2 3" xfId="18264" xr:uid="{BB1D1A3F-F501-48A9-A72B-1A9354EC675E}"/>
    <cellStyle name="TotRow - Style4 3 3 2 3" xfId="18265" xr:uid="{86F0E6C6-378E-4850-948E-CA5D26852911}"/>
    <cellStyle name="TotRow - Style4 3 3 2 3 2" xfId="18266" xr:uid="{C2E0B581-3C61-4806-96DE-3AC5553D93EA}"/>
    <cellStyle name="TotRow - Style4 3 3 2 3 2 2" xfId="18267" xr:uid="{8C1704C6-0399-4BDF-A77A-B5A9830B2A95}"/>
    <cellStyle name="TotRow - Style4 3 3 2 3 3" xfId="18268" xr:uid="{B047AD8D-DC20-4470-8F34-B9F533817AEC}"/>
    <cellStyle name="TotRow - Style4 3 3 2 4" xfId="18269" xr:uid="{27101B02-BEA3-47DA-950A-88BCA19F6564}"/>
    <cellStyle name="TotRow - Style4 3 3 2 4 2" xfId="18270" xr:uid="{29265740-86FE-48D6-8031-4B675C4B4FA9}"/>
    <cellStyle name="TotRow - Style4 3 3 2 5" xfId="18271" xr:uid="{AA866809-49D7-4B38-9456-A5B9997E5593}"/>
    <cellStyle name="TotRow - Style4 3 3 3" xfId="18272" xr:uid="{E106773A-4449-4095-823D-DC08896B6C90}"/>
    <cellStyle name="TotRow - Style4 3 3 3 2" xfId="18273" xr:uid="{CC19A834-FC40-4DB9-8707-1887B7250E6B}"/>
    <cellStyle name="TotRow - Style4 3 3 3 2 2" xfId="18274" xr:uid="{D8ADEFF2-9EA1-4602-8B34-1B51660FCA33}"/>
    <cellStyle name="TotRow - Style4 3 3 3 2 2 2" xfId="18275" xr:uid="{47073EE9-7896-435C-8675-4867ECC99516}"/>
    <cellStyle name="TotRow - Style4 3 3 3 2 2 2 2" xfId="18276" xr:uid="{010366BE-696C-498B-B92B-5BB40F853DC1}"/>
    <cellStyle name="TotRow - Style4 3 3 3 2 2 3" xfId="18277" xr:uid="{D9540525-331D-4297-BDC4-02122FABDF43}"/>
    <cellStyle name="TotRow - Style4 3 3 3 2 3" xfId="18278" xr:uid="{97AEDD4C-C3E9-4564-B466-36B08BACD426}"/>
    <cellStyle name="TotRow - Style4 3 3 3 3" xfId="18279" xr:uid="{F36CE6B2-3C60-43C1-83E0-0971EB7DF667}"/>
    <cellStyle name="TotRow - Style4 3 3 3 3 2" xfId="18280" xr:uid="{491E752E-5371-4E31-9208-F6B3E1E51ED0}"/>
    <cellStyle name="TotRow - Style4 3 3 3 4" xfId="18281" xr:uid="{17D7533D-41E3-43A7-AE4A-F6DD84FA74C5}"/>
    <cellStyle name="TotRow - Style4 3 3 4" xfId="18282" xr:uid="{684DB8D4-5B95-41D4-98F2-5EF8627D1F27}"/>
    <cellStyle name="TotRow - Style4 3 3 4 2" xfId="18283" xr:uid="{C79572A5-B7BE-49AC-BCA4-FB3F158148BA}"/>
    <cellStyle name="TotRow - Style4 3 3 4 2 2" xfId="18284" xr:uid="{B75014BF-4BAC-4386-91E0-3832C2BFA5FF}"/>
    <cellStyle name="TotRow - Style4 3 3 4 2 2 2" xfId="18285" xr:uid="{E57D4789-DA98-46BD-9B88-12B596815487}"/>
    <cellStyle name="TotRow - Style4 3 3 4 2 2 2 2" xfId="18286" xr:uid="{B9D438AA-9316-4B88-8E57-C34BEBE04FFA}"/>
    <cellStyle name="TotRow - Style4 3 3 4 2 2 3" xfId="18287" xr:uid="{7DB77508-8F0D-432D-AFD1-C6826FAC54E8}"/>
    <cellStyle name="TotRow - Style4 3 3 4 2 3" xfId="18288" xr:uid="{1C23CE9C-CE40-4CF4-BBE7-DD6CD9B09221}"/>
    <cellStyle name="TotRow - Style4 3 3 4 3" xfId="18289" xr:uid="{42EB0950-2085-4F74-B235-A9BE34FCFED1}"/>
    <cellStyle name="TotRow - Style4 3 3 4 3 2" xfId="18290" xr:uid="{3DDADAC2-816D-4B82-9018-F17997F9651D}"/>
    <cellStyle name="TotRow - Style4 3 3 4 3 2 2" xfId="18291" xr:uid="{61C05A0D-DAD7-4ACC-9C48-477F675A363A}"/>
    <cellStyle name="TotRow - Style4 3 3 4 3 3" xfId="18292" xr:uid="{9C22351D-6880-4A54-BA42-89662605A2D3}"/>
    <cellStyle name="TotRow - Style4 3 3 4 4" xfId="18293" xr:uid="{8BA84B57-BF61-401C-A582-F4B30ED7240D}"/>
    <cellStyle name="TotRow - Style4 3 3 4 4 2" xfId="18294" xr:uid="{F2D5BAEB-308D-4D00-A09D-D0C73E111D1E}"/>
    <cellStyle name="TotRow - Style4 3 3 4 5" xfId="18295" xr:uid="{F7BDDFC9-7A41-4DC9-85AE-73A6E6433122}"/>
    <cellStyle name="TotRow - Style4 3 3 5" xfId="18296" xr:uid="{A2D7C298-8AFB-4D92-B615-48DFF1712C8C}"/>
    <cellStyle name="TotRow - Style4 3 3 5 2" xfId="18297" xr:uid="{2BC0F6A7-F715-4759-A687-C771FE2042D3}"/>
    <cellStyle name="TotRow - Style4 3 3 5 2 2" xfId="18298" xr:uid="{8FF2C92C-08CE-4FC7-AB28-94533B767C1D}"/>
    <cellStyle name="TotRow - Style4 3 3 5 2 2 2" xfId="18299" xr:uid="{18CE0C54-5F32-49C4-80BC-4D4C26E8A50A}"/>
    <cellStyle name="TotRow - Style4 3 3 5 2 2 2 2" xfId="18300" xr:uid="{69834985-4EC1-49BF-878D-3F00A70A5551}"/>
    <cellStyle name="TotRow - Style4 3 3 5 2 2 3" xfId="18301" xr:uid="{D28A8520-1215-480C-9EE0-741B7F094D22}"/>
    <cellStyle name="TotRow - Style4 3 3 5 2 3" xfId="18302" xr:uid="{0F476BEE-F914-42D7-B075-102392B21125}"/>
    <cellStyle name="TotRow - Style4 3 3 5 3" xfId="18303" xr:uid="{6F7C150B-6A22-4938-8B1D-39FAF1D3D5EB}"/>
    <cellStyle name="TotRow - Style4 3 3 5 3 2" xfId="18304" xr:uid="{2FB6EC57-53A8-4BC1-991A-1474D48B94C8}"/>
    <cellStyle name="TotRow - Style4 3 3 5 3 2 2" xfId="18305" xr:uid="{2C7B4F72-D61D-4835-B469-AA284F1A909D}"/>
    <cellStyle name="TotRow - Style4 3 3 5 3 3" xfId="18306" xr:uid="{438F8711-C670-4DA2-A995-940C4A34FD34}"/>
    <cellStyle name="TotRow - Style4 3 3 5 4" xfId="18307" xr:uid="{0FC010A5-CD92-4549-9401-0D86325EAFFF}"/>
    <cellStyle name="TotRow - Style4 3 3 6" xfId="18308" xr:uid="{E2C20D5B-B3E1-479C-93CC-D625B0AE1601}"/>
    <cellStyle name="TotRow - Style4 3 3 6 2" xfId="18309" xr:uid="{5C6233B7-BEF4-46FE-8A93-19D50354579F}"/>
    <cellStyle name="TotRow - Style4 3 3 6 2 2" xfId="18310" xr:uid="{68C21BCF-1D8D-4E8B-9EE5-C0D6973CD706}"/>
    <cellStyle name="TotRow - Style4 3 3 6 2 2 2" xfId="18311" xr:uid="{A3D2A693-7588-4CB3-8F6A-9D0021C94EC2}"/>
    <cellStyle name="TotRow - Style4 3 3 6 2 3" xfId="18312" xr:uid="{1081F05C-32D1-4F7D-9831-63686427FB29}"/>
    <cellStyle name="TotRow - Style4 3 3 6 3" xfId="18313" xr:uid="{5B7F3B9D-92DA-4291-A150-0E2C8724C798}"/>
    <cellStyle name="TotRow - Style4 3 3 7" xfId="18314" xr:uid="{D4069F06-B29A-4063-B153-B2EC407A27AF}"/>
    <cellStyle name="TotRow - Style4 3 3 7 2" xfId="18315" xr:uid="{4ADB3BAD-9CCF-4A5C-935B-D26B384EB905}"/>
    <cellStyle name="TotRow - Style4 3 3 7 2 2" xfId="18316" xr:uid="{1E944884-767A-4BBA-9A92-4F6B9CA066E3}"/>
    <cellStyle name="TotRow - Style4 3 3 7 3" xfId="18317" xr:uid="{9009B5B6-290E-4F30-975B-19DA9C63C75A}"/>
    <cellStyle name="TotRow - Style4 3 3 8" xfId="18318" xr:uid="{41185889-D0F2-43BC-A8EB-B33AA3FA9EC3}"/>
    <cellStyle name="TotRow - Style4 3 3 8 2" xfId="18319" xr:uid="{0BCD6C74-E37E-4426-B583-1F1AC50A2586}"/>
    <cellStyle name="TotRow - Style4 3 3 9" xfId="18320" xr:uid="{EBC1E839-B71D-44A0-A72E-55A03F3FF450}"/>
    <cellStyle name="TotRow - Style4 3 4" xfId="18321" xr:uid="{FC0B63F0-2AB8-4168-8A9E-BE06C832F288}"/>
    <cellStyle name="TotRow - Style4 3 4 2" xfId="18322" xr:uid="{15A81850-9EE1-472D-A6E8-EF59E2FB5F69}"/>
    <cellStyle name="TotRow - Style4 3 4 2 2" xfId="18323" xr:uid="{277404D0-6383-41D4-88F8-6AC0DF303708}"/>
    <cellStyle name="TotRow - Style4 3 4 2 2 2" xfId="18324" xr:uid="{D95694B2-2E00-4B1F-8859-640738CE727B}"/>
    <cellStyle name="TotRow - Style4 3 4 2 2 2 2" xfId="18325" xr:uid="{F317D599-F85D-4A36-900A-DA686D8FF3A0}"/>
    <cellStyle name="TotRow - Style4 3 4 2 2 2 2 2" xfId="18326" xr:uid="{094BA95D-4D28-45D5-96CE-1369925783A3}"/>
    <cellStyle name="TotRow - Style4 3 4 2 2 2 3" xfId="18327" xr:uid="{8587E04A-2216-45A9-9FE0-BEB360DF6612}"/>
    <cellStyle name="TotRow - Style4 3 4 2 2 3" xfId="18328" xr:uid="{AAB56222-24DC-4AA1-9B90-944BB8419071}"/>
    <cellStyle name="TotRow - Style4 3 4 2 3" xfId="18329" xr:uid="{B63C3223-FBE0-491A-8135-52D3B8D217AE}"/>
    <cellStyle name="TotRow - Style4 3 4 2 3 2" xfId="18330" xr:uid="{C9562F29-9364-4D58-BBFE-722CC920AE4C}"/>
    <cellStyle name="TotRow - Style4 3 4 2 3 2 2" xfId="18331" xr:uid="{4D9EA4D7-FEB4-421E-A273-6B7E31FFB147}"/>
    <cellStyle name="TotRow - Style4 3 4 2 3 3" xfId="18332" xr:uid="{07DCAA8C-1EB3-4BC0-AF9B-C7D67FA0EACE}"/>
    <cellStyle name="TotRow - Style4 3 4 2 4" xfId="18333" xr:uid="{74DFB747-DCE0-4051-9174-90BBA82791EB}"/>
    <cellStyle name="TotRow - Style4 3 4 2 4 2" xfId="18334" xr:uid="{A6145888-B248-4354-A6E6-6220DC188260}"/>
    <cellStyle name="TotRow - Style4 3 4 2 5" xfId="18335" xr:uid="{63C9ED67-AAF7-4597-A578-A2104DDEC4AC}"/>
    <cellStyle name="TotRow - Style4 3 4 3" xfId="18336" xr:uid="{25713779-CF15-4733-AFED-60C927BA267D}"/>
    <cellStyle name="TotRow - Style4 3 4 3 2" xfId="18337" xr:uid="{AB15D25D-DF35-4E4A-AB34-5C8A822EB0AC}"/>
    <cellStyle name="TotRow - Style4 3 4 3 2 2" xfId="18338" xr:uid="{73E1733B-81A5-46EC-9026-E3FD3277ED2E}"/>
    <cellStyle name="TotRow - Style4 3 4 3 2 2 2" xfId="18339" xr:uid="{A0A04155-146F-4C7D-AF49-0EB809A915E0}"/>
    <cellStyle name="TotRow - Style4 3 4 3 2 2 2 2" xfId="18340" xr:uid="{39502820-0788-439E-BE00-8A8226C63F7B}"/>
    <cellStyle name="TotRow - Style4 3 4 3 2 2 3" xfId="18341" xr:uid="{32AF1055-99F4-4D3A-97FF-3CE9AAF40858}"/>
    <cellStyle name="TotRow - Style4 3 4 3 2 3" xfId="18342" xr:uid="{61F587B7-D9F5-4162-8C48-870B04FAAF04}"/>
    <cellStyle name="TotRow - Style4 3 4 3 3" xfId="18343" xr:uid="{1F874BB7-913A-4975-BF88-E2A90702A7C3}"/>
    <cellStyle name="TotRow - Style4 3 4 3 3 2" xfId="18344" xr:uid="{5A6CCF80-12E8-4272-A4EE-C021E482D1E0}"/>
    <cellStyle name="TotRow - Style4 3 4 3 4" xfId="18345" xr:uid="{C8731F75-166F-4357-864A-7E7913C80005}"/>
    <cellStyle name="TotRow - Style4 3 4 4" xfId="18346" xr:uid="{33C3EBDA-5F30-48A5-BC32-4605E1720426}"/>
    <cellStyle name="TotRow - Style4 3 4 4 2" xfId="18347" xr:uid="{345D97E1-A18F-4444-A790-5FE5855824EE}"/>
    <cellStyle name="TotRow - Style4 3 4 4 2 2" xfId="18348" xr:uid="{9B455E48-05AA-4ACA-9930-B7804E61B3EF}"/>
    <cellStyle name="TotRow - Style4 3 4 4 2 2 2" xfId="18349" xr:uid="{9886A346-E67A-4EDE-AD71-99C9D0D1956A}"/>
    <cellStyle name="TotRow - Style4 3 4 4 2 2 2 2" xfId="18350" xr:uid="{4186C434-42D3-472B-832C-58079C8FDAF9}"/>
    <cellStyle name="TotRow - Style4 3 4 4 2 2 3" xfId="18351" xr:uid="{2F897709-5D76-4962-8066-DFFA0FB4551C}"/>
    <cellStyle name="TotRow - Style4 3 4 4 2 3" xfId="18352" xr:uid="{2C04429F-77D4-43F0-BE19-08A1821E92C1}"/>
    <cellStyle name="TotRow - Style4 3 4 4 3" xfId="18353" xr:uid="{87F70F70-BD11-4E2A-B0DA-2A56D721AE9E}"/>
    <cellStyle name="TotRow - Style4 3 4 4 3 2" xfId="18354" xr:uid="{FD365163-1745-4D58-92A3-D2DC92885D5E}"/>
    <cellStyle name="TotRow - Style4 3 4 4 3 2 2" xfId="18355" xr:uid="{277D5C81-5E8B-48BB-95C8-D30FA3665D94}"/>
    <cellStyle name="TotRow - Style4 3 4 4 3 3" xfId="18356" xr:uid="{C4C54987-47EB-4537-A8CE-3CBB5963C0DB}"/>
    <cellStyle name="TotRow - Style4 3 4 4 4" xfId="18357" xr:uid="{03BE7F6C-B24E-45AB-BD1B-DFE256470221}"/>
    <cellStyle name="TotRow - Style4 3 4 4 4 2" xfId="18358" xr:uid="{F1430DC6-8BAE-4204-BCF0-9806FFD4924C}"/>
    <cellStyle name="TotRow - Style4 3 4 4 5" xfId="18359" xr:uid="{02806A51-CA08-48D3-9C7A-AC6C612E5CD6}"/>
    <cellStyle name="TotRow - Style4 3 4 5" xfId="18360" xr:uid="{499E020D-AF7D-4F6D-8478-218B727E374A}"/>
    <cellStyle name="TotRow - Style4 3 4 5 2" xfId="18361" xr:uid="{B1312762-9885-4D13-9EAE-66DD337314B2}"/>
    <cellStyle name="TotRow - Style4 3 4 5 2 2" xfId="18362" xr:uid="{718D376E-6B0F-4D65-A1ED-18EB7BCBE041}"/>
    <cellStyle name="TotRow - Style4 3 4 5 2 2 2" xfId="18363" xr:uid="{4E58FB6D-D91E-44D8-B5CA-41FACB2107A9}"/>
    <cellStyle name="TotRow - Style4 3 4 5 2 2 2 2" xfId="18364" xr:uid="{3FC15438-5AC9-4D09-A5BC-B171F39F5C9A}"/>
    <cellStyle name="TotRow - Style4 3 4 5 2 2 3" xfId="18365" xr:uid="{55B3D067-5F53-4660-8BA6-B4A2217D4338}"/>
    <cellStyle name="TotRow - Style4 3 4 5 2 3" xfId="18366" xr:uid="{86D51475-609B-48BB-A25F-382FCF09C727}"/>
    <cellStyle name="TotRow - Style4 3 4 5 3" xfId="18367" xr:uid="{7DE6D662-048C-41B4-8720-0F307F617C78}"/>
    <cellStyle name="TotRow - Style4 3 4 5 3 2" xfId="18368" xr:uid="{23D26B4E-E893-4613-AB0A-C0065B2A8DB0}"/>
    <cellStyle name="TotRow - Style4 3 4 5 3 2 2" xfId="18369" xr:uid="{AD5C3A17-3E06-47DE-ABE9-6B1DEA7A8AFF}"/>
    <cellStyle name="TotRow - Style4 3 4 5 3 3" xfId="18370" xr:uid="{9FBC3DB6-E9E4-4554-8FC0-51C7C0B74BAA}"/>
    <cellStyle name="TotRow - Style4 3 4 5 4" xfId="18371" xr:uid="{36A275D8-8799-498E-85C1-AD7686759A7C}"/>
    <cellStyle name="TotRow - Style4 3 4 6" xfId="18372" xr:uid="{D01E129A-7CBE-420B-99BA-8552616B9989}"/>
    <cellStyle name="TotRow - Style4 3 4 6 2" xfId="18373" xr:uid="{A278EE36-1697-46F1-BBEB-B67D8474A9A3}"/>
    <cellStyle name="TotRow - Style4 3 4 6 2 2" xfId="18374" xr:uid="{F29BFE07-C0D1-4F91-B848-61DDC2ACBBC1}"/>
    <cellStyle name="TotRow - Style4 3 4 6 2 2 2" xfId="18375" xr:uid="{330C8A09-3F59-4920-B9BB-11F7E6AEE5B6}"/>
    <cellStyle name="TotRow - Style4 3 4 6 2 3" xfId="18376" xr:uid="{2DEABD2E-D8D9-4D79-9CB0-4DBDA5002B53}"/>
    <cellStyle name="TotRow - Style4 3 4 6 3" xfId="18377" xr:uid="{BEF386D8-C661-4857-ABB3-3FBFD1DE8790}"/>
    <cellStyle name="TotRow - Style4 3 4 7" xfId="18378" xr:uid="{A30716BD-9803-4D59-9881-2FD87A3B017B}"/>
    <cellStyle name="TotRow - Style4 3 4 7 2" xfId="18379" xr:uid="{6DF74319-2173-4A17-B48C-27D048E14346}"/>
    <cellStyle name="TotRow - Style4 3 4 7 2 2" xfId="18380" xr:uid="{FFFD07D1-0FD6-4A29-9719-63CBA347C778}"/>
    <cellStyle name="TotRow - Style4 3 4 7 3" xfId="18381" xr:uid="{AEB9F7AA-A75B-482C-991C-ABB267439499}"/>
    <cellStyle name="TotRow - Style4 3 4 8" xfId="18382" xr:uid="{6AC5EB53-D787-4225-BA4D-09579FD46C61}"/>
    <cellStyle name="TotRow - Style4 3 4 8 2" xfId="18383" xr:uid="{05995F9A-CAF5-469D-9AAB-2DAC03087587}"/>
    <cellStyle name="TotRow - Style4 3 4 9" xfId="18384" xr:uid="{63A60EFB-D0B0-45DF-BCCC-578F1308A99F}"/>
    <cellStyle name="TotRow - Style4 3 5" xfId="18385" xr:uid="{3EE334BB-1EF9-43B6-B2FE-ED275B2D6969}"/>
    <cellStyle name="TotRow - Style4 3 5 2" xfId="18386" xr:uid="{263E54D8-F40D-4E17-9A5B-042F7F917A11}"/>
    <cellStyle name="TotRow - Style4 3 5 2 2" xfId="18387" xr:uid="{1D78CBB5-C569-4059-B2F0-0F6D39B62D6E}"/>
    <cellStyle name="TotRow - Style4 3 5 2 2 2" xfId="18388" xr:uid="{973FD87D-6F07-4997-9A1E-4330440B229D}"/>
    <cellStyle name="TotRow - Style4 3 5 2 2 2 2" xfId="18389" xr:uid="{6E80CD49-F46E-4CEE-B052-22572C913F6D}"/>
    <cellStyle name="TotRow - Style4 3 5 2 2 2 2 2" xfId="18390" xr:uid="{DD7050A2-8855-401B-89C9-17C3A84B5E8E}"/>
    <cellStyle name="TotRow - Style4 3 5 2 2 2 3" xfId="18391" xr:uid="{0D103B53-48AF-42EC-B3A0-565395D3EC02}"/>
    <cellStyle name="TotRow - Style4 3 5 2 2 3" xfId="18392" xr:uid="{2F189626-8DB5-4561-812D-3666F98971C3}"/>
    <cellStyle name="TotRow - Style4 3 5 2 3" xfId="18393" xr:uid="{B9640583-3E9C-4997-BD25-E95001A888E3}"/>
    <cellStyle name="TotRow - Style4 3 5 2 3 2" xfId="18394" xr:uid="{417160E4-7809-452A-B70C-622622E1C3FA}"/>
    <cellStyle name="TotRow - Style4 3 5 2 3 2 2" xfId="18395" xr:uid="{0111D9A2-562C-4580-BF00-FE8AF133D1E3}"/>
    <cellStyle name="TotRow - Style4 3 5 2 3 3" xfId="18396" xr:uid="{4B1BFB51-613F-4B36-9B3B-1A3E0AE3E2B7}"/>
    <cellStyle name="TotRow - Style4 3 5 2 4" xfId="18397" xr:uid="{D77EAD95-0C12-4180-9801-D2A822302B6F}"/>
    <cellStyle name="TotRow - Style4 3 5 2 4 2" xfId="18398" xr:uid="{407805A9-FAEE-49FB-B449-8808A10FE990}"/>
    <cellStyle name="TotRow - Style4 3 5 2 5" xfId="18399" xr:uid="{6C5F073A-9C7C-41D9-A790-8C0AC375EFFA}"/>
    <cellStyle name="TotRow - Style4 3 5 3" xfId="18400" xr:uid="{F09316E6-F65D-4524-B466-77DCD20B7AD2}"/>
    <cellStyle name="TotRow - Style4 3 5 3 2" xfId="18401" xr:uid="{DB71A81F-6FA2-46C1-B784-21B8D0DC4FED}"/>
    <cellStyle name="TotRow - Style4 3 5 3 2 2" xfId="18402" xr:uid="{B2952D7D-CF00-4859-9AED-EF7C495BDAE4}"/>
    <cellStyle name="TotRow - Style4 3 5 3 2 2 2" xfId="18403" xr:uid="{56E99183-E649-457B-9319-EA0722FC5257}"/>
    <cellStyle name="TotRow - Style4 3 5 3 2 2 2 2" xfId="18404" xr:uid="{918C4AE4-ECA1-4868-AD49-BA65881EA3A0}"/>
    <cellStyle name="TotRow - Style4 3 5 3 2 2 3" xfId="18405" xr:uid="{D3C95D1C-EC53-4A7E-9292-9F7B2DBC5DFC}"/>
    <cellStyle name="TotRow - Style4 3 5 3 2 3" xfId="18406" xr:uid="{B82D93FA-115C-4B95-9326-E280518BD103}"/>
    <cellStyle name="TotRow - Style4 3 5 3 3" xfId="18407" xr:uid="{CA18BBE1-35B3-4170-9AB7-C1B1F7E58C2D}"/>
    <cellStyle name="TotRow - Style4 3 5 3 3 2" xfId="18408" xr:uid="{8172F115-30AD-4AF3-9994-3393F9BF0E14}"/>
    <cellStyle name="TotRow - Style4 3 5 3 4" xfId="18409" xr:uid="{E646C27C-1C16-46E6-A8BA-D2F5F76063C1}"/>
    <cellStyle name="TotRow - Style4 3 5 4" xfId="18410" xr:uid="{7980AFE3-F334-4E07-B0C1-0DBCDA993F3B}"/>
    <cellStyle name="TotRow - Style4 3 5 4 2" xfId="18411" xr:uid="{B4B5392F-DF7D-465E-A5DA-7C64CEB14AF6}"/>
    <cellStyle name="TotRow - Style4 3 5 4 2 2" xfId="18412" xr:uid="{BD32968D-D7B1-47BB-B764-45813D7035D0}"/>
    <cellStyle name="TotRow - Style4 3 5 4 2 2 2" xfId="18413" xr:uid="{ADFA12BB-F009-4B11-A0E4-7E02118CB637}"/>
    <cellStyle name="TotRow - Style4 3 5 4 2 2 2 2" xfId="18414" xr:uid="{BE00D35D-103E-4962-A2E1-0C42A249EF8D}"/>
    <cellStyle name="TotRow - Style4 3 5 4 2 2 3" xfId="18415" xr:uid="{F4EF8F9A-444B-44A7-8A24-18FC17360A36}"/>
    <cellStyle name="TotRow - Style4 3 5 4 2 3" xfId="18416" xr:uid="{CF00AAC8-10AD-4EDA-8BC2-5535523182E6}"/>
    <cellStyle name="TotRow - Style4 3 5 4 3" xfId="18417" xr:uid="{4D75F365-940B-44B5-B065-31BE3E94A7DF}"/>
    <cellStyle name="TotRow - Style4 3 5 4 3 2" xfId="18418" xr:uid="{7954F929-9CCE-4A0E-A752-22BC2A0342F7}"/>
    <cellStyle name="TotRow - Style4 3 5 4 3 2 2" xfId="18419" xr:uid="{195DB22C-2305-4764-B84B-99A00DB0AEEE}"/>
    <cellStyle name="TotRow - Style4 3 5 4 3 3" xfId="18420" xr:uid="{D01426D4-E2DE-4F72-BDA0-9A8F138A5152}"/>
    <cellStyle name="TotRow - Style4 3 5 4 4" xfId="18421" xr:uid="{AA615169-CD48-4A47-82C7-A97C94AAB399}"/>
    <cellStyle name="TotRow - Style4 3 5 4 4 2" xfId="18422" xr:uid="{5ABD8F1B-9037-4D0F-BD1C-1191CF82B261}"/>
    <cellStyle name="TotRow - Style4 3 5 4 5" xfId="18423" xr:uid="{FF632102-528B-4988-8CCE-59598C7C79B8}"/>
    <cellStyle name="TotRow - Style4 3 5 5" xfId="18424" xr:uid="{15BAE70C-A7A9-44F2-9440-D5C69CBCC535}"/>
    <cellStyle name="TotRow - Style4 3 5 5 2" xfId="18425" xr:uid="{2D6D26C8-F48B-436A-B93A-8876971F06A8}"/>
    <cellStyle name="TotRow - Style4 3 5 5 2 2" xfId="18426" xr:uid="{1E33A37F-A867-4128-83FA-AEDEC670C218}"/>
    <cellStyle name="TotRow - Style4 3 5 5 2 2 2" xfId="18427" xr:uid="{46D56592-48EE-4D2A-8A47-E40CBDB27353}"/>
    <cellStyle name="TotRow - Style4 3 5 5 2 2 2 2" xfId="18428" xr:uid="{E7011671-3B0F-4062-AB62-73B663245B1C}"/>
    <cellStyle name="TotRow - Style4 3 5 5 2 2 3" xfId="18429" xr:uid="{899C89FB-A3B5-413C-90A4-7F7C73A4E984}"/>
    <cellStyle name="TotRow - Style4 3 5 5 2 3" xfId="18430" xr:uid="{BD24FCAC-A63E-4A45-BDDA-597399B5412A}"/>
    <cellStyle name="TotRow - Style4 3 5 5 3" xfId="18431" xr:uid="{A781812A-5018-4EB2-ABD2-08482FD53CFE}"/>
    <cellStyle name="TotRow - Style4 3 5 5 3 2" xfId="18432" xr:uid="{C8E8D222-7BAC-476B-972C-D66B6FD3589A}"/>
    <cellStyle name="TotRow - Style4 3 5 5 3 2 2" xfId="18433" xr:uid="{9601E6A4-2A81-42A7-AB87-45C1F689EA0E}"/>
    <cellStyle name="TotRow - Style4 3 5 5 3 3" xfId="18434" xr:uid="{D97CE760-B41F-469A-B68A-37AC77DA805E}"/>
    <cellStyle name="TotRow - Style4 3 5 5 4" xfId="18435" xr:uid="{B93C0A4C-38EB-432C-AD23-59AD9B8EFA32}"/>
    <cellStyle name="TotRow - Style4 3 5 6" xfId="18436" xr:uid="{4E0DC4B8-4FC4-4123-ADD9-9C04A03305EE}"/>
    <cellStyle name="TotRow - Style4 3 5 6 2" xfId="18437" xr:uid="{F3533B42-8773-4160-9043-91D956002DD4}"/>
    <cellStyle name="TotRow - Style4 3 5 6 2 2" xfId="18438" xr:uid="{A2001B79-89D9-4F26-828D-5E11B37FF283}"/>
    <cellStyle name="TotRow - Style4 3 5 6 2 2 2" xfId="18439" xr:uid="{13EFAAB0-B5E4-4966-8DC5-57F590DF7653}"/>
    <cellStyle name="TotRow - Style4 3 5 6 2 3" xfId="18440" xr:uid="{FBEFE55B-AA59-4296-9563-41BF58027553}"/>
    <cellStyle name="TotRow - Style4 3 5 6 3" xfId="18441" xr:uid="{44B58D50-2694-4EA2-882F-476AC13BD31D}"/>
    <cellStyle name="TotRow - Style4 3 5 7" xfId="18442" xr:uid="{FA8BA549-DCCE-4248-8552-4F917C97C790}"/>
    <cellStyle name="TotRow - Style4 3 5 7 2" xfId="18443" xr:uid="{A71811A9-A426-4C77-900F-9040E7FB67D2}"/>
    <cellStyle name="TotRow - Style4 3 5 7 2 2" xfId="18444" xr:uid="{B149589F-1318-4264-B02B-B6C4CAE57EAA}"/>
    <cellStyle name="TotRow - Style4 3 5 7 3" xfId="18445" xr:uid="{90B5916C-B179-4B82-AE4D-65DE92BEA1FD}"/>
    <cellStyle name="TotRow - Style4 3 5 8" xfId="18446" xr:uid="{41C4277E-A654-421B-B3D6-4A5B4994BB7C}"/>
    <cellStyle name="TotRow - Style4 3 5 8 2" xfId="18447" xr:uid="{79969A37-1762-4B77-96BD-14739C2ECF4C}"/>
    <cellStyle name="TotRow - Style4 3 5 9" xfId="18448" xr:uid="{C91D2450-D58F-4BC4-8D1E-D8CFBA66DC1E}"/>
    <cellStyle name="TotRow - Style4 3 6" xfId="18449" xr:uid="{1D1BA575-7E8E-40C5-9DF7-AECA4256BAD1}"/>
    <cellStyle name="TotRow - Style4 3 6 2" xfId="18450" xr:uid="{A8EC1E96-0458-42E6-9D6D-C624B6BD6A47}"/>
    <cellStyle name="TotRow - Style4 3 6 2 2" xfId="18451" xr:uid="{080CED2A-508A-455F-93A9-FBCBCF3E1B23}"/>
    <cellStyle name="TotRow - Style4 3 6 2 2 2" xfId="18452" xr:uid="{A50EC27B-C003-4B37-BEDA-0022DDFFFDEF}"/>
    <cellStyle name="TotRow - Style4 3 6 2 2 2 2" xfId="18453" xr:uid="{700B6FF9-29C4-429A-9BF9-8BC54C06FC42}"/>
    <cellStyle name="TotRow - Style4 3 6 2 2 3" xfId="18454" xr:uid="{443052B2-69B2-4DFB-8F56-8CCD0E071AE8}"/>
    <cellStyle name="TotRow - Style4 3 6 2 3" xfId="18455" xr:uid="{74773DB1-30C5-48D7-BC41-29D5E613EE93}"/>
    <cellStyle name="TotRow - Style4 3 6 3" xfId="18456" xr:uid="{3A6F46E8-FED2-4AB4-B2A5-F5E68A5BE2E6}"/>
    <cellStyle name="TotRow - Style4 3 6 3 2" xfId="18457" xr:uid="{3FBCC618-ED0A-44BA-BA36-7ECBCF5E2F50}"/>
    <cellStyle name="TotRow - Style4 3 6 3 2 2" xfId="18458" xr:uid="{C173DE8C-9D4B-4175-9683-D3D633784A8F}"/>
    <cellStyle name="TotRow - Style4 3 6 3 3" xfId="18459" xr:uid="{54C01B45-6C3E-47A0-B919-D06790846316}"/>
    <cellStyle name="TotRow - Style4 3 6 4" xfId="18460" xr:uid="{05956F67-4DFC-457A-9D05-EDFDDB9C4CD5}"/>
    <cellStyle name="TotRow - Style4 3 6 4 2" xfId="18461" xr:uid="{0C6DD44F-7E7F-42B2-9608-79F4DE764139}"/>
    <cellStyle name="TotRow - Style4 3 6 5" xfId="18462" xr:uid="{38874582-B1D9-41E0-BDDE-9B7824950CD2}"/>
    <cellStyle name="TotRow - Style4 3 7" xfId="18463" xr:uid="{15B74706-6A30-4408-969E-7A65D1EE36D1}"/>
    <cellStyle name="TotRow - Style4 3 7 2" xfId="18464" xr:uid="{F9F43829-97B3-47ED-8B75-B2C1DAE41B42}"/>
    <cellStyle name="TotRow - Style4 3 7 2 2" xfId="18465" xr:uid="{10A3DBAC-BCB2-4BD1-958C-B2F1118F6ADC}"/>
    <cellStyle name="TotRow - Style4 3 7 2 2 2" xfId="18466" xr:uid="{F1730722-014B-498A-B2F8-94866FB39C79}"/>
    <cellStyle name="TotRow - Style4 3 7 2 2 2 2" xfId="18467" xr:uid="{1291BCCE-6CEE-474F-BD1C-B0963137EE85}"/>
    <cellStyle name="TotRow - Style4 3 7 2 2 3" xfId="18468" xr:uid="{C4165E37-22BD-422D-8272-E5EDD4FF3448}"/>
    <cellStyle name="TotRow - Style4 3 7 2 3" xfId="18469" xr:uid="{A66DB3BC-72CA-45CB-9669-27FD406009E0}"/>
    <cellStyle name="TotRow - Style4 3 7 3" xfId="18470" xr:uid="{7FEC5C58-BCB8-4F49-A231-F6DFBB1DC2A1}"/>
    <cellStyle name="TotRow - Style4 3 7 3 2" xfId="18471" xr:uid="{A160FEBB-82A4-40DA-927B-F50DF9B485FC}"/>
    <cellStyle name="TotRow - Style4 3 7 3 2 2" xfId="18472" xr:uid="{8AE3D27A-EF9C-49FC-917C-BD915E9AE155}"/>
    <cellStyle name="TotRow - Style4 3 7 3 3" xfId="18473" xr:uid="{FB9C100B-5626-48B3-A295-7C7294C76526}"/>
    <cellStyle name="TotRow - Style4 3 7 4" xfId="18474" xr:uid="{0D91B872-493F-4AF1-A5A4-B7BB909CD8F2}"/>
    <cellStyle name="TotRow - Style4 3 7 4 2" xfId="18475" xr:uid="{C1990E08-775C-43E6-886B-CDAE25A02AD8}"/>
    <cellStyle name="TotRow - Style4 3 7 5" xfId="18476" xr:uid="{9F93D322-5C3B-45DF-9939-AF8A12557D62}"/>
    <cellStyle name="TotRow - Style4 3 8" xfId="18477" xr:uid="{F9B72308-43C3-4E99-A768-40E5466CDB6C}"/>
    <cellStyle name="TotRow - Style4 3 8 2" xfId="18478" xr:uid="{008C76A3-7627-4CB7-B86A-F3B7860768EB}"/>
    <cellStyle name="TotRow - Style4 3 8 2 2" xfId="18479" xr:uid="{418EDB07-2E15-4E84-B79D-41ED96EA82FF}"/>
    <cellStyle name="TotRow - Style4 3 8 2 2 2" xfId="18480" xr:uid="{F04AF109-7C82-419E-B8C0-5C94A5F4EABE}"/>
    <cellStyle name="TotRow - Style4 3 8 2 2 2 2" xfId="18481" xr:uid="{5BA8B885-E818-4ED1-BC34-C4BD9A1AA0ED}"/>
    <cellStyle name="TotRow - Style4 3 8 2 2 3" xfId="18482" xr:uid="{D9CBD933-2D97-4557-B50E-6A7B1DB72627}"/>
    <cellStyle name="TotRow - Style4 3 8 2 3" xfId="18483" xr:uid="{F5D16190-4772-4F64-BCC8-81CE4F4E3466}"/>
    <cellStyle name="TotRow - Style4 3 8 3" xfId="18484" xr:uid="{48EFF36A-F717-4CF9-9037-BF1060C128B5}"/>
    <cellStyle name="TotRow - Style4 3 8 3 2" xfId="18485" xr:uid="{6F7AB72D-2A68-4128-B97B-7C5DC9DBCDF0}"/>
    <cellStyle name="TotRow - Style4 3 8 3 2 2" xfId="18486" xr:uid="{0D00C88C-4AE8-449D-9A3D-23E0FC27CF2F}"/>
    <cellStyle name="TotRow - Style4 3 8 3 3" xfId="18487" xr:uid="{A4C18026-B4FE-44F8-AB95-888EAF6A5E8A}"/>
    <cellStyle name="TotRow - Style4 3 8 4" xfId="18488" xr:uid="{F5B9F850-7184-45B7-8A26-294527141CA1}"/>
    <cellStyle name="TotRow - Style4 3 8 4 2" xfId="18489" xr:uid="{9373ADE9-DCFB-476D-B0B6-81D32D53BEAF}"/>
    <cellStyle name="TotRow - Style4 3 8 5" xfId="18490" xr:uid="{1DAD66C2-6E20-4613-A8E0-B851E4C17FA2}"/>
    <cellStyle name="TotRow - Style4 3 9" xfId="18491" xr:uid="{8BC319B6-B57B-48A8-9456-5D392D8A6D2C}"/>
    <cellStyle name="TotRow - Style4 3 9 2" xfId="18492" xr:uid="{0A24606C-272D-4A6E-B785-7BB7AE60D5DC}"/>
    <cellStyle name="TotRow - Style4 3 9 2 2" xfId="18493" xr:uid="{6582F3C3-2F0C-4AA5-9C7D-F186017D4ACD}"/>
    <cellStyle name="TotRow - Style4 3 9 2 2 2" xfId="18494" xr:uid="{072A859B-17C2-469E-AC9A-20E2A7EF6925}"/>
    <cellStyle name="TotRow - Style4 3 9 2 3" xfId="18495" xr:uid="{7C0AE68B-0B9F-40E3-9CEB-054BC2787F61}"/>
    <cellStyle name="TotRow - Style4 3 9 3" xfId="18496" xr:uid="{5FD01EA9-96B3-4E49-88CF-3D82A6A00F39}"/>
    <cellStyle name="TotRow - Style4 4" xfId="18497" xr:uid="{AB4A35B0-C5D0-4810-8643-6ACC5C1C4531}"/>
    <cellStyle name="TotRow - Style4 4 10" xfId="18498" xr:uid="{865F254F-BABF-4698-A198-C9025278FC5E}"/>
    <cellStyle name="TotRow - Style4 4 10 2" xfId="18499" xr:uid="{F59A7D40-6319-4A88-BD2A-804328BD7023}"/>
    <cellStyle name="TotRow - Style4 4 11" xfId="18500" xr:uid="{ACAFEEE6-FAAA-4E72-A341-DBD8C78B7C5D}"/>
    <cellStyle name="TotRow - Style4 4 2" xfId="18501" xr:uid="{D2590C72-9AA5-4633-A23F-27DAE97280DA}"/>
    <cellStyle name="TotRow - Style4 4 2 10" xfId="18502" xr:uid="{EE6003EE-E87F-4EEC-B1AA-224650513E9D}"/>
    <cellStyle name="TotRow - Style4 4 2 2" xfId="18503" xr:uid="{20B47816-8625-4927-8942-495490F49F69}"/>
    <cellStyle name="TotRow - Style4 4 2 2 2" xfId="18504" xr:uid="{5BD6F236-5CF7-47E0-A949-ECF88786DCE8}"/>
    <cellStyle name="TotRow - Style4 4 2 2 2 2" xfId="18505" xr:uid="{A22C610D-B48A-437D-A4C4-A6CE007003A0}"/>
    <cellStyle name="TotRow - Style4 4 2 2 2 2 2" xfId="18506" xr:uid="{6D94F618-82A6-46C4-B013-6BACCCCACE20}"/>
    <cellStyle name="TotRow - Style4 4 2 2 2 2 2 2" xfId="18507" xr:uid="{E70D199D-0DB4-4CDE-8EC7-3415AA260DC3}"/>
    <cellStyle name="TotRow - Style4 4 2 2 2 2 2 2 2" xfId="18508" xr:uid="{2660D167-B8C6-49F2-9D22-1FB4E7A38DF2}"/>
    <cellStyle name="TotRow - Style4 4 2 2 2 2 2 3" xfId="18509" xr:uid="{ADDA411B-84F7-4020-8400-CD47627437E1}"/>
    <cellStyle name="TotRow - Style4 4 2 2 2 2 3" xfId="18510" xr:uid="{23C41542-8986-4AA9-9789-9D71B9C82E3E}"/>
    <cellStyle name="TotRow - Style4 4 2 2 2 3" xfId="18511" xr:uid="{EC9A04D1-7889-42AE-A085-732DA7CBE457}"/>
    <cellStyle name="TotRow - Style4 4 2 2 2 3 2" xfId="18512" xr:uid="{E754CD40-0E29-469F-A7D8-DA2D5515079D}"/>
    <cellStyle name="TotRow - Style4 4 2 2 2 3 2 2" xfId="18513" xr:uid="{EA67D686-02A8-4813-8D2F-CCE9578F5D96}"/>
    <cellStyle name="TotRow - Style4 4 2 2 2 3 3" xfId="18514" xr:uid="{1F1A750E-0A6B-479D-8795-C45A6405A992}"/>
    <cellStyle name="TotRow - Style4 4 2 2 2 4" xfId="18515" xr:uid="{4EB8EAD9-178A-4968-B363-5D999D47DF4E}"/>
    <cellStyle name="TotRow - Style4 4 2 2 2 4 2" xfId="18516" xr:uid="{177EB1F6-B17B-4707-B304-686CDE286DD2}"/>
    <cellStyle name="TotRow - Style4 4 2 2 2 5" xfId="18517" xr:uid="{F0A5DEE6-CC9C-42C2-A7F2-A4721C170103}"/>
    <cellStyle name="TotRow - Style4 4 2 2 3" xfId="18518" xr:uid="{0B487309-2F3E-4C8B-8FFF-B6E2EA007FE1}"/>
    <cellStyle name="TotRow - Style4 4 2 2 3 2" xfId="18519" xr:uid="{CD0166A2-74D8-456E-BCF3-CA71782799C9}"/>
    <cellStyle name="TotRow - Style4 4 2 2 3 2 2" xfId="18520" xr:uid="{B1DB8BCE-DD7F-4C68-8A6C-0DD54493514B}"/>
    <cellStyle name="TotRow - Style4 4 2 2 3 2 2 2" xfId="18521" xr:uid="{05E65693-FC38-45E8-BBBF-16584E1EF340}"/>
    <cellStyle name="TotRow - Style4 4 2 2 3 2 2 2 2" xfId="18522" xr:uid="{D43A8427-66F9-4AC0-86A7-9CA063EA7CA3}"/>
    <cellStyle name="TotRow - Style4 4 2 2 3 2 2 3" xfId="18523" xr:uid="{D0B60B35-E1BD-42E5-9F34-2F0A458737CF}"/>
    <cellStyle name="TotRow - Style4 4 2 2 3 2 3" xfId="18524" xr:uid="{E37FB870-18B0-4E8E-8361-A0AE99D0083C}"/>
    <cellStyle name="TotRow - Style4 4 2 2 3 3" xfId="18525" xr:uid="{043ABDB5-F7B3-47D8-B41D-AE1F6701C22B}"/>
    <cellStyle name="TotRow - Style4 4 2 2 3 3 2" xfId="18526" xr:uid="{CE897FDF-95AC-4731-9E6A-ACF8A3875E11}"/>
    <cellStyle name="TotRow - Style4 4 2 2 3 4" xfId="18527" xr:uid="{D9BEBF7C-CA6C-4DAA-9FD6-C91F5A00E620}"/>
    <cellStyle name="TotRow - Style4 4 2 2 4" xfId="18528" xr:uid="{BD5FCF19-DF4F-4C4F-A8FC-C3963A004E94}"/>
    <cellStyle name="TotRow - Style4 4 2 2 4 2" xfId="18529" xr:uid="{ED030241-D19A-49EC-B45E-84C4E062619A}"/>
    <cellStyle name="TotRow - Style4 4 2 2 4 2 2" xfId="18530" xr:uid="{9B146A57-6833-4407-AD73-BA8351D8788F}"/>
    <cellStyle name="TotRow - Style4 4 2 2 4 2 2 2" xfId="18531" xr:uid="{97FBACCC-2A88-4B1B-A59F-8A47432E7179}"/>
    <cellStyle name="TotRow - Style4 4 2 2 4 2 2 2 2" xfId="18532" xr:uid="{35F976D9-5661-4200-93D3-04CECB0B14C7}"/>
    <cellStyle name="TotRow - Style4 4 2 2 4 2 2 3" xfId="18533" xr:uid="{B72936A9-7360-44DF-9D07-47533B63B9C6}"/>
    <cellStyle name="TotRow - Style4 4 2 2 4 2 3" xfId="18534" xr:uid="{2102A363-363E-479D-8D94-786D3E873F9F}"/>
    <cellStyle name="TotRow - Style4 4 2 2 4 3" xfId="18535" xr:uid="{BD7BFF5B-23BB-4797-84A9-2C5F2D513A39}"/>
    <cellStyle name="TotRow - Style4 4 2 2 4 3 2" xfId="18536" xr:uid="{C08CEF61-E541-4116-9084-5FAAFA25CEE3}"/>
    <cellStyle name="TotRow - Style4 4 2 2 4 3 2 2" xfId="18537" xr:uid="{6C2550BA-CD92-4E1E-91E2-BE5F8B797154}"/>
    <cellStyle name="TotRow - Style4 4 2 2 4 3 3" xfId="18538" xr:uid="{E4667521-861D-42DF-BD1F-EBC4C9448807}"/>
    <cellStyle name="TotRow - Style4 4 2 2 4 4" xfId="18539" xr:uid="{DA4CDC5A-36B9-4E35-8C66-254719A1828C}"/>
    <cellStyle name="TotRow - Style4 4 2 2 4 4 2" xfId="18540" xr:uid="{6733A217-302C-4ABE-ADB9-F28C547CEE18}"/>
    <cellStyle name="TotRow - Style4 4 2 2 4 5" xfId="18541" xr:uid="{3DA9308A-4230-40A4-A247-5B5AD9C436FE}"/>
    <cellStyle name="TotRow - Style4 4 2 2 5" xfId="18542" xr:uid="{0496F4D8-4137-4AA9-9996-2371103C8FC7}"/>
    <cellStyle name="TotRow - Style4 4 2 2 5 2" xfId="18543" xr:uid="{8E7C1D3E-19ED-4704-A92F-13C6F1B372AF}"/>
    <cellStyle name="TotRow - Style4 4 2 2 5 2 2" xfId="18544" xr:uid="{9DF41B7D-CEBE-4E9F-9D3A-C9F87C99FF57}"/>
    <cellStyle name="TotRow - Style4 4 2 2 5 2 2 2" xfId="18545" xr:uid="{D40DBFD7-AC01-4779-86FF-011474E81341}"/>
    <cellStyle name="TotRow - Style4 4 2 2 5 2 2 2 2" xfId="18546" xr:uid="{A811E3BB-CB6D-47F3-8B6E-E74FDFA48949}"/>
    <cellStyle name="TotRow - Style4 4 2 2 5 2 2 3" xfId="18547" xr:uid="{42B56D87-F241-4EA8-9A9A-9CC4AA7F1D29}"/>
    <cellStyle name="TotRow - Style4 4 2 2 5 2 3" xfId="18548" xr:uid="{9EC71220-C09F-45FB-B4FF-03230B8EE537}"/>
    <cellStyle name="TotRow - Style4 4 2 2 5 3" xfId="18549" xr:uid="{0E2D24ED-6C71-46FC-B0BE-A7E83EC56A5B}"/>
    <cellStyle name="TotRow - Style4 4 2 2 5 3 2" xfId="18550" xr:uid="{108EF53A-9628-4015-B4CF-299F469CD181}"/>
    <cellStyle name="TotRow - Style4 4 2 2 5 3 2 2" xfId="18551" xr:uid="{3F521EFD-71D8-44BB-B27E-679514FDEFF5}"/>
    <cellStyle name="TotRow - Style4 4 2 2 5 3 3" xfId="18552" xr:uid="{3AD85F12-7C1B-4095-840F-D85970992762}"/>
    <cellStyle name="TotRow - Style4 4 2 2 5 4" xfId="18553" xr:uid="{92FB20D0-93B5-45C8-A9F6-376384BB931E}"/>
    <cellStyle name="TotRow - Style4 4 2 2 6" xfId="18554" xr:uid="{16318737-7AF2-4EA1-961F-EF8BDBD4DABE}"/>
    <cellStyle name="TotRow - Style4 4 2 2 6 2" xfId="18555" xr:uid="{83FD6960-4E39-48EB-8421-9F3D88F86408}"/>
    <cellStyle name="TotRow - Style4 4 2 2 6 2 2" xfId="18556" xr:uid="{B7716435-11F7-4E56-B62A-834C13A3A7C2}"/>
    <cellStyle name="TotRow - Style4 4 2 2 6 2 2 2" xfId="18557" xr:uid="{A1006372-65D9-4ED9-B393-4CD79D818CAD}"/>
    <cellStyle name="TotRow - Style4 4 2 2 6 2 3" xfId="18558" xr:uid="{2D6E8C3F-F2EB-49F6-9716-2F703512BEA3}"/>
    <cellStyle name="TotRow - Style4 4 2 2 6 3" xfId="18559" xr:uid="{E218FA08-872B-44AD-8F30-3A51B892CECE}"/>
    <cellStyle name="TotRow - Style4 4 2 2 7" xfId="18560" xr:uid="{8625CE3C-93DA-48C0-9014-78779DF70F95}"/>
    <cellStyle name="TotRow - Style4 4 2 2 7 2" xfId="18561" xr:uid="{28D5C011-53B5-4689-9F0D-1CC9B145545B}"/>
    <cellStyle name="TotRow - Style4 4 2 2 7 2 2" xfId="18562" xr:uid="{B492D982-8420-46DE-88A9-7016C7F75831}"/>
    <cellStyle name="TotRow - Style4 4 2 2 7 3" xfId="18563" xr:uid="{152A26FC-B766-493A-8F71-9D41530643DC}"/>
    <cellStyle name="TotRow - Style4 4 2 2 8" xfId="18564" xr:uid="{5C400EA5-C909-45AB-AAC0-747115D40D48}"/>
    <cellStyle name="TotRow - Style4 4 2 2 8 2" xfId="18565" xr:uid="{D2BDC61A-4528-4C01-BD9B-3264564ED076}"/>
    <cellStyle name="TotRow - Style4 4 2 2 9" xfId="18566" xr:uid="{555F3F62-D341-4748-9932-1446FCCD362E}"/>
    <cellStyle name="TotRow - Style4 4 2 3" xfId="18567" xr:uid="{7CF310AD-C32D-441A-91B6-3A22F95B7478}"/>
    <cellStyle name="TotRow - Style4 4 2 3 2" xfId="18568" xr:uid="{78D01F1F-0E40-45C9-A56F-D1F24BC1702D}"/>
    <cellStyle name="TotRow - Style4 4 2 3 2 2" xfId="18569" xr:uid="{DD75D119-8516-4AED-A4DE-1DE21339F8B4}"/>
    <cellStyle name="TotRow - Style4 4 2 3 2 2 2" xfId="18570" xr:uid="{E7A8597A-E43F-4A11-ADC9-5BD18B2C1D84}"/>
    <cellStyle name="TotRow - Style4 4 2 3 2 2 2 2" xfId="18571" xr:uid="{84E92B44-E7BC-4872-9D27-1F1B523FAAEE}"/>
    <cellStyle name="TotRow - Style4 4 2 3 2 2 2 2 2" xfId="18572" xr:uid="{3CFDB656-DB86-4599-9C81-CA726A1D56CE}"/>
    <cellStyle name="TotRow - Style4 4 2 3 2 2 2 3" xfId="18573" xr:uid="{CE624682-9423-430A-965D-7A082305D7D4}"/>
    <cellStyle name="TotRow - Style4 4 2 3 2 2 3" xfId="18574" xr:uid="{4BEC94E0-40FD-47FE-BB45-D5EFDA65D0BB}"/>
    <cellStyle name="TotRow - Style4 4 2 3 2 3" xfId="18575" xr:uid="{5E2E6A8C-344D-47C4-A205-DBC91ACA210E}"/>
    <cellStyle name="TotRow - Style4 4 2 3 2 3 2" xfId="18576" xr:uid="{697B1C3D-5963-422A-A129-ABDEEA970144}"/>
    <cellStyle name="TotRow - Style4 4 2 3 2 3 2 2" xfId="18577" xr:uid="{8BA4C0B3-FFAB-43A3-8E94-875F585607A6}"/>
    <cellStyle name="TotRow - Style4 4 2 3 2 3 3" xfId="18578" xr:uid="{C7881DAB-834F-43BC-AB6F-F33359F37B1B}"/>
    <cellStyle name="TotRow - Style4 4 2 3 2 4" xfId="18579" xr:uid="{C9B17CC5-5FDF-49E6-82EB-AA1D00BFB753}"/>
    <cellStyle name="TotRow - Style4 4 2 3 2 4 2" xfId="18580" xr:uid="{9E669E4D-5F0F-49FB-A29E-0DA472278F7F}"/>
    <cellStyle name="TotRow - Style4 4 2 3 2 5" xfId="18581" xr:uid="{C594BFB4-06A7-4A91-A9F1-FB598B4187EA}"/>
    <cellStyle name="TotRow - Style4 4 2 3 3" xfId="18582" xr:uid="{2FFB588F-E074-4782-8729-64799D54549E}"/>
    <cellStyle name="TotRow - Style4 4 2 3 3 2" xfId="18583" xr:uid="{2EE55FD5-F801-4627-B194-5471E6D1920E}"/>
    <cellStyle name="TotRow - Style4 4 2 3 3 2 2" xfId="18584" xr:uid="{C3D022C3-5768-4821-ADA8-642D9962016D}"/>
    <cellStyle name="TotRow - Style4 4 2 3 3 2 2 2" xfId="18585" xr:uid="{EA7B3781-4604-4999-81C3-E7A4253F5565}"/>
    <cellStyle name="TotRow - Style4 4 2 3 3 2 2 2 2" xfId="18586" xr:uid="{B3C97A97-1B35-4983-8971-734FDC0198D6}"/>
    <cellStyle name="TotRow - Style4 4 2 3 3 2 2 3" xfId="18587" xr:uid="{7C9E7A5F-1B24-4898-BEF1-3BAB267A35BF}"/>
    <cellStyle name="TotRow - Style4 4 2 3 3 2 3" xfId="18588" xr:uid="{681A9F74-1499-42FE-ABCA-C0D6C5E527E6}"/>
    <cellStyle name="TotRow - Style4 4 2 3 3 3" xfId="18589" xr:uid="{8F9BE244-5A18-4199-B34B-83BAF98A8FAC}"/>
    <cellStyle name="TotRow - Style4 4 2 3 3 3 2" xfId="18590" xr:uid="{D429FE7A-6257-4EB7-9075-1CABA4C9196E}"/>
    <cellStyle name="TotRow - Style4 4 2 3 3 4" xfId="18591" xr:uid="{DC43240B-259E-4E2B-AF85-CCCCF5817E68}"/>
    <cellStyle name="TotRow - Style4 4 2 3 4" xfId="18592" xr:uid="{CAD8E3CD-61DA-4139-B02E-A013804D2C1E}"/>
    <cellStyle name="TotRow - Style4 4 2 3 4 2" xfId="18593" xr:uid="{FB44C3B9-CB57-475B-9D55-28DDBBFEC505}"/>
    <cellStyle name="TotRow - Style4 4 2 3 4 2 2" xfId="18594" xr:uid="{BB8796B3-3C47-4F91-82B0-94E110B31B4F}"/>
    <cellStyle name="TotRow - Style4 4 2 3 4 2 2 2" xfId="18595" xr:uid="{EFAC571B-4DB5-4AB7-B4C1-C116D310246A}"/>
    <cellStyle name="TotRow - Style4 4 2 3 4 2 2 2 2" xfId="18596" xr:uid="{869F785E-410F-438B-855B-5685E0635FD9}"/>
    <cellStyle name="TotRow - Style4 4 2 3 4 2 2 3" xfId="18597" xr:uid="{BF7B6CB4-7A7D-4C03-9CC1-CB573F5890BF}"/>
    <cellStyle name="TotRow - Style4 4 2 3 4 2 3" xfId="18598" xr:uid="{DCAF815F-0FC4-4037-8F59-9FDCB6A21936}"/>
    <cellStyle name="TotRow - Style4 4 2 3 4 3" xfId="18599" xr:uid="{19398CBF-530B-4D04-A6FC-800089EC4B49}"/>
    <cellStyle name="TotRow - Style4 4 2 3 4 3 2" xfId="18600" xr:uid="{B4CF02B1-D5BC-42C2-AE62-3CE980AD9942}"/>
    <cellStyle name="TotRow - Style4 4 2 3 4 3 2 2" xfId="18601" xr:uid="{6EF1D9C1-9C14-40C0-9591-D926AC35B7BD}"/>
    <cellStyle name="TotRow - Style4 4 2 3 4 3 3" xfId="18602" xr:uid="{FE285E22-8AFA-421C-A31E-C25398B42505}"/>
    <cellStyle name="TotRow - Style4 4 2 3 4 4" xfId="18603" xr:uid="{A7481B1B-0CA9-4EB7-A97E-ECAACDC32DEB}"/>
    <cellStyle name="TotRow - Style4 4 2 3 4 4 2" xfId="18604" xr:uid="{C1D97DE7-FAC6-4762-B13E-DD4DD725B477}"/>
    <cellStyle name="TotRow - Style4 4 2 3 4 5" xfId="18605" xr:uid="{5AD114EE-8BA6-4557-8E26-AC140901A402}"/>
    <cellStyle name="TotRow - Style4 4 2 3 5" xfId="18606" xr:uid="{147997C4-FE4B-4B78-9004-B36677B99066}"/>
    <cellStyle name="TotRow - Style4 4 2 3 5 2" xfId="18607" xr:uid="{E2EE9B3A-D79C-49EB-BA42-6A524021FF05}"/>
    <cellStyle name="TotRow - Style4 4 2 3 5 2 2" xfId="18608" xr:uid="{CE808989-F587-4CAD-960B-3213F8B30881}"/>
    <cellStyle name="TotRow - Style4 4 2 3 5 2 2 2" xfId="18609" xr:uid="{722CE2C7-743F-45CC-86BF-30DEE482F537}"/>
    <cellStyle name="TotRow - Style4 4 2 3 5 2 2 2 2" xfId="18610" xr:uid="{94D371BF-885C-47F7-ADCE-5B3BF56155AE}"/>
    <cellStyle name="TotRow - Style4 4 2 3 5 2 2 3" xfId="18611" xr:uid="{18152819-6F17-4DD0-8EFA-EB21912E0C6A}"/>
    <cellStyle name="TotRow - Style4 4 2 3 5 2 3" xfId="18612" xr:uid="{605F28C5-AFB8-47C2-8540-C4AD632A9786}"/>
    <cellStyle name="TotRow - Style4 4 2 3 5 3" xfId="18613" xr:uid="{D60EC584-C5DE-4469-B011-59543FBFB733}"/>
    <cellStyle name="TotRow - Style4 4 2 3 5 3 2" xfId="18614" xr:uid="{A65C64A9-94B7-432B-A06A-CFC7BBD3ADD5}"/>
    <cellStyle name="TotRow - Style4 4 2 3 5 3 2 2" xfId="18615" xr:uid="{497F6910-39A4-4872-A20C-1DD0F38EA874}"/>
    <cellStyle name="TotRow - Style4 4 2 3 5 3 3" xfId="18616" xr:uid="{6B64C7CC-5015-4303-A666-5FDC784ADF4D}"/>
    <cellStyle name="TotRow - Style4 4 2 3 5 4" xfId="18617" xr:uid="{E9F3ED55-55C9-405D-9218-846D7E29A6A3}"/>
    <cellStyle name="TotRow - Style4 4 2 3 6" xfId="18618" xr:uid="{1C7243F3-DBCF-452A-97F5-9EC3DA3C2D3C}"/>
    <cellStyle name="TotRow - Style4 4 2 3 6 2" xfId="18619" xr:uid="{FFF3A431-9FA6-41CF-81D6-1EB1D83DCD3B}"/>
    <cellStyle name="TotRow - Style4 4 2 3 6 2 2" xfId="18620" xr:uid="{5B7B4679-7D26-46F9-94D0-5F69368B26C8}"/>
    <cellStyle name="TotRow - Style4 4 2 3 6 2 2 2" xfId="18621" xr:uid="{0BB12202-42BC-4193-A9D8-D6E853733619}"/>
    <cellStyle name="TotRow - Style4 4 2 3 6 2 3" xfId="18622" xr:uid="{1F004BFB-523F-4805-8E6B-1D5D6A35D57C}"/>
    <cellStyle name="TotRow - Style4 4 2 3 6 3" xfId="18623" xr:uid="{D5BAD21D-17A0-4C28-BC80-48843B1F3743}"/>
    <cellStyle name="TotRow - Style4 4 2 3 7" xfId="18624" xr:uid="{75CEF8D1-3393-4FF8-87AC-AC8348A6C668}"/>
    <cellStyle name="TotRow - Style4 4 2 3 7 2" xfId="18625" xr:uid="{6E40433B-D3E5-41BD-B64F-1685EF584767}"/>
    <cellStyle name="TotRow - Style4 4 2 3 7 2 2" xfId="18626" xr:uid="{0AA8BD14-72F2-4AC1-98B8-C4F0C109E7A3}"/>
    <cellStyle name="TotRow - Style4 4 2 3 7 3" xfId="18627" xr:uid="{1B92C90E-E323-474E-82E1-BFEC65E4EA93}"/>
    <cellStyle name="TotRow - Style4 4 2 3 8" xfId="18628" xr:uid="{650EE503-4174-447F-884A-B61BAF5CB81B}"/>
    <cellStyle name="TotRow - Style4 4 2 3 8 2" xfId="18629" xr:uid="{FDCD6F88-BB93-4FBD-B356-CE7EA3E96046}"/>
    <cellStyle name="TotRow - Style4 4 2 3 9" xfId="18630" xr:uid="{C453C364-EF6B-4622-9F79-23EA53340EFD}"/>
    <cellStyle name="TotRow - Style4 4 2 4" xfId="18631" xr:uid="{B5CF7D47-8A68-4CF7-9E0D-96A24C5CAC23}"/>
    <cellStyle name="TotRow - Style4 4 2 4 2" xfId="18632" xr:uid="{2D3FA2D0-35C0-4703-9FF4-48A0006FFEBD}"/>
    <cellStyle name="TotRow - Style4 4 2 4 2 2" xfId="18633" xr:uid="{5673CAD6-17DA-424E-AFB6-69FB7D68E08C}"/>
    <cellStyle name="TotRow - Style4 4 2 4 2 2 2" xfId="18634" xr:uid="{7139E114-74DF-4A4C-912A-4D59298F54A6}"/>
    <cellStyle name="TotRow - Style4 4 2 4 2 2 2 2" xfId="18635" xr:uid="{810B85F0-CE21-4C43-9B47-F4B2656A4BEF}"/>
    <cellStyle name="TotRow - Style4 4 2 4 2 2 3" xfId="18636" xr:uid="{106DBD23-0E13-4440-B081-E9EE17C1EF33}"/>
    <cellStyle name="TotRow - Style4 4 2 4 2 3" xfId="18637" xr:uid="{7D93B117-6CF7-4EE0-8407-C3826AF97D9E}"/>
    <cellStyle name="TotRow - Style4 4 2 4 3" xfId="18638" xr:uid="{EB3D90D7-57E7-4E72-AF0D-A56F8FE2E77B}"/>
    <cellStyle name="TotRow - Style4 4 2 4 3 2" xfId="18639" xr:uid="{D8147538-F09C-4DC2-B488-E76837D93DE3}"/>
    <cellStyle name="TotRow - Style4 4 2 4 3 2 2" xfId="18640" xr:uid="{6053C33C-A80E-4241-82F1-1B04A251B1DF}"/>
    <cellStyle name="TotRow - Style4 4 2 4 3 3" xfId="18641" xr:uid="{FF785F26-82B6-4C88-A2CF-4D88424B0CDE}"/>
    <cellStyle name="TotRow - Style4 4 2 4 4" xfId="18642" xr:uid="{335984D5-7669-447E-8A00-39A0F3635BB2}"/>
    <cellStyle name="TotRow - Style4 4 2 4 4 2" xfId="18643" xr:uid="{364A77D2-462B-40B1-9C23-29D0CA441D97}"/>
    <cellStyle name="TotRow - Style4 4 2 4 5" xfId="18644" xr:uid="{0715F041-E808-4903-8146-5C07F7CB33EF}"/>
    <cellStyle name="TotRow - Style4 4 2 5" xfId="18645" xr:uid="{A3A33A8F-01DB-4C11-8908-CDD00ABCF9A3}"/>
    <cellStyle name="TotRow - Style4 4 2 5 2" xfId="18646" xr:uid="{E9E72C30-E89C-464E-AD76-596C3AFAA01E}"/>
    <cellStyle name="TotRow - Style4 4 2 5 2 2" xfId="18647" xr:uid="{5639D439-C772-4407-A20D-C80A02F667AD}"/>
    <cellStyle name="TotRow - Style4 4 2 5 2 2 2" xfId="18648" xr:uid="{E1E58FA0-6295-4D46-BABC-EBB363B4B183}"/>
    <cellStyle name="TotRow - Style4 4 2 5 2 2 2 2" xfId="18649" xr:uid="{BBF54C32-12DF-4050-92FC-E4AABF2BBD6A}"/>
    <cellStyle name="TotRow - Style4 4 2 5 2 2 3" xfId="18650" xr:uid="{EE18069D-B6C7-4763-B0A3-5B3E666DED94}"/>
    <cellStyle name="TotRow - Style4 4 2 5 2 3" xfId="18651" xr:uid="{D379D13D-E15D-417B-8AB7-FD8F5965CAFE}"/>
    <cellStyle name="TotRow - Style4 4 2 5 3" xfId="18652" xr:uid="{0044D23E-274C-4068-8A56-E41483CC2B3E}"/>
    <cellStyle name="TotRow - Style4 4 2 5 3 2" xfId="18653" xr:uid="{BF709886-CEB4-4CBE-B055-52BC7CFB9BB6}"/>
    <cellStyle name="TotRow - Style4 4 2 5 3 2 2" xfId="18654" xr:uid="{2B0842F7-E365-49F5-9E0F-A981ED530108}"/>
    <cellStyle name="TotRow - Style4 4 2 5 3 3" xfId="18655" xr:uid="{E96B7C31-FD4F-461A-A884-D55F1CCF71F2}"/>
    <cellStyle name="TotRow - Style4 4 2 5 4" xfId="18656" xr:uid="{3CDF6D22-05BC-43C3-89EE-73456E86CBEA}"/>
    <cellStyle name="TotRow - Style4 4 2 5 4 2" xfId="18657" xr:uid="{3D57C098-427D-4030-89DD-F3A13D108CA1}"/>
    <cellStyle name="TotRow - Style4 4 2 5 5" xfId="18658" xr:uid="{EA2B5364-9C5E-4F2A-B702-A59CEDE8816B}"/>
    <cellStyle name="TotRow - Style4 4 2 6" xfId="18659" xr:uid="{9B592782-92F9-44A0-9776-4BAD706EAB85}"/>
    <cellStyle name="TotRow - Style4 4 2 6 2" xfId="18660" xr:uid="{BDDE3B30-5408-453A-8020-C9A51FA3C831}"/>
    <cellStyle name="TotRow - Style4 4 2 6 2 2" xfId="18661" xr:uid="{69889F93-41B5-48AC-B9F2-DFDE30D9767C}"/>
    <cellStyle name="TotRow - Style4 4 2 6 2 2 2" xfId="18662" xr:uid="{F4E4AA32-BBB1-4FD0-8656-A7298611B39B}"/>
    <cellStyle name="TotRow - Style4 4 2 6 2 2 2 2" xfId="18663" xr:uid="{AA535ED4-206B-4381-B0FC-1E463DD57422}"/>
    <cellStyle name="TotRow - Style4 4 2 6 2 2 3" xfId="18664" xr:uid="{BA92672E-D6FC-4A12-891F-06A54F5F1620}"/>
    <cellStyle name="TotRow - Style4 4 2 6 2 3" xfId="18665" xr:uid="{AA4FE722-0765-4861-B503-C59B1C401C67}"/>
    <cellStyle name="TotRow - Style4 4 2 6 3" xfId="18666" xr:uid="{F4EDB392-1C6B-4E5B-B002-1F6B7E875BF6}"/>
    <cellStyle name="TotRow - Style4 4 2 6 3 2" xfId="18667" xr:uid="{704F0B77-D6D5-48C6-9F2E-3F8BA58A993F}"/>
    <cellStyle name="TotRow - Style4 4 2 6 3 2 2" xfId="18668" xr:uid="{3578EDD8-4EF8-41AC-8F6A-ADE87195BC8E}"/>
    <cellStyle name="TotRow - Style4 4 2 6 3 3" xfId="18669" xr:uid="{5B54E263-B710-4587-8927-9EE5A68F6EBB}"/>
    <cellStyle name="TotRow - Style4 4 2 6 4" xfId="18670" xr:uid="{7807C07C-854E-4C10-A02E-8EE08FC8AFA1}"/>
    <cellStyle name="TotRow - Style4 4 2 6 4 2" xfId="18671" xr:uid="{2BD0BE71-5E04-413D-8336-C8139130F039}"/>
    <cellStyle name="TotRow - Style4 4 2 6 5" xfId="18672" xr:uid="{4EEFC162-9426-4642-AD20-0C9187ECE511}"/>
    <cellStyle name="TotRow - Style4 4 2 7" xfId="18673" xr:uid="{D3D0BD1D-FE7F-4101-9B4C-ACC15974F270}"/>
    <cellStyle name="TotRow - Style4 4 2 7 2" xfId="18674" xr:uid="{B64314E2-CB8A-4060-9A5F-55226FD2C07E}"/>
    <cellStyle name="TotRow - Style4 4 2 7 2 2" xfId="18675" xr:uid="{EF17F274-F076-453A-B2FB-BA6453F7A226}"/>
    <cellStyle name="TotRow - Style4 4 2 7 2 2 2" xfId="18676" xr:uid="{4BB66F46-FFFB-43D3-A0B2-7FD5200BF900}"/>
    <cellStyle name="TotRow - Style4 4 2 7 2 3" xfId="18677" xr:uid="{BA24BB5D-B8F1-4626-BE69-37C62D3920E3}"/>
    <cellStyle name="TotRow - Style4 4 2 7 3" xfId="18678" xr:uid="{F092262D-E656-484E-8294-E0760E63C940}"/>
    <cellStyle name="TotRow - Style4 4 2 8" xfId="18679" xr:uid="{CE9B4DE0-C6A1-4EF6-BB41-8191A4199DA0}"/>
    <cellStyle name="TotRow - Style4 4 2 8 2" xfId="18680" xr:uid="{5C9BB851-2599-4E69-B484-00C929375D29}"/>
    <cellStyle name="TotRow - Style4 4 2 8 2 2" xfId="18681" xr:uid="{5830D002-BCBE-4E81-8522-F5F53D6D8CF7}"/>
    <cellStyle name="TotRow - Style4 4 2 8 3" xfId="18682" xr:uid="{E67188A1-CBBF-4BD6-A771-38A7951A0581}"/>
    <cellStyle name="TotRow - Style4 4 2 9" xfId="18683" xr:uid="{E743D9C5-086D-44E5-A9A7-5E9CD7FB40BC}"/>
    <cellStyle name="TotRow - Style4 4 2 9 2" xfId="18684" xr:uid="{7AC3C7C3-BCDA-42AA-A46A-2F680D2A6652}"/>
    <cellStyle name="TotRow - Style4 4 3" xfId="18685" xr:uid="{93707DD9-7A5D-4C1D-8F07-A7EC6BBFC352}"/>
    <cellStyle name="TotRow - Style4 4 3 2" xfId="18686" xr:uid="{2540DE10-16EA-44E0-90DC-2A487E223C97}"/>
    <cellStyle name="TotRow - Style4 4 3 2 2" xfId="18687" xr:uid="{3D9EBB07-6537-482F-B8A7-58CCF3C4BABC}"/>
    <cellStyle name="TotRow - Style4 4 3 2 2 2" xfId="18688" xr:uid="{3F223D0C-EA0D-4C51-AFF5-ABA3C4767A1B}"/>
    <cellStyle name="TotRow - Style4 4 3 2 2 2 2" xfId="18689" xr:uid="{32A33770-642D-43A8-A3BD-A68354E741FF}"/>
    <cellStyle name="TotRow - Style4 4 3 2 2 2 2 2" xfId="18690" xr:uid="{963C4DE5-C4C1-41F3-9E7E-B5F7C0DA3876}"/>
    <cellStyle name="TotRow - Style4 4 3 2 2 2 3" xfId="18691" xr:uid="{3A060905-CBEE-4655-A23B-4E00A58F307E}"/>
    <cellStyle name="TotRow - Style4 4 3 2 2 3" xfId="18692" xr:uid="{83DA252F-597F-467E-A041-CE87AD23F356}"/>
    <cellStyle name="TotRow - Style4 4 3 2 3" xfId="18693" xr:uid="{8779A622-E89B-4ECC-B347-8CBBAAECBB4E}"/>
    <cellStyle name="TotRow - Style4 4 3 2 3 2" xfId="18694" xr:uid="{B94E12D3-D68E-468C-84D9-2C29AAB7595B}"/>
    <cellStyle name="TotRow - Style4 4 3 2 3 2 2" xfId="18695" xr:uid="{47E107B1-2E92-4946-9F57-9D8A49577923}"/>
    <cellStyle name="TotRow - Style4 4 3 2 3 3" xfId="18696" xr:uid="{6894836C-E63B-4972-BBB5-4794F15F3E8F}"/>
    <cellStyle name="TotRow - Style4 4 3 2 4" xfId="18697" xr:uid="{13A403E1-B2CF-4E17-BB83-063CBC71734A}"/>
    <cellStyle name="TotRow - Style4 4 3 2 4 2" xfId="18698" xr:uid="{BEAF2F23-9B72-478F-94B6-2EDED8D063EC}"/>
    <cellStyle name="TotRow - Style4 4 3 2 5" xfId="18699" xr:uid="{3DE77F62-5464-446A-9815-4D042A9619CE}"/>
    <cellStyle name="TotRow - Style4 4 3 3" xfId="18700" xr:uid="{1A181273-154A-4703-B2EE-DDBBFE961F76}"/>
    <cellStyle name="TotRow - Style4 4 3 3 2" xfId="18701" xr:uid="{B993149F-98A5-448B-82FC-7A6E24F0E5DF}"/>
    <cellStyle name="TotRow - Style4 4 3 3 2 2" xfId="18702" xr:uid="{42DAA996-56C3-4846-828A-E5EDF830AFFD}"/>
    <cellStyle name="TotRow - Style4 4 3 3 2 2 2" xfId="18703" xr:uid="{C35E488F-F85F-4C90-AADC-F5CF17247A81}"/>
    <cellStyle name="TotRow - Style4 4 3 3 2 2 2 2" xfId="18704" xr:uid="{E193EC8E-27EC-4BE4-BBD7-64187B589DAA}"/>
    <cellStyle name="TotRow - Style4 4 3 3 2 2 3" xfId="18705" xr:uid="{48B1CA8F-D03A-44A3-9824-6ECC9017C186}"/>
    <cellStyle name="TotRow - Style4 4 3 3 2 3" xfId="18706" xr:uid="{A5AA474C-9D32-4372-A5B0-5705A36D50E7}"/>
    <cellStyle name="TotRow - Style4 4 3 3 3" xfId="18707" xr:uid="{D82AD556-2820-40CE-83C4-429F130D94E5}"/>
    <cellStyle name="TotRow - Style4 4 3 3 3 2" xfId="18708" xr:uid="{46142D80-A57D-4199-B09A-5CF39613FE93}"/>
    <cellStyle name="TotRow - Style4 4 3 3 4" xfId="18709" xr:uid="{CB703F2B-6D5D-413E-B171-A2B5B6C7877B}"/>
    <cellStyle name="TotRow - Style4 4 3 4" xfId="18710" xr:uid="{4744E443-E4B4-48AE-B656-C313137E40C6}"/>
    <cellStyle name="TotRow - Style4 4 3 4 2" xfId="18711" xr:uid="{FEA685C5-BFD8-45DF-9392-55A6462EB3D8}"/>
    <cellStyle name="TotRow - Style4 4 3 4 2 2" xfId="18712" xr:uid="{734D650D-98E3-47F2-AA93-02943EE49E2D}"/>
    <cellStyle name="TotRow - Style4 4 3 4 2 2 2" xfId="18713" xr:uid="{3373DF46-0CD1-4517-BA26-D9D85865F2BD}"/>
    <cellStyle name="TotRow - Style4 4 3 4 2 2 2 2" xfId="18714" xr:uid="{D64BFF7B-76AE-4EC5-8D4A-791C8271E5C7}"/>
    <cellStyle name="TotRow - Style4 4 3 4 2 2 3" xfId="18715" xr:uid="{B7FD0402-6AE2-413A-BDF3-52BD9D4760BF}"/>
    <cellStyle name="TotRow - Style4 4 3 4 2 3" xfId="18716" xr:uid="{E7C465A5-6B6A-4F3E-AF25-E38976EE0DF8}"/>
    <cellStyle name="TotRow - Style4 4 3 4 3" xfId="18717" xr:uid="{9E6466DB-B6A4-4873-83D3-166030F5D52F}"/>
    <cellStyle name="TotRow - Style4 4 3 4 3 2" xfId="18718" xr:uid="{6F59692F-A5BE-401E-ADF8-CFB9E2DADFB3}"/>
    <cellStyle name="TotRow - Style4 4 3 4 3 2 2" xfId="18719" xr:uid="{F480EE32-8B97-4F93-B15A-F12B26BE1F14}"/>
    <cellStyle name="TotRow - Style4 4 3 4 3 3" xfId="18720" xr:uid="{155121D1-AACB-4FEB-8AAF-149B92062395}"/>
    <cellStyle name="TotRow - Style4 4 3 4 4" xfId="18721" xr:uid="{FF9D6A5F-2FA0-4A5D-8B53-C0605C2A104D}"/>
    <cellStyle name="TotRow - Style4 4 3 4 4 2" xfId="18722" xr:uid="{74400D9C-3636-4EE3-97BE-E5D9BFB4CCAA}"/>
    <cellStyle name="TotRow - Style4 4 3 4 5" xfId="18723" xr:uid="{1A72F445-A046-47BA-9988-05AC95A9BC73}"/>
    <cellStyle name="TotRow - Style4 4 3 5" xfId="18724" xr:uid="{B14D35E3-777D-4D91-9532-5BA31E4843F5}"/>
    <cellStyle name="TotRow - Style4 4 3 5 2" xfId="18725" xr:uid="{6763161C-9043-4F16-A569-6F9D5449F1FF}"/>
    <cellStyle name="TotRow - Style4 4 3 5 2 2" xfId="18726" xr:uid="{EB02C975-E7D9-4C1B-B787-2AB9CB0E8296}"/>
    <cellStyle name="TotRow - Style4 4 3 5 2 2 2" xfId="18727" xr:uid="{C11F5296-0AEB-4FA4-A014-98A01DC0C3E7}"/>
    <cellStyle name="TotRow - Style4 4 3 5 2 2 2 2" xfId="18728" xr:uid="{3542AF12-C8A6-468B-B2C1-A2046DFD98E9}"/>
    <cellStyle name="TotRow - Style4 4 3 5 2 2 3" xfId="18729" xr:uid="{50987C8F-4DE6-4CF0-990F-F901F3698B15}"/>
    <cellStyle name="TotRow - Style4 4 3 5 2 3" xfId="18730" xr:uid="{D6FB6A27-7364-4561-A467-BEBB01796E66}"/>
    <cellStyle name="TotRow - Style4 4 3 5 3" xfId="18731" xr:uid="{0F2A6C08-E757-4A0E-901A-EB76F98CCBBD}"/>
    <cellStyle name="TotRow - Style4 4 3 5 3 2" xfId="18732" xr:uid="{C25EC696-3F69-44B5-A036-DAE3DE154923}"/>
    <cellStyle name="TotRow - Style4 4 3 5 3 2 2" xfId="18733" xr:uid="{8248B28F-4317-454D-B8A4-2B13D2803E10}"/>
    <cellStyle name="TotRow - Style4 4 3 5 3 3" xfId="18734" xr:uid="{169911B9-107A-43EB-BFAA-A7FCBFBE9F36}"/>
    <cellStyle name="TotRow - Style4 4 3 5 4" xfId="18735" xr:uid="{C380DFBB-5D5D-4D08-90DD-867CF05535A4}"/>
    <cellStyle name="TotRow - Style4 4 3 6" xfId="18736" xr:uid="{1BCD73F5-58F6-4CA3-AC2A-FB634C0DCF5D}"/>
    <cellStyle name="TotRow - Style4 4 3 6 2" xfId="18737" xr:uid="{F868414F-A4B7-4A01-BB56-C50DF32CAF26}"/>
    <cellStyle name="TotRow - Style4 4 3 6 2 2" xfId="18738" xr:uid="{551F20A0-7047-415A-99DB-6F0D57E14704}"/>
    <cellStyle name="TotRow - Style4 4 3 6 2 2 2" xfId="18739" xr:uid="{5D9B2993-4114-4246-B995-DEDBC9818563}"/>
    <cellStyle name="TotRow - Style4 4 3 6 2 3" xfId="18740" xr:uid="{14ACA78D-63D0-4B57-BF1E-EBEAD2F7194B}"/>
    <cellStyle name="TotRow - Style4 4 3 6 3" xfId="18741" xr:uid="{A955BDEF-40FD-4B52-954D-5219AB84221B}"/>
    <cellStyle name="TotRow - Style4 4 3 7" xfId="18742" xr:uid="{36370FFE-2991-4413-8B22-6CE7CFC0EC72}"/>
    <cellStyle name="TotRow - Style4 4 3 7 2" xfId="18743" xr:uid="{4DB4C038-E4EF-49E5-A0B9-9BC38D9732BA}"/>
    <cellStyle name="TotRow - Style4 4 3 7 2 2" xfId="18744" xr:uid="{827DE0B5-8740-4C0A-B08F-EBD87450D990}"/>
    <cellStyle name="TotRow - Style4 4 3 7 3" xfId="18745" xr:uid="{970BF728-BBE9-46A4-86EB-FC244288B8C6}"/>
    <cellStyle name="TotRow - Style4 4 3 8" xfId="18746" xr:uid="{55577F20-119A-410C-B1D1-B532C167C221}"/>
    <cellStyle name="TotRow - Style4 4 3 8 2" xfId="18747" xr:uid="{D4445DA2-70B4-422D-B081-D5FB702ED9D7}"/>
    <cellStyle name="TotRow - Style4 4 3 9" xfId="18748" xr:uid="{8C74CA0E-0FE8-44D6-AE4E-04C2EA6705AF}"/>
    <cellStyle name="TotRow - Style4 4 4" xfId="18749" xr:uid="{39A8C923-6ECC-49B6-AD55-C90CFA1023B6}"/>
    <cellStyle name="TotRow - Style4 4 4 2" xfId="18750" xr:uid="{A7FBE66F-BDE7-4AFF-ADD8-CDBE7F507873}"/>
    <cellStyle name="TotRow - Style4 4 4 2 2" xfId="18751" xr:uid="{665A40B3-46BA-46FD-A465-62C9E0052117}"/>
    <cellStyle name="TotRow - Style4 4 4 2 2 2" xfId="18752" xr:uid="{A1CEE2D1-0F4C-470E-81D5-4553E0F1FB67}"/>
    <cellStyle name="TotRow - Style4 4 4 2 2 2 2" xfId="18753" xr:uid="{F3F2D244-0325-4617-9F0B-300AD21183D6}"/>
    <cellStyle name="TotRow - Style4 4 4 2 2 2 2 2" xfId="18754" xr:uid="{B9457CA8-F71D-459E-B0DA-19DAA7144225}"/>
    <cellStyle name="TotRow - Style4 4 4 2 2 2 3" xfId="18755" xr:uid="{AA1AC0D9-18ED-4709-BB50-7F3ACB5D2A9B}"/>
    <cellStyle name="TotRow - Style4 4 4 2 2 3" xfId="18756" xr:uid="{DD775A14-B94C-4724-84FE-7B9A155FD251}"/>
    <cellStyle name="TotRow - Style4 4 4 2 3" xfId="18757" xr:uid="{21DD9E91-E648-45A8-8C22-2186AC6CD732}"/>
    <cellStyle name="TotRow - Style4 4 4 2 3 2" xfId="18758" xr:uid="{FFD9A33F-8CC0-4A86-8AA4-4B8FE0B276A4}"/>
    <cellStyle name="TotRow - Style4 4 4 2 3 2 2" xfId="18759" xr:uid="{40089080-6E4D-4CEC-90EC-D7AF875388D7}"/>
    <cellStyle name="TotRow - Style4 4 4 2 3 3" xfId="18760" xr:uid="{B5E31947-9909-4961-AA2B-8EE2378872C5}"/>
    <cellStyle name="TotRow - Style4 4 4 2 4" xfId="18761" xr:uid="{C0B6EE67-D282-4A27-BBEF-60FD301267EE}"/>
    <cellStyle name="TotRow - Style4 4 4 2 4 2" xfId="18762" xr:uid="{23536957-F898-47C0-B568-7A83C1DA16A7}"/>
    <cellStyle name="TotRow - Style4 4 4 2 5" xfId="18763" xr:uid="{DD50C835-31F6-4CDE-BC97-939AD8D80BE4}"/>
    <cellStyle name="TotRow - Style4 4 4 3" xfId="18764" xr:uid="{04FDEB11-21ED-434E-A17D-9C3C7821FB05}"/>
    <cellStyle name="TotRow - Style4 4 4 3 2" xfId="18765" xr:uid="{0CAB40D7-1ED5-4163-8BD0-5597DBECB0C8}"/>
    <cellStyle name="TotRow - Style4 4 4 3 2 2" xfId="18766" xr:uid="{79DCB6B4-9D52-46B0-B847-35212AFA933B}"/>
    <cellStyle name="TotRow - Style4 4 4 3 2 2 2" xfId="18767" xr:uid="{BE67D793-6149-46D4-BD80-23949610433E}"/>
    <cellStyle name="TotRow - Style4 4 4 3 2 2 2 2" xfId="18768" xr:uid="{1E506D6E-BBD2-4778-941F-76F91DA7C7AC}"/>
    <cellStyle name="TotRow - Style4 4 4 3 2 2 3" xfId="18769" xr:uid="{3E9A9D08-FEF3-4E6C-BE57-4CE968D410A1}"/>
    <cellStyle name="TotRow - Style4 4 4 3 2 3" xfId="18770" xr:uid="{1C21AECF-04D6-4E65-ABFB-41D546915643}"/>
    <cellStyle name="TotRow - Style4 4 4 3 3" xfId="18771" xr:uid="{E9D1E419-A20D-4F73-A177-277D54802523}"/>
    <cellStyle name="TotRow - Style4 4 4 3 3 2" xfId="18772" xr:uid="{CF11B0B9-95AC-42A9-8C17-B095DDB76A17}"/>
    <cellStyle name="TotRow - Style4 4 4 3 4" xfId="18773" xr:uid="{2264EE04-9465-441F-AE64-A5E6AA2C8D45}"/>
    <cellStyle name="TotRow - Style4 4 4 4" xfId="18774" xr:uid="{870DBD9E-85E1-4ADE-9431-F52D6EACCE3A}"/>
    <cellStyle name="TotRow - Style4 4 4 4 2" xfId="18775" xr:uid="{C0D6A5DB-88B4-4E23-8F2D-2BAD4C30F0CF}"/>
    <cellStyle name="TotRow - Style4 4 4 4 2 2" xfId="18776" xr:uid="{38516C04-158E-4F33-A1A6-B5D1E8EBA129}"/>
    <cellStyle name="TotRow - Style4 4 4 4 2 2 2" xfId="18777" xr:uid="{1543408F-238D-4A9D-A30E-DA43CB580813}"/>
    <cellStyle name="TotRow - Style4 4 4 4 2 2 2 2" xfId="18778" xr:uid="{B7CF8224-30A0-4CAC-BD77-BFD6C670DDC4}"/>
    <cellStyle name="TotRow - Style4 4 4 4 2 2 3" xfId="18779" xr:uid="{F0DB1F4E-BF84-4EA2-BCC2-D1A8DB0A7BDB}"/>
    <cellStyle name="TotRow - Style4 4 4 4 2 3" xfId="18780" xr:uid="{03729234-A342-4723-873F-62960A001556}"/>
    <cellStyle name="TotRow - Style4 4 4 4 3" xfId="18781" xr:uid="{60B6F05D-CE2F-45E4-A4B2-B84D6E1B7016}"/>
    <cellStyle name="TotRow - Style4 4 4 4 3 2" xfId="18782" xr:uid="{92F9EC56-283F-4909-9B15-300DC64CD47B}"/>
    <cellStyle name="TotRow - Style4 4 4 4 3 2 2" xfId="18783" xr:uid="{894955FC-5990-4A0D-9594-73157FAB30DB}"/>
    <cellStyle name="TotRow - Style4 4 4 4 3 3" xfId="18784" xr:uid="{FE406A11-47CB-47F6-BBB0-BBF0EBABC56D}"/>
    <cellStyle name="TotRow - Style4 4 4 4 4" xfId="18785" xr:uid="{865FFD51-A99F-4AA7-B133-A3D040647B7B}"/>
    <cellStyle name="TotRow - Style4 4 4 4 4 2" xfId="18786" xr:uid="{299A0CE6-8294-480A-B65B-197149BD79B2}"/>
    <cellStyle name="TotRow - Style4 4 4 4 5" xfId="18787" xr:uid="{225802F6-1F49-41C6-A467-5A0BDBD34E67}"/>
    <cellStyle name="TotRow - Style4 4 4 5" xfId="18788" xr:uid="{C0EEEBE0-28E3-4EA5-95F1-3719FA9DAC93}"/>
    <cellStyle name="TotRow - Style4 4 4 5 2" xfId="18789" xr:uid="{731AF11C-44F9-4276-8DB4-962C14D31D86}"/>
    <cellStyle name="TotRow - Style4 4 4 5 2 2" xfId="18790" xr:uid="{7F48F3F9-E18D-4939-B0D6-E1D68340CEDD}"/>
    <cellStyle name="TotRow - Style4 4 4 5 2 2 2" xfId="18791" xr:uid="{DCD81D86-87F2-4246-B4C1-F1C8C22B27C9}"/>
    <cellStyle name="TotRow - Style4 4 4 5 2 2 2 2" xfId="18792" xr:uid="{9EDAE1D9-6C61-4C32-A94C-84BAF5294F25}"/>
    <cellStyle name="TotRow - Style4 4 4 5 2 2 3" xfId="18793" xr:uid="{80AC2BEB-7C95-4AAF-A93B-7CDEF28AA2B4}"/>
    <cellStyle name="TotRow - Style4 4 4 5 2 3" xfId="18794" xr:uid="{4B5F1908-4919-4E2B-B0D7-45C9E10212A7}"/>
    <cellStyle name="TotRow - Style4 4 4 5 3" xfId="18795" xr:uid="{68301F3A-0385-481B-AF9F-70B940DF59DA}"/>
    <cellStyle name="TotRow - Style4 4 4 5 3 2" xfId="18796" xr:uid="{28463ED0-57AB-4AD4-A823-EE8AF63EF4B0}"/>
    <cellStyle name="TotRow - Style4 4 4 5 3 2 2" xfId="18797" xr:uid="{BA6C907E-1843-4A25-A80B-AF820DE8E5C4}"/>
    <cellStyle name="TotRow - Style4 4 4 5 3 3" xfId="18798" xr:uid="{58B4C194-7BA7-4627-B69B-43166EDCE29B}"/>
    <cellStyle name="TotRow - Style4 4 4 5 4" xfId="18799" xr:uid="{E3A1862E-CA78-4039-AFCF-38E76C45E67E}"/>
    <cellStyle name="TotRow - Style4 4 4 6" xfId="18800" xr:uid="{6A5EEE45-A581-466A-8D4C-57AB6E8E26D0}"/>
    <cellStyle name="TotRow - Style4 4 4 6 2" xfId="18801" xr:uid="{B71D990F-E513-4353-A6A3-9FC43988FAC2}"/>
    <cellStyle name="TotRow - Style4 4 4 6 2 2" xfId="18802" xr:uid="{E9C9812D-EE62-493E-B44E-D4293E54F214}"/>
    <cellStyle name="TotRow - Style4 4 4 6 2 2 2" xfId="18803" xr:uid="{AE3F15A8-E9C6-4D01-B03C-3B8FF37C60B6}"/>
    <cellStyle name="TotRow - Style4 4 4 6 2 3" xfId="18804" xr:uid="{8BF70BE4-383E-4E07-98C0-0A82EB343BB1}"/>
    <cellStyle name="TotRow - Style4 4 4 6 3" xfId="18805" xr:uid="{574053B2-8A2C-42CB-9756-C73A3A9A593C}"/>
    <cellStyle name="TotRow - Style4 4 4 7" xfId="18806" xr:uid="{3864FCBE-BC59-40A1-8308-5A85814866C3}"/>
    <cellStyle name="TotRow - Style4 4 4 7 2" xfId="18807" xr:uid="{38434152-80C4-40B2-BDF7-84052C75C094}"/>
    <cellStyle name="TotRow - Style4 4 4 7 2 2" xfId="18808" xr:uid="{B304E319-45D2-4B2A-AA0E-39CBE13B1C9C}"/>
    <cellStyle name="TotRow - Style4 4 4 7 3" xfId="18809" xr:uid="{D670355E-C244-4173-870F-575E082CD343}"/>
    <cellStyle name="TotRow - Style4 4 4 8" xfId="18810" xr:uid="{4B2ADF8F-1394-4C79-8A28-ED71EA5C8D98}"/>
    <cellStyle name="TotRow - Style4 4 4 8 2" xfId="18811" xr:uid="{C41A5EDB-F3DF-4C14-99E9-8B89E7D6C978}"/>
    <cellStyle name="TotRow - Style4 4 4 9" xfId="18812" xr:uid="{F986B52A-A60F-4017-95AB-3C85CE717AF5}"/>
    <cellStyle name="TotRow - Style4 4 5" xfId="18813" xr:uid="{B7EACD1F-B6C9-4546-A283-D194FAD3E633}"/>
    <cellStyle name="TotRow - Style4 4 5 2" xfId="18814" xr:uid="{4BCC9541-2E9F-4730-9D21-9BB19978794E}"/>
    <cellStyle name="TotRow - Style4 4 5 2 2" xfId="18815" xr:uid="{032B786F-20C3-4B0A-BF10-CF8FD76FEB88}"/>
    <cellStyle name="TotRow - Style4 4 5 2 2 2" xfId="18816" xr:uid="{CF23E5EF-2D03-41D1-869B-52B4F5E32B7B}"/>
    <cellStyle name="TotRow - Style4 4 5 2 2 2 2" xfId="18817" xr:uid="{F10CE70F-C5E7-4336-88AE-0EA014567161}"/>
    <cellStyle name="TotRow - Style4 4 5 2 2 2 2 2" xfId="18818" xr:uid="{5ECDB24E-2467-4BAB-B7F5-A720498AB6F0}"/>
    <cellStyle name="TotRow - Style4 4 5 2 2 2 3" xfId="18819" xr:uid="{03E236C9-B74E-499D-86A0-A84B92C57F53}"/>
    <cellStyle name="TotRow - Style4 4 5 2 2 3" xfId="18820" xr:uid="{F3AA1ACC-82A2-4B8B-9D94-89BF0AAA60DF}"/>
    <cellStyle name="TotRow - Style4 4 5 2 3" xfId="18821" xr:uid="{2C05F8E6-5835-4439-87BC-9567D6D7909D}"/>
    <cellStyle name="TotRow - Style4 4 5 2 3 2" xfId="18822" xr:uid="{79C1696C-8AEC-4FFD-9CDD-589A2CC2266C}"/>
    <cellStyle name="TotRow - Style4 4 5 2 3 2 2" xfId="18823" xr:uid="{C066148C-DD91-4FFC-98F8-0A2CDAB8029D}"/>
    <cellStyle name="TotRow - Style4 4 5 2 3 3" xfId="18824" xr:uid="{57DA5B8E-C4FD-4C75-B47A-06993372EF64}"/>
    <cellStyle name="TotRow - Style4 4 5 2 4" xfId="18825" xr:uid="{5BD263DE-1C6E-44F4-9C0A-030AC77060BF}"/>
    <cellStyle name="TotRow - Style4 4 5 2 4 2" xfId="18826" xr:uid="{19FBDFC3-4BC7-4AE1-87A7-8B25932C38AA}"/>
    <cellStyle name="TotRow - Style4 4 5 2 5" xfId="18827" xr:uid="{275D00B5-1DD0-43EC-B6C1-8F6A254F155A}"/>
    <cellStyle name="TotRow - Style4 4 5 3" xfId="18828" xr:uid="{76B81E10-F32C-41EF-AC61-2F0EE95096EB}"/>
    <cellStyle name="TotRow - Style4 4 5 3 2" xfId="18829" xr:uid="{88D4D345-CB88-45E1-821B-CB31C913AE97}"/>
    <cellStyle name="TotRow - Style4 4 5 3 2 2" xfId="18830" xr:uid="{AD699AF3-05C9-4E07-A90F-283C301CDA7F}"/>
    <cellStyle name="TotRow - Style4 4 5 3 2 2 2" xfId="18831" xr:uid="{981B97FB-4907-4B24-A0E1-24878090330B}"/>
    <cellStyle name="TotRow - Style4 4 5 3 2 2 2 2" xfId="18832" xr:uid="{FB71A712-DBE5-475B-8781-7756E5ECEAB2}"/>
    <cellStyle name="TotRow - Style4 4 5 3 2 2 3" xfId="18833" xr:uid="{8D9EA680-710E-4636-8590-EBE29BDDFB3C}"/>
    <cellStyle name="TotRow - Style4 4 5 3 2 3" xfId="18834" xr:uid="{E38377B3-B9D1-406E-BBB0-CA1A9C74CC0C}"/>
    <cellStyle name="TotRow - Style4 4 5 3 3" xfId="18835" xr:uid="{986F5740-5CD9-4A36-AA0B-73FAF370657F}"/>
    <cellStyle name="TotRow - Style4 4 5 3 3 2" xfId="18836" xr:uid="{2CFB27E0-BCCE-4611-8D69-D334C423B8D4}"/>
    <cellStyle name="TotRow - Style4 4 5 3 4" xfId="18837" xr:uid="{0612AFF5-B613-46D5-9502-576D1A2E94E4}"/>
    <cellStyle name="TotRow - Style4 4 5 4" xfId="18838" xr:uid="{A375CF9D-65CF-4834-9F97-D3FD0DD4EB83}"/>
    <cellStyle name="TotRow - Style4 4 5 4 2" xfId="18839" xr:uid="{A804E3E7-9624-477D-904F-054B6E8DFA25}"/>
    <cellStyle name="TotRow - Style4 4 5 4 2 2" xfId="18840" xr:uid="{98626505-6D4D-459C-B428-3E36630F9A95}"/>
    <cellStyle name="TotRow - Style4 4 5 4 2 2 2" xfId="18841" xr:uid="{2F996840-81E9-49EB-9AA8-3FAFFB44C767}"/>
    <cellStyle name="TotRow - Style4 4 5 4 2 2 2 2" xfId="18842" xr:uid="{664AEDEB-2C59-4953-BCF9-9373ECBEE4A8}"/>
    <cellStyle name="TotRow - Style4 4 5 4 2 2 3" xfId="18843" xr:uid="{FA45093E-F319-4A5E-AF94-EE743D40486D}"/>
    <cellStyle name="TotRow - Style4 4 5 4 2 3" xfId="18844" xr:uid="{1D59D864-6919-4EC4-959A-3ED57A632C4A}"/>
    <cellStyle name="TotRow - Style4 4 5 4 3" xfId="18845" xr:uid="{DCA72760-20F0-4BED-A535-34351CD58CEF}"/>
    <cellStyle name="TotRow - Style4 4 5 4 3 2" xfId="18846" xr:uid="{B46328DB-75CB-4896-A6C8-A159F50E9147}"/>
    <cellStyle name="TotRow - Style4 4 5 4 3 2 2" xfId="18847" xr:uid="{9456FBB4-C7E7-42DE-9DE5-FCA2B0B71A11}"/>
    <cellStyle name="TotRow - Style4 4 5 4 3 3" xfId="18848" xr:uid="{0E5F9DFE-23AE-4E07-9BEF-467513C89617}"/>
    <cellStyle name="TotRow - Style4 4 5 4 4" xfId="18849" xr:uid="{A26C4D4F-1413-4BF0-88C3-2B626CA7E08D}"/>
    <cellStyle name="TotRow - Style4 4 5 4 4 2" xfId="18850" xr:uid="{E811E36B-2891-4ECB-92B2-DB0186BA7F4D}"/>
    <cellStyle name="TotRow - Style4 4 5 4 5" xfId="18851" xr:uid="{35342F6D-7FA1-4ECA-9B2B-FF369E619D9F}"/>
    <cellStyle name="TotRow - Style4 4 5 5" xfId="18852" xr:uid="{D294CD22-4076-4F9E-9A95-41FCE6544640}"/>
    <cellStyle name="TotRow - Style4 4 5 5 2" xfId="18853" xr:uid="{0E647E65-9FAA-4F3D-B98E-E6EDDB5276C4}"/>
    <cellStyle name="TotRow - Style4 4 5 5 2 2" xfId="18854" xr:uid="{9AACF4B1-4093-4274-B0BA-F0B802076997}"/>
    <cellStyle name="TotRow - Style4 4 5 5 2 2 2" xfId="18855" xr:uid="{F79862F2-3578-437C-9A5A-CC8DDDE2009D}"/>
    <cellStyle name="TotRow - Style4 4 5 5 2 2 2 2" xfId="18856" xr:uid="{79A448AE-BE58-4A8D-80B8-3215EED742A8}"/>
    <cellStyle name="TotRow - Style4 4 5 5 2 2 3" xfId="18857" xr:uid="{D8F3491A-C1DF-4FAF-BE01-41FD11EEF0ED}"/>
    <cellStyle name="TotRow - Style4 4 5 5 2 3" xfId="18858" xr:uid="{D645BD33-F091-4A3A-B0C8-CBBB5284D221}"/>
    <cellStyle name="TotRow - Style4 4 5 5 3" xfId="18859" xr:uid="{7A4F3BE6-CD61-472A-9D06-3A32998C03FA}"/>
    <cellStyle name="TotRow - Style4 4 5 5 3 2" xfId="18860" xr:uid="{ACE5BF2E-FC77-4379-8183-9119F9E372A2}"/>
    <cellStyle name="TotRow - Style4 4 5 5 3 2 2" xfId="18861" xr:uid="{1CD03543-EAC6-47C6-B710-EF17B6914027}"/>
    <cellStyle name="TotRow - Style4 4 5 5 3 3" xfId="18862" xr:uid="{B8111FB9-DAB6-4750-A206-982288105E62}"/>
    <cellStyle name="TotRow - Style4 4 5 5 4" xfId="18863" xr:uid="{0972134F-9D9D-4039-8CEF-A1844FE8DE6F}"/>
    <cellStyle name="TotRow - Style4 4 5 6" xfId="18864" xr:uid="{FDDAE2D9-3A2C-4D3B-A5A0-8DE0ECD92E27}"/>
    <cellStyle name="TotRow - Style4 4 5 6 2" xfId="18865" xr:uid="{77E20AE0-C314-4904-963B-036C8D4B0083}"/>
    <cellStyle name="TotRow - Style4 4 5 6 2 2" xfId="18866" xr:uid="{4655BEF7-4E37-43F6-8D78-6BB537526357}"/>
    <cellStyle name="TotRow - Style4 4 5 6 2 2 2" xfId="18867" xr:uid="{002CC080-0334-4528-9728-05B5800AD9AC}"/>
    <cellStyle name="TotRow - Style4 4 5 6 2 3" xfId="18868" xr:uid="{2413F04B-A0E2-4E40-8BE9-CE4D7244120B}"/>
    <cellStyle name="TotRow - Style4 4 5 6 3" xfId="18869" xr:uid="{B2BB978C-BCC0-4BEA-A051-631B0EE19885}"/>
    <cellStyle name="TotRow - Style4 4 5 7" xfId="18870" xr:uid="{961553E9-DE61-4586-93C3-3B3A68647A27}"/>
    <cellStyle name="TotRow - Style4 4 5 7 2" xfId="18871" xr:uid="{68E4B7FE-8BA3-4176-B234-EAB1C5468530}"/>
    <cellStyle name="TotRow - Style4 4 5 7 2 2" xfId="18872" xr:uid="{21FAB7C9-44F0-481A-9EA3-D8C1850C424A}"/>
    <cellStyle name="TotRow - Style4 4 5 7 3" xfId="18873" xr:uid="{7EC3FDBB-D691-4F4B-BADB-34D83AF6C494}"/>
    <cellStyle name="TotRow - Style4 4 5 8" xfId="18874" xr:uid="{47D5806C-803D-4EF9-B825-FE6C4112A677}"/>
    <cellStyle name="TotRow - Style4 4 5 8 2" xfId="18875" xr:uid="{5957EEFC-7388-4977-91DB-438EDC79A2B3}"/>
    <cellStyle name="TotRow - Style4 4 5 9" xfId="18876" xr:uid="{BA0AFCF6-1842-4DE9-97BD-9BE0046D72DD}"/>
    <cellStyle name="TotRow - Style4 4 6" xfId="18877" xr:uid="{4DF12FF8-46B8-44F2-9AC5-A9B5EA0AEFAD}"/>
    <cellStyle name="TotRow - Style4 4 6 2" xfId="18878" xr:uid="{478C5D79-4B7E-4E0C-8F9C-24AE81F28A20}"/>
    <cellStyle name="TotRow - Style4 4 6 2 2" xfId="18879" xr:uid="{5D789A20-2BDC-4B0E-A952-99F52823639A}"/>
    <cellStyle name="TotRow - Style4 4 6 2 2 2" xfId="18880" xr:uid="{1D5CE132-FBF6-47D7-9700-49F0FB12829B}"/>
    <cellStyle name="TotRow - Style4 4 6 2 2 2 2" xfId="18881" xr:uid="{247EEE23-6A36-415D-992A-ECBC2C53729B}"/>
    <cellStyle name="TotRow - Style4 4 6 2 2 3" xfId="18882" xr:uid="{1943CD10-9891-43FE-802D-7541525698C1}"/>
    <cellStyle name="TotRow - Style4 4 6 2 3" xfId="18883" xr:uid="{852D73A7-3865-4B3E-A64A-20295FE8FDD8}"/>
    <cellStyle name="TotRow - Style4 4 6 3" xfId="18884" xr:uid="{59C63B24-75F4-471D-B2DF-F84201E14D4E}"/>
    <cellStyle name="TotRow - Style4 4 6 3 2" xfId="18885" xr:uid="{43667D49-F1BD-4169-AA21-DCF4E7360D45}"/>
    <cellStyle name="TotRow - Style4 4 6 3 2 2" xfId="18886" xr:uid="{116ED3D6-FB87-4276-9A09-C86670D5E445}"/>
    <cellStyle name="TotRow - Style4 4 6 3 3" xfId="18887" xr:uid="{96455A7F-FDEC-4C75-8A10-84505D494A3A}"/>
    <cellStyle name="TotRow - Style4 4 6 4" xfId="18888" xr:uid="{944282E1-55B7-406E-AF54-40D12D27D43B}"/>
    <cellStyle name="TotRow - Style4 4 6 4 2" xfId="18889" xr:uid="{E4288BAF-3E9C-4B86-B81E-917AB4D2B24C}"/>
    <cellStyle name="TotRow - Style4 4 6 5" xfId="18890" xr:uid="{71153489-0469-47BB-8F7C-03989E089F77}"/>
    <cellStyle name="TotRow - Style4 4 7" xfId="18891" xr:uid="{EF246EA3-F9EE-4570-94BF-4B9C0365B66F}"/>
    <cellStyle name="TotRow - Style4 4 7 2" xfId="18892" xr:uid="{11AC3790-9EDA-4CC7-8492-B17456094145}"/>
    <cellStyle name="TotRow - Style4 4 7 2 2" xfId="18893" xr:uid="{905E4A56-2B4D-48F0-BC86-C8762740D9CA}"/>
    <cellStyle name="TotRow - Style4 4 7 2 2 2" xfId="18894" xr:uid="{747D08F2-F7FD-4D11-B454-9677187E8D8F}"/>
    <cellStyle name="TotRow - Style4 4 7 2 2 2 2" xfId="18895" xr:uid="{6728072B-3226-48B7-8BD9-2221188B0791}"/>
    <cellStyle name="TotRow - Style4 4 7 2 2 3" xfId="18896" xr:uid="{4553A94E-38A9-42EF-B1F2-643AF8402E24}"/>
    <cellStyle name="TotRow - Style4 4 7 2 3" xfId="18897" xr:uid="{A187F29C-B5F1-4D4B-A8CA-0B8B84A64B36}"/>
    <cellStyle name="TotRow - Style4 4 7 3" xfId="18898" xr:uid="{8E54F810-7236-438C-904A-4E51488CE9F5}"/>
    <cellStyle name="TotRow - Style4 4 7 3 2" xfId="18899" xr:uid="{40D53593-2FF8-4615-97C3-1574AA35D5F7}"/>
    <cellStyle name="TotRow - Style4 4 7 3 2 2" xfId="18900" xr:uid="{4DAFE461-24BE-4976-8C52-49DE4CF40E30}"/>
    <cellStyle name="TotRow - Style4 4 7 3 3" xfId="18901" xr:uid="{43772E8D-3B3F-45AB-A4DF-27FEDD3B2560}"/>
    <cellStyle name="TotRow - Style4 4 7 4" xfId="18902" xr:uid="{AF8ABDA1-84C9-40B4-A10D-3515A4EE3306}"/>
    <cellStyle name="TotRow - Style4 4 7 4 2" xfId="18903" xr:uid="{AE1F9A06-B323-4960-B63B-68CE7E8F0ED0}"/>
    <cellStyle name="TotRow - Style4 4 7 5" xfId="18904" xr:uid="{E3C41E8A-047C-4F83-AD51-642C1D377480}"/>
    <cellStyle name="TotRow - Style4 4 8" xfId="18905" xr:uid="{F06449F5-2B9C-4F35-9CA8-D9688A6CBE1B}"/>
    <cellStyle name="TotRow - Style4 4 8 2" xfId="18906" xr:uid="{D6503D4C-2188-43DB-A49E-784506568639}"/>
    <cellStyle name="TotRow - Style4 4 8 2 2" xfId="18907" xr:uid="{27698CAB-BB4F-4D8E-B707-504316DBF0F4}"/>
    <cellStyle name="TotRow - Style4 4 8 2 2 2" xfId="18908" xr:uid="{81D8B6D9-A0B4-4D29-AE43-28CE39A3AC85}"/>
    <cellStyle name="TotRow - Style4 4 8 2 2 2 2" xfId="18909" xr:uid="{1BA61189-3342-4E16-949C-952209C061FF}"/>
    <cellStyle name="TotRow - Style4 4 8 2 2 3" xfId="18910" xr:uid="{61825E11-B5C2-4944-BA46-7DCB739041C0}"/>
    <cellStyle name="TotRow - Style4 4 8 2 3" xfId="18911" xr:uid="{C98E45EC-8DB3-4121-9C4D-2A121927A58D}"/>
    <cellStyle name="TotRow - Style4 4 8 3" xfId="18912" xr:uid="{08A6710E-F87B-440D-A992-C41BCE1E14E9}"/>
    <cellStyle name="TotRow - Style4 4 8 3 2" xfId="18913" xr:uid="{8B53F49A-032E-498A-BACF-33CF6888DD61}"/>
    <cellStyle name="TotRow - Style4 4 8 3 2 2" xfId="18914" xr:uid="{79590EA8-4D8E-46F4-B52A-051944DE6C28}"/>
    <cellStyle name="TotRow - Style4 4 8 3 3" xfId="18915" xr:uid="{86FEAC68-5D47-439B-A67D-C328295BDA54}"/>
    <cellStyle name="TotRow - Style4 4 8 4" xfId="18916" xr:uid="{06CD3059-2492-4C13-96A7-5D13BAD30062}"/>
    <cellStyle name="TotRow - Style4 4 8 4 2" xfId="18917" xr:uid="{C5E88CC9-DAC8-4A66-9A39-DE37194E1EE3}"/>
    <cellStyle name="TotRow - Style4 4 8 5" xfId="18918" xr:uid="{F536A540-A3ED-4546-BB0E-7951E457A537}"/>
    <cellStyle name="TotRow - Style4 4 9" xfId="18919" xr:uid="{EEAE0B57-D9F5-4FF6-8738-38E22021CF36}"/>
    <cellStyle name="TotRow - Style4 4 9 2" xfId="18920" xr:uid="{0AAB493A-0B21-4702-A2E5-E4D537E996E9}"/>
    <cellStyle name="TotRow - Style4 4 9 2 2" xfId="18921" xr:uid="{4E93D358-43B3-40E1-92BE-0F0FB8CE9345}"/>
    <cellStyle name="TotRow - Style4 4 9 2 2 2" xfId="18922" xr:uid="{635B2840-DF88-4DD0-9B4A-933AB17766CC}"/>
    <cellStyle name="TotRow - Style4 4 9 2 3" xfId="18923" xr:uid="{D942FE21-ED30-4DE3-BC7F-6ADB7D99A161}"/>
    <cellStyle name="TotRow - Style4 4 9 3" xfId="18924" xr:uid="{8C509010-E5E8-4178-9F5C-B3F3473D8675}"/>
    <cellStyle name="TotRow - Style4 5" xfId="18925" xr:uid="{D4BDCDA8-6272-4618-A9B9-5EA21D5B39C2}"/>
    <cellStyle name="TotRow - Style4 5 10" xfId="18926" xr:uid="{56F4CFCC-45CF-4B99-A1E1-56C039080ED3}"/>
    <cellStyle name="TotRow - Style4 5 10 2" xfId="18927" xr:uid="{DB6F8552-A4F2-480F-910D-730EA295A153}"/>
    <cellStyle name="TotRow - Style4 5 11" xfId="18928" xr:uid="{A7A2220B-6F85-4268-AA1C-EB54186B1558}"/>
    <cellStyle name="TotRow - Style4 5 2" xfId="18929" xr:uid="{DE937FB0-9CD4-47CF-B3C6-ACDE97FA2896}"/>
    <cellStyle name="TotRow - Style4 5 2 10" xfId="18930" xr:uid="{74AE0C31-8223-4CFE-AF57-A0CA812D5771}"/>
    <cellStyle name="TotRow - Style4 5 2 2" xfId="18931" xr:uid="{CADADDF8-89B0-4C14-AD1E-3EE07775FFF8}"/>
    <cellStyle name="TotRow - Style4 5 2 2 2" xfId="18932" xr:uid="{FE298328-F4BC-41B8-A71A-8E140E5B2BCD}"/>
    <cellStyle name="TotRow - Style4 5 2 2 2 2" xfId="18933" xr:uid="{FDB7897D-D22C-484F-BEFB-F564A075BB7C}"/>
    <cellStyle name="TotRow - Style4 5 2 2 2 2 2" xfId="18934" xr:uid="{96F43166-A063-4308-8C3E-E9687DC0B8F1}"/>
    <cellStyle name="TotRow - Style4 5 2 2 2 2 2 2" xfId="18935" xr:uid="{C4DC0529-F660-44A6-8DF9-2F501BAB51BB}"/>
    <cellStyle name="TotRow - Style4 5 2 2 2 2 2 2 2" xfId="18936" xr:uid="{E3ACDBA4-2CBC-4BA4-9A58-D43E7B4D03F6}"/>
    <cellStyle name="TotRow - Style4 5 2 2 2 2 2 3" xfId="18937" xr:uid="{2F6109DD-44A9-4910-B41C-32761D4B09F2}"/>
    <cellStyle name="TotRow - Style4 5 2 2 2 2 3" xfId="18938" xr:uid="{70D2994F-0002-4197-95BD-6FB1DC246FCB}"/>
    <cellStyle name="TotRow - Style4 5 2 2 2 3" xfId="18939" xr:uid="{071875AA-710B-4FBD-A828-AB442BB0CC54}"/>
    <cellStyle name="TotRow - Style4 5 2 2 2 3 2" xfId="18940" xr:uid="{B732D413-5570-4D68-94EF-81F2338B474C}"/>
    <cellStyle name="TotRow - Style4 5 2 2 2 3 2 2" xfId="18941" xr:uid="{6813DB63-8EEF-4FDE-B6AA-F7D8A2FB0E3C}"/>
    <cellStyle name="TotRow - Style4 5 2 2 2 3 3" xfId="18942" xr:uid="{699FFBC5-A722-40E6-8C81-55F435A172D3}"/>
    <cellStyle name="TotRow - Style4 5 2 2 2 4" xfId="18943" xr:uid="{0B29431B-DACD-49F3-87A1-07290BD48426}"/>
    <cellStyle name="TotRow - Style4 5 2 2 2 4 2" xfId="18944" xr:uid="{9B80EC06-6C3A-4B50-926F-3C25144E036A}"/>
    <cellStyle name="TotRow - Style4 5 2 2 2 5" xfId="18945" xr:uid="{4D0F1956-6A65-439D-AB52-0BBAAF957934}"/>
    <cellStyle name="TotRow - Style4 5 2 2 3" xfId="18946" xr:uid="{E8A3F573-E39D-43C2-AA5E-4912CD5CD089}"/>
    <cellStyle name="TotRow - Style4 5 2 2 3 2" xfId="18947" xr:uid="{D4CB989A-761B-451B-BD00-5A325251DC8B}"/>
    <cellStyle name="TotRow - Style4 5 2 2 3 2 2" xfId="18948" xr:uid="{48117793-6219-4970-84D3-1A40054BC6FC}"/>
    <cellStyle name="TotRow - Style4 5 2 2 3 2 2 2" xfId="18949" xr:uid="{13B9AFB4-B964-4DA7-A8C9-96F26ADDEC78}"/>
    <cellStyle name="TotRow - Style4 5 2 2 3 2 2 2 2" xfId="18950" xr:uid="{E7FFC950-07B2-497F-9A1C-A1CCDF207C1B}"/>
    <cellStyle name="TotRow - Style4 5 2 2 3 2 2 3" xfId="18951" xr:uid="{2AA034EC-28F5-489A-AC47-820EBE7CB4E8}"/>
    <cellStyle name="TotRow - Style4 5 2 2 3 2 3" xfId="18952" xr:uid="{D6E45878-EEAA-49D1-AEA0-5C20F76B35AC}"/>
    <cellStyle name="TotRow - Style4 5 2 2 3 3" xfId="18953" xr:uid="{13DC26FC-9BE8-4B87-9168-D7EDAA1E1362}"/>
    <cellStyle name="TotRow - Style4 5 2 2 3 3 2" xfId="18954" xr:uid="{007192B6-C0E5-4E1C-8E56-5304012716CE}"/>
    <cellStyle name="TotRow - Style4 5 2 2 3 4" xfId="18955" xr:uid="{96158FB0-F61F-48FF-B9F6-19FAF0DD405B}"/>
    <cellStyle name="TotRow - Style4 5 2 2 4" xfId="18956" xr:uid="{B2DBEDDE-DF5C-4ED4-BDE0-2E0CBE0475FF}"/>
    <cellStyle name="TotRow - Style4 5 2 2 4 2" xfId="18957" xr:uid="{E43EBF8A-F255-47D4-8525-F7A65C8C7FC1}"/>
    <cellStyle name="TotRow - Style4 5 2 2 4 2 2" xfId="18958" xr:uid="{B75E0D78-7D93-46D1-95CD-51BB64050312}"/>
    <cellStyle name="TotRow - Style4 5 2 2 4 2 2 2" xfId="18959" xr:uid="{813766B0-2CB3-4EBE-8CC8-524844ECC13C}"/>
    <cellStyle name="TotRow - Style4 5 2 2 4 2 2 2 2" xfId="18960" xr:uid="{2C82E326-4D54-4866-9821-6962518014EA}"/>
    <cellStyle name="TotRow - Style4 5 2 2 4 2 2 3" xfId="18961" xr:uid="{10608F18-FE37-4D5B-9EF1-BC579ABE2202}"/>
    <cellStyle name="TotRow - Style4 5 2 2 4 2 3" xfId="18962" xr:uid="{F63B2DBF-8607-4744-9F74-3BDF6DFD54D2}"/>
    <cellStyle name="TotRow - Style4 5 2 2 4 3" xfId="18963" xr:uid="{B3F019F1-C326-4F2C-817D-A4B5FDE3D114}"/>
    <cellStyle name="TotRow - Style4 5 2 2 4 3 2" xfId="18964" xr:uid="{2310F8A5-E89F-44E6-B52B-83231F25C451}"/>
    <cellStyle name="TotRow - Style4 5 2 2 4 3 2 2" xfId="18965" xr:uid="{E505AC25-9212-48D3-A369-B79CCF077CB5}"/>
    <cellStyle name="TotRow - Style4 5 2 2 4 3 3" xfId="18966" xr:uid="{ABE0EA9A-5526-4300-A7CF-90003599AA9D}"/>
    <cellStyle name="TotRow - Style4 5 2 2 4 4" xfId="18967" xr:uid="{266B06E2-B45D-429B-91C1-C848B647C67C}"/>
    <cellStyle name="TotRow - Style4 5 2 2 4 4 2" xfId="18968" xr:uid="{2B199723-16C0-44C6-BDAB-FEC7AC2801A0}"/>
    <cellStyle name="TotRow - Style4 5 2 2 4 5" xfId="18969" xr:uid="{3F71F0DA-4839-4296-AC53-33F2DD80B4C3}"/>
    <cellStyle name="TotRow - Style4 5 2 2 5" xfId="18970" xr:uid="{CB79BC91-DF76-4FA9-9CFA-AB81EFCC368C}"/>
    <cellStyle name="TotRow - Style4 5 2 2 5 2" xfId="18971" xr:uid="{2F177C7B-4FD9-4AD6-9179-9EBEAD0FF834}"/>
    <cellStyle name="TotRow - Style4 5 2 2 5 2 2" xfId="18972" xr:uid="{D645972D-0DEB-41AD-91A4-C3B99398B31A}"/>
    <cellStyle name="TotRow - Style4 5 2 2 5 2 2 2" xfId="18973" xr:uid="{D67177AB-1FB5-4698-82D4-4349AB06E88D}"/>
    <cellStyle name="TotRow - Style4 5 2 2 5 2 2 2 2" xfId="18974" xr:uid="{BEC91A83-F515-4D1B-AE94-FED124B1DCE4}"/>
    <cellStyle name="TotRow - Style4 5 2 2 5 2 2 3" xfId="18975" xr:uid="{0263BEF4-0F09-4F76-812E-527B43006F00}"/>
    <cellStyle name="TotRow - Style4 5 2 2 5 2 3" xfId="18976" xr:uid="{8417E7F0-9FDF-4A8E-A36B-4363ACD54969}"/>
    <cellStyle name="TotRow - Style4 5 2 2 5 3" xfId="18977" xr:uid="{E3BEE612-920B-42BF-AE8A-77D93A833C84}"/>
    <cellStyle name="TotRow - Style4 5 2 2 5 3 2" xfId="18978" xr:uid="{DB500D24-3A50-4A72-8894-0892F7EF5F54}"/>
    <cellStyle name="TotRow - Style4 5 2 2 5 3 2 2" xfId="18979" xr:uid="{23B45A3F-985A-4A5B-8C8F-E392143F94EC}"/>
    <cellStyle name="TotRow - Style4 5 2 2 5 3 3" xfId="18980" xr:uid="{D37F717C-6FAE-49B9-B57A-08097958AFB6}"/>
    <cellStyle name="TotRow - Style4 5 2 2 5 4" xfId="18981" xr:uid="{9BFDFB21-8F9F-425D-BB92-81CBE2960865}"/>
    <cellStyle name="TotRow - Style4 5 2 2 6" xfId="18982" xr:uid="{862DB579-4ABB-45FF-A0B4-B6F0EF791450}"/>
    <cellStyle name="TotRow - Style4 5 2 2 6 2" xfId="18983" xr:uid="{87F808FD-F4DD-470D-BA60-98AE0A7C2492}"/>
    <cellStyle name="TotRow - Style4 5 2 2 6 2 2" xfId="18984" xr:uid="{EB8FC82F-05A7-49BE-B5FF-A5DC45E30B92}"/>
    <cellStyle name="TotRow - Style4 5 2 2 6 2 2 2" xfId="18985" xr:uid="{E7CDB121-4581-4D15-ABB1-C0903EBEDD91}"/>
    <cellStyle name="TotRow - Style4 5 2 2 6 2 3" xfId="18986" xr:uid="{45756A26-5BE1-4FBB-B740-1A379AC802FB}"/>
    <cellStyle name="TotRow - Style4 5 2 2 6 3" xfId="18987" xr:uid="{691679F1-EB97-4053-BA4B-9D9F00174B78}"/>
    <cellStyle name="TotRow - Style4 5 2 2 7" xfId="18988" xr:uid="{959D2DAE-A444-44C5-BD9D-68BE0E1FA7A4}"/>
    <cellStyle name="TotRow - Style4 5 2 2 7 2" xfId="18989" xr:uid="{4946B75C-90EC-4C63-AA9C-A7D7DF6DF62A}"/>
    <cellStyle name="TotRow - Style4 5 2 2 7 2 2" xfId="18990" xr:uid="{C12CC600-4C1E-405E-A1AB-5C6E84BA7AA3}"/>
    <cellStyle name="TotRow - Style4 5 2 2 7 3" xfId="18991" xr:uid="{804E8BDA-CAAF-4D9A-826C-3269A15F55D8}"/>
    <cellStyle name="TotRow - Style4 5 2 2 8" xfId="18992" xr:uid="{88AE4390-632C-435B-866B-DDD7BA308F83}"/>
    <cellStyle name="TotRow - Style4 5 2 2 8 2" xfId="18993" xr:uid="{8ABAD4FF-B6C2-4096-BB84-7919376E5825}"/>
    <cellStyle name="TotRow - Style4 5 2 2 9" xfId="18994" xr:uid="{A128747B-6D05-4C59-8D68-48DC289B2E8B}"/>
    <cellStyle name="TotRow - Style4 5 2 3" xfId="18995" xr:uid="{D07E9688-E3B7-4805-9CA7-6CF966D0B812}"/>
    <cellStyle name="TotRow - Style4 5 2 3 2" xfId="18996" xr:uid="{DEDC34E7-2D00-44B3-A64D-AD1315B4C144}"/>
    <cellStyle name="TotRow - Style4 5 2 3 2 2" xfId="18997" xr:uid="{C988B32E-D059-4367-8FA1-CD979C5E0641}"/>
    <cellStyle name="TotRow - Style4 5 2 3 2 2 2" xfId="18998" xr:uid="{3087F5EF-7890-418A-A586-992B5A65597D}"/>
    <cellStyle name="TotRow - Style4 5 2 3 2 2 2 2" xfId="18999" xr:uid="{0C50C522-E744-4BB1-96B6-5A3A65228D63}"/>
    <cellStyle name="TotRow - Style4 5 2 3 2 2 2 2 2" xfId="19000" xr:uid="{54A336AE-2A31-40AC-8230-352698E4FEF3}"/>
    <cellStyle name="TotRow - Style4 5 2 3 2 2 2 3" xfId="19001" xr:uid="{564D68A9-C0A6-4811-92C2-BE2588219D8D}"/>
    <cellStyle name="TotRow - Style4 5 2 3 2 2 3" xfId="19002" xr:uid="{3FDFF09B-2A9C-47E3-A25B-8B87C8063DCF}"/>
    <cellStyle name="TotRow - Style4 5 2 3 2 3" xfId="19003" xr:uid="{C340164F-FA34-41E7-922F-523E727EF23C}"/>
    <cellStyle name="TotRow - Style4 5 2 3 2 3 2" xfId="19004" xr:uid="{C4F07E31-E44B-4774-8457-0ADAE11D2EA1}"/>
    <cellStyle name="TotRow - Style4 5 2 3 2 3 2 2" xfId="19005" xr:uid="{AB0326F9-3252-4CF0-B3EB-62FA32DE8DBD}"/>
    <cellStyle name="TotRow - Style4 5 2 3 2 3 3" xfId="19006" xr:uid="{086DB9E0-FBEE-4D8C-BE9A-8F1C6A11D2E2}"/>
    <cellStyle name="TotRow - Style4 5 2 3 2 4" xfId="19007" xr:uid="{1F071F92-5CA3-4250-B197-1681E6CFD3D5}"/>
    <cellStyle name="TotRow - Style4 5 2 3 2 4 2" xfId="19008" xr:uid="{3D7D2087-4238-4CFB-89DE-C10BFF5D5BC8}"/>
    <cellStyle name="TotRow - Style4 5 2 3 2 5" xfId="19009" xr:uid="{5FDDD30C-9748-406C-9A0C-8125BC4EA7FF}"/>
    <cellStyle name="TotRow - Style4 5 2 3 3" xfId="19010" xr:uid="{EAA58A68-4D87-48DF-9A9D-4BCA153513E2}"/>
    <cellStyle name="TotRow - Style4 5 2 3 3 2" xfId="19011" xr:uid="{EB2B4C26-EAE2-4A76-9054-E2A06E8E5464}"/>
    <cellStyle name="TotRow - Style4 5 2 3 3 2 2" xfId="19012" xr:uid="{FEEB1B3C-7E80-4680-BF29-55E2D574397B}"/>
    <cellStyle name="TotRow - Style4 5 2 3 3 2 2 2" xfId="19013" xr:uid="{7F273622-ED28-4E4A-A86D-CABF2F545056}"/>
    <cellStyle name="TotRow - Style4 5 2 3 3 2 2 2 2" xfId="19014" xr:uid="{2E4EE954-8BFC-4927-89CF-4BE6363C01F7}"/>
    <cellStyle name="TotRow - Style4 5 2 3 3 2 2 3" xfId="19015" xr:uid="{EC304F3B-FC1D-4FA4-B197-D36FCB4BD8F7}"/>
    <cellStyle name="TotRow - Style4 5 2 3 3 2 3" xfId="19016" xr:uid="{24DCC2EF-93E3-4C04-B384-7A9887BFA6B5}"/>
    <cellStyle name="TotRow - Style4 5 2 3 3 3" xfId="19017" xr:uid="{2C2C78FF-C708-4C58-BA0D-AEFB0BF1526F}"/>
    <cellStyle name="TotRow - Style4 5 2 3 3 3 2" xfId="19018" xr:uid="{D5659CB7-D638-4B34-BF8E-51BE63B15F40}"/>
    <cellStyle name="TotRow - Style4 5 2 3 3 4" xfId="19019" xr:uid="{C67BE724-76E8-4381-81AE-17B6B2C8D648}"/>
    <cellStyle name="TotRow - Style4 5 2 3 4" xfId="19020" xr:uid="{4DCC1159-94BC-456A-AEDD-D646354B4277}"/>
    <cellStyle name="TotRow - Style4 5 2 3 4 2" xfId="19021" xr:uid="{CD799643-4F34-480D-A35D-336FCA16EF9A}"/>
    <cellStyle name="TotRow - Style4 5 2 3 4 2 2" xfId="19022" xr:uid="{66BE17D0-D848-4455-BDAF-83EA28D59272}"/>
    <cellStyle name="TotRow - Style4 5 2 3 4 2 2 2" xfId="19023" xr:uid="{FA31592C-E83E-4BB6-9473-8159897398A4}"/>
    <cellStyle name="TotRow - Style4 5 2 3 4 2 2 2 2" xfId="19024" xr:uid="{B729288A-997E-4780-9087-6FD6B705FC5C}"/>
    <cellStyle name="TotRow - Style4 5 2 3 4 2 2 3" xfId="19025" xr:uid="{DE2015CE-2795-4FC4-8E4F-22665B3FBAAC}"/>
    <cellStyle name="TotRow - Style4 5 2 3 4 2 3" xfId="19026" xr:uid="{B6A71B99-0F20-4E96-BB72-67D217B36773}"/>
    <cellStyle name="TotRow - Style4 5 2 3 4 3" xfId="19027" xr:uid="{CEE6683E-2F6D-4659-96FB-0F8894093C84}"/>
    <cellStyle name="TotRow - Style4 5 2 3 4 3 2" xfId="19028" xr:uid="{6FF2560A-0D89-4FC4-BF39-CC8A2BFBF457}"/>
    <cellStyle name="TotRow - Style4 5 2 3 4 3 2 2" xfId="19029" xr:uid="{6A34B2B4-B033-45F4-BFE0-6F42A631A289}"/>
    <cellStyle name="TotRow - Style4 5 2 3 4 3 3" xfId="19030" xr:uid="{ACA4A8E9-550B-4158-B10C-58262F252D34}"/>
    <cellStyle name="TotRow - Style4 5 2 3 4 4" xfId="19031" xr:uid="{9FCAAF2D-A7B6-48A5-92BE-C540571D4607}"/>
    <cellStyle name="TotRow - Style4 5 2 3 4 4 2" xfId="19032" xr:uid="{4A08E8B3-AB33-48BB-B8AC-F280E26B8F25}"/>
    <cellStyle name="TotRow - Style4 5 2 3 4 5" xfId="19033" xr:uid="{65974D5B-BB7D-4347-9123-73719DE21510}"/>
    <cellStyle name="TotRow - Style4 5 2 3 5" xfId="19034" xr:uid="{F14EC1A5-CC9C-4FFE-A087-3109028C1853}"/>
    <cellStyle name="TotRow - Style4 5 2 3 5 2" xfId="19035" xr:uid="{67992766-8240-4C6D-8714-69D1226B3C88}"/>
    <cellStyle name="TotRow - Style4 5 2 3 5 2 2" xfId="19036" xr:uid="{66C323A7-630E-4400-99B0-22FB591D0784}"/>
    <cellStyle name="TotRow - Style4 5 2 3 5 2 2 2" xfId="19037" xr:uid="{6D61F320-BC03-4C0F-9F17-F12C6A38E30B}"/>
    <cellStyle name="TotRow - Style4 5 2 3 5 2 2 2 2" xfId="19038" xr:uid="{DCFB5857-3FF5-4720-855A-237DB1FDAB7D}"/>
    <cellStyle name="TotRow - Style4 5 2 3 5 2 2 3" xfId="19039" xr:uid="{50923C3B-4B5A-438D-90DF-E2D779D4A4FB}"/>
    <cellStyle name="TotRow - Style4 5 2 3 5 2 3" xfId="19040" xr:uid="{BFB47068-CC8E-465B-A550-7599DB6F9E17}"/>
    <cellStyle name="TotRow - Style4 5 2 3 5 3" xfId="19041" xr:uid="{020EBE47-4711-4EE0-A2A4-9044F20EDD8B}"/>
    <cellStyle name="TotRow - Style4 5 2 3 5 3 2" xfId="19042" xr:uid="{4F89E854-458B-462D-A133-4E416CAB3E53}"/>
    <cellStyle name="TotRow - Style4 5 2 3 5 3 2 2" xfId="19043" xr:uid="{0267AFE5-82FC-4992-BD79-6DE7D8819AB6}"/>
    <cellStyle name="TotRow - Style4 5 2 3 5 3 3" xfId="19044" xr:uid="{41C9E036-D06A-4DD7-BEAA-1615AF8EF66E}"/>
    <cellStyle name="TotRow - Style4 5 2 3 5 4" xfId="19045" xr:uid="{E21A6305-3B3E-434E-A031-ABB214E90C7F}"/>
    <cellStyle name="TotRow - Style4 5 2 3 6" xfId="19046" xr:uid="{523299E6-E4B6-4809-AB2A-AE8A8E397C69}"/>
    <cellStyle name="TotRow - Style4 5 2 3 6 2" xfId="19047" xr:uid="{4E5F0207-E594-454D-A97E-A746FEF3737A}"/>
    <cellStyle name="TotRow - Style4 5 2 3 6 2 2" xfId="19048" xr:uid="{96DCCC29-2969-445F-9D19-CC19E2AB3D45}"/>
    <cellStyle name="TotRow - Style4 5 2 3 6 2 2 2" xfId="19049" xr:uid="{843B8F3B-C55B-40E7-B191-6723899FF617}"/>
    <cellStyle name="TotRow - Style4 5 2 3 6 2 3" xfId="19050" xr:uid="{2E317C4C-98C2-4A41-A891-DBA103960D70}"/>
    <cellStyle name="TotRow - Style4 5 2 3 6 3" xfId="19051" xr:uid="{1037C003-05DE-481E-97DF-B308488FA5AC}"/>
    <cellStyle name="TotRow - Style4 5 2 3 7" xfId="19052" xr:uid="{9F819B0E-5C70-44E0-8410-7037C729C6BA}"/>
    <cellStyle name="TotRow - Style4 5 2 3 7 2" xfId="19053" xr:uid="{D970931B-FBB4-4D88-A717-19386EE7B65B}"/>
    <cellStyle name="TotRow - Style4 5 2 3 7 2 2" xfId="19054" xr:uid="{BD4F8E3A-DB1E-480D-80E1-011EB05A28C7}"/>
    <cellStyle name="TotRow - Style4 5 2 3 7 3" xfId="19055" xr:uid="{2EBD1114-3653-4EB2-A267-031E992DA2FA}"/>
    <cellStyle name="TotRow - Style4 5 2 3 8" xfId="19056" xr:uid="{7EC29F06-1A24-42A1-9A32-0551879DF441}"/>
    <cellStyle name="TotRow - Style4 5 2 3 8 2" xfId="19057" xr:uid="{282DCCCA-C7F2-48CF-B0C5-52B68B54EFBD}"/>
    <cellStyle name="TotRow - Style4 5 2 3 9" xfId="19058" xr:uid="{862A1D6F-0001-4084-8FBF-3AC737FA68D4}"/>
    <cellStyle name="TotRow - Style4 5 2 4" xfId="19059" xr:uid="{DCC3A8ED-A73E-4CED-978A-BBD9DD6D565D}"/>
    <cellStyle name="TotRow - Style4 5 2 4 2" xfId="19060" xr:uid="{577D68E0-13BB-48ED-BBE1-6888F10CBD1C}"/>
    <cellStyle name="TotRow - Style4 5 2 4 2 2" xfId="19061" xr:uid="{5DAE84B5-0759-4C3F-B737-1CE40204DE6A}"/>
    <cellStyle name="TotRow - Style4 5 2 4 2 2 2" xfId="19062" xr:uid="{B3065F6A-58A3-4505-8BA7-1C34C5068B50}"/>
    <cellStyle name="TotRow - Style4 5 2 4 2 2 2 2" xfId="19063" xr:uid="{F1C154CE-316D-4C52-8FE7-CC8973A45AFD}"/>
    <cellStyle name="TotRow - Style4 5 2 4 2 2 3" xfId="19064" xr:uid="{EC1CCCEB-C0E2-437A-BACC-F8E4D0E4550F}"/>
    <cellStyle name="TotRow - Style4 5 2 4 2 3" xfId="19065" xr:uid="{78CBCA50-F3CD-4589-91AE-CF7191B412F1}"/>
    <cellStyle name="TotRow - Style4 5 2 4 3" xfId="19066" xr:uid="{916AB36E-2D7A-47E0-AE3C-F7C23DD83DE1}"/>
    <cellStyle name="TotRow - Style4 5 2 4 3 2" xfId="19067" xr:uid="{CBF9FB61-C094-46B2-81A7-2379B8B4A3E7}"/>
    <cellStyle name="TotRow - Style4 5 2 4 3 2 2" xfId="19068" xr:uid="{843792CA-92AB-4E49-97F2-E32371EB6C90}"/>
    <cellStyle name="TotRow - Style4 5 2 4 3 3" xfId="19069" xr:uid="{1C4DF4AE-EEE0-4A72-A33F-42484E5FA582}"/>
    <cellStyle name="TotRow - Style4 5 2 4 4" xfId="19070" xr:uid="{5B06C585-2C99-4BDF-A4BD-715456F4F8A8}"/>
    <cellStyle name="TotRow - Style4 5 2 4 4 2" xfId="19071" xr:uid="{AA05692D-7FFC-4959-87C8-F7C2D0E35889}"/>
    <cellStyle name="TotRow - Style4 5 2 4 5" xfId="19072" xr:uid="{3DBBC175-58D4-41F8-AA35-3BA815116A54}"/>
    <cellStyle name="TotRow - Style4 5 2 5" xfId="19073" xr:uid="{F20DBA0B-C170-4C25-AFC7-82938D0AF7A1}"/>
    <cellStyle name="TotRow - Style4 5 2 5 2" xfId="19074" xr:uid="{1F3C18B3-E982-4F5C-A8E7-FFF64C65ECC8}"/>
    <cellStyle name="TotRow - Style4 5 2 5 2 2" xfId="19075" xr:uid="{BBDA509A-5528-48AE-8407-35B9D0C8CFE5}"/>
    <cellStyle name="TotRow - Style4 5 2 5 2 2 2" xfId="19076" xr:uid="{36E569F1-3534-4AB2-B3FD-9514BA52BA10}"/>
    <cellStyle name="TotRow - Style4 5 2 5 2 2 2 2" xfId="19077" xr:uid="{3FC88CF4-AE99-4311-928D-1B4B9C88D69B}"/>
    <cellStyle name="TotRow - Style4 5 2 5 2 2 3" xfId="19078" xr:uid="{989A06B4-13BF-4AB6-818D-5E81D79FEABD}"/>
    <cellStyle name="TotRow - Style4 5 2 5 2 3" xfId="19079" xr:uid="{E5B5556D-0C82-40C3-9661-BCED3620B4E9}"/>
    <cellStyle name="TotRow - Style4 5 2 5 3" xfId="19080" xr:uid="{7166A7AE-EE26-4C2C-B8CA-9E35586F187B}"/>
    <cellStyle name="TotRow - Style4 5 2 5 3 2" xfId="19081" xr:uid="{1C24CC6C-22A0-45BB-A86E-E3834059CF5C}"/>
    <cellStyle name="TotRow - Style4 5 2 5 3 2 2" xfId="19082" xr:uid="{DC93C366-D238-455A-B67E-35C4BAB72271}"/>
    <cellStyle name="TotRow - Style4 5 2 5 3 3" xfId="19083" xr:uid="{E7CB52FA-90C6-493C-AC82-737BE2B88334}"/>
    <cellStyle name="TotRow - Style4 5 2 5 4" xfId="19084" xr:uid="{9BE750EC-DA66-46CE-A758-11C8C0C34638}"/>
    <cellStyle name="TotRow - Style4 5 2 5 4 2" xfId="19085" xr:uid="{6A10DD5C-9E32-4F00-A49E-41B11CCCEADD}"/>
    <cellStyle name="TotRow - Style4 5 2 5 5" xfId="19086" xr:uid="{E96B043E-9100-4B93-97F0-198D3E766944}"/>
    <cellStyle name="TotRow - Style4 5 2 6" xfId="19087" xr:uid="{05471373-1FEC-44F8-BF25-86A97EE2C227}"/>
    <cellStyle name="TotRow - Style4 5 2 6 2" xfId="19088" xr:uid="{1527009A-9F28-4A19-BACF-52FEEE44F7E7}"/>
    <cellStyle name="TotRow - Style4 5 2 6 2 2" xfId="19089" xr:uid="{60BB2ED0-C307-4C2E-9735-78908B064F60}"/>
    <cellStyle name="TotRow - Style4 5 2 6 2 2 2" xfId="19090" xr:uid="{4A65ACC3-AE46-40A2-8475-405F8ED1955C}"/>
    <cellStyle name="TotRow - Style4 5 2 6 2 2 2 2" xfId="19091" xr:uid="{F8742C8D-73DE-4468-8F48-51DA72F4E4D1}"/>
    <cellStyle name="TotRow - Style4 5 2 6 2 2 3" xfId="19092" xr:uid="{91CA4B3D-21E3-4042-A5BB-66632835369B}"/>
    <cellStyle name="TotRow - Style4 5 2 6 2 3" xfId="19093" xr:uid="{2348913F-C6E5-455E-AEB7-868FC3DB1024}"/>
    <cellStyle name="TotRow - Style4 5 2 6 3" xfId="19094" xr:uid="{33E94801-D5C9-4389-9AB4-CC471AE473F6}"/>
    <cellStyle name="TotRow - Style4 5 2 6 3 2" xfId="19095" xr:uid="{992C7C49-FE88-4C2C-98FD-5C6870E2805D}"/>
    <cellStyle name="TotRow - Style4 5 2 6 3 2 2" xfId="19096" xr:uid="{521CFB95-1CE9-4179-9BBF-7BDA791FABC1}"/>
    <cellStyle name="TotRow - Style4 5 2 6 3 3" xfId="19097" xr:uid="{BC3CF25D-43CB-43B9-B4E4-1C493343132F}"/>
    <cellStyle name="TotRow - Style4 5 2 6 4" xfId="19098" xr:uid="{D366CAC0-1C0D-4E12-86CC-995E8D3C9A4B}"/>
    <cellStyle name="TotRow - Style4 5 2 6 4 2" xfId="19099" xr:uid="{04B6657B-8F2A-4523-BCDC-D45C5028DBDC}"/>
    <cellStyle name="TotRow - Style4 5 2 6 5" xfId="19100" xr:uid="{1CC379E0-0F88-4794-A954-64C14F28F9C2}"/>
    <cellStyle name="TotRow - Style4 5 2 7" xfId="19101" xr:uid="{26C7558A-B413-48B8-AAB4-87DFD54BED21}"/>
    <cellStyle name="TotRow - Style4 5 2 7 2" xfId="19102" xr:uid="{E895EF97-274D-42A6-9084-EAD076AD179A}"/>
    <cellStyle name="TotRow - Style4 5 2 7 2 2" xfId="19103" xr:uid="{37964799-0D70-423B-BF13-D2F71729F8A3}"/>
    <cellStyle name="TotRow - Style4 5 2 7 2 2 2" xfId="19104" xr:uid="{0EE025CA-E098-40B4-A178-202B25F44F4E}"/>
    <cellStyle name="TotRow - Style4 5 2 7 2 3" xfId="19105" xr:uid="{A29D5062-0ACD-42F6-A52E-724340FEC62D}"/>
    <cellStyle name="TotRow - Style4 5 2 7 3" xfId="19106" xr:uid="{74ED06BD-2DEE-4758-AC4D-973F9FA64045}"/>
    <cellStyle name="TotRow - Style4 5 2 8" xfId="19107" xr:uid="{4251BCC6-BA3D-4AC8-B574-A8BA604A20C7}"/>
    <cellStyle name="TotRow - Style4 5 2 8 2" xfId="19108" xr:uid="{3227238A-F6C4-435E-BF09-2B77C7001B5F}"/>
    <cellStyle name="TotRow - Style4 5 2 8 2 2" xfId="19109" xr:uid="{98D43C73-0709-4877-86D2-58E9F9FACECA}"/>
    <cellStyle name="TotRow - Style4 5 2 8 3" xfId="19110" xr:uid="{79688D46-11A7-4DF0-9C73-DF82E6C39451}"/>
    <cellStyle name="TotRow - Style4 5 2 9" xfId="19111" xr:uid="{F4B770DE-9565-4A09-A34A-16E0DD660892}"/>
    <cellStyle name="TotRow - Style4 5 2 9 2" xfId="19112" xr:uid="{8D936EA8-41F8-43F6-8A54-A50FD412F5D9}"/>
    <cellStyle name="TotRow - Style4 5 3" xfId="19113" xr:uid="{C85B76D9-5303-458D-8F65-CD475904D12D}"/>
    <cellStyle name="TotRow - Style4 5 3 2" xfId="19114" xr:uid="{73E1D7FF-8657-48F1-A3CA-A82BECA2DCC0}"/>
    <cellStyle name="TotRow - Style4 5 3 2 2" xfId="19115" xr:uid="{8D836623-D014-46FF-8B52-FD9778DB7716}"/>
    <cellStyle name="TotRow - Style4 5 3 2 2 2" xfId="19116" xr:uid="{3700F3BC-27BE-441A-BA22-2A7C60E8B79F}"/>
    <cellStyle name="TotRow - Style4 5 3 2 2 2 2" xfId="19117" xr:uid="{63C7E402-6E7F-4881-A0AF-30A00F44754F}"/>
    <cellStyle name="TotRow - Style4 5 3 2 2 2 2 2" xfId="19118" xr:uid="{EF6902E0-2224-4EF7-8F39-C4707971E3D9}"/>
    <cellStyle name="TotRow - Style4 5 3 2 2 2 3" xfId="19119" xr:uid="{3E05EBFC-FC03-4EB1-8B97-D3324E4C0DF0}"/>
    <cellStyle name="TotRow - Style4 5 3 2 2 3" xfId="19120" xr:uid="{2F99A3B0-A028-4485-81B4-8634B6385669}"/>
    <cellStyle name="TotRow - Style4 5 3 2 3" xfId="19121" xr:uid="{F09F408E-18BA-4618-8C22-4146C5C6DC04}"/>
    <cellStyle name="TotRow - Style4 5 3 2 3 2" xfId="19122" xr:uid="{901EBAD7-2D6B-4350-9E43-2847DD205427}"/>
    <cellStyle name="TotRow - Style4 5 3 2 3 2 2" xfId="19123" xr:uid="{A4460A01-81F0-4588-8E13-F432D013E657}"/>
    <cellStyle name="TotRow - Style4 5 3 2 3 3" xfId="19124" xr:uid="{A7C8818B-0F9D-46D5-8CB9-FB7B6B66B0FE}"/>
    <cellStyle name="TotRow - Style4 5 3 2 4" xfId="19125" xr:uid="{03A4A496-F4E4-4893-89BA-4808F56D907E}"/>
    <cellStyle name="TotRow - Style4 5 3 2 4 2" xfId="19126" xr:uid="{6A36EF05-0A81-47B9-9899-EF0DA42AE181}"/>
    <cellStyle name="TotRow - Style4 5 3 2 5" xfId="19127" xr:uid="{155C8521-BF8B-4A3F-899D-EC4850A92BD9}"/>
    <cellStyle name="TotRow - Style4 5 3 3" xfId="19128" xr:uid="{3AF4B0ED-0979-4C61-A003-7B996E688538}"/>
    <cellStyle name="TotRow - Style4 5 3 3 2" xfId="19129" xr:uid="{64AA85AE-7170-4C93-B558-EB10A6B957FF}"/>
    <cellStyle name="TotRow - Style4 5 3 3 2 2" xfId="19130" xr:uid="{B656244D-CA17-47DD-A365-8BF7034BBF86}"/>
    <cellStyle name="TotRow - Style4 5 3 3 2 2 2" xfId="19131" xr:uid="{685F1D08-46FC-4A80-B125-068022DA89B4}"/>
    <cellStyle name="TotRow - Style4 5 3 3 2 2 2 2" xfId="19132" xr:uid="{9CEBE684-1D57-4A37-B989-35A9F66F59AB}"/>
    <cellStyle name="TotRow - Style4 5 3 3 2 2 3" xfId="19133" xr:uid="{80953ADD-DB45-4545-9110-826503DB448E}"/>
    <cellStyle name="TotRow - Style4 5 3 3 2 3" xfId="19134" xr:uid="{97BADD10-9321-4218-AAE6-7DA465298FDE}"/>
    <cellStyle name="TotRow - Style4 5 3 3 3" xfId="19135" xr:uid="{A592F137-4AE4-4C72-A8B4-DF0545144FBB}"/>
    <cellStyle name="TotRow - Style4 5 3 3 3 2" xfId="19136" xr:uid="{5F538920-3F83-4DB0-BE90-9F1E21AD23EE}"/>
    <cellStyle name="TotRow - Style4 5 3 3 4" xfId="19137" xr:uid="{45DCC611-DB05-4A9E-A5F9-06C1FDD498FC}"/>
    <cellStyle name="TotRow - Style4 5 3 4" xfId="19138" xr:uid="{C2FBBB5B-F9A6-45BF-9C50-C19F2FFEDD11}"/>
    <cellStyle name="TotRow - Style4 5 3 4 2" xfId="19139" xr:uid="{21C6222C-A1CF-40B2-8722-4ECB47D79648}"/>
    <cellStyle name="TotRow - Style4 5 3 4 2 2" xfId="19140" xr:uid="{4A05ACE8-F90B-4B58-A974-1219E36E92B8}"/>
    <cellStyle name="TotRow - Style4 5 3 4 2 2 2" xfId="19141" xr:uid="{108F5DE7-D07A-4F6C-A1CA-7341F26D4327}"/>
    <cellStyle name="TotRow - Style4 5 3 4 2 2 2 2" xfId="19142" xr:uid="{E39A0B6B-E0E2-4C19-9443-629E27EC17E9}"/>
    <cellStyle name="TotRow - Style4 5 3 4 2 2 3" xfId="19143" xr:uid="{17FB5938-0B3A-4517-9BC5-A43A8F5F2D68}"/>
    <cellStyle name="TotRow - Style4 5 3 4 2 3" xfId="19144" xr:uid="{99731043-C3E2-45C4-B699-DBA90009D668}"/>
    <cellStyle name="TotRow - Style4 5 3 4 3" xfId="19145" xr:uid="{6438B5B0-5095-4246-ABD7-98FB21492D23}"/>
    <cellStyle name="TotRow - Style4 5 3 4 3 2" xfId="19146" xr:uid="{CEC64860-D4B9-41BF-AF31-8E07C6BB5A45}"/>
    <cellStyle name="TotRow - Style4 5 3 4 3 2 2" xfId="19147" xr:uid="{E715323D-BAA4-4B51-A9B9-130161FA93C4}"/>
    <cellStyle name="TotRow - Style4 5 3 4 3 3" xfId="19148" xr:uid="{0137EED8-2476-4B7C-90DE-75376EB06147}"/>
    <cellStyle name="TotRow - Style4 5 3 4 4" xfId="19149" xr:uid="{3C330141-B068-4D4E-AE68-956944306260}"/>
    <cellStyle name="TotRow - Style4 5 3 4 4 2" xfId="19150" xr:uid="{01A0045C-AEE4-44FD-8896-2C0440CDDF5A}"/>
    <cellStyle name="TotRow - Style4 5 3 4 5" xfId="19151" xr:uid="{45B43800-E00C-48DE-AE05-9371DA1B13CE}"/>
    <cellStyle name="TotRow - Style4 5 3 5" xfId="19152" xr:uid="{75D478FA-299F-40E3-B3AF-C2B8F92E7B5B}"/>
    <cellStyle name="TotRow - Style4 5 3 5 2" xfId="19153" xr:uid="{F47C9518-B77F-463D-A820-2AA063CCE3D6}"/>
    <cellStyle name="TotRow - Style4 5 3 5 2 2" xfId="19154" xr:uid="{FA197519-4B61-4120-B249-1C5E15AF8945}"/>
    <cellStyle name="TotRow - Style4 5 3 5 2 2 2" xfId="19155" xr:uid="{16BA234E-87F7-4AA9-9D81-2DEE5754A9C6}"/>
    <cellStyle name="TotRow - Style4 5 3 5 2 2 2 2" xfId="19156" xr:uid="{E1730D38-53AC-45C3-9D08-69A3F54F3398}"/>
    <cellStyle name="TotRow - Style4 5 3 5 2 2 3" xfId="19157" xr:uid="{9B19FAB3-F36E-4856-96B7-625CDF4CA140}"/>
    <cellStyle name="TotRow - Style4 5 3 5 2 3" xfId="19158" xr:uid="{D48714B4-737E-4249-B07D-580D63EBE53E}"/>
    <cellStyle name="TotRow - Style4 5 3 5 3" xfId="19159" xr:uid="{DE718F9C-E225-4B73-9EB5-F172364DFE3F}"/>
    <cellStyle name="TotRow - Style4 5 3 5 3 2" xfId="19160" xr:uid="{A853DA4E-510D-404A-9A8B-5BCEA6AD5586}"/>
    <cellStyle name="TotRow - Style4 5 3 5 3 2 2" xfId="19161" xr:uid="{CE3F0E89-C223-4D87-89F7-D5ECEBA7E4C8}"/>
    <cellStyle name="TotRow - Style4 5 3 5 3 3" xfId="19162" xr:uid="{109B8B27-2607-4071-8B8D-4BECA44735F4}"/>
    <cellStyle name="TotRow - Style4 5 3 5 4" xfId="19163" xr:uid="{6995AC01-03A4-4812-A60C-CC7F5D551EB9}"/>
    <cellStyle name="TotRow - Style4 5 3 6" xfId="19164" xr:uid="{BFB22FE2-A0F5-4A32-B6C6-1870B99DC8CC}"/>
    <cellStyle name="TotRow - Style4 5 3 6 2" xfId="19165" xr:uid="{EC2063B1-F3E2-4148-848B-2E695700D762}"/>
    <cellStyle name="TotRow - Style4 5 3 6 2 2" xfId="19166" xr:uid="{F48264ED-8325-4BCF-BEE8-F3A58AABC97A}"/>
    <cellStyle name="TotRow - Style4 5 3 6 2 2 2" xfId="19167" xr:uid="{A0436D56-D00E-491F-AF4B-8510531D43DB}"/>
    <cellStyle name="TotRow - Style4 5 3 6 2 3" xfId="19168" xr:uid="{AF8E189C-BFD6-4B89-A4AF-28B43E4C3C0B}"/>
    <cellStyle name="TotRow - Style4 5 3 6 3" xfId="19169" xr:uid="{D17377E2-851E-4E77-802B-640FD9F40586}"/>
    <cellStyle name="TotRow - Style4 5 3 7" xfId="19170" xr:uid="{D233A9CD-E0D2-449F-B820-90C1DBB34ED7}"/>
    <cellStyle name="TotRow - Style4 5 3 7 2" xfId="19171" xr:uid="{5767F558-B090-4C66-AC66-9AEB7F5A1C49}"/>
    <cellStyle name="TotRow - Style4 5 3 7 2 2" xfId="19172" xr:uid="{814B6FF8-0FED-441D-992A-17AD32C826ED}"/>
    <cellStyle name="TotRow - Style4 5 3 7 3" xfId="19173" xr:uid="{30AA15CA-A5FF-47A1-9DDC-3699874F04FA}"/>
    <cellStyle name="TotRow - Style4 5 3 8" xfId="19174" xr:uid="{4D77A3FD-9940-4F2E-AF15-B5BEC426CD71}"/>
    <cellStyle name="TotRow - Style4 5 3 8 2" xfId="19175" xr:uid="{40EFF7D1-6D89-4312-8A7D-C4487669EC65}"/>
    <cellStyle name="TotRow - Style4 5 3 9" xfId="19176" xr:uid="{9F690D17-2EB4-43C3-81F3-587553E02819}"/>
    <cellStyle name="TotRow - Style4 5 4" xfId="19177" xr:uid="{6AFF03D7-311A-45E6-86BD-13BFBA085A39}"/>
    <cellStyle name="TotRow - Style4 5 4 2" xfId="19178" xr:uid="{17E44249-E4AD-473A-96DC-666FB90BBBEE}"/>
    <cellStyle name="TotRow - Style4 5 4 2 2" xfId="19179" xr:uid="{59741927-EA65-434A-80CD-1766F594AB08}"/>
    <cellStyle name="TotRow - Style4 5 4 2 2 2" xfId="19180" xr:uid="{1A480DC5-616B-42A4-9554-18A7BC8084D1}"/>
    <cellStyle name="TotRow - Style4 5 4 2 2 2 2" xfId="19181" xr:uid="{AF71001D-2DBA-4469-AE4F-52647D192F82}"/>
    <cellStyle name="TotRow - Style4 5 4 2 2 2 2 2" xfId="19182" xr:uid="{01B78DCB-13CC-4BD8-8299-CCBFF5DD2E42}"/>
    <cellStyle name="TotRow - Style4 5 4 2 2 2 3" xfId="19183" xr:uid="{0B23FB64-0BA3-4756-813B-D17840C0A7AA}"/>
    <cellStyle name="TotRow - Style4 5 4 2 2 3" xfId="19184" xr:uid="{B4A1888C-E9AC-46C6-B7FD-B047D9FFC45A}"/>
    <cellStyle name="TotRow - Style4 5 4 2 3" xfId="19185" xr:uid="{1CA17BCB-1A33-4428-9DC2-FBEBC7F5597F}"/>
    <cellStyle name="TotRow - Style4 5 4 2 3 2" xfId="19186" xr:uid="{495E1B61-4E73-4C6D-9774-ECA8AA9FE1ED}"/>
    <cellStyle name="TotRow - Style4 5 4 2 3 2 2" xfId="19187" xr:uid="{4C152AFF-84C5-408F-B092-519D3F24F64D}"/>
    <cellStyle name="TotRow - Style4 5 4 2 3 3" xfId="19188" xr:uid="{0571F669-AE43-4266-B58A-F0F633D2C1B1}"/>
    <cellStyle name="TotRow - Style4 5 4 2 4" xfId="19189" xr:uid="{F4871133-893A-4754-A23A-F8B8BC6D227A}"/>
    <cellStyle name="TotRow - Style4 5 4 2 4 2" xfId="19190" xr:uid="{483EEA15-75D2-41C6-B34A-DE17D6FA36FE}"/>
    <cellStyle name="TotRow - Style4 5 4 2 5" xfId="19191" xr:uid="{38A7CCE2-5002-4563-A544-F29ED5A3D974}"/>
    <cellStyle name="TotRow - Style4 5 4 3" xfId="19192" xr:uid="{E645BCFB-0D55-4F86-BA7C-A882AAD878F8}"/>
    <cellStyle name="TotRow - Style4 5 4 3 2" xfId="19193" xr:uid="{D346C48E-3974-4C98-869C-970FA351CA5E}"/>
    <cellStyle name="TotRow - Style4 5 4 3 2 2" xfId="19194" xr:uid="{05B1A6C9-2E2C-486C-8C1C-CE06FE75F76C}"/>
    <cellStyle name="TotRow - Style4 5 4 3 2 2 2" xfId="19195" xr:uid="{F6585B56-8D13-4D9A-9F0F-9CBFB0B8B3D2}"/>
    <cellStyle name="TotRow - Style4 5 4 3 2 2 2 2" xfId="19196" xr:uid="{EE770C05-0CE6-4CF9-BD5A-C1525971A041}"/>
    <cellStyle name="TotRow - Style4 5 4 3 2 2 3" xfId="19197" xr:uid="{E42FFABC-C08E-4F66-91B2-CCA6FAE43762}"/>
    <cellStyle name="TotRow - Style4 5 4 3 2 3" xfId="19198" xr:uid="{C22554EB-31EB-40FC-A6ED-2492AEEE878C}"/>
    <cellStyle name="TotRow - Style4 5 4 3 3" xfId="19199" xr:uid="{33C7A2AE-0AF3-4D32-ACF1-22C226969875}"/>
    <cellStyle name="TotRow - Style4 5 4 3 3 2" xfId="19200" xr:uid="{B02D51DD-7898-46BE-BBB4-71569013E83D}"/>
    <cellStyle name="TotRow - Style4 5 4 3 4" xfId="19201" xr:uid="{1BF8E609-5EA9-43B5-91A9-A746D1DB8330}"/>
    <cellStyle name="TotRow - Style4 5 4 4" xfId="19202" xr:uid="{1D650221-935B-40FF-915E-1F19F00CEAD5}"/>
    <cellStyle name="TotRow - Style4 5 4 4 2" xfId="19203" xr:uid="{051E3B52-CF6A-4C3B-8CD4-B246052264B5}"/>
    <cellStyle name="TotRow - Style4 5 4 4 2 2" xfId="19204" xr:uid="{DAE2AFDA-2656-423A-8DC4-DC7EB109F19C}"/>
    <cellStyle name="TotRow - Style4 5 4 4 2 2 2" xfId="19205" xr:uid="{DAA11CFC-5AC2-4526-942A-8A10C53492A0}"/>
    <cellStyle name="TotRow - Style4 5 4 4 2 2 2 2" xfId="19206" xr:uid="{673C6948-951C-4357-9A3A-049994EFBD69}"/>
    <cellStyle name="TotRow - Style4 5 4 4 2 2 3" xfId="19207" xr:uid="{A85CF096-CDE0-4770-B65F-877E183AED0B}"/>
    <cellStyle name="TotRow - Style4 5 4 4 2 3" xfId="19208" xr:uid="{48A45DC0-BF81-4DA5-A74C-4B3F330A799B}"/>
    <cellStyle name="TotRow - Style4 5 4 4 3" xfId="19209" xr:uid="{6837E573-1BFD-428B-B219-B4BD4740D972}"/>
    <cellStyle name="TotRow - Style4 5 4 4 3 2" xfId="19210" xr:uid="{8A2972A7-5C51-4EB7-9203-20DEEE1E4284}"/>
    <cellStyle name="TotRow - Style4 5 4 4 3 2 2" xfId="19211" xr:uid="{750EBE23-33FE-42AC-94AA-F37CA59AF4EE}"/>
    <cellStyle name="TotRow - Style4 5 4 4 3 3" xfId="19212" xr:uid="{CAF6B9E7-1284-4567-ABEE-0BA3DEFA6304}"/>
    <cellStyle name="TotRow - Style4 5 4 4 4" xfId="19213" xr:uid="{CDDA6875-F4BB-419E-9DD4-47A9FF354B46}"/>
    <cellStyle name="TotRow - Style4 5 4 4 4 2" xfId="19214" xr:uid="{94C6DCC5-9D2D-401E-B891-8D5043CA809E}"/>
    <cellStyle name="TotRow - Style4 5 4 4 5" xfId="19215" xr:uid="{254A2EE7-A628-4B2D-8E3F-F1F368ECBC84}"/>
    <cellStyle name="TotRow - Style4 5 4 5" xfId="19216" xr:uid="{893C071F-9EAC-458C-9BBA-719ED5B3FFEC}"/>
    <cellStyle name="TotRow - Style4 5 4 5 2" xfId="19217" xr:uid="{A55E5BCD-4775-4E67-86C3-3F71F24F4A7B}"/>
    <cellStyle name="TotRow - Style4 5 4 5 2 2" xfId="19218" xr:uid="{D672A98C-5956-47DD-B24D-AA1AE31F33D6}"/>
    <cellStyle name="TotRow - Style4 5 4 5 2 2 2" xfId="19219" xr:uid="{0EE64EA2-0E33-42DD-A8DD-584A0CB758AF}"/>
    <cellStyle name="TotRow - Style4 5 4 5 2 2 2 2" xfId="19220" xr:uid="{29D04CD0-978B-43AE-9832-88E736D40068}"/>
    <cellStyle name="TotRow - Style4 5 4 5 2 2 3" xfId="19221" xr:uid="{CAF95C3A-8053-4AEC-A957-2B242590D09C}"/>
    <cellStyle name="TotRow - Style4 5 4 5 2 3" xfId="19222" xr:uid="{454BD655-26B6-42C3-89FA-3EE7233DB84E}"/>
    <cellStyle name="TotRow - Style4 5 4 5 3" xfId="19223" xr:uid="{220C2C13-704C-439F-978F-23D866E8DE90}"/>
    <cellStyle name="TotRow - Style4 5 4 5 3 2" xfId="19224" xr:uid="{282B6825-84E3-4CAC-96DD-F5BFF4566CE4}"/>
    <cellStyle name="TotRow - Style4 5 4 5 3 2 2" xfId="19225" xr:uid="{55279CFD-1E4B-40DA-9D6D-E341ADFFBCF3}"/>
    <cellStyle name="TotRow - Style4 5 4 5 3 3" xfId="19226" xr:uid="{BFD51783-849F-44D7-8E1B-DCE411E47A1B}"/>
    <cellStyle name="TotRow - Style4 5 4 5 4" xfId="19227" xr:uid="{CE9D05D2-851D-4A85-BC24-F4D9B61E608C}"/>
    <cellStyle name="TotRow - Style4 5 4 6" xfId="19228" xr:uid="{461AD0EC-FF80-4235-B7E5-4A723DC2D9CD}"/>
    <cellStyle name="TotRow - Style4 5 4 6 2" xfId="19229" xr:uid="{C104C65D-8168-41B2-BD60-7D1B9F56F4A1}"/>
    <cellStyle name="TotRow - Style4 5 4 6 2 2" xfId="19230" xr:uid="{36FA5D6A-3958-446C-AAB6-BF9FE1BDAD07}"/>
    <cellStyle name="TotRow - Style4 5 4 6 2 2 2" xfId="19231" xr:uid="{A219EBF6-92F8-4DCA-B43B-A16788B39D42}"/>
    <cellStyle name="TotRow - Style4 5 4 6 2 3" xfId="19232" xr:uid="{C3C8248C-C686-478D-8F79-40B46C299F60}"/>
    <cellStyle name="TotRow - Style4 5 4 6 3" xfId="19233" xr:uid="{6178970B-D181-4893-882B-DA0A8A53C02E}"/>
    <cellStyle name="TotRow - Style4 5 4 7" xfId="19234" xr:uid="{E6AE2F25-9861-4C79-B52D-072A1FDB3308}"/>
    <cellStyle name="TotRow - Style4 5 4 7 2" xfId="19235" xr:uid="{E5A991C9-88CE-4882-A0B7-4D7E2889D94F}"/>
    <cellStyle name="TotRow - Style4 5 4 7 2 2" xfId="19236" xr:uid="{BADE396E-7106-4A59-8594-C1EB639E904F}"/>
    <cellStyle name="TotRow - Style4 5 4 7 3" xfId="19237" xr:uid="{19ED29DE-5201-4E53-AD64-026DEC74BB49}"/>
    <cellStyle name="TotRow - Style4 5 4 8" xfId="19238" xr:uid="{2D6DC7D5-B7FC-4793-9254-6D254369B875}"/>
    <cellStyle name="TotRow - Style4 5 4 8 2" xfId="19239" xr:uid="{2559A5FA-7B5C-44CA-9A58-A2FCEAC751FA}"/>
    <cellStyle name="TotRow - Style4 5 4 9" xfId="19240" xr:uid="{095369B4-58B3-4237-ACCD-3A2F58B15B0B}"/>
    <cellStyle name="TotRow - Style4 5 5" xfId="19241" xr:uid="{4EF9AF23-A60E-4CCB-B750-2CBBC0E3ACD1}"/>
    <cellStyle name="TotRow - Style4 5 5 2" xfId="19242" xr:uid="{D277CCAE-5353-464C-8001-6C81B94D9A80}"/>
    <cellStyle name="TotRow - Style4 5 5 2 2" xfId="19243" xr:uid="{874A2494-6FE3-41DA-B412-718438CE35B0}"/>
    <cellStyle name="TotRow - Style4 5 5 2 2 2" xfId="19244" xr:uid="{17B21721-BBA5-446C-9D53-D7B0226B9D72}"/>
    <cellStyle name="TotRow - Style4 5 5 2 2 2 2" xfId="19245" xr:uid="{684CC20E-43A0-4AA1-8EBA-1311337AF86C}"/>
    <cellStyle name="TotRow - Style4 5 5 2 2 2 2 2" xfId="19246" xr:uid="{2BA65878-3970-44F6-A908-1A2A1DDED25F}"/>
    <cellStyle name="TotRow - Style4 5 5 2 2 2 3" xfId="19247" xr:uid="{FA982D20-F701-4BB5-8E07-C467E54EC9A1}"/>
    <cellStyle name="TotRow - Style4 5 5 2 2 3" xfId="19248" xr:uid="{62F472C0-7F76-462C-AC27-859B6D923FB1}"/>
    <cellStyle name="TotRow - Style4 5 5 2 3" xfId="19249" xr:uid="{3DB10B5F-894F-4AAF-973F-3C186132FF44}"/>
    <cellStyle name="TotRow - Style4 5 5 2 3 2" xfId="19250" xr:uid="{EBC1A265-5962-4A4D-8DA1-88075250BD6A}"/>
    <cellStyle name="TotRow - Style4 5 5 2 3 2 2" xfId="19251" xr:uid="{3FF6FDA8-F4DC-4A55-AC22-3B852EAAA671}"/>
    <cellStyle name="TotRow - Style4 5 5 2 3 3" xfId="19252" xr:uid="{38EE6C64-CB7E-4D58-9812-6154825C39D2}"/>
    <cellStyle name="TotRow - Style4 5 5 2 4" xfId="19253" xr:uid="{39F889F0-F8E6-452B-A1A6-EDB8629D8627}"/>
    <cellStyle name="TotRow - Style4 5 5 2 4 2" xfId="19254" xr:uid="{CE5E952F-6831-4A4E-80DB-410C61875940}"/>
    <cellStyle name="TotRow - Style4 5 5 2 5" xfId="19255" xr:uid="{7A39E219-8809-4975-89F1-E917E8B24D15}"/>
    <cellStyle name="TotRow - Style4 5 5 3" xfId="19256" xr:uid="{677E035F-8C38-4BB1-90A1-4EBB8CB4D106}"/>
    <cellStyle name="TotRow - Style4 5 5 3 2" xfId="19257" xr:uid="{E03A84C8-EF84-4FB1-BE15-335C400C20A2}"/>
    <cellStyle name="TotRow - Style4 5 5 3 2 2" xfId="19258" xr:uid="{9CD9BD5B-BFE9-448A-B93E-38E538F34BBD}"/>
    <cellStyle name="TotRow - Style4 5 5 3 2 2 2" xfId="19259" xr:uid="{53DF20ED-ED10-4935-9726-B7997D8E46A7}"/>
    <cellStyle name="TotRow - Style4 5 5 3 2 2 2 2" xfId="19260" xr:uid="{3483BE91-A81C-4D4E-AB7D-EC81008F179B}"/>
    <cellStyle name="TotRow - Style4 5 5 3 2 2 3" xfId="19261" xr:uid="{1A87EB94-F68C-4661-A3C9-B37C0B655C51}"/>
    <cellStyle name="TotRow - Style4 5 5 3 2 3" xfId="19262" xr:uid="{281E311F-9EC5-46CC-B096-74E1898030DD}"/>
    <cellStyle name="TotRow - Style4 5 5 3 3" xfId="19263" xr:uid="{E868A1F5-E6F8-42DE-813E-8F7731A01554}"/>
    <cellStyle name="TotRow - Style4 5 5 3 3 2" xfId="19264" xr:uid="{8BEC4AAA-FF76-49D8-B4B6-1E42F48D6363}"/>
    <cellStyle name="TotRow - Style4 5 5 3 4" xfId="19265" xr:uid="{2D26B56D-6291-476E-ADA6-562764097692}"/>
    <cellStyle name="TotRow - Style4 5 5 4" xfId="19266" xr:uid="{254DDAAB-FD0B-4722-9A04-F5C477189D8D}"/>
    <cellStyle name="TotRow - Style4 5 5 4 2" xfId="19267" xr:uid="{D9797D60-E3CC-4F45-96E4-C7F292DBDEB3}"/>
    <cellStyle name="TotRow - Style4 5 5 4 2 2" xfId="19268" xr:uid="{9AF2DC07-2D18-41E6-A5C1-3A4229DECBF4}"/>
    <cellStyle name="TotRow - Style4 5 5 4 2 2 2" xfId="19269" xr:uid="{FD3B76A0-196F-4BE4-81D4-E0F17F0B08AE}"/>
    <cellStyle name="TotRow - Style4 5 5 4 2 2 2 2" xfId="19270" xr:uid="{6862BEDB-A639-4EB6-ACFD-7BFA5A6F7D62}"/>
    <cellStyle name="TotRow - Style4 5 5 4 2 2 3" xfId="19271" xr:uid="{B0EFB918-040E-4116-9AAD-BE791A7BD35D}"/>
    <cellStyle name="TotRow - Style4 5 5 4 2 3" xfId="19272" xr:uid="{E802ADAA-791D-4366-8A8E-5DA9FFE0257E}"/>
    <cellStyle name="TotRow - Style4 5 5 4 3" xfId="19273" xr:uid="{F4CF7BCF-2F22-42D3-A2D4-2DBBD13329F8}"/>
    <cellStyle name="TotRow - Style4 5 5 4 3 2" xfId="19274" xr:uid="{84ADFE31-98FB-4026-9E0C-882791E0543F}"/>
    <cellStyle name="TotRow - Style4 5 5 4 3 2 2" xfId="19275" xr:uid="{F4A773B3-DC62-433A-AAA3-692C286DBE7F}"/>
    <cellStyle name="TotRow - Style4 5 5 4 3 3" xfId="19276" xr:uid="{838406D6-B885-4AAB-9B3F-E80D9CD14731}"/>
    <cellStyle name="TotRow - Style4 5 5 4 4" xfId="19277" xr:uid="{C8C65C25-9141-43DF-B493-10BE0D5BDBFE}"/>
    <cellStyle name="TotRow - Style4 5 5 4 4 2" xfId="19278" xr:uid="{89B1A504-2CA9-4194-A28E-17C50871D88D}"/>
    <cellStyle name="TotRow - Style4 5 5 4 5" xfId="19279" xr:uid="{9078AA95-D6EF-43F9-90B6-76A43FE8CC64}"/>
    <cellStyle name="TotRow - Style4 5 5 5" xfId="19280" xr:uid="{5E99D956-D956-4B9D-B780-88AC1D73C991}"/>
    <cellStyle name="TotRow - Style4 5 5 5 2" xfId="19281" xr:uid="{F603EAC4-148A-4E0C-A82B-E78602605495}"/>
    <cellStyle name="TotRow - Style4 5 5 5 2 2" xfId="19282" xr:uid="{02281B5C-226C-4DA1-B995-7CBBEE856166}"/>
    <cellStyle name="TotRow - Style4 5 5 5 2 2 2" xfId="19283" xr:uid="{C3B425AC-E309-42FB-9678-8D6208F68544}"/>
    <cellStyle name="TotRow - Style4 5 5 5 2 2 2 2" xfId="19284" xr:uid="{CDF94E9C-5AD2-471D-842A-3D8EDD61F13F}"/>
    <cellStyle name="TotRow - Style4 5 5 5 2 2 3" xfId="19285" xr:uid="{11DAC357-0AD1-4963-80E6-49713D5B345A}"/>
    <cellStyle name="TotRow - Style4 5 5 5 2 3" xfId="19286" xr:uid="{EDCAFF11-8CA4-4690-9442-17E28A021592}"/>
    <cellStyle name="TotRow - Style4 5 5 5 3" xfId="19287" xr:uid="{CB2EB6C6-555C-44D8-A243-A8472FEACD23}"/>
    <cellStyle name="TotRow - Style4 5 5 5 3 2" xfId="19288" xr:uid="{4D4261F4-205D-4B81-B8C7-7E86471D56A2}"/>
    <cellStyle name="TotRow - Style4 5 5 5 3 2 2" xfId="19289" xr:uid="{B92C8860-CD93-4C62-BA03-7FE3D751B1B4}"/>
    <cellStyle name="TotRow - Style4 5 5 5 3 3" xfId="19290" xr:uid="{D4D269F4-B3D8-4E72-A5E0-2DB39A8CE4E0}"/>
    <cellStyle name="TotRow - Style4 5 5 5 4" xfId="19291" xr:uid="{93EC0428-38FB-4053-972E-4C2DC421FC53}"/>
    <cellStyle name="TotRow - Style4 5 5 6" xfId="19292" xr:uid="{8BC651F6-F144-4AE1-B053-3644EF0C5C31}"/>
    <cellStyle name="TotRow - Style4 5 5 6 2" xfId="19293" xr:uid="{F141293B-7B58-43A4-B51E-013501FABD34}"/>
    <cellStyle name="TotRow - Style4 5 5 6 2 2" xfId="19294" xr:uid="{75EC0AE4-6F41-4096-AC51-52FCE8DD029C}"/>
    <cellStyle name="TotRow - Style4 5 5 6 2 2 2" xfId="19295" xr:uid="{EE8BEC41-BE6F-41EA-A9C3-9C8F370AEDA9}"/>
    <cellStyle name="TotRow - Style4 5 5 6 2 3" xfId="19296" xr:uid="{56B8D5ED-4641-42F5-83E3-74C8513C9E4A}"/>
    <cellStyle name="TotRow - Style4 5 5 6 3" xfId="19297" xr:uid="{0DBEB204-BF20-40AC-9ABF-3931AD3C1D87}"/>
    <cellStyle name="TotRow - Style4 5 5 7" xfId="19298" xr:uid="{79941942-508D-418C-AC76-1016AE28D848}"/>
    <cellStyle name="TotRow - Style4 5 5 7 2" xfId="19299" xr:uid="{EE207BE6-ED09-4D39-ACD5-5BE3604E7249}"/>
    <cellStyle name="TotRow - Style4 5 5 7 2 2" xfId="19300" xr:uid="{DA44CACB-42C5-466B-BC62-7DB381B20CE8}"/>
    <cellStyle name="TotRow - Style4 5 5 7 3" xfId="19301" xr:uid="{EDB4BD85-D057-4F83-B4BC-118921FE89A2}"/>
    <cellStyle name="TotRow - Style4 5 5 8" xfId="19302" xr:uid="{36D3A5AA-5BE3-4C7B-B628-2ADE402E2688}"/>
    <cellStyle name="TotRow - Style4 5 5 8 2" xfId="19303" xr:uid="{515593CB-806C-4D14-83AA-A98332863F34}"/>
    <cellStyle name="TotRow - Style4 5 5 9" xfId="19304" xr:uid="{DA9078BC-ED40-458C-B5FD-9577BBF072E2}"/>
    <cellStyle name="TotRow - Style4 5 6" xfId="19305" xr:uid="{A99BACBA-1396-49F7-BF23-58549CAC6004}"/>
    <cellStyle name="TotRow - Style4 5 6 2" xfId="19306" xr:uid="{AED5B31C-868F-4636-9E99-F94F217E3FCB}"/>
    <cellStyle name="TotRow - Style4 5 6 2 2" xfId="19307" xr:uid="{3D75B008-B349-4D0F-B9F7-A66923BD856E}"/>
    <cellStyle name="TotRow - Style4 5 6 2 2 2" xfId="19308" xr:uid="{230A0CF7-9A12-4635-956E-07A120707AA5}"/>
    <cellStyle name="TotRow - Style4 5 6 2 2 2 2" xfId="19309" xr:uid="{CD7F782D-20FB-4288-A95E-69C1651B27C2}"/>
    <cellStyle name="TotRow - Style4 5 6 2 2 3" xfId="19310" xr:uid="{B630B22C-0FDA-447B-A16F-D284BB0B4901}"/>
    <cellStyle name="TotRow - Style4 5 6 2 3" xfId="19311" xr:uid="{A12EAD99-84FA-4923-AA8A-51A659DCCC03}"/>
    <cellStyle name="TotRow - Style4 5 6 3" xfId="19312" xr:uid="{4783AFB3-25A9-456A-8D69-B1A12F51A8C6}"/>
    <cellStyle name="TotRow - Style4 5 6 3 2" xfId="19313" xr:uid="{1AACC16B-F53A-4CFD-BE55-04984DE379EE}"/>
    <cellStyle name="TotRow - Style4 5 6 3 2 2" xfId="19314" xr:uid="{82E3BF00-EE76-4ED6-9860-38A5C0E1091E}"/>
    <cellStyle name="TotRow - Style4 5 6 3 3" xfId="19315" xr:uid="{B91473BA-2EE8-4C48-B95A-86067E3D9011}"/>
    <cellStyle name="TotRow - Style4 5 6 4" xfId="19316" xr:uid="{EB30BF50-4175-435D-A88E-A37A0AC4636C}"/>
    <cellStyle name="TotRow - Style4 5 6 4 2" xfId="19317" xr:uid="{F36C2B2D-5EF3-4DC2-81D9-A53488F4D1D0}"/>
    <cellStyle name="TotRow - Style4 5 6 5" xfId="19318" xr:uid="{92606815-F491-4469-90BF-6D04443A809F}"/>
    <cellStyle name="TotRow - Style4 5 7" xfId="19319" xr:uid="{AF1EDE5E-134F-4D8A-AE20-76A954BAE6BE}"/>
    <cellStyle name="TotRow - Style4 5 7 2" xfId="19320" xr:uid="{664325D2-25A5-43A9-B399-8442EFAD8FBC}"/>
    <cellStyle name="TotRow - Style4 5 7 2 2" xfId="19321" xr:uid="{FA49DD3C-1C4A-4B10-B8BF-4A64E1D09547}"/>
    <cellStyle name="TotRow - Style4 5 7 2 2 2" xfId="19322" xr:uid="{CD80DC26-B7F9-46BD-9AF7-281F3610A544}"/>
    <cellStyle name="TotRow - Style4 5 7 2 2 2 2" xfId="19323" xr:uid="{956EDFF0-3B89-4177-92A1-75E89DC98A09}"/>
    <cellStyle name="TotRow - Style4 5 7 2 2 3" xfId="19324" xr:uid="{056D0718-F540-4E04-AABD-C89195565EEE}"/>
    <cellStyle name="TotRow - Style4 5 7 2 3" xfId="19325" xr:uid="{DF170688-9276-4317-84BA-196F3D1EC7E3}"/>
    <cellStyle name="TotRow - Style4 5 7 3" xfId="19326" xr:uid="{E70B4E5A-B135-436C-926F-FE63AED3D760}"/>
    <cellStyle name="TotRow - Style4 5 7 3 2" xfId="19327" xr:uid="{527BB0AE-ABC4-4726-9581-A01250B3687A}"/>
    <cellStyle name="TotRow - Style4 5 7 3 2 2" xfId="19328" xr:uid="{3E1BF890-B4B7-4EEC-9173-E5BEA3AF09AD}"/>
    <cellStyle name="TotRow - Style4 5 7 3 3" xfId="19329" xr:uid="{31911120-A5FB-49E3-A1E1-8F37776B69B4}"/>
    <cellStyle name="TotRow - Style4 5 7 4" xfId="19330" xr:uid="{4ECC418C-3D76-4E11-B5BE-B6CE74713DBA}"/>
    <cellStyle name="TotRow - Style4 5 7 4 2" xfId="19331" xr:uid="{8E654FF8-4D82-4C9C-91EC-C88A7BCA5F25}"/>
    <cellStyle name="TotRow - Style4 5 7 5" xfId="19332" xr:uid="{D4BEC3D6-6681-40E4-9660-504D08309395}"/>
    <cellStyle name="TotRow - Style4 5 8" xfId="19333" xr:uid="{FAC6F1BC-7F23-4DBF-B494-612505521618}"/>
    <cellStyle name="TotRow - Style4 5 8 2" xfId="19334" xr:uid="{520E32EC-D040-4A3A-A309-3E2FAB38F9D9}"/>
    <cellStyle name="TotRow - Style4 5 8 2 2" xfId="19335" xr:uid="{DD8C943D-26F2-4B12-AE1B-20EEA36B6254}"/>
    <cellStyle name="TotRow - Style4 5 8 2 2 2" xfId="19336" xr:uid="{BCA17304-18C6-4793-B4C9-05097D4A4938}"/>
    <cellStyle name="TotRow - Style4 5 8 2 2 2 2" xfId="19337" xr:uid="{523E2553-41A6-4E80-91CE-9351A53DE20B}"/>
    <cellStyle name="TotRow - Style4 5 8 2 2 3" xfId="19338" xr:uid="{51DE00C1-606E-46EC-A956-CF00885DE012}"/>
    <cellStyle name="TotRow - Style4 5 8 2 3" xfId="19339" xr:uid="{BC4910DD-B4CA-4B5F-8EBC-2603B0117F2F}"/>
    <cellStyle name="TotRow - Style4 5 8 3" xfId="19340" xr:uid="{CF9BA0C7-F132-4353-B559-517C1747A639}"/>
    <cellStyle name="TotRow - Style4 5 8 3 2" xfId="19341" xr:uid="{2D7EBAC0-D695-4A94-8E0E-AC635F5FCDD7}"/>
    <cellStyle name="TotRow - Style4 5 8 3 2 2" xfId="19342" xr:uid="{FDE19821-A191-4740-A1A2-C44B3E782107}"/>
    <cellStyle name="TotRow - Style4 5 8 3 3" xfId="19343" xr:uid="{4E6DDC1A-EB3B-405F-B8B2-CA75AC278CF2}"/>
    <cellStyle name="TotRow - Style4 5 8 4" xfId="19344" xr:uid="{BF051688-625B-4F86-99EE-B4B1C72A88EA}"/>
    <cellStyle name="TotRow - Style4 5 8 4 2" xfId="19345" xr:uid="{26ACF828-607A-4554-92C5-907BD947DB95}"/>
    <cellStyle name="TotRow - Style4 5 8 5" xfId="19346" xr:uid="{DD39970E-8B92-4433-8CE6-72DDB94DDB7E}"/>
    <cellStyle name="TotRow - Style4 5 9" xfId="19347" xr:uid="{F2415287-9D90-4271-B478-00FE3A7B87B6}"/>
    <cellStyle name="TotRow - Style4 5 9 2" xfId="19348" xr:uid="{FA9376CB-ED3C-40B0-83DB-F42192309F4D}"/>
    <cellStyle name="TotRow - Style4 5 9 2 2" xfId="19349" xr:uid="{38ED5E12-0AEF-4DF9-B7A1-266128BD14DB}"/>
    <cellStyle name="TotRow - Style4 5 9 2 2 2" xfId="19350" xr:uid="{1249E209-9CDD-450D-A2DB-E370ED6218E3}"/>
    <cellStyle name="TotRow - Style4 5 9 2 3" xfId="19351" xr:uid="{97ED611A-55DE-4344-994F-F2061A729797}"/>
    <cellStyle name="TotRow - Style4 5 9 3" xfId="19352" xr:uid="{8CA5DB99-E027-4D9A-A228-DD49E627908D}"/>
    <cellStyle name="TotRow - Style4 6" xfId="19353" xr:uid="{8A5981FC-C75A-4BD2-9631-0D8275C35A44}"/>
    <cellStyle name="TotRow - Style4 6 10" xfId="19354" xr:uid="{3FA7886B-A78A-469B-AED7-4742B2450E58}"/>
    <cellStyle name="TotRow - Style4 6 10 2" xfId="19355" xr:uid="{0E3CC242-8D08-45EE-A17A-476B0DF89BD3}"/>
    <cellStyle name="TotRow - Style4 6 11" xfId="19356" xr:uid="{2B63A2F7-257E-4944-A928-566E141A8980}"/>
    <cellStyle name="TotRow - Style4 6 2" xfId="19357" xr:uid="{67672770-FD92-4F75-A36B-56D8470BDA39}"/>
    <cellStyle name="TotRow - Style4 6 2 2" xfId="19358" xr:uid="{33E5E17A-FBE4-4D81-811B-6F9D255B3485}"/>
    <cellStyle name="TotRow - Style4 6 2 2 2" xfId="19359" xr:uid="{E6328454-7BC7-4418-A144-0BBF533D4618}"/>
    <cellStyle name="TotRow - Style4 6 2 2 2 2" xfId="19360" xr:uid="{0F67C596-4124-43B1-B2DA-6D8DFFB4C6A2}"/>
    <cellStyle name="TotRow - Style4 6 2 2 2 2 2" xfId="19361" xr:uid="{C5D86E3E-7591-44A8-8F23-E542B0048782}"/>
    <cellStyle name="TotRow - Style4 6 2 2 2 2 2 2" xfId="19362" xr:uid="{7EE8E2BA-1CC0-4083-BEFB-0AA007AB55E2}"/>
    <cellStyle name="TotRow - Style4 6 2 2 2 2 3" xfId="19363" xr:uid="{CC6B23FB-5665-4A34-B2CE-D2C1AA831EB2}"/>
    <cellStyle name="TotRow - Style4 6 2 2 2 3" xfId="19364" xr:uid="{32AF06C9-13BF-4E4F-93D5-E356B7597C73}"/>
    <cellStyle name="TotRow - Style4 6 2 2 3" xfId="19365" xr:uid="{FFE92770-D177-47FE-B2A3-3AF2EA890D15}"/>
    <cellStyle name="TotRow - Style4 6 2 2 3 2" xfId="19366" xr:uid="{9C11D3ED-A143-46A2-8174-59DA36C4472E}"/>
    <cellStyle name="TotRow - Style4 6 2 2 3 2 2" xfId="19367" xr:uid="{6707C923-BE8C-4A9B-A10C-AFC239F0C77B}"/>
    <cellStyle name="TotRow - Style4 6 2 2 3 3" xfId="19368" xr:uid="{0B3D0A8C-A639-4B01-B1E4-021A055ADC64}"/>
    <cellStyle name="TotRow - Style4 6 2 2 4" xfId="19369" xr:uid="{C0C79912-0FB9-426E-9EEB-48415B52E1D0}"/>
    <cellStyle name="TotRow - Style4 6 2 2 4 2" xfId="19370" xr:uid="{56000B9B-1976-4A9D-A89F-2327FC88351A}"/>
    <cellStyle name="TotRow - Style4 6 2 2 5" xfId="19371" xr:uid="{417AFDE8-4FD0-46E8-BC02-33A4CA91C5A0}"/>
    <cellStyle name="TotRow - Style4 6 2 3" xfId="19372" xr:uid="{04B826E7-7546-45BF-BF1B-906A3EE06E98}"/>
    <cellStyle name="TotRow - Style4 6 2 3 2" xfId="19373" xr:uid="{5C4A299D-1D85-45A9-B313-D0EAE42F2B27}"/>
    <cellStyle name="TotRow - Style4 6 2 3 2 2" xfId="19374" xr:uid="{8C0CBAAD-A969-4DCD-BB1E-FF6243BB09C5}"/>
    <cellStyle name="TotRow - Style4 6 2 3 2 2 2" xfId="19375" xr:uid="{2096B94C-928E-4502-A8F2-675C6515A2F6}"/>
    <cellStyle name="TotRow - Style4 6 2 3 2 2 2 2" xfId="19376" xr:uid="{0492325E-2482-4F45-B38F-5E2E87226B5E}"/>
    <cellStyle name="TotRow - Style4 6 2 3 2 2 3" xfId="19377" xr:uid="{3909E22F-5352-4D48-9BF8-54576B2D8993}"/>
    <cellStyle name="TotRow - Style4 6 2 3 2 3" xfId="19378" xr:uid="{646A0AB1-27E1-4E1B-AA0C-A76D06EF76C2}"/>
    <cellStyle name="TotRow - Style4 6 2 3 3" xfId="19379" xr:uid="{270B0BDE-5891-4574-911D-602D87FFD66A}"/>
    <cellStyle name="TotRow - Style4 6 2 3 3 2" xfId="19380" xr:uid="{BE6DB3DF-4E0F-43D9-AE15-AEA5E98B9F59}"/>
    <cellStyle name="TotRow - Style4 6 2 3 4" xfId="19381" xr:uid="{44EAEED3-3630-407D-AB45-B0D882A0A1D3}"/>
    <cellStyle name="TotRow - Style4 6 2 4" xfId="19382" xr:uid="{920D2C7E-20BA-47D2-82F4-7511BED20C74}"/>
    <cellStyle name="TotRow - Style4 6 2 4 2" xfId="19383" xr:uid="{AC7AF2E8-DA72-441B-A7E3-377159AE3737}"/>
    <cellStyle name="TotRow - Style4 6 2 4 2 2" xfId="19384" xr:uid="{24F3A2A8-4EEE-4C54-B9A7-CA203917C742}"/>
    <cellStyle name="TotRow - Style4 6 2 4 2 2 2" xfId="19385" xr:uid="{AF656732-5134-4B45-9FC6-2008FA9DFD2C}"/>
    <cellStyle name="TotRow - Style4 6 2 4 2 2 2 2" xfId="19386" xr:uid="{135EAEFD-EDD6-48A5-AB59-6C3388C204E5}"/>
    <cellStyle name="TotRow - Style4 6 2 4 2 2 3" xfId="19387" xr:uid="{9C60875E-B66C-452E-808F-93CF647AFED5}"/>
    <cellStyle name="TotRow - Style4 6 2 4 2 3" xfId="19388" xr:uid="{0AD8B9AC-5BB6-45A2-B1CF-6F3801A576E5}"/>
    <cellStyle name="TotRow - Style4 6 2 4 3" xfId="19389" xr:uid="{AE69EFC2-77FC-4BE7-A7AF-565A5D318447}"/>
    <cellStyle name="TotRow - Style4 6 2 4 3 2" xfId="19390" xr:uid="{FB6735DB-3E69-48D6-86D7-F9D518991749}"/>
    <cellStyle name="TotRow - Style4 6 2 4 3 2 2" xfId="19391" xr:uid="{BD8CC901-6431-47AB-A60E-73C44B47873F}"/>
    <cellStyle name="TotRow - Style4 6 2 4 3 3" xfId="19392" xr:uid="{645341ED-F2F4-4C56-B138-BE12A6A105D4}"/>
    <cellStyle name="TotRow - Style4 6 2 4 4" xfId="19393" xr:uid="{FCE2D495-8B10-4554-BAD1-5197C30EF36A}"/>
    <cellStyle name="TotRow - Style4 6 2 4 4 2" xfId="19394" xr:uid="{4F4C9E22-1AE7-4D73-ADCE-B65D5242EAC6}"/>
    <cellStyle name="TotRow - Style4 6 2 4 5" xfId="19395" xr:uid="{26440169-E39D-4B71-8CA7-CF0C1417D269}"/>
    <cellStyle name="TotRow - Style4 6 2 5" xfId="19396" xr:uid="{4DBB91E6-A51F-41E2-AB43-27F9834D7FC4}"/>
    <cellStyle name="TotRow - Style4 6 2 5 2" xfId="19397" xr:uid="{AC8583DF-ED72-4EE7-9B0D-05B752599373}"/>
    <cellStyle name="TotRow - Style4 6 2 5 2 2" xfId="19398" xr:uid="{2CAB8DCA-8CFC-47E6-8E67-FB9A3486B017}"/>
    <cellStyle name="TotRow - Style4 6 2 5 2 2 2" xfId="19399" xr:uid="{1BCB38DA-B4FB-45D0-8B7E-CCC5063BAF77}"/>
    <cellStyle name="TotRow - Style4 6 2 5 2 2 2 2" xfId="19400" xr:uid="{07974774-47BC-49D0-96E4-AE058EF6FFB2}"/>
    <cellStyle name="TotRow - Style4 6 2 5 2 2 3" xfId="19401" xr:uid="{0E48D78C-9D85-4A98-A778-0F98769EFE8B}"/>
    <cellStyle name="TotRow - Style4 6 2 5 2 3" xfId="19402" xr:uid="{A6926AA5-BBBD-49C2-BF0A-06B8873AC704}"/>
    <cellStyle name="TotRow - Style4 6 2 5 3" xfId="19403" xr:uid="{CE228356-2324-4DED-A0B3-E322602EE41D}"/>
    <cellStyle name="TotRow - Style4 6 2 5 3 2" xfId="19404" xr:uid="{003A28E9-54E7-4CDA-9DA2-A4A97863356A}"/>
    <cellStyle name="TotRow - Style4 6 2 5 3 2 2" xfId="19405" xr:uid="{02BDAD2E-C08E-418E-A525-8ED221685113}"/>
    <cellStyle name="TotRow - Style4 6 2 5 3 3" xfId="19406" xr:uid="{CBC77F5F-C7B3-4AC2-AC37-03CC1F33B5A3}"/>
    <cellStyle name="TotRow - Style4 6 2 5 4" xfId="19407" xr:uid="{09FB9D32-216E-4B02-BC24-038ED7219D59}"/>
    <cellStyle name="TotRow - Style4 6 2 6" xfId="19408" xr:uid="{EE0BF34D-3AED-49A1-BAB6-5FAE1228AC16}"/>
    <cellStyle name="TotRow - Style4 6 2 6 2" xfId="19409" xr:uid="{09F0FFCD-DD25-4E94-87A1-9C83CF94236D}"/>
    <cellStyle name="TotRow - Style4 6 2 6 2 2" xfId="19410" xr:uid="{5952FE0D-7793-4CF5-9FB8-7581E7B83A48}"/>
    <cellStyle name="TotRow - Style4 6 2 6 2 2 2" xfId="19411" xr:uid="{99447ECA-0839-49E6-98BC-0BEF4056A6F4}"/>
    <cellStyle name="TotRow - Style4 6 2 6 2 3" xfId="19412" xr:uid="{33728A21-7E1E-47A9-89A2-CA2EED7B0BB6}"/>
    <cellStyle name="TotRow - Style4 6 2 6 3" xfId="19413" xr:uid="{CD6623B6-28B8-4BE5-8B19-FB4984472F2E}"/>
    <cellStyle name="TotRow - Style4 6 2 7" xfId="19414" xr:uid="{202A9ACD-E3C0-4948-83D0-B8077EB7CC56}"/>
    <cellStyle name="TotRow - Style4 6 2 7 2" xfId="19415" xr:uid="{13D9C945-4585-4004-8C6C-3CB49D1CD3D0}"/>
    <cellStyle name="TotRow - Style4 6 2 7 2 2" xfId="19416" xr:uid="{4804D1DC-78E9-4491-A28F-A3B98F375147}"/>
    <cellStyle name="TotRow - Style4 6 2 7 3" xfId="19417" xr:uid="{90D03D67-0340-4AE3-9678-37BE98347B8B}"/>
    <cellStyle name="TotRow - Style4 6 2 8" xfId="19418" xr:uid="{C46A02EE-1207-4FAF-8C52-04A9EFF3D435}"/>
    <cellStyle name="TotRow - Style4 6 2 8 2" xfId="19419" xr:uid="{FECC7F2C-CD4F-4E09-B78E-BEF9393A76DC}"/>
    <cellStyle name="TotRow - Style4 6 2 9" xfId="19420" xr:uid="{C37C7A94-F0AB-442A-957B-E091BEA568FE}"/>
    <cellStyle name="TotRow - Style4 6 3" xfId="19421" xr:uid="{6D312D91-A399-4C3E-885F-3A8550F8B27C}"/>
    <cellStyle name="TotRow - Style4 6 3 2" xfId="19422" xr:uid="{438CFFF2-3BE8-49AB-BECF-439E337B089D}"/>
    <cellStyle name="TotRow - Style4 6 3 2 2" xfId="19423" xr:uid="{46BB1C06-67A7-4D36-A65C-875A3AF665AB}"/>
    <cellStyle name="TotRow - Style4 6 3 2 2 2" xfId="19424" xr:uid="{86549A61-D798-48CB-9C66-4EC01600B9D0}"/>
    <cellStyle name="TotRow - Style4 6 3 2 2 2 2" xfId="19425" xr:uid="{FBBB9010-10EE-4988-A9D9-A94B3E7E6094}"/>
    <cellStyle name="TotRow - Style4 6 3 2 2 2 2 2" xfId="19426" xr:uid="{FFB7B550-43F2-4C30-BEC2-F35013B8DD7C}"/>
    <cellStyle name="TotRow - Style4 6 3 2 2 2 3" xfId="19427" xr:uid="{8ABA1CBF-1946-4675-9019-049B8F9A00C0}"/>
    <cellStyle name="TotRow - Style4 6 3 2 2 3" xfId="19428" xr:uid="{CD2F6B6D-0037-41B2-8314-833E671E4699}"/>
    <cellStyle name="TotRow - Style4 6 3 2 3" xfId="19429" xr:uid="{88D45772-2573-499F-9926-B15C9FE6B362}"/>
    <cellStyle name="TotRow - Style4 6 3 2 3 2" xfId="19430" xr:uid="{66AF5E12-0BA1-4FC4-B78A-C4D2EDA8D02B}"/>
    <cellStyle name="TotRow - Style4 6 3 2 3 2 2" xfId="19431" xr:uid="{117E602A-23B7-4F2C-BBD2-3214A6E9F5D2}"/>
    <cellStyle name="TotRow - Style4 6 3 2 3 3" xfId="19432" xr:uid="{F319705F-5C86-4EDC-B512-4EF02DF386F2}"/>
    <cellStyle name="TotRow - Style4 6 3 2 4" xfId="19433" xr:uid="{6CC926D9-FA42-4A5D-B589-67E94543FAFA}"/>
    <cellStyle name="TotRow - Style4 6 3 2 4 2" xfId="19434" xr:uid="{553D976E-6FB3-409C-AFB7-1DEB21AF417C}"/>
    <cellStyle name="TotRow - Style4 6 3 2 5" xfId="19435" xr:uid="{C78193BD-97BB-4DA8-9130-7469B722D3F8}"/>
    <cellStyle name="TotRow - Style4 6 3 3" xfId="19436" xr:uid="{5AA24E33-D833-4B42-B72B-61215B994F9E}"/>
    <cellStyle name="TotRow - Style4 6 3 3 2" xfId="19437" xr:uid="{207CA54E-454A-41C3-BFD3-FD4445E6B4D2}"/>
    <cellStyle name="TotRow - Style4 6 3 3 2 2" xfId="19438" xr:uid="{6586F464-780F-46B3-9593-575C81CB48B1}"/>
    <cellStyle name="TotRow - Style4 6 3 3 2 2 2" xfId="19439" xr:uid="{4F7D94BA-92C6-4C4A-93B2-7E4D8E636CF5}"/>
    <cellStyle name="TotRow - Style4 6 3 3 2 2 2 2" xfId="19440" xr:uid="{EF1B0636-DC26-411B-B049-29DCDA9E0574}"/>
    <cellStyle name="TotRow - Style4 6 3 3 2 2 3" xfId="19441" xr:uid="{D0590B72-5035-4CC1-8082-18536F0D0149}"/>
    <cellStyle name="TotRow - Style4 6 3 3 2 3" xfId="19442" xr:uid="{29296935-716E-4D7E-B463-0F6C9F007C9E}"/>
    <cellStyle name="TotRow - Style4 6 3 3 3" xfId="19443" xr:uid="{8492B52D-C32E-4C22-9C83-C185D0DC4793}"/>
    <cellStyle name="TotRow - Style4 6 3 3 3 2" xfId="19444" xr:uid="{3F35796A-4A7D-4DC7-A5A1-8E705479BCBB}"/>
    <cellStyle name="TotRow - Style4 6 3 3 4" xfId="19445" xr:uid="{E04C55E7-52A6-4839-92F8-57420FD5BBE9}"/>
    <cellStyle name="TotRow - Style4 6 3 4" xfId="19446" xr:uid="{F25B7AE8-7B7E-4884-A468-DA6C1C5B3117}"/>
    <cellStyle name="TotRow - Style4 6 3 4 2" xfId="19447" xr:uid="{CE46208C-33F8-4AE7-BE1A-1F3585E59D48}"/>
    <cellStyle name="TotRow - Style4 6 3 4 2 2" xfId="19448" xr:uid="{20535DFB-B093-4B36-8AD9-AC1A372439B0}"/>
    <cellStyle name="TotRow - Style4 6 3 4 2 2 2" xfId="19449" xr:uid="{A9476BED-4F62-4813-AB92-07CE170A544D}"/>
    <cellStyle name="TotRow - Style4 6 3 4 2 2 2 2" xfId="19450" xr:uid="{1F001716-2C8E-4C76-9927-AB52735A288F}"/>
    <cellStyle name="TotRow - Style4 6 3 4 2 2 3" xfId="19451" xr:uid="{74360DD6-389C-4A33-AF85-670ABF5BD561}"/>
    <cellStyle name="TotRow - Style4 6 3 4 2 3" xfId="19452" xr:uid="{60360DD0-6CC2-436E-8808-A6382E9AE08B}"/>
    <cellStyle name="TotRow - Style4 6 3 4 3" xfId="19453" xr:uid="{823CE947-1789-4993-A7C1-F1475D09B400}"/>
    <cellStyle name="TotRow - Style4 6 3 4 3 2" xfId="19454" xr:uid="{7AF4441F-E0C4-4EBE-A843-A5BBA9921112}"/>
    <cellStyle name="TotRow - Style4 6 3 4 3 2 2" xfId="19455" xr:uid="{79B6DB9C-5405-4E2E-8BC7-23762B8CD28E}"/>
    <cellStyle name="TotRow - Style4 6 3 4 3 3" xfId="19456" xr:uid="{CC1355AF-F781-4931-8D19-BC0B11C1DE7B}"/>
    <cellStyle name="TotRow - Style4 6 3 4 4" xfId="19457" xr:uid="{DED7C643-99C5-4D89-B1B4-32DFCFF84AE4}"/>
    <cellStyle name="TotRow - Style4 6 3 4 4 2" xfId="19458" xr:uid="{22B6C4FB-0657-4374-9DE0-82A5096D626F}"/>
    <cellStyle name="TotRow - Style4 6 3 4 5" xfId="19459" xr:uid="{D5D42328-901E-4E4E-919A-7807534C9D2C}"/>
    <cellStyle name="TotRow - Style4 6 3 5" xfId="19460" xr:uid="{047B0740-2DBD-4D80-A811-72AB222DFD71}"/>
    <cellStyle name="TotRow - Style4 6 3 5 2" xfId="19461" xr:uid="{7E1F0CF3-7695-4C5D-9C91-4563594697B0}"/>
    <cellStyle name="TotRow - Style4 6 3 5 2 2" xfId="19462" xr:uid="{3919E4FD-CDFB-4E5E-B1CF-C5400E24FEB6}"/>
    <cellStyle name="TotRow - Style4 6 3 5 2 2 2" xfId="19463" xr:uid="{2B0A43AA-6555-4B79-9637-38D59C4C46E8}"/>
    <cellStyle name="TotRow - Style4 6 3 5 2 2 2 2" xfId="19464" xr:uid="{717D8101-6B21-44B3-8A9F-CD63B6978219}"/>
    <cellStyle name="TotRow - Style4 6 3 5 2 2 3" xfId="19465" xr:uid="{70E92BA1-1A1D-49ED-B2BA-63BE87F3A315}"/>
    <cellStyle name="TotRow - Style4 6 3 5 2 3" xfId="19466" xr:uid="{338F5B6D-9EB6-4632-923E-BFC2A9334736}"/>
    <cellStyle name="TotRow - Style4 6 3 5 3" xfId="19467" xr:uid="{D539A697-B23A-498F-A88E-88617A3524CE}"/>
    <cellStyle name="TotRow - Style4 6 3 5 3 2" xfId="19468" xr:uid="{4ECE4A18-5776-47CB-BD34-4E7B965F0AD2}"/>
    <cellStyle name="TotRow - Style4 6 3 5 3 2 2" xfId="19469" xr:uid="{CD0A9227-2255-4DE4-AD50-84B4BD12C001}"/>
    <cellStyle name="TotRow - Style4 6 3 5 3 3" xfId="19470" xr:uid="{134D7EA3-4682-4505-9311-C28329069D45}"/>
    <cellStyle name="TotRow - Style4 6 3 5 4" xfId="19471" xr:uid="{61B98180-5B84-4E7D-8A38-9CEC7A0CDC08}"/>
    <cellStyle name="TotRow - Style4 6 3 6" xfId="19472" xr:uid="{584A6BB2-AB84-404D-B7BB-A8FB83EA342B}"/>
    <cellStyle name="TotRow - Style4 6 3 6 2" xfId="19473" xr:uid="{A6AD5CEB-0D3F-4329-A35C-900347407F03}"/>
    <cellStyle name="TotRow - Style4 6 3 6 2 2" xfId="19474" xr:uid="{F366F5FB-6AFB-40E7-A299-3FD8C922F979}"/>
    <cellStyle name="TotRow - Style4 6 3 6 2 2 2" xfId="19475" xr:uid="{115C87F0-F4EF-44A1-B647-1840506BE10F}"/>
    <cellStyle name="TotRow - Style4 6 3 6 2 3" xfId="19476" xr:uid="{868245D2-0902-4ADB-80F6-F0D095146693}"/>
    <cellStyle name="TotRow - Style4 6 3 6 3" xfId="19477" xr:uid="{AB22C7F5-CC17-40CD-A841-D4F53FA4F264}"/>
    <cellStyle name="TotRow - Style4 6 3 7" xfId="19478" xr:uid="{99CBA50B-E9D6-45D3-9A91-1639434C5A8F}"/>
    <cellStyle name="TotRow - Style4 6 3 7 2" xfId="19479" xr:uid="{376FFB67-D284-4A85-93B3-E95C12A3F49E}"/>
    <cellStyle name="TotRow - Style4 6 3 7 2 2" xfId="19480" xr:uid="{D7D1B9E4-7596-49D6-84F7-3A78AFE980F3}"/>
    <cellStyle name="TotRow - Style4 6 3 7 3" xfId="19481" xr:uid="{6FE646BA-A3C2-4E7D-9F9F-3515D23EBEAE}"/>
    <cellStyle name="TotRow - Style4 6 3 8" xfId="19482" xr:uid="{0C823D8D-ABD4-43CA-A6C2-36F91D25838D}"/>
    <cellStyle name="TotRow - Style4 6 3 8 2" xfId="19483" xr:uid="{710B5AF8-1703-49ED-B8EA-B6AA2FD12F0C}"/>
    <cellStyle name="TotRow - Style4 6 3 9" xfId="19484" xr:uid="{6A0A76D5-8DE0-4926-A5A3-4B1360D20FFA}"/>
    <cellStyle name="TotRow - Style4 6 4" xfId="19485" xr:uid="{C776C4E7-D685-4744-83ED-2E3C9A871117}"/>
    <cellStyle name="TotRow - Style4 6 4 2" xfId="19486" xr:uid="{A073365A-6162-44AC-BC2C-03256CC9F702}"/>
    <cellStyle name="TotRow - Style4 6 4 2 2" xfId="19487" xr:uid="{52CE71AD-560F-48CC-AC7A-C90FD9E380B4}"/>
    <cellStyle name="TotRow - Style4 6 4 2 2 2" xfId="19488" xr:uid="{F5274F17-2364-43AE-88DD-7CAE442E7484}"/>
    <cellStyle name="TotRow - Style4 6 4 2 2 2 2" xfId="19489" xr:uid="{35DA943A-C0ED-44F5-AFBC-794C17484C30}"/>
    <cellStyle name="TotRow - Style4 6 4 2 2 2 2 2" xfId="19490" xr:uid="{71865E34-D6C5-4ADC-80F6-2692DE987057}"/>
    <cellStyle name="TotRow - Style4 6 4 2 2 2 3" xfId="19491" xr:uid="{456A2EAA-ED65-4CB2-8BBC-E5E7D7768972}"/>
    <cellStyle name="TotRow - Style4 6 4 2 2 3" xfId="19492" xr:uid="{9232D814-7CCE-40B4-AD4A-63FEF0526A77}"/>
    <cellStyle name="TotRow - Style4 6 4 2 3" xfId="19493" xr:uid="{9E5468F7-15B5-4482-B5B1-42D4A3EAE48C}"/>
    <cellStyle name="TotRow - Style4 6 4 2 3 2" xfId="19494" xr:uid="{523CD730-9EEE-4DCB-BDCA-894AD3B978FD}"/>
    <cellStyle name="TotRow - Style4 6 4 2 3 2 2" xfId="19495" xr:uid="{74D7C8DE-8502-4DB9-9B43-ABC9D6453068}"/>
    <cellStyle name="TotRow - Style4 6 4 2 3 3" xfId="19496" xr:uid="{EDC68E85-08AA-43B1-9852-15DE3DB61C29}"/>
    <cellStyle name="TotRow - Style4 6 4 2 4" xfId="19497" xr:uid="{E6EEDC24-924B-4141-BFE8-D67052227F3E}"/>
    <cellStyle name="TotRow - Style4 6 4 2 4 2" xfId="19498" xr:uid="{98D32087-8783-455B-8BDF-74D004C67CE9}"/>
    <cellStyle name="TotRow - Style4 6 4 2 5" xfId="19499" xr:uid="{EBC8D11D-89F6-4E76-9302-4A69DFB11C7B}"/>
    <cellStyle name="TotRow - Style4 6 4 3" xfId="19500" xr:uid="{C6FE1328-1FB2-4CD7-AF73-C8CAD926F145}"/>
    <cellStyle name="TotRow - Style4 6 4 3 2" xfId="19501" xr:uid="{4C35B40C-28F8-43B0-BD32-7440A62C145E}"/>
    <cellStyle name="TotRow - Style4 6 4 3 2 2" xfId="19502" xr:uid="{5DBA5034-381F-4F9A-B7DE-79227737A8D9}"/>
    <cellStyle name="TotRow - Style4 6 4 3 2 2 2" xfId="19503" xr:uid="{1D27724C-BC20-4C84-A8C1-9A1DDE413A93}"/>
    <cellStyle name="TotRow - Style4 6 4 3 2 2 2 2" xfId="19504" xr:uid="{35F1E780-40AD-49DC-BB0A-E4C2F014C3D3}"/>
    <cellStyle name="TotRow - Style4 6 4 3 2 2 3" xfId="19505" xr:uid="{416C2D6F-A70A-417E-9DAE-D2485B6522DE}"/>
    <cellStyle name="TotRow - Style4 6 4 3 2 3" xfId="19506" xr:uid="{F0B2BD2C-2F5B-4CE4-9C84-76BF4471FB77}"/>
    <cellStyle name="TotRow - Style4 6 4 3 3" xfId="19507" xr:uid="{C890CB79-1508-4B51-9D45-900FEF44DADA}"/>
    <cellStyle name="TotRow - Style4 6 4 3 3 2" xfId="19508" xr:uid="{E7240DB6-375B-48B6-9A45-B4A3B96F2E9B}"/>
    <cellStyle name="TotRow - Style4 6 4 3 4" xfId="19509" xr:uid="{0223B3C8-E927-435C-A06F-3F7E425BB2B4}"/>
    <cellStyle name="TotRow - Style4 6 4 4" xfId="19510" xr:uid="{1033DBC6-1016-4238-BFD7-99B445CFF664}"/>
    <cellStyle name="TotRow - Style4 6 4 4 2" xfId="19511" xr:uid="{426A9337-18FC-425C-81E8-DEF6203E13BD}"/>
    <cellStyle name="TotRow - Style4 6 4 4 2 2" xfId="19512" xr:uid="{F27BED05-EF32-487B-AA30-8CFB8211E6E2}"/>
    <cellStyle name="TotRow - Style4 6 4 4 2 2 2" xfId="19513" xr:uid="{DFC30CC8-6509-467D-83BB-D28C1B4F5D76}"/>
    <cellStyle name="TotRow - Style4 6 4 4 2 2 2 2" xfId="19514" xr:uid="{F64EB7AA-9617-48BB-B1DA-ABC2D3CD25B8}"/>
    <cellStyle name="TotRow - Style4 6 4 4 2 2 3" xfId="19515" xr:uid="{68737DD4-D81A-4923-85FD-46144A046750}"/>
    <cellStyle name="TotRow - Style4 6 4 4 2 3" xfId="19516" xr:uid="{E85F4705-11DF-4D92-AA1C-E47A4925E113}"/>
    <cellStyle name="TotRow - Style4 6 4 4 3" xfId="19517" xr:uid="{34E848F7-F28D-407C-BF05-54683E16A965}"/>
    <cellStyle name="TotRow - Style4 6 4 4 3 2" xfId="19518" xr:uid="{4A854EF0-D77B-4B35-9445-4C9A8E7C1F79}"/>
    <cellStyle name="TotRow - Style4 6 4 4 3 2 2" xfId="19519" xr:uid="{6D4F8701-0349-4D82-A5A7-6B3F3B9BC621}"/>
    <cellStyle name="TotRow - Style4 6 4 4 3 3" xfId="19520" xr:uid="{F4369AF5-C8B3-46B6-81D0-8BB074918419}"/>
    <cellStyle name="TotRow - Style4 6 4 4 4" xfId="19521" xr:uid="{37CBBD0E-824D-4502-A1CD-4CD08F26C0FF}"/>
    <cellStyle name="TotRow - Style4 6 4 4 4 2" xfId="19522" xr:uid="{75EB9001-81CA-4232-BB76-54EC961C1347}"/>
    <cellStyle name="TotRow - Style4 6 4 4 5" xfId="19523" xr:uid="{9DD7C77B-076F-4E53-981A-AE4C42F0A875}"/>
    <cellStyle name="TotRow - Style4 6 4 5" xfId="19524" xr:uid="{BCDA73B3-5C05-4503-B092-1EC54A4E8021}"/>
    <cellStyle name="TotRow - Style4 6 4 5 2" xfId="19525" xr:uid="{80CF8A68-4932-403F-81D8-5BCAF9B0F2BD}"/>
    <cellStyle name="TotRow - Style4 6 4 5 2 2" xfId="19526" xr:uid="{25AF9DD9-DC20-4F1C-80E2-1C170689FE6F}"/>
    <cellStyle name="TotRow - Style4 6 4 5 2 2 2" xfId="19527" xr:uid="{AAD15EC7-E884-4894-949E-36D790578FD7}"/>
    <cellStyle name="TotRow - Style4 6 4 5 2 2 2 2" xfId="19528" xr:uid="{32AB698B-5F88-4CBA-89E2-338329C0C606}"/>
    <cellStyle name="TotRow - Style4 6 4 5 2 2 3" xfId="19529" xr:uid="{B6F7BB09-8713-4145-91B2-F951707BDCC1}"/>
    <cellStyle name="TotRow - Style4 6 4 5 2 3" xfId="19530" xr:uid="{4A2991D1-5C96-4BCF-94A6-045FE27FC049}"/>
    <cellStyle name="TotRow - Style4 6 4 5 3" xfId="19531" xr:uid="{A68AD713-C6B8-48C4-9DD7-A93B0F4DEE1E}"/>
    <cellStyle name="TotRow - Style4 6 4 5 3 2" xfId="19532" xr:uid="{BFFF038B-9F74-4CFE-96CA-15FF5441182C}"/>
    <cellStyle name="TotRow - Style4 6 4 5 3 2 2" xfId="19533" xr:uid="{F266FF78-12E3-4B25-84AA-B0A497FA5B67}"/>
    <cellStyle name="TotRow - Style4 6 4 5 3 3" xfId="19534" xr:uid="{FBF91330-19A0-4135-A992-9360652E1F13}"/>
    <cellStyle name="TotRow - Style4 6 4 5 4" xfId="19535" xr:uid="{1580C724-81AA-469A-B8DC-662A79FC3870}"/>
    <cellStyle name="TotRow - Style4 6 4 6" xfId="19536" xr:uid="{EE100DBE-5D64-45A5-BA54-E89C0519B727}"/>
    <cellStyle name="TotRow - Style4 6 4 6 2" xfId="19537" xr:uid="{256906C9-AF6D-4653-AA8E-449743596A33}"/>
    <cellStyle name="TotRow - Style4 6 4 6 2 2" xfId="19538" xr:uid="{73D61D0B-40EC-4574-B51F-640E923597C4}"/>
    <cellStyle name="TotRow - Style4 6 4 6 2 2 2" xfId="19539" xr:uid="{CFBA19E5-B23E-42CA-8A39-021B8878E2BE}"/>
    <cellStyle name="TotRow - Style4 6 4 6 2 3" xfId="19540" xr:uid="{CB3C121E-085C-4752-913F-38CCF5A8832E}"/>
    <cellStyle name="TotRow - Style4 6 4 6 3" xfId="19541" xr:uid="{A1A2E4DA-261D-4854-9A67-0673328FAFE4}"/>
    <cellStyle name="TotRow - Style4 6 4 7" xfId="19542" xr:uid="{C2585B92-DC03-40E6-82A5-E52D37D8A09C}"/>
    <cellStyle name="TotRow - Style4 6 4 7 2" xfId="19543" xr:uid="{576CEA8A-F01B-4329-894B-67F245B6F6AC}"/>
    <cellStyle name="TotRow - Style4 6 4 7 2 2" xfId="19544" xr:uid="{04DC3DDA-A606-42B0-977B-6FD0BB249D2B}"/>
    <cellStyle name="TotRow - Style4 6 4 7 3" xfId="19545" xr:uid="{9748BC81-836B-47B3-8F95-A08C6A0DFC93}"/>
    <cellStyle name="TotRow - Style4 6 4 8" xfId="19546" xr:uid="{03186691-C1FA-4596-81CC-8CA2B96649A4}"/>
    <cellStyle name="TotRow - Style4 6 4 8 2" xfId="19547" xr:uid="{423F8C39-7693-4D7B-8600-21CC3A39AC86}"/>
    <cellStyle name="TotRow - Style4 6 4 9" xfId="19548" xr:uid="{4FA3484D-0F33-4EC0-A123-7567FF42FC54}"/>
    <cellStyle name="TotRow - Style4 6 5" xfId="19549" xr:uid="{758DF6D6-D263-4B63-91B9-2AB6CF1A9952}"/>
    <cellStyle name="TotRow - Style4 6 5 2" xfId="19550" xr:uid="{0B2D0971-C2D8-44E6-836E-6968602B792B}"/>
    <cellStyle name="TotRow - Style4 6 5 2 2" xfId="19551" xr:uid="{3AB3B59A-029C-4A4D-9DC2-356949220BA9}"/>
    <cellStyle name="TotRow - Style4 6 5 2 2 2" xfId="19552" xr:uid="{1ABD3549-C043-44F5-86D2-566E4599BCB7}"/>
    <cellStyle name="TotRow - Style4 6 5 2 2 2 2" xfId="19553" xr:uid="{4BBB27B6-BDAF-465D-9943-F00EAD9EE3D6}"/>
    <cellStyle name="TotRow - Style4 6 5 2 2 3" xfId="19554" xr:uid="{6103D015-9B4E-4BD0-BEDD-F8D2D1C7E844}"/>
    <cellStyle name="TotRow - Style4 6 5 2 3" xfId="19555" xr:uid="{39D99C54-CD10-43BF-B4DD-5004071A1298}"/>
    <cellStyle name="TotRow - Style4 6 5 3" xfId="19556" xr:uid="{0543970A-119D-4E2B-B0B6-BEC3C49D3FF5}"/>
    <cellStyle name="TotRow - Style4 6 5 3 2" xfId="19557" xr:uid="{8E6B1701-FA75-4151-A1EC-9B73E4C50F2F}"/>
    <cellStyle name="TotRow - Style4 6 5 3 2 2" xfId="19558" xr:uid="{31F2A366-836C-47B9-8717-5764D826A38D}"/>
    <cellStyle name="TotRow - Style4 6 5 3 3" xfId="19559" xr:uid="{6D786B68-7CE0-43EE-9CE7-F4080D2ADB09}"/>
    <cellStyle name="TotRow - Style4 6 5 4" xfId="19560" xr:uid="{EB7584CF-35EA-4E06-B20A-57CCCE2F2118}"/>
    <cellStyle name="TotRow - Style4 6 5 4 2" xfId="19561" xr:uid="{B4B2EDA0-1DF1-494B-91FC-883C2126647C}"/>
    <cellStyle name="TotRow - Style4 6 5 5" xfId="19562" xr:uid="{60D6EE9C-1C2C-4C74-91D7-21D99AA1CFE5}"/>
    <cellStyle name="TotRow - Style4 6 6" xfId="19563" xr:uid="{99AAF37B-F2D4-419B-B112-C1DF4CAADFFA}"/>
    <cellStyle name="TotRow - Style4 6 6 2" xfId="19564" xr:uid="{4A4766E8-38DD-4AD9-A272-4CAF6AB9AC5D}"/>
    <cellStyle name="TotRow - Style4 6 6 2 2" xfId="19565" xr:uid="{15A69675-254B-4C73-8CB6-4FC7D0B27672}"/>
    <cellStyle name="TotRow - Style4 6 6 2 2 2" xfId="19566" xr:uid="{30E3220F-1DE0-4E12-848C-3BDBE121B941}"/>
    <cellStyle name="TotRow - Style4 6 6 2 2 2 2" xfId="19567" xr:uid="{64328C42-8B9E-41C2-911F-F5062AEB630F}"/>
    <cellStyle name="TotRow - Style4 6 6 2 2 3" xfId="19568" xr:uid="{3D56F1F6-F9AC-43EE-9EDD-17289913B14E}"/>
    <cellStyle name="TotRow - Style4 6 6 2 3" xfId="19569" xr:uid="{1754FF89-BB7A-45AD-B9CB-32B9900781BF}"/>
    <cellStyle name="TotRow - Style4 6 6 3" xfId="19570" xr:uid="{408104C5-BB89-46D2-B989-B01535A12493}"/>
    <cellStyle name="TotRow - Style4 6 6 3 2" xfId="19571" xr:uid="{89A117D6-4846-494B-AF4F-72D92A4B9316}"/>
    <cellStyle name="TotRow - Style4 6 6 3 2 2" xfId="19572" xr:uid="{A8948234-137A-455B-8DF1-696395249101}"/>
    <cellStyle name="TotRow - Style4 6 6 3 3" xfId="19573" xr:uid="{977CBC99-D909-473A-B649-03BEB79B2EF9}"/>
    <cellStyle name="TotRow - Style4 6 6 4" xfId="19574" xr:uid="{95602B00-E773-43F5-9E79-F34F0F029029}"/>
    <cellStyle name="TotRow - Style4 6 6 4 2" xfId="19575" xr:uid="{8BD39891-8856-4E8B-AF26-8D6A6EB990F7}"/>
    <cellStyle name="TotRow - Style4 6 6 5" xfId="19576" xr:uid="{6221673F-C8C1-4720-B89B-6D2E5255B028}"/>
    <cellStyle name="TotRow - Style4 6 7" xfId="19577" xr:uid="{E82AD1E9-9C03-46E8-845C-9D5E38B9DBC1}"/>
    <cellStyle name="TotRow - Style4 6 7 2" xfId="19578" xr:uid="{A5047E8F-7260-40F1-B735-09E1AF1A78EA}"/>
    <cellStyle name="TotRow - Style4 6 7 2 2" xfId="19579" xr:uid="{981E8B78-8C87-452F-ABCF-8043C5F3622F}"/>
    <cellStyle name="TotRow - Style4 6 7 2 2 2" xfId="19580" xr:uid="{B7F465AE-A306-4061-91F2-279CBACE0E15}"/>
    <cellStyle name="TotRow - Style4 6 7 2 2 2 2" xfId="19581" xr:uid="{2958655D-4E3D-4372-9F38-0EC088507A7D}"/>
    <cellStyle name="TotRow - Style4 6 7 2 2 3" xfId="19582" xr:uid="{4F2DEB13-4A74-43F7-B467-976544463A28}"/>
    <cellStyle name="TotRow - Style4 6 7 2 3" xfId="19583" xr:uid="{8D3D2F30-2E36-4C4F-81AC-7A4B0A4C3D59}"/>
    <cellStyle name="TotRow - Style4 6 7 3" xfId="19584" xr:uid="{72A2B2AB-1022-4795-A071-791F2B3912ED}"/>
    <cellStyle name="TotRow - Style4 6 7 3 2" xfId="19585" xr:uid="{0EE3F043-D63F-47D6-862E-0D50EDE5B14C}"/>
    <cellStyle name="TotRow - Style4 6 7 3 2 2" xfId="19586" xr:uid="{B82FA20B-8834-474A-ABCE-38FC8ECDAB2B}"/>
    <cellStyle name="TotRow - Style4 6 7 3 3" xfId="19587" xr:uid="{5161AB12-35D0-4723-BEC1-A67CB5C24AF0}"/>
    <cellStyle name="TotRow - Style4 6 7 4" xfId="19588" xr:uid="{B98B1F4E-A16A-4756-A014-B0017340932C}"/>
    <cellStyle name="TotRow - Style4 6 7 4 2" xfId="19589" xr:uid="{E3F76FE3-9855-4E63-9C80-ACE303ABE6F5}"/>
    <cellStyle name="TotRow - Style4 6 7 5" xfId="19590" xr:uid="{5D1FD11B-57B6-45EE-8087-83A960DD2F2C}"/>
    <cellStyle name="TotRow - Style4 6 8" xfId="19591" xr:uid="{3B62D6E4-FB6B-4035-85CF-01148D2944D3}"/>
    <cellStyle name="TotRow - Style4 6 8 2" xfId="19592" xr:uid="{EBBCD3B9-3DCB-4C4F-8B29-1FD25EFCF6D3}"/>
    <cellStyle name="TotRow - Style4 6 8 2 2" xfId="19593" xr:uid="{146790BC-6B2E-43D9-BC4B-3E0BECA9CA06}"/>
    <cellStyle name="TotRow - Style4 6 8 2 2 2" xfId="19594" xr:uid="{27B9F5DE-8ADA-4A0B-BE9A-08C30872958D}"/>
    <cellStyle name="TotRow - Style4 6 8 2 3" xfId="19595" xr:uid="{D4ECC973-503E-4AAB-AAF5-2BCEFFDF76A2}"/>
    <cellStyle name="TotRow - Style4 6 8 3" xfId="19596" xr:uid="{92D27BA1-8F8B-4F32-B649-38B4AD9CA56C}"/>
    <cellStyle name="TotRow - Style4 6 9" xfId="19597" xr:uid="{C2D7EE7B-1B72-44CB-A0DF-09E4F529AF04}"/>
    <cellStyle name="TotRow - Style4 6 9 2" xfId="19598" xr:uid="{82AF3502-3A39-4831-BEDF-26F7A1884309}"/>
    <cellStyle name="TotRow - Style4 6 9 2 2" xfId="19599" xr:uid="{043698D0-3FD3-46D7-94B4-4BAC8FE39784}"/>
    <cellStyle name="TotRow - Style4 6 9 3" xfId="19600" xr:uid="{64ABE49E-F5AF-4215-A0BA-96E9E542B240}"/>
    <cellStyle name="TotRow - Style4 7" xfId="19601" xr:uid="{5D06C6C6-49CB-4214-B73C-085026E12094}"/>
    <cellStyle name="TotRow - Style4 7 10" xfId="19602" xr:uid="{9150B2DD-1379-4A9C-AD15-D2F587FB1968}"/>
    <cellStyle name="TotRow - Style4 7 2" xfId="19603" xr:uid="{F3A7AA9E-A240-4C4F-9EA5-3427DD39A514}"/>
    <cellStyle name="TotRow - Style4 7 2 2" xfId="19604" xr:uid="{513EB4B6-F311-4CDE-A90D-13A58E5A658F}"/>
    <cellStyle name="TotRow - Style4 7 2 2 2" xfId="19605" xr:uid="{4C16C6EA-474E-4D1A-BE47-624F95B9C86A}"/>
    <cellStyle name="TotRow - Style4 7 2 2 2 2" xfId="19606" xr:uid="{63E9C110-9ECC-4F4F-B9A8-5D6CF76295AF}"/>
    <cellStyle name="TotRow - Style4 7 2 2 2 2 2" xfId="19607" xr:uid="{92A1ACAF-01CD-4B09-8CF3-CC795782C165}"/>
    <cellStyle name="TotRow - Style4 7 2 2 2 2 2 2" xfId="19608" xr:uid="{CFAA0125-0EB6-4566-AC23-4176BD62B199}"/>
    <cellStyle name="TotRow - Style4 7 2 2 2 2 3" xfId="19609" xr:uid="{9428D753-CEAC-4939-A23D-236E5166BA7C}"/>
    <cellStyle name="TotRow - Style4 7 2 2 2 3" xfId="19610" xr:uid="{AFB380C3-3D2E-41C7-89D1-8D1EF9154685}"/>
    <cellStyle name="TotRow - Style4 7 2 2 3" xfId="19611" xr:uid="{45E343FC-7DDA-4B0E-A4F6-0136DE28062F}"/>
    <cellStyle name="TotRow - Style4 7 2 2 3 2" xfId="19612" xr:uid="{1C5C4C51-B81B-48D8-9669-88617A3BC728}"/>
    <cellStyle name="TotRow - Style4 7 2 2 3 2 2" xfId="19613" xr:uid="{ADD93C75-CF64-4B17-9D24-DCA6D7B6D22C}"/>
    <cellStyle name="TotRow - Style4 7 2 2 3 3" xfId="19614" xr:uid="{1D9A881C-C87E-4C9A-8F52-CF72E426B710}"/>
    <cellStyle name="TotRow - Style4 7 2 2 4" xfId="19615" xr:uid="{D4C6124D-F87E-4039-85FA-E2135DE30303}"/>
    <cellStyle name="TotRow - Style4 7 2 2 4 2" xfId="19616" xr:uid="{F7122720-DCB4-4EFB-8E8C-13AAFFF24D69}"/>
    <cellStyle name="TotRow - Style4 7 2 2 5" xfId="19617" xr:uid="{DFC5A778-2B2F-42F2-862D-D75146C02BDB}"/>
    <cellStyle name="TotRow - Style4 7 2 3" xfId="19618" xr:uid="{9DA69CE2-2C13-4AC1-B082-2A5457149B69}"/>
    <cellStyle name="TotRow - Style4 7 2 3 2" xfId="19619" xr:uid="{60A8FBB6-781A-40D2-ADA8-8BC0D7799C39}"/>
    <cellStyle name="TotRow - Style4 7 2 3 2 2" xfId="19620" xr:uid="{68B26639-A37C-4E77-9E02-AFF8E547DAD3}"/>
    <cellStyle name="TotRow - Style4 7 2 3 2 2 2" xfId="19621" xr:uid="{F300EFCD-B3F9-47A9-B7DC-8899209F86BA}"/>
    <cellStyle name="TotRow - Style4 7 2 3 2 2 2 2" xfId="19622" xr:uid="{23DF6C79-FFD4-43F1-A8B6-91C3792245A7}"/>
    <cellStyle name="TotRow - Style4 7 2 3 2 2 3" xfId="19623" xr:uid="{5F2485D4-5C00-462F-8DAF-4966CF5A3C99}"/>
    <cellStyle name="TotRow - Style4 7 2 3 2 3" xfId="19624" xr:uid="{954AED0C-AA15-4975-9E32-36DC864F8696}"/>
    <cellStyle name="TotRow - Style4 7 2 3 3" xfId="19625" xr:uid="{B4CAE9C3-334C-42A9-9CA9-4F528F9C9185}"/>
    <cellStyle name="TotRow - Style4 7 2 3 3 2" xfId="19626" xr:uid="{6D117417-8EEC-4E75-9580-555BDDB35912}"/>
    <cellStyle name="TotRow - Style4 7 2 3 4" xfId="19627" xr:uid="{906202D8-71A1-4377-9479-7DF3A5140B4C}"/>
    <cellStyle name="TotRow - Style4 7 2 4" xfId="19628" xr:uid="{4669FF77-CC6C-4EC2-BD59-1C55EF63D954}"/>
    <cellStyle name="TotRow - Style4 7 2 4 2" xfId="19629" xr:uid="{AA14EC8C-DF6C-47BB-BE2B-A2B972ACF476}"/>
    <cellStyle name="TotRow - Style4 7 2 4 2 2" xfId="19630" xr:uid="{5872064A-C829-454A-9F2B-9B48B0A81CA3}"/>
    <cellStyle name="TotRow - Style4 7 2 4 2 2 2" xfId="19631" xr:uid="{22877641-2E5F-4D50-A27D-F1A93D9F3D95}"/>
    <cellStyle name="TotRow - Style4 7 2 4 2 2 2 2" xfId="19632" xr:uid="{5EDC6C4D-F09B-49BF-9CAD-F65AC0128CED}"/>
    <cellStyle name="TotRow - Style4 7 2 4 2 2 3" xfId="19633" xr:uid="{4599A977-B0CF-475D-AC51-53820D02DE69}"/>
    <cellStyle name="TotRow - Style4 7 2 4 2 3" xfId="19634" xr:uid="{B442E9F0-E529-4C24-9125-C7C30ED72249}"/>
    <cellStyle name="TotRow - Style4 7 2 4 3" xfId="19635" xr:uid="{E004C94B-5BC5-46FA-980A-7B232C0DE27D}"/>
    <cellStyle name="TotRow - Style4 7 2 4 3 2" xfId="19636" xr:uid="{AB5FDF82-E6D9-4961-9667-49E0673007E9}"/>
    <cellStyle name="TotRow - Style4 7 2 4 3 2 2" xfId="19637" xr:uid="{09A1C641-1EA8-4F05-82AF-80EB7BF88371}"/>
    <cellStyle name="TotRow - Style4 7 2 4 3 3" xfId="19638" xr:uid="{4DA29231-1F22-4F65-90F3-ECB87F8E91AB}"/>
    <cellStyle name="TotRow - Style4 7 2 4 4" xfId="19639" xr:uid="{A4E425C9-FF0A-40DF-805E-DD7099EB4D23}"/>
    <cellStyle name="TotRow - Style4 7 2 4 4 2" xfId="19640" xr:uid="{D6CC7C1B-8B95-4340-83EC-8A25D8FEAF1A}"/>
    <cellStyle name="TotRow - Style4 7 2 4 5" xfId="19641" xr:uid="{4517A474-6712-422E-A87F-C024668A4BEC}"/>
    <cellStyle name="TotRow - Style4 7 2 5" xfId="19642" xr:uid="{ADCF0224-7D55-4405-8F26-3C45BFD81D94}"/>
    <cellStyle name="TotRow - Style4 7 2 5 2" xfId="19643" xr:uid="{5D1703B9-E429-4601-B75D-660BE279EC50}"/>
    <cellStyle name="TotRow - Style4 7 2 5 2 2" xfId="19644" xr:uid="{35A70918-6DBF-4B27-8418-908AA25729CE}"/>
    <cellStyle name="TotRow - Style4 7 2 5 2 2 2" xfId="19645" xr:uid="{271028AC-BDD5-4CC9-8688-21DA9772097D}"/>
    <cellStyle name="TotRow - Style4 7 2 5 2 2 2 2" xfId="19646" xr:uid="{EC47DD04-D3A1-4336-AC16-AC042D52B6E8}"/>
    <cellStyle name="TotRow - Style4 7 2 5 2 2 3" xfId="19647" xr:uid="{C3D06DF0-8390-49AF-9475-8104AF7CF9B1}"/>
    <cellStyle name="TotRow - Style4 7 2 5 2 3" xfId="19648" xr:uid="{E8AD93C0-6B48-4511-9779-B3035BAF70F3}"/>
    <cellStyle name="TotRow - Style4 7 2 5 3" xfId="19649" xr:uid="{1D124926-2639-4950-A82C-A722CF6045F0}"/>
    <cellStyle name="TotRow - Style4 7 2 5 3 2" xfId="19650" xr:uid="{778F1775-A421-4D8E-B4A4-80906AFA210D}"/>
    <cellStyle name="TotRow - Style4 7 2 5 3 2 2" xfId="19651" xr:uid="{F7675928-8F25-4073-81F0-4A4908CA2CF5}"/>
    <cellStyle name="TotRow - Style4 7 2 5 3 3" xfId="19652" xr:uid="{5060CEE1-62BA-4AA7-B581-8A3EFB76FF35}"/>
    <cellStyle name="TotRow - Style4 7 2 5 4" xfId="19653" xr:uid="{422A122A-D0C9-4D07-8F6D-28004D10DB10}"/>
    <cellStyle name="TotRow - Style4 7 2 6" xfId="19654" xr:uid="{65A139D4-A5E9-4C48-8D52-590B5791DB3C}"/>
    <cellStyle name="TotRow - Style4 7 2 6 2" xfId="19655" xr:uid="{F873FEAD-4A60-4A6C-9E92-4280D589892E}"/>
    <cellStyle name="TotRow - Style4 7 2 6 2 2" xfId="19656" xr:uid="{2E598A8F-5B45-4506-AE93-B724CFF7F44E}"/>
    <cellStyle name="TotRow - Style4 7 2 6 2 2 2" xfId="19657" xr:uid="{D0A7B46F-F53A-4F32-99C1-D51DEF730639}"/>
    <cellStyle name="TotRow - Style4 7 2 6 2 3" xfId="19658" xr:uid="{8BEEDE03-AEF4-4384-BD2C-986ABEBD6097}"/>
    <cellStyle name="TotRow - Style4 7 2 6 3" xfId="19659" xr:uid="{43F53888-80D1-4D22-80A6-3065973A8656}"/>
    <cellStyle name="TotRow - Style4 7 2 7" xfId="19660" xr:uid="{ED6A69AC-00BB-4DE0-8CB3-227B2B65DD68}"/>
    <cellStyle name="TotRow - Style4 7 2 7 2" xfId="19661" xr:uid="{6EAE91BC-52E4-4158-8509-8E0E324AB001}"/>
    <cellStyle name="TotRow - Style4 7 2 7 2 2" xfId="19662" xr:uid="{36A36949-FEC7-4B14-8067-B412FEFBC5E4}"/>
    <cellStyle name="TotRow - Style4 7 2 7 3" xfId="19663" xr:uid="{6C0E5484-8D6A-4BA2-98B3-4E7AE21817C6}"/>
    <cellStyle name="TotRow - Style4 7 2 8" xfId="19664" xr:uid="{F1D88C9C-C604-4E3C-9545-F48984E2935B}"/>
    <cellStyle name="TotRow - Style4 7 2 8 2" xfId="19665" xr:uid="{E2F535DC-234A-47D2-B1EB-BCF2C3DB6D0A}"/>
    <cellStyle name="TotRow - Style4 7 2 9" xfId="19666" xr:uid="{EC5783B3-F93E-4601-93B6-FAFBB059F097}"/>
    <cellStyle name="TotRow - Style4 7 3" xfId="19667" xr:uid="{ED334380-6495-48D8-B274-CBE2E064E20C}"/>
    <cellStyle name="TotRow - Style4 7 3 2" xfId="19668" xr:uid="{1F63F575-9356-47DC-9A6E-4B66A9A3720A}"/>
    <cellStyle name="TotRow - Style4 7 3 2 2" xfId="19669" xr:uid="{8742B029-2DA7-4205-84D1-FA1741EDD6AB}"/>
    <cellStyle name="TotRow - Style4 7 3 2 2 2" xfId="19670" xr:uid="{44B8DFA2-CFA1-44D9-8266-FA680C095EFA}"/>
    <cellStyle name="TotRow - Style4 7 3 2 2 2 2" xfId="19671" xr:uid="{8215234E-CA48-4E78-9B14-5919073B1D62}"/>
    <cellStyle name="TotRow - Style4 7 3 2 2 2 2 2" xfId="19672" xr:uid="{0E85EBE8-4798-48F8-9F2D-ABCA348CA243}"/>
    <cellStyle name="TotRow - Style4 7 3 2 2 2 3" xfId="19673" xr:uid="{CF8E9D8A-99A4-4FD6-9972-83338EB7FAEF}"/>
    <cellStyle name="TotRow - Style4 7 3 2 2 3" xfId="19674" xr:uid="{63CC4869-FBE5-4588-90E4-633C33C4C59B}"/>
    <cellStyle name="TotRow - Style4 7 3 2 3" xfId="19675" xr:uid="{478C3DCB-6C6B-46FB-B884-F8BFDCF3EAB9}"/>
    <cellStyle name="TotRow - Style4 7 3 2 3 2" xfId="19676" xr:uid="{C33B4DB4-3CD7-403F-9141-B15E096E6B20}"/>
    <cellStyle name="TotRow - Style4 7 3 2 3 2 2" xfId="19677" xr:uid="{3AD28E98-ACC7-4CA2-9858-808319BA80F6}"/>
    <cellStyle name="TotRow - Style4 7 3 2 3 3" xfId="19678" xr:uid="{5224558B-BA51-44F4-8D9B-B51462E48619}"/>
    <cellStyle name="TotRow - Style4 7 3 2 4" xfId="19679" xr:uid="{082C2231-087B-4BB0-9FEE-7EB066091736}"/>
    <cellStyle name="TotRow - Style4 7 3 2 4 2" xfId="19680" xr:uid="{F9EE662B-F1B9-4D09-AA04-2EBEC0D0A825}"/>
    <cellStyle name="TotRow - Style4 7 3 2 5" xfId="19681" xr:uid="{B634152E-B0FE-4EFF-B783-C1B8AF5F9D5C}"/>
    <cellStyle name="TotRow - Style4 7 3 3" xfId="19682" xr:uid="{B4108DC3-7529-4082-82AD-833B073D0CA7}"/>
    <cellStyle name="TotRow - Style4 7 3 3 2" xfId="19683" xr:uid="{21DB59D5-0CFF-4BAD-85F5-78EC84B1371C}"/>
    <cellStyle name="TotRow - Style4 7 3 3 2 2" xfId="19684" xr:uid="{BDA6E891-B183-481B-B38B-5C56DB21837A}"/>
    <cellStyle name="TotRow - Style4 7 3 3 2 2 2" xfId="19685" xr:uid="{F6B7EB60-C345-408E-ADB8-714BD32E61D9}"/>
    <cellStyle name="TotRow - Style4 7 3 3 2 2 2 2" xfId="19686" xr:uid="{200341A6-A025-4130-BE00-94501CDA1693}"/>
    <cellStyle name="TotRow - Style4 7 3 3 2 2 3" xfId="19687" xr:uid="{5D8E9CB8-931A-4097-BD0A-C5AF2BDB3BC3}"/>
    <cellStyle name="TotRow - Style4 7 3 3 2 3" xfId="19688" xr:uid="{21F30FB4-2DFD-4DB9-A63A-B2E67EAD7B89}"/>
    <cellStyle name="TotRow - Style4 7 3 3 3" xfId="19689" xr:uid="{911C6449-E308-4A73-A9F7-AA72FDBBE6A7}"/>
    <cellStyle name="TotRow - Style4 7 3 3 3 2" xfId="19690" xr:uid="{095B70FC-B3E4-42AB-B1C1-C39D3A7CBE59}"/>
    <cellStyle name="TotRow - Style4 7 3 3 4" xfId="19691" xr:uid="{85EDB538-59E1-4C7B-A5F6-EA326645F466}"/>
    <cellStyle name="TotRow - Style4 7 3 4" xfId="19692" xr:uid="{65DE39E4-12E5-4F63-A48F-E786887CCAAB}"/>
    <cellStyle name="TotRow - Style4 7 3 4 2" xfId="19693" xr:uid="{C97BB745-8471-47C8-B10F-FFD3AD48F55D}"/>
    <cellStyle name="TotRow - Style4 7 3 4 2 2" xfId="19694" xr:uid="{E79BF7D1-9ADC-43DA-A57E-66FD2CB7CEDB}"/>
    <cellStyle name="TotRow - Style4 7 3 4 2 2 2" xfId="19695" xr:uid="{1482FEA9-C1C7-427F-9707-95195DCEB6E2}"/>
    <cellStyle name="TotRow - Style4 7 3 4 2 2 2 2" xfId="19696" xr:uid="{6AE67A7C-3E68-45DE-A69A-67E8DBDFEDC4}"/>
    <cellStyle name="TotRow - Style4 7 3 4 2 2 3" xfId="19697" xr:uid="{6AF0F86A-F9E1-4A76-B1EA-B25F46E2AEBA}"/>
    <cellStyle name="TotRow - Style4 7 3 4 2 3" xfId="19698" xr:uid="{4E19DB16-5514-4C20-AEAD-792EC0B7767A}"/>
    <cellStyle name="TotRow - Style4 7 3 4 3" xfId="19699" xr:uid="{1DC3EEB6-C113-40E7-ACD7-AC14E227D7D3}"/>
    <cellStyle name="TotRow - Style4 7 3 4 3 2" xfId="19700" xr:uid="{B95DDC71-7443-405C-8D00-8B533389EFF4}"/>
    <cellStyle name="TotRow - Style4 7 3 4 3 2 2" xfId="19701" xr:uid="{39F8E38E-6120-4FBF-A6B4-214DB05CCE4C}"/>
    <cellStyle name="TotRow - Style4 7 3 4 3 3" xfId="19702" xr:uid="{C7733489-CE03-4BC1-B0D2-879328BC5336}"/>
    <cellStyle name="TotRow - Style4 7 3 4 4" xfId="19703" xr:uid="{573F8178-FD12-4644-BB55-096DB9904181}"/>
    <cellStyle name="TotRow - Style4 7 3 4 4 2" xfId="19704" xr:uid="{FD225B08-6B55-4ED5-81FB-83C2AAA5CB46}"/>
    <cellStyle name="TotRow - Style4 7 3 4 5" xfId="19705" xr:uid="{4A491021-015F-48EE-A116-FE7F223244CD}"/>
    <cellStyle name="TotRow - Style4 7 3 5" xfId="19706" xr:uid="{1758142F-6098-4BF1-BCC6-D8B3AEDFFFBE}"/>
    <cellStyle name="TotRow - Style4 7 3 5 2" xfId="19707" xr:uid="{9DEED57B-9C4E-4BE7-B4D0-0BF47FEA511E}"/>
    <cellStyle name="TotRow - Style4 7 3 5 2 2" xfId="19708" xr:uid="{F17CA30D-5DB3-4F82-ADE6-1D48881D8FB2}"/>
    <cellStyle name="TotRow - Style4 7 3 5 2 2 2" xfId="19709" xr:uid="{970C1076-9C3A-4435-A660-28C1809F31FF}"/>
    <cellStyle name="TotRow - Style4 7 3 5 2 2 2 2" xfId="19710" xr:uid="{7FB68DED-B82B-47D9-8498-8DF9E5EABDDF}"/>
    <cellStyle name="TotRow - Style4 7 3 5 2 2 3" xfId="19711" xr:uid="{D841095A-D7C0-4362-94B6-9F41D9E0EA38}"/>
    <cellStyle name="TotRow - Style4 7 3 5 2 3" xfId="19712" xr:uid="{F113C22C-3887-4BA8-88A3-ECEEA2287E46}"/>
    <cellStyle name="TotRow - Style4 7 3 5 3" xfId="19713" xr:uid="{0481B114-6FFF-407E-800B-6106EF118849}"/>
    <cellStyle name="TotRow - Style4 7 3 5 3 2" xfId="19714" xr:uid="{DFF9885E-4BC4-455C-8FC3-44402DC4172C}"/>
    <cellStyle name="TotRow - Style4 7 3 5 3 2 2" xfId="19715" xr:uid="{9F97F7FC-0979-4464-8C24-749D0163B79C}"/>
    <cellStyle name="TotRow - Style4 7 3 5 3 3" xfId="19716" xr:uid="{CF3C2F1A-ADFB-4146-BF92-5290E2C11AD4}"/>
    <cellStyle name="TotRow - Style4 7 3 5 4" xfId="19717" xr:uid="{9DE0C275-3100-4C65-944C-FD23ECD6FAC3}"/>
    <cellStyle name="TotRow - Style4 7 3 6" xfId="19718" xr:uid="{2E7969E2-BAFF-4912-9E89-B2E214A82AEC}"/>
    <cellStyle name="TotRow - Style4 7 3 6 2" xfId="19719" xr:uid="{A27E8423-9C35-4506-A4C3-33FA18FC1B9C}"/>
    <cellStyle name="TotRow - Style4 7 3 6 2 2" xfId="19720" xr:uid="{13A56370-AE19-4B1F-8619-BEA92C19DCB2}"/>
    <cellStyle name="TotRow - Style4 7 3 6 2 2 2" xfId="19721" xr:uid="{610D6190-8D70-4829-81FD-2D2C3952DC74}"/>
    <cellStyle name="TotRow - Style4 7 3 6 2 3" xfId="19722" xr:uid="{A89236E9-0325-4D68-9765-E190B3572C4A}"/>
    <cellStyle name="TotRow - Style4 7 3 6 3" xfId="19723" xr:uid="{5ACCCCC3-3808-4C96-9F01-8AF9FE7C40EA}"/>
    <cellStyle name="TotRow - Style4 7 3 7" xfId="19724" xr:uid="{AA52D3CF-DC75-47B5-9F7D-7C5E1D71C9B3}"/>
    <cellStyle name="TotRow - Style4 7 3 7 2" xfId="19725" xr:uid="{7B9DF979-F048-4A26-A1DA-48CE2E8C5B42}"/>
    <cellStyle name="TotRow - Style4 7 3 7 2 2" xfId="19726" xr:uid="{842A1AFF-02FB-4B0B-82D0-00C3F81E2633}"/>
    <cellStyle name="TotRow - Style4 7 3 7 3" xfId="19727" xr:uid="{898FAC18-7CB2-4C40-B12D-87F5C2B12351}"/>
    <cellStyle name="TotRow - Style4 7 3 8" xfId="19728" xr:uid="{52DDBA7B-BDD0-4FEE-89E1-9C389EA81F89}"/>
    <cellStyle name="TotRow - Style4 7 3 8 2" xfId="19729" xr:uid="{90EAA5CF-973F-418E-8CD5-D7240D83B15E}"/>
    <cellStyle name="TotRow - Style4 7 3 9" xfId="19730" xr:uid="{97D30393-60B5-467E-BC04-1D2D24920F94}"/>
    <cellStyle name="TotRow - Style4 7 4" xfId="19731" xr:uid="{C130AD24-E3AA-4016-BE23-4A37D4D8008C}"/>
    <cellStyle name="TotRow - Style4 7 4 2" xfId="19732" xr:uid="{38071F1F-C22E-4BC4-98BE-6F909CA480CC}"/>
    <cellStyle name="TotRow - Style4 7 4 2 2" xfId="19733" xr:uid="{F957E1CA-4A6A-4C61-9C3C-1B7185936DBB}"/>
    <cellStyle name="TotRow - Style4 7 4 2 2 2" xfId="19734" xr:uid="{AA64FE77-8F4A-4250-8882-D2041F343D24}"/>
    <cellStyle name="TotRow - Style4 7 4 2 2 2 2" xfId="19735" xr:uid="{E421D53F-5116-4AAF-AE4E-511D15BFC9A4}"/>
    <cellStyle name="TotRow - Style4 7 4 2 2 3" xfId="19736" xr:uid="{2FD88278-BBAE-4F86-97BD-8AC622AE5DC5}"/>
    <cellStyle name="TotRow - Style4 7 4 2 3" xfId="19737" xr:uid="{D11CAF9E-72E1-4C7A-A43F-0CB42ADE1DBB}"/>
    <cellStyle name="TotRow - Style4 7 4 3" xfId="19738" xr:uid="{4A999722-4420-4091-8EF6-C0D43A57448F}"/>
    <cellStyle name="TotRow - Style4 7 4 3 2" xfId="19739" xr:uid="{814DBF14-F652-4527-948A-12A461331D45}"/>
    <cellStyle name="TotRow - Style4 7 4 3 2 2" xfId="19740" xr:uid="{BB5D9D3E-701B-4795-83A9-CDB95E92E2E8}"/>
    <cellStyle name="TotRow - Style4 7 4 3 3" xfId="19741" xr:uid="{91FB13D6-A23D-42CD-B118-230EE3A082E2}"/>
    <cellStyle name="TotRow - Style4 7 4 4" xfId="19742" xr:uid="{3126F3E3-F7B5-41A0-A465-A7DB911E7917}"/>
    <cellStyle name="TotRow - Style4 7 4 4 2" xfId="19743" xr:uid="{E61445FB-47AE-460B-89E6-9A51AF75B9ED}"/>
    <cellStyle name="TotRow - Style4 7 4 5" xfId="19744" xr:uid="{23505449-5CE2-4486-A349-79EC9499301F}"/>
    <cellStyle name="TotRow - Style4 7 5" xfId="19745" xr:uid="{E0952889-6852-4876-9588-E4BCA7AAB5FB}"/>
    <cellStyle name="TotRow - Style4 7 5 2" xfId="19746" xr:uid="{5FB1E309-B5F8-43A9-991F-88CF5C0C1831}"/>
    <cellStyle name="TotRow - Style4 7 5 2 2" xfId="19747" xr:uid="{383BF0BD-48EB-44F7-B2BB-21D9C7C72587}"/>
    <cellStyle name="TotRow - Style4 7 5 2 2 2" xfId="19748" xr:uid="{05B8CED1-4C2A-4435-AC29-AB21E44AAD7B}"/>
    <cellStyle name="TotRow - Style4 7 5 2 2 2 2" xfId="19749" xr:uid="{FBB75665-DC45-4E7C-9952-3E6B9EBFD3AD}"/>
    <cellStyle name="TotRow - Style4 7 5 2 2 3" xfId="19750" xr:uid="{C74DA52F-BA0D-4411-A000-5905DB8EE5C8}"/>
    <cellStyle name="TotRow - Style4 7 5 2 3" xfId="19751" xr:uid="{8BE67208-BD4D-4ED1-A4E1-B8ADACEE4EE6}"/>
    <cellStyle name="TotRow - Style4 7 5 3" xfId="19752" xr:uid="{5A96D60E-ED61-4472-B077-E471450734F6}"/>
    <cellStyle name="TotRow - Style4 7 5 3 2" xfId="19753" xr:uid="{4EAAA17E-D70B-4051-9723-7568EABE30D2}"/>
    <cellStyle name="TotRow - Style4 7 5 3 2 2" xfId="19754" xr:uid="{560A8315-D629-4E84-AA10-23A19AC175E2}"/>
    <cellStyle name="TotRow - Style4 7 5 3 3" xfId="19755" xr:uid="{34E16EAF-E6B6-4E89-BB29-3104CF7522BB}"/>
    <cellStyle name="TotRow - Style4 7 5 4" xfId="19756" xr:uid="{C1E60789-5C89-4CEB-A4FE-848261B97513}"/>
    <cellStyle name="TotRow - Style4 7 5 4 2" xfId="19757" xr:uid="{5F28A2BB-CB91-47DC-9634-51D8B8875BEE}"/>
    <cellStyle name="TotRow - Style4 7 5 5" xfId="19758" xr:uid="{540CEFE0-0AC0-4588-9C4A-FEA0888E405F}"/>
    <cellStyle name="TotRow - Style4 7 6" xfId="19759" xr:uid="{FE5F26CC-7C11-4D53-AD4A-86F82B6A1350}"/>
    <cellStyle name="TotRow - Style4 7 6 2" xfId="19760" xr:uid="{C29D69BB-6509-407B-B427-F301040EBF68}"/>
    <cellStyle name="TotRow - Style4 7 6 2 2" xfId="19761" xr:uid="{8F415EF8-F245-42DA-AEEF-AF034AD5C118}"/>
    <cellStyle name="TotRow - Style4 7 6 2 2 2" xfId="19762" xr:uid="{529EB1CC-B5A1-466F-A30B-7A8BFFFA26B7}"/>
    <cellStyle name="TotRow - Style4 7 6 2 2 2 2" xfId="19763" xr:uid="{39A45511-9128-4420-9364-278A8BBD78F6}"/>
    <cellStyle name="TotRow - Style4 7 6 2 2 3" xfId="19764" xr:uid="{6CDBD122-8770-4E51-A42B-04EDA17E5520}"/>
    <cellStyle name="TotRow - Style4 7 6 2 3" xfId="19765" xr:uid="{C4A52C8D-E787-4112-85F5-D3995A36808C}"/>
    <cellStyle name="TotRow - Style4 7 6 3" xfId="19766" xr:uid="{22F53C62-D9CB-40CB-9637-DDE403D7E5F6}"/>
    <cellStyle name="TotRow - Style4 7 6 3 2" xfId="19767" xr:uid="{7D52053A-D127-4F9D-8D15-34A707C32BAF}"/>
    <cellStyle name="TotRow - Style4 7 6 3 2 2" xfId="19768" xr:uid="{5E85986C-A827-43E9-B558-19D669C5E4C8}"/>
    <cellStyle name="TotRow - Style4 7 6 3 3" xfId="19769" xr:uid="{9D1161FB-8AAB-4AFF-806D-268C68E1C06A}"/>
    <cellStyle name="TotRow - Style4 7 6 4" xfId="19770" xr:uid="{B3D6C291-0BCB-4622-88ED-E9C22045E571}"/>
    <cellStyle name="TotRow - Style4 7 6 4 2" xfId="19771" xr:uid="{2E8B51F8-A30F-4FD9-8C15-61C61EFCD390}"/>
    <cellStyle name="TotRow - Style4 7 6 5" xfId="19772" xr:uid="{78A2189B-A872-41BC-836B-89A1C60DF7DB}"/>
    <cellStyle name="TotRow - Style4 7 7" xfId="19773" xr:uid="{08841D23-0F76-4451-92DD-F5E4C5CDA8E1}"/>
    <cellStyle name="TotRow - Style4 7 7 2" xfId="19774" xr:uid="{CA627831-6CF3-4FC2-93D6-9DB57E46C535}"/>
    <cellStyle name="TotRow - Style4 7 7 2 2" xfId="19775" xr:uid="{3BE4C710-7DCB-4AFB-A8C7-05F770A04A76}"/>
    <cellStyle name="TotRow - Style4 7 7 2 2 2" xfId="19776" xr:uid="{75C2821C-F22C-498C-B32B-BA7734293BCC}"/>
    <cellStyle name="TotRow - Style4 7 7 2 3" xfId="19777" xr:uid="{08F67BDF-E91F-4857-82BC-9BCBCDC70B66}"/>
    <cellStyle name="TotRow - Style4 7 7 3" xfId="19778" xr:uid="{8B2F2502-7DE6-40BD-939D-3AD2B6EB3376}"/>
    <cellStyle name="TotRow - Style4 7 8" xfId="19779" xr:uid="{475FF04E-4C51-4676-ABC2-8ED98B4E659B}"/>
    <cellStyle name="TotRow - Style4 7 8 2" xfId="19780" xr:uid="{54182B4D-61B9-4D3C-AA19-5706EF03DB35}"/>
    <cellStyle name="TotRow - Style4 7 8 2 2" xfId="19781" xr:uid="{9FC8A7A9-13E5-4DBA-A09D-885C7B8168A3}"/>
    <cellStyle name="TotRow - Style4 7 8 3" xfId="19782" xr:uid="{8CE41264-44C8-4869-BA82-5C8EBD4B47E3}"/>
    <cellStyle name="TotRow - Style4 7 9" xfId="19783" xr:uid="{3F7FE3F5-E575-48D8-B6CE-5B7175922928}"/>
    <cellStyle name="TotRow - Style4 7 9 2" xfId="19784" xr:uid="{E24A347E-EFD2-4DCA-A548-2A0167F3276C}"/>
    <cellStyle name="TotRow - Style4 8" xfId="19785" xr:uid="{C63F37CC-232E-419B-8A53-D75266274181}"/>
    <cellStyle name="TotRow - Style4 8 2" xfId="19786" xr:uid="{C766A993-D64C-4CD1-9FED-9CAAD5AB1CD8}"/>
    <cellStyle name="TotRow - Style4 8 2 2" xfId="19787" xr:uid="{69BF92D0-4F5A-4C09-818E-37A61F2B73A9}"/>
    <cellStyle name="TotRow - Style4 8 2 2 2" xfId="19788" xr:uid="{914D90AB-A9C6-4695-B47A-1A79C2584F1D}"/>
    <cellStyle name="TotRow - Style4 8 2 2 2 2" xfId="19789" xr:uid="{8314E33C-BCC8-431D-9C00-BB527887E639}"/>
    <cellStyle name="TotRow - Style4 8 2 2 2 2 2" xfId="19790" xr:uid="{C3EB4EAD-9131-4404-BD0D-CF83744723B8}"/>
    <cellStyle name="TotRow - Style4 8 2 2 2 3" xfId="19791" xr:uid="{313922D8-28DC-4DF2-9D3C-0CE73CDCCA63}"/>
    <cellStyle name="TotRow - Style4 8 2 2 3" xfId="19792" xr:uid="{3478FE61-6DC4-45CB-963E-FA0EB17F8034}"/>
    <cellStyle name="TotRow - Style4 8 2 3" xfId="19793" xr:uid="{6FA935BB-CA81-45AE-982E-3044FD128189}"/>
    <cellStyle name="TotRow - Style4 8 2 3 2" xfId="19794" xr:uid="{CB5435CA-D80E-429A-9672-1B4D12A499E2}"/>
    <cellStyle name="TotRow - Style4 8 2 3 2 2" xfId="19795" xr:uid="{F8DAAAC9-C353-4BB2-A406-CE5660DBB7B2}"/>
    <cellStyle name="TotRow - Style4 8 2 3 3" xfId="19796" xr:uid="{2D783279-96DE-4246-83E0-0D864138B595}"/>
    <cellStyle name="TotRow - Style4 8 2 4" xfId="19797" xr:uid="{96FE2012-93AD-42E5-9484-981D73CF27AC}"/>
    <cellStyle name="TotRow - Style4 8 2 4 2" xfId="19798" xr:uid="{9EA48C0E-4239-4FA7-8768-1C175DCD7A4E}"/>
    <cellStyle name="TotRow - Style4 8 2 5" xfId="19799" xr:uid="{ACF643C2-27BE-4781-84CA-88895F6F659D}"/>
    <cellStyle name="TotRow - Style4 8 3" xfId="19800" xr:uid="{FB3B6E82-A84F-4B8F-A403-F9021B54E47D}"/>
    <cellStyle name="TotRow - Style4 8 3 2" xfId="19801" xr:uid="{5D8B93BC-F7C5-4117-AFA2-F3B08899EC2F}"/>
    <cellStyle name="TotRow - Style4 8 3 2 2" xfId="19802" xr:uid="{C16ED635-0E3E-4EFE-9889-41A3E0B010EF}"/>
    <cellStyle name="TotRow - Style4 8 3 2 2 2" xfId="19803" xr:uid="{08B95477-0C78-434F-9B21-7E5869FA19B6}"/>
    <cellStyle name="TotRow - Style4 8 3 2 2 2 2" xfId="19804" xr:uid="{F710A4C2-ACD8-411A-8138-2E658C39DC9A}"/>
    <cellStyle name="TotRow - Style4 8 3 2 2 3" xfId="19805" xr:uid="{900204E8-CFD8-4553-BA91-DFCD6555C65E}"/>
    <cellStyle name="TotRow - Style4 8 3 2 3" xfId="19806" xr:uid="{AB232B80-98CA-4A8C-BC2C-AF9420D103BE}"/>
    <cellStyle name="TotRow - Style4 8 3 3" xfId="19807" xr:uid="{66B0A81A-D908-42DC-8B80-D8AB0B7B5790}"/>
    <cellStyle name="TotRow - Style4 8 3 3 2" xfId="19808" xr:uid="{3354C699-2E98-4E49-ADCD-43D8AFC833E5}"/>
    <cellStyle name="TotRow - Style4 8 3 4" xfId="19809" xr:uid="{B9C02A52-4F14-4DC9-B95C-D7D3882214E6}"/>
    <cellStyle name="TotRow - Style4 8 4" xfId="19810" xr:uid="{DBC3DC6F-4DF4-4FBB-82FE-22ECCFA543E5}"/>
    <cellStyle name="TotRow - Style4 8 4 2" xfId="19811" xr:uid="{E6DC3C8E-BE79-4EEB-8DE1-D43BA5488DEC}"/>
    <cellStyle name="TotRow - Style4 8 4 2 2" xfId="19812" xr:uid="{C21DAD7C-BB76-4E34-9623-652D5D56FABB}"/>
    <cellStyle name="TotRow - Style4 8 4 2 2 2" xfId="19813" xr:uid="{B7ED1F44-E676-417B-A527-D1DD0EC204FF}"/>
    <cellStyle name="TotRow - Style4 8 4 2 2 2 2" xfId="19814" xr:uid="{F95E51AD-D413-4DAA-B06A-99E6F1ECD25B}"/>
    <cellStyle name="TotRow - Style4 8 4 2 2 3" xfId="19815" xr:uid="{43027745-D5CE-481B-AC2B-A0C6BA4053B0}"/>
    <cellStyle name="TotRow - Style4 8 4 2 3" xfId="19816" xr:uid="{4888124A-ED43-49D4-92D4-93CA5A0A63E8}"/>
    <cellStyle name="TotRow - Style4 8 4 3" xfId="19817" xr:uid="{BF64D3E8-D419-4446-93C7-5907E61A530E}"/>
    <cellStyle name="TotRow - Style4 8 4 3 2" xfId="19818" xr:uid="{F7D5D07D-417A-4BEA-A544-6A7BED020CA4}"/>
    <cellStyle name="TotRow - Style4 8 4 3 2 2" xfId="19819" xr:uid="{C288C641-677E-4EFA-A8BE-3963386FF00B}"/>
    <cellStyle name="TotRow - Style4 8 4 3 3" xfId="19820" xr:uid="{82716226-4B18-4B25-A32A-C6140AD9274E}"/>
    <cellStyle name="TotRow - Style4 8 4 4" xfId="19821" xr:uid="{79849F62-36C4-4DB8-925A-08C744C86136}"/>
    <cellStyle name="TotRow - Style4 8 4 4 2" xfId="19822" xr:uid="{B0BCE28F-FA8D-4D43-AF0D-0DAFB8DAA032}"/>
    <cellStyle name="TotRow - Style4 8 4 5" xfId="19823" xr:uid="{3BBEE660-95D4-4B66-A142-39110DD0A640}"/>
    <cellStyle name="TotRow - Style4 8 5" xfId="19824" xr:uid="{3F6C5B5E-64DF-4B4E-A46B-C7EBE173AD69}"/>
    <cellStyle name="TotRow - Style4 8 5 2" xfId="19825" xr:uid="{4B87F105-10AA-4EF5-BBA1-4B8CF1801389}"/>
    <cellStyle name="TotRow - Style4 8 5 2 2" xfId="19826" xr:uid="{E66C8D4C-C716-43C5-9108-A486AEFA00AE}"/>
    <cellStyle name="TotRow - Style4 8 5 2 2 2" xfId="19827" xr:uid="{8EEBC631-9A6E-40BD-A450-9C74D40B6E18}"/>
    <cellStyle name="TotRow - Style4 8 5 2 2 2 2" xfId="19828" xr:uid="{77F1CCD5-4ABE-478B-AE07-3A055D617DF4}"/>
    <cellStyle name="TotRow - Style4 8 5 2 2 3" xfId="19829" xr:uid="{6CB70C58-BB67-48D5-A500-189871D324BA}"/>
    <cellStyle name="TotRow - Style4 8 5 2 3" xfId="19830" xr:uid="{40E13169-D174-4225-82A3-CBA37B2D5543}"/>
    <cellStyle name="TotRow - Style4 8 5 3" xfId="19831" xr:uid="{F1DE908D-7F50-4CEF-8C62-91FC0A036C6A}"/>
    <cellStyle name="TotRow - Style4 8 5 3 2" xfId="19832" xr:uid="{AF3B86CD-5178-4F81-9BBD-9333C8B1AFD9}"/>
    <cellStyle name="TotRow - Style4 8 5 3 2 2" xfId="19833" xr:uid="{A83A3976-60A1-4CC3-A53A-21C035058941}"/>
    <cellStyle name="TotRow - Style4 8 5 3 3" xfId="19834" xr:uid="{52D820B2-8837-4CD6-9C1E-0E23F1306F21}"/>
    <cellStyle name="TotRow - Style4 8 5 4" xfId="19835" xr:uid="{A73723DD-2E90-4132-BBB8-693C9A9D7811}"/>
    <cellStyle name="TotRow - Style4 8 6" xfId="19836" xr:uid="{AEE70CE0-D879-4986-9D1E-026C589EAD61}"/>
    <cellStyle name="TotRow - Style4 8 6 2" xfId="19837" xr:uid="{3ED8747F-809D-49E6-BBF8-1E0973196852}"/>
    <cellStyle name="TotRow - Style4 8 6 2 2" xfId="19838" xr:uid="{AB05FB26-1B37-487F-B0E9-C8E69574E415}"/>
    <cellStyle name="TotRow - Style4 8 6 2 2 2" xfId="19839" xr:uid="{B4FDB43E-42DC-4B2A-8210-C2BDD8E57FCA}"/>
    <cellStyle name="TotRow - Style4 8 6 2 3" xfId="19840" xr:uid="{0A59257C-3CDD-4157-B7B6-9558A8920306}"/>
    <cellStyle name="TotRow - Style4 8 6 3" xfId="19841" xr:uid="{C910A260-3F9E-45E8-8AC6-4FA34D268E11}"/>
    <cellStyle name="TotRow - Style4 8 7" xfId="19842" xr:uid="{0F761F85-457F-4FFD-A498-4AD4B492F5AC}"/>
    <cellStyle name="TotRow - Style4 8 7 2" xfId="19843" xr:uid="{A1F38FF3-8CAD-423E-982D-4CB08C71A593}"/>
    <cellStyle name="TotRow - Style4 8 7 2 2" xfId="19844" xr:uid="{E5ED4C87-6C62-46CA-9B59-C23149048453}"/>
    <cellStyle name="TotRow - Style4 8 7 3" xfId="19845" xr:uid="{4336F1D2-3352-4E81-902E-002AA704624B}"/>
    <cellStyle name="TotRow - Style4 8 8" xfId="19846" xr:uid="{3AACABA9-C75F-40DD-AE82-09AC72B0201F}"/>
    <cellStyle name="TotRow - Style4 8 8 2" xfId="19847" xr:uid="{3F54C630-5A53-4693-A2AA-CD400DC38558}"/>
    <cellStyle name="TotRow - Style4 8 9" xfId="19848" xr:uid="{8C62F052-0464-4D24-BE5A-AA7E1E22C0F9}"/>
    <cellStyle name="TotRow - Style4 9" xfId="19849" xr:uid="{530EB59D-23D0-4D53-8826-4EE13FD3BE14}"/>
    <cellStyle name="TotRow - Style4 9 10" xfId="19850" xr:uid="{9718AE99-9534-4F17-BAB4-EDC447723DDE}"/>
    <cellStyle name="TotRow - Style4 9 2" xfId="19851" xr:uid="{FA15FEAD-D67C-480C-831C-1DDAD19218BD}"/>
    <cellStyle name="TotRow - Style4 9 2 2" xfId="19852" xr:uid="{E8DB78FC-7895-4903-B5D8-68BD3C6238F5}"/>
    <cellStyle name="TotRow - Style4 9 2 2 2" xfId="19853" xr:uid="{2C578E51-C7FC-4511-A519-406B09698C1D}"/>
    <cellStyle name="TotRow - Style4 9 2 2 2 2" xfId="19854" xr:uid="{AF324980-F40D-41ED-AB27-B0888A3F7863}"/>
    <cellStyle name="TotRow - Style4 9 2 2 2 2 2" xfId="19855" xr:uid="{406B15C5-D3EA-4438-B761-DCC5DF7CD078}"/>
    <cellStyle name="TotRow - Style4 9 2 2 2 2 2 2" xfId="19856" xr:uid="{A4421CB5-90F7-47B9-A033-171715ECB006}"/>
    <cellStyle name="TotRow - Style4 9 2 2 2 2 3" xfId="19857" xr:uid="{CDABFAE3-1858-4522-A74C-24766FD9949E}"/>
    <cellStyle name="TotRow - Style4 9 2 2 2 3" xfId="19858" xr:uid="{B8B9B280-1A0D-4227-9969-CA2C89CC6674}"/>
    <cellStyle name="TotRow - Style4 9 2 2 3" xfId="19859" xr:uid="{D625ECF1-4E7F-482A-8BC8-8E8832E06354}"/>
    <cellStyle name="TotRow - Style4 9 2 2 3 2" xfId="19860" xr:uid="{20C77772-13F1-4EE0-AC92-081DF236D9BF}"/>
    <cellStyle name="TotRow - Style4 9 2 2 3 2 2" xfId="19861" xr:uid="{3F8D961C-16C6-408D-8107-BECEF6071FED}"/>
    <cellStyle name="TotRow - Style4 9 2 2 3 3" xfId="19862" xr:uid="{F299C2D5-F3E3-4A6D-8CF7-C395C3462411}"/>
    <cellStyle name="TotRow - Style4 9 2 2 4" xfId="19863" xr:uid="{3F0CF520-7EE7-4B12-A65D-88061F6D1759}"/>
    <cellStyle name="TotRow - Style4 9 2 2 4 2" xfId="19864" xr:uid="{C2C10F8A-3CD1-4E5E-8B41-63EC6EAD84F3}"/>
    <cellStyle name="TotRow - Style4 9 2 2 5" xfId="19865" xr:uid="{E4DC72F0-EA3B-43DC-A8DF-1B1F0D7CCD83}"/>
    <cellStyle name="TotRow - Style4 9 2 3" xfId="19866" xr:uid="{3FDBA892-A615-4E19-9CA9-71536EF983D9}"/>
    <cellStyle name="TotRow - Style4 9 2 3 2" xfId="19867" xr:uid="{2F566AFD-5A84-4ED2-ADF9-3F45FD52554F}"/>
    <cellStyle name="TotRow - Style4 9 2 3 2 2" xfId="19868" xr:uid="{7F056752-3B11-46CF-8582-7B2C6A5CF675}"/>
    <cellStyle name="TotRow - Style4 9 2 3 2 2 2" xfId="19869" xr:uid="{DA4AC23B-5C51-47C5-BEFF-954F23ECC418}"/>
    <cellStyle name="TotRow - Style4 9 2 3 2 2 2 2" xfId="19870" xr:uid="{8CA44058-51C6-4E6B-BAE7-1680C5810DAE}"/>
    <cellStyle name="TotRow - Style4 9 2 3 2 2 3" xfId="19871" xr:uid="{07662AF1-4836-4CBE-987D-DF2A244F774D}"/>
    <cellStyle name="TotRow - Style4 9 2 3 2 3" xfId="19872" xr:uid="{E03F0A4D-FE1A-45E6-91D9-E210703398C7}"/>
    <cellStyle name="TotRow - Style4 9 2 3 3" xfId="19873" xr:uid="{1FE94CBA-9272-4700-AE59-74A5F81A7557}"/>
    <cellStyle name="TotRow - Style4 9 2 3 3 2" xfId="19874" xr:uid="{9AA2DB4D-30FB-4C59-BDEF-592ACDBA81CC}"/>
    <cellStyle name="TotRow - Style4 9 2 3 4" xfId="19875" xr:uid="{714C3962-DAA7-4484-AA9E-7C0CE8111750}"/>
    <cellStyle name="TotRow - Style4 9 2 4" xfId="19876" xr:uid="{5C822D11-6365-458D-94EA-FF9123819D56}"/>
    <cellStyle name="TotRow - Style4 9 2 4 2" xfId="19877" xr:uid="{DFA38EA4-0119-46F8-A323-5DB2807AA1E4}"/>
    <cellStyle name="TotRow - Style4 9 2 4 2 2" xfId="19878" xr:uid="{3BDDDAFB-E0A0-463D-BA0F-4930F48D0059}"/>
    <cellStyle name="TotRow - Style4 9 2 4 2 2 2" xfId="19879" xr:uid="{BC9AEE43-3FCF-4B67-AC00-CEC1A36510C6}"/>
    <cellStyle name="TotRow - Style4 9 2 4 2 2 2 2" xfId="19880" xr:uid="{955B9004-7C75-4B6B-8F5A-A77908280AD6}"/>
    <cellStyle name="TotRow - Style4 9 2 4 2 2 3" xfId="19881" xr:uid="{FC9ED47A-329F-4CC1-9BED-C0ED5787EE0F}"/>
    <cellStyle name="TotRow - Style4 9 2 4 2 3" xfId="19882" xr:uid="{44523433-5DBC-4807-AEED-D1CE0D808C47}"/>
    <cellStyle name="TotRow - Style4 9 2 4 3" xfId="19883" xr:uid="{512975CB-7FC9-44A1-BD4D-AF505531BA53}"/>
    <cellStyle name="TotRow - Style4 9 2 4 3 2" xfId="19884" xr:uid="{6643BFC3-6824-4B60-B9A0-CF9F4113AC49}"/>
    <cellStyle name="TotRow - Style4 9 2 4 3 2 2" xfId="19885" xr:uid="{9F07F87A-4AC1-4FE2-92EF-0C1F8201CDD3}"/>
    <cellStyle name="TotRow - Style4 9 2 4 3 3" xfId="19886" xr:uid="{EAB22A34-6429-4EB2-B084-9F0359A16883}"/>
    <cellStyle name="TotRow - Style4 9 2 4 4" xfId="19887" xr:uid="{D79E6F09-9702-4909-B848-0877BAA428CC}"/>
    <cellStyle name="TotRow - Style4 9 2 4 4 2" xfId="19888" xr:uid="{D197C4D7-5B7A-420D-9CD6-2E927AE91CAD}"/>
    <cellStyle name="TotRow - Style4 9 2 4 5" xfId="19889" xr:uid="{A879B2B5-DB2C-4E95-B1E7-DCD48DFA81B3}"/>
    <cellStyle name="TotRow - Style4 9 2 5" xfId="19890" xr:uid="{59D053CC-1CA4-4149-A648-443DE361CB19}"/>
    <cellStyle name="TotRow - Style4 9 2 5 2" xfId="19891" xr:uid="{BD04D627-7E57-4786-AF0E-61320AA9B321}"/>
    <cellStyle name="TotRow - Style4 9 2 5 2 2" xfId="19892" xr:uid="{5F632107-324E-47B8-8724-5D80E81BA3C7}"/>
    <cellStyle name="TotRow - Style4 9 2 5 2 2 2" xfId="19893" xr:uid="{DDC60807-E376-4236-88F6-BE880ED97DA2}"/>
    <cellStyle name="TotRow - Style4 9 2 5 2 2 2 2" xfId="19894" xr:uid="{8D38FB43-E5CB-4EC8-B393-FD43C1F42F16}"/>
    <cellStyle name="TotRow - Style4 9 2 5 2 2 3" xfId="19895" xr:uid="{F26564EB-D925-4E77-B282-F92E2D62D81C}"/>
    <cellStyle name="TotRow - Style4 9 2 5 2 3" xfId="19896" xr:uid="{BE9F8B86-0317-4854-9259-228C3328F4A7}"/>
    <cellStyle name="TotRow - Style4 9 2 5 3" xfId="19897" xr:uid="{36C7DB3B-F2D1-40AF-A471-AC43BF8F48F1}"/>
    <cellStyle name="TotRow - Style4 9 2 5 3 2" xfId="19898" xr:uid="{48844676-0367-4B1B-A25D-0E2A9AEFE34D}"/>
    <cellStyle name="TotRow - Style4 9 2 5 3 2 2" xfId="19899" xr:uid="{2C4A6824-036F-4FDE-BF6A-2192ECFD6DFF}"/>
    <cellStyle name="TotRow - Style4 9 2 5 3 3" xfId="19900" xr:uid="{FE39147E-421A-410B-8472-68DD2EC13170}"/>
    <cellStyle name="TotRow - Style4 9 2 5 4" xfId="19901" xr:uid="{1768552F-A70B-4E10-8739-A03B20D548F7}"/>
    <cellStyle name="TotRow - Style4 9 2 6" xfId="19902" xr:uid="{0C5D8837-CDF5-4E2C-A27B-CDED273A81F4}"/>
    <cellStyle name="TotRow - Style4 9 2 6 2" xfId="19903" xr:uid="{66B694B1-CA60-41B4-A7A1-E7DEAAA0C98D}"/>
    <cellStyle name="TotRow - Style4 9 2 6 2 2" xfId="19904" xr:uid="{31BB5472-74BC-4C43-B208-DE026CAC65A4}"/>
    <cellStyle name="TotRow - Style4 9 2 6 2 2 2" xfId="19905" xr:uid="{A1153CDB-BE96-4D05-8606-17F30F056434}"/>
    <cellStyle name="TotRow - Style4 9 2 6 2 3" xfId="19906" xr:uid="{042BF503-C186-4590-9474-F1858E5B8986}"/>
    <cellStyle name="TotRow - Style4 9 2 6 3" xfId="19907" xr:uid="{9DE2C444-708D-43F5-9644-AB86BA3F3D24}"/>
    <cellStyle name="TotRow - Style4 9 2 7" xfId="19908" xr:uid="{2668C256-5375-4B9F-8DB4-A14281A5233E}"/>
    <cellStyle name="TotRow - Style4 9 2 7 2" xfId="19909" xr:uid="{BF8019E2-6837-40AB-A5B1-18851F7AF9B4}"/>
    <cellStyle name="TotRow - Style4 9 2 7 2 2" xfId="19910" xr:uid="{9621023B-CF50-46BE-99F8-ED3D83AF122A}"/>
    <cellStyle name="TotRow - Style4 9 2 7 3" xfId="19911" xr:uid="{3C854B43-719B-4A9E-B295-EF63D54DC54D}"/>
    <cellStyle name="TotRow - Style4 9 2 8" xfId="19912" xr:uid="{732031BC-9D1C-4812-8DDD-A0A31CBADC08}"/>
    <cellStyle name="TotRow - Style4 9 2 8 2" xfId="19913" xr:uid="{41852012-17C8-48E1-B276-3205AE1E2B7C}"/>
    <cellStyle name="TotRow - Style4 9 2 9" xfId="19914" xr:uid="{6D4AF78B-6D79-484E-9EC1-11D147B58293}"/>
    <cellStyle name="TotRow - Style4 9 3" xfId="19915" xr:uid="{A2B98932-850D-4047-B33F-9950E77FDCA8}"/>
    <cellStyle name="TotRow - Style4 9 3 2" xfId="19916" xr:uid="{8B92BDFE-E405-4688-89C7-83068D6D3723}"/>
    <cellStyle name="TotRow - Style4 9 3 2 2" xfId="19917" xr:uid="{4EB26BD5-97F3-407F-B6F2-7CC1338E0850}"/>
    <cellStyle name="TotRow - Style4 9 3 2 2 2" xfId="19918" xr:uid="{EAC20964-6639-4521-8052-71E939A87C7C}"/>
    <cellStyle name="TotRow - Style4 9 3 2 2 2 2" xfId="19919" xr:uid="{6D8DB4B5-1E18-4270-BCC9-2FA28EAF38A2}"/>
    <cellStyle name="TotRow - Style4 9 3 2 2 3" xfId="19920" xr:uid="{C5F22B31-15F0-4137-A5DF-7E3F2953638A}"/>
    <cellStyle name="TotRow - Style4 9 3 2 3" xfId="19921" xr:uid="{EF4F80EC-F5C4-46DB-BC93-26F2E761F42F}"/>
    <cellStyle name="TotRow - Style4 9 3 3" xfId="19922" xr:uid="{FEF234E4-8881-4257-9424-28C182F952EC}"/>
    <cellStyle name="TotRow - Style4 9 3 3 2" xfId="19923" xr:uid="{494CE3A1-9B2B-4105-8944-A4AA92E5AAAA}"/>
    <cellStyle name="TotRow - Style4 9 3 3 2 2" xfId="19924" xr:uid="{65068B66-C494-4253-8298-AF8056473D8F}"/>
    <cellStyle name="TotRow - Style4 9 3 3 3" xfId="19925" xr:uid="{D7845BC7-3C51-4531-8C77-F131EDE5E77D}"/>
    <cellStyle name="TotRow - Style4 9 3 4" xfId="19926" xr:uid="{E2B94EFC-E821-4E81-A096-5B8BB3BE3502}"/>
    <cellStyle name="TotRow - Style4 9 3 4 2" xfId="19927" xr:uid="{2C630F73-029D-4E63-8420-694B78B75D50}"/>
    <cellStyle name="TotRow - Style4 9 3 5" xfId="19928" xr:uid="{B8F501CA-4D1F-480F-BC4F-9DE90D9B7E73}"/>
    <cellStyle name="TotRow - Style4 9 4" xfId="19929" xr:uid="{09D9A67D-378B-4B15-84B7-BE49EDE3F8F1}"/>
    <cellStyle name="TotRow - Style4 9 4 2" xfId="19930" xr:uid="{82B25BF6-07E5-4F91-97C9-F04146FD90C7}"/>
    <cellStyle name="TotRow - Style4 9 4 2 2" xfId="19931" xr:uid="{C81C8E03-0937-4DE6-894B-800E3BECBBA4}"/>
    <cellStyle name="TotRow - Style4 9 4 2 2 2" xfId="19932" xr:uid="{BC61CC49-6CFE-4BE7-8F3C-E778094F5152}"/>
    <cellStyle name="TotRow - Style4 9 4 2 2 2 2" xfId="19933" xr:uid="{0115F146-6399-4CA7-A7C5-5DDFB796B70C}"/>
    <cellStyle name="TotRow - Style4 9 4 2 2 3" xfId="19934" xr:uid="{4D7CD20D-E35C-4228-B8F9-E66A5E07A97C}"/>
    <cellStyle name="TotRow - Style4 9 4 2 3" xfId="19935" xr:uid="{D69ACAE8-D7DC-41F0-8BE7-7A5AE34C69E7}"/>
    <cellStyle name="TotRow - Style4 9 4 3" xfId="19936" xr:uid="{CD9CFBC4-57FC-4135-B193-C73CC6904472}"/>
    <cellStyle name="TotRow - Style4 9 4 3 2" xfId="19937" xr:uid="{51C8CA1E-F28F-42D2-A485-6760362FA5A0}"/>
    <cellStyle name="TotRow - Style4 9 4 4" xfId="19938" xr:uid="{E4DFD088-763A-4C99-B1A3-7DE0994E46E1}"/>
    <cellStyle name="TotRow - Style4 9 5" xfId="19939" xr:uid="{A2069DBF-E16F-412C-97AB-B8F347353AC1}"/>
    <cellStyle name="TotRow - Style4 9 5 2" xfId="19940" xr:uid="{BF3A3CBB-D7C8-4BBA-8C47-C2EB4EC9FC38}"/>
    <cellStyle name="TotRow - Style4 9 5 2 2" xfId="19941" xr:uid="{35BF9289-F0E2-4B1F-A18A-9E6489CAAB3E}"/>
    <cellStyle name="TotRow - Style4 9 5 2 2 2" xfId="19942" xr:uid="{02AC6E22-DDB8-4A25-A426-503B41DCD683}"/>
    <cellStyle name="TotRow - Style4 9 5 2 2 2 2" xfId="19943" xr:uid="{061AB050-ACB7-427A-97E0-CAE066C94A6D}"/>
    <cellStyle name="TotRow - Style4 9 5 2 2 3" xfId="19944" xr:uid="{F00DFBFE-27D5-4854-9F0F-899058C9B7A5}"/>
    <cellStyle name="TotRow - Style4 9 5 2 3" xfId="19945" xr:uid="{7E89B881-935F-4709-AB87-01D59A482BCF}"/>
    <cellStyle name="TotRow - Style4 9 5 3" xfId="19946" xr:uid="{5EA690C6-3C81-4ED5-B84C-F5813C413DE1}"/>
    <cellStyle name="TotRow - Style4 9 5 3 2" xfId="19947" xr:uid="{5EE52D2F-24F1-4900-BB54-92EB82AC2C31}"/>
    <cellStyle name="TotRow - Style4 9 5 3 2 2" xfId="19948" xr:uid="{19BDDC89-98BA-4E4C-84F6-EC99F399F49B}"/>
    <cellStyle name="TotRow - Style4 9 5 3 3" xfId="19949" xr:uid="{EE970F1C-081D-4A1A-A407-C29882CB4802}"/>
    <cellStyle name="TotRow - Style4 9 5 4" xfId="19950" xr:uid="{FE1AA7A0-A33F-42DD-889E-45487D3CAEC7}"/>
    <cellStyle name="TotRow - Style4 9 5 4 2" xfId="19951" xr:uid="{BB2A09BE-CABC-45C7-A03E-A608BF0F773F}"/>
    <cellStyle name="TotRow - Style4 9 5 5" xfId="19952" xr:uid="{60489E40-9847-4CC5-92A4-BE3026BCFB4B}"/>
    <cellStyle name="TotRow - Style4 9 6" xfId="19953" xr:uid="{310BB7A7-0E34-4E2C-9C89-84CA5B783E4D}"/>
    <cellStyle name="TotRow - Style4 9 6 2" xfId="19954" xr:uid="{D87437BB-339A-4496-9112-D3CE554DB0A8}"/>
    <cellStyle name="TotRow - Style4 9 6 2 2" xfId="19955" xr:uid="{90705731-D3D9-4EB9-9633-F702F35EBB7E}"/>
    <cellStyle name="TotRow - Style4 9 6 2 2 2" xfId="19956" xr:uid="{D87D2671-52DF-46B7-AF98-7AA8CC5B36BC}"/>
    <cellStyle name="TotRow - Style4 9 6 2 2 2 2" xfId="19957" xr:uid="{D49E00F0-EE90-4D02-A106-017B1F8095AE}"/>
    <cellStyle name="TotRow - Style4 9 6 2 2 3" xfId="19958" xr:uid="{621E5205-E8E0-4BD5-9E4E-5F92A18CAD05}"/>
    <cellStyle name="TotRow - Style4 9 6 2 3" xfId="19959" xr:uid="{D3FF4DFB-D551-45AF-83BB-D666C086B7AB}"/>
    <cellStyle name="TotRow - Style4 9 6 3" xfId="19960" xr:uid="{52E8AD70-5F88-4112-8B11-3D195DBEA9CA}"/>
    <cellStyle name="TotRow - Style4 9 6 3 2" xfId="19961" xr:uid="{DD5639AB-B7AF-42EC-AF95-509DCCB12191}"/>
    <cellStyle name="TotRow - Style4 9 6 3 2 2" xfId="19962" xr:uid="{B40E01AB-4D8C-4C47-BB91-72978A4C9A29}"/>
    <cellStyle name="TotRow - Style4 9 6 3 3" xfId="19963" xr:uid="{881B4742-E277-417E-AF9D-5D44104F1026}"/>
    <cellStyle name="TotRow - Style4 9 6 4" xfId="19964" xr:uid="{5CB08C64-3980-496D-BB7C-7379A47A775C}"/>
    <cellStyle name="TotRow - Style4 9 7" xfId="19965" xr:uid="{F56D0689-5E00-43DA-A306-04F40213F00C}"/>
    <cellStyle name="TotRow - Style4 9 7 2" xfId="19966" xr:uid="{4115CC71-0C5D-49B4-A155-08B8C4E0ADD9}"/>
    <cellStyle name="TotRow - Style4 9 7 2 2" xfId="19967" xr:uid="{C52D6C6B-D432-410B-8E89-C79740E4D8E6}"/>
    <cellStyle name="TotRow - Style4 9 7 2 2 2" xfId="19968" xr:uid="{E9D05907-1667-4E3E-97A6-B08F5E531CBD}"/>
    <cellStyle name="TotRow - Style4 9 7 2 3" xfId="19969" xr:uid="{A7E71A18-4719-4E4B-B53A-7AE7F49F57EE}"/>
    <cellStyle name="TotRow - Style4 9 7 3" xfId="19970" xr:uid="{1D0F1D0C-841E-472D-B842-B3DBCA88301C}"/>
    <cellStyle name="TotRow - Style4 9 8" xfId="19971" xr:uid="{5545899E-A67A-49B7-8DCD-C4D3492EC0C2}"/>
    <cellStyle name="TotRow - Style4 9 8 2" xfId="19972" xr:uid="{DE8591DB-5215-4745-8D57-F386E4682654}"/>
    <cellStyle name="TotRow - Style4 9 8 2 2" xfId="19973" xr:uid="{F5A7DD1C-0233-4F79-BA1D-2998A850EEE7}"/>
    <cellStyle name="TotRow - Style4 9 8 3" xfId="19974" xr:uid="{DAF46B99-2952-4FBF-85CE-BECA5513E583}"/>
    <cellStyle name="TotRow - Style4 9 9" xfId="19975" xr:uid="{9ED02284-1853-4238-BDC8-5026773202F1}"/>
    <cellStyle name="TotRow - Style4 9 9 2" xfId="19976" xr:uid="{C281ACEB-CE30-4551-84E9-D905FFB31D77}"/>
    <cellStyle name="TotRow - 유형4" xfId="2603" xr:uid="{8310B73A-61D1-4502-B589-1D5ECFEC46E3}"/>
    <cellStyle name="Tusental (0)_pldt" xfId="2604" xr:uid="{E87DDAA1-2490-49D9-94DB-4D7A8C3E0B0A}"/>
    <cellStyle name="Tusental_pldt" xfId="2605" xr:uid="{0FE190D6-647A-4DDC-8BF5-627306E3B70F}"/>
    <cellStyle name="Überschrift" xfId="2606" xr:uid="{A78ED075-E93E-46EE-A7EF-35103AE2A1EB}"/>
    <cellStyle name="Überschrift 1" xfId="2607" xr:uid="{7F13E296-5BEB-4144-9B4A-CF7C4EBB098F}"/>
    <cellStyle name="Überschrift 2" xfId="2608" xr:uid="{F5A5A94F-F0EA-490A-B92D-A750EB2AA388}"/>
    <cellStyle name="Überschrift 3" xfId="2609" xr:uid="{0D4390EF-B17E-42D1-A788-FC7A316F74D8}"/>
    <cellStyle name="Überschrift 4" xfId="2610" xr:uid="{3A8469CE-16E5-4C41-A603-8302D069FA09}"/>
    <cellStyle name="UNDERLINED" xfId="2611" xr:uid="{CDE00DE2-37B4-46C5-B470-C4D06E3E0C76}"/>
    <cellStyle name="uni" xfId="19977" xr:uid="{84350FB1-6528-463E-B683-C4488CE454DD}"/>
    <cellStyle name="uni 2" xfId="19978" xr:uid="{7BA6DC4D-C129-42E8-8411-A3ED6D335901}"/>
    <cellStyle name="uni 2 2" xfId="19979" xr:uid="{7F3A59C1-57EF-4830-A342-880CE3A64897}"/>
    <cellStyle name="uni 2 3" xfId="19980" xr:uid="{429A0C85-4BA5-4F5F-804E-8097D3E540D2}"/>
    <cellStyle name="uni 3" xfId="19981" xr:uid="{BCE70238-FACB-4079-9B62-4CF91691E2C2}"/>
    <cellStyle name="uni 3 2" xfId="19982" xr:uid="{DE4344C6-5CB9-4E8A-9F8A-91FEC792A591}"/>
    <cellStyle name="uni 4" xfId="19983" xr:uid="{17148FA0-28F0-4A05-BFA6-4CB65AE6E27B}"/>
    <cellStyle name="uni 5" xfId="19984" xr:uid="{3BFD0104-891E-46A3-A64D-1CBB6855163D}"/>
    <cellStyle name="uni 6" xfId="19985" xr:uid="{4377DC16-0D8C-4CB3-8D56-AAFD185AE6EB}"/>
    <cellStyle name="Unit" xfId="19986" xr:uid="{39D4E682-0B68-45A5-8039-9A5A8BB6A915}"/>
    <cellStyle name="Unit 2" xfId="19987" xr:uid="{498EA39F-4667-4E70-93F1-DD5C05B87D27}"/>
    <cellStyle name="Unit 2 2" xfId="19988" xr:uid="{7676C38E-66F6-4319-8A32-66ACCB9A95D2}"/>
    <cellStyle name="Unit 3" xfId="19989" xr:uid="{670CA184-F28F-4320-9E64-30337D961DA6}"/>
    <cellStyle name="Unit 3 2" xfId="19990" xr:uid="{A9444A88-2121-4B09-AD89-A531EF1C91AC}"/>
    <cellStyle name="Unit 4" xfId="19991" xr:uid="{E301AB44-7008-4910-9432-DB8DD1FFDE78}"/>
    <cellStyle name="Unit 5" xfId="19992" xr:uid="{DFFB941E-06A8-4591-B475-5A98DC9B41FE}"/>
    <cellStyle name="Unit 6" xfId="19993" xr:uid="{5225CCB2-0349-40B1-ABCB-FE2C1B729611}"/>
    <cellStyle name="Unit-Qty" xfId="2612" xr:uid="{AFF468D9-2785-4E31-83D0-66ABDEF1922C}"/>
    <cellStyle name="unitrate" xfId="2613" xr:uid="{53B78A01-6798-4E43-B89C-7B9AC847B10C}"/>
    <cellStyle name="unitrate 2" xfId="19994" xr:uid="{A14B02DA-0FA6-49B8-84AE-9CCE4D9CC2C8}"/>
    <cellStyle name="unitrate 3" xfId="32772" xr:uid="{111BD3FB-A377-4AA7-B527-A9E712D927F7}"/>
    <cellStyle name="_x0002_urrency [0]_ " xfId="19995" xr:uid="{1BDD7B41-541A-4F2C-9DF4-5B50488F4126}"/>
    <cellStyle name="User_Defined_C" xfId="19996" xr:uid="{A319C342-871D-43E6-8067-6F472B14E9AB}"/>
    <cellStyle name="Valuta (0)_alkila" xfId="2614" xr:uid="{C47D0E39-8A94-4079-9AD9-325C7CD0308F}"/>
    <cellStyle name="Valuta_alkila" xfId="2615" xr:uid="{17D38B06-AEE6-4D7A-AB0C-EF0EDE42EC1F}"/>
    <cellStyle name="Verknüpfte Zelle" xfId="2616" xr:uid="{F7E6ACA5-1937-4100-BD89-74170327B50A}"/>
    <cellStyle name="Virg・ [0]_RESULTS" xfId="2617" xr:uid="{B14C249D-0474-444E-B3BC-E0BBB25B939D}"/>
    <cellStyle name="Virg・_RESULTS" xfId="2618" xr:uid="{B1877A7A-7FF1-4D6F-A3E3-2758031BEC38}"/>
    <cellStyle name="Virgül_doğu arıtma çalışma" xfId="2619" xr:uid="{FAE7946F-8BAC-450E-937E-E5B3045A8201}"/>
    <cellStyle name="Virgule fixe" xfId="2620" xr:uid="{757AC703-DC37-4DE5-852E-7F9F18C27C40}"/>
    <cellStyle name="W?rung [0]_KHI_KAB1" xfId="2621" xr:uid="{15F1B929-61A3-4248-B0B7-C641E70F11C5}"/>
    <cellStyle name="W?rung_KHI_KAB1" xfId="2622" xr:uid="{C714F5AD-5169-4495-B535-D3D5D3F87455}"/>
    <cellStyle name="Währung [0]_laroux" xfId="2623" xr:uid="{ED2B5991-4067-4233-9FB4-DD6DA06B05E0}"/>
    <cellStyle name="Währung_laroux" xfId="2624" xr:uid="{40203CF2-EB5C-44EB-8E56-AC29CE2E401E}"/>
    <cellStyle name="Warnender Text" xfId="2625" xr:uid="{FD370610-D153-47D5-9BF9-E0BB8DB5969A}"/>
    <cellStyle name="Warning Text" xfId="16" builtinId="11" customBuiltin="1"/>
    <cellStyle name="Warning Text 10" xfId="1430" xr:uid="{3715E308-2BE3-41CD-BCD5-A0B48AD78D8A}"/>
    <cellStyle name="Warning Text 11" xfId="32255" xr:uid="{0B0FD9F8-B901-465D-9D43-1C31DA363407}"/>
    <cellStyle name="Warning Text 2" xfId="617" xr:uid="{6052D821-E6E5-4EEA-ABDC-E23A8F6C8D75}"/>
    <cellStyle name="Warning Text 2 2" xfId="1432" xr:uid="{4AC0E4DE-034C-4FF0-BCCF-95E513C8FE25}"/>
    <cellStyle name="Warning Text 2 2 2" xfId="19998" xr:uid="{D482104E-9EF5-48B0-9996-AF8A4E3D8427}"/>
    <cellStyle name="Warning Text 2 3" xfId="1433" xr:uid="{CE78418C-19D0-421E-A8AF-B0A9EB332A92}"/>
    <cellStyle name="Warning Text 2 4" xfId="1431" xr:uid="{E1538277-8346-413B-BD0D-55323058FCE3}"/>
    <cellStyle name="Warning Text 2 5" xfId="19997" xr:uid="{226097E9-C377-4482-BE1A-D8FE8EFF0DAC}"/>
    <cellStyle name="Warning Text 3" xfId="1434" xr:uid="{083B0873-5936-4E37-B565-EA72E258084F}"/>
    <cellStyle name="Warning Text 3 2" xfId="20000" xr:uid="{31AFC3C9-FC87-4C21-970F-36154900EB43}"/>
    <cellStyle name="Warning Text 3 3" xfId="20001" xr:uid="{09ED2C18-34E6-4110-85BB-B30C42600746}"/>
    <cellStyle name="Warning Text 3 4" xfId="19999" xr:uid="{EA699816-0763-44D2-83A3-CD3B150D8EFA}"/>
    <cellStyle name="Warning Text 4" xfId="1435" xr:uid="{1F383D16-303F-4431-9858-A922D4841D58}"/>
    <cellStyle name="Warning Text 4 2" xfId="20003" xr:uid="{E7787404-ECED-4F9B-AC3A-1F002EC00A85}"/>
    <cellStyle name="Warning Text 4 3" xfId="20002" xr:uid="{572AA962-A67E-47D9-B2A6-9B2671ECF21B}"/>
    <cellStyle name="Warning Text 5" xfId="1436" xr:uid="{C82695E4-B3F5-4462-9E6A-1C7B4B5986DD}"/>
    <cellStyle name="Warning Text 5 2" xfId="20005" xr:uid="{1084EB48-4195-4D4D-9664-C8DADDCE02F0}"/>
    <cellStyle name="Warning Text 5 3" xfId="20004" xr:uid="{5B616942-0E4F-483F-B375-41844CC52AFA}"/>
    <cellStyle name="Warning Text 6" xfId="1437" xr:uid="{04301E72-0DA6-43DC-9678-8ECE4ECA5DAF}"/>
    <cellStyle name="Warning Text 6 2" xfId="20006" xr:uid="{4958FE59-0FEB-4DB1-92BF-1282E4C6FFCA}"/>
    <cellStyle name="Warning Text 7" xfId="1438" xr:uid="{9450EC4F-BCF5-4C1C-9FCD-1D1DC0066C72}"/>
    <cellStyle name="Warning Text 8" xfId="1439" xr:uid="{BFD4EFCB-5A2A-4BC8-9EC9-C7B25AC0238B}"/>
    <cellStyle name="Warning Text 9" xfId="1440" xr:uid="{356E2E79-861B-438D-BF68-788651BBFDA5}"/>
    <cellStyle name="wrap" xfId="2626" xr:uid="{7B469F5F-8993-4004-A48F-8764E663003A}"/>
    <cellStyle name="Wrap text" xfId="2627" xr:uid="{D072CEF9-5144-4B45-9890-6843DBF3A5EB}"/>
    <cellStyle name="Wrapped" xfId="2628" xr:uid="{D8C31BAD-B0B1-470E-9E32-BEA7CEF60E45}"/>
    <cellStyle name="Wไhrung [0]_35ERI8T2gbIEMixb4v26icuOo" xfId="2629" xr:uid="{4F8FE8EC-9084-4B55-B7CD-3B6A9E293DFC}"/>
    <cellStyle name="Wไhrung_35ERI8T2gbIEMixb4v26icuOo" xfId="2630" xr:uid="{1C66C3A9-A63A-4E83-B642-199050D44EC8}"/>
    <cellStyle name="yellow" xfId="2631" xr:uid="{84137F4C-3AC9-4D2D-A07F-BBED7E3C5B04}"/>
    <cellStyle name="Yellow shade" xfId="2632" xr:uid="{1ABD97F3-BC17-4478-9898-E5EAA53A8D12}"/>
    <cellStyle name="Zaph Call 11pt" xfId="20007" xr:uid="{018BF983-286A-4547-9ABE-47F53014BA7A}"/>
    <cellStyle name="Zaph Call 11pt 2" xfId="20008" xr:uid="{1AAF336A-C7AF-4F11-9897-1D6DCE6B8A00}"/>
    <cellStyle name="Zaph Call 11pt 2 2" xfId="20009" xr:uid="{E56D0D33-DBBD-437F-8408-F23E2271F09A}"/>
    <cellStyle name="Zaph Call 11pt 3" xfId="20010" xr:uid="{55B1E641-3C2C-4E50-9E34-3F717AE57FB7}"/>
    <cellStyle name="Zaph Call 11pt 3 2" xfId="20011" xr:uid="{13DEDF08-65E1-4850-A1A5-B8C59A7EE407}"/>
    <cellStyle name="Zaph Call 11pt 4" xfId="20012" xr:uid="{155E552F-8B89-46F4-A0B7-7ED6E345822C}"/>
    <cellStyle name="Zaph Call 11pt 5" xfId="20013" xr:uid="{DEAC967A-869A-460C-B606-B818193F2D58}"/>
    <cellStyle name="Zaph Call 11pt 6" xfId="20014" xr:uid="{079C106E-24D8-41BF-8540-9D67524E1DB6}"/>
    <cellStyle name="Zelle überprüfen" xfId="2633" xr:uid="{F940D0B6-9E96-4D25-90BA-39F14F277F7E}"/>
    <cellStyle name="ƸōዊbǜōዚbǸōዪbɄōዺb쉀ōጊb쉬ōጚb슔ōጪb싀ōጺb쌐ōፊbɤōፚbʀō፪bʘō፺bʼōᎊb˜ō᎚b쌼ōᎪb쎄ōᎺb쎨ōᏊb쏄ōᏚb쏜ōᏪb̀ōᏺb̤ōᐊb͔ōᐚb΀ōᐪbΰōᐺb쏸ō" xfId="2634" xr:uid="{3D086718-EAF1-44EE-8151-209DD33F58D1}"/>
    <cellStyle name="ﾄ褊褂燾・[0]_PERSONAL" xfId="2635" xr:uid="{A1B6D2C2-D630-484B-9084-F796EB9E2576}"/>
    <cellStyle name="ﾄ褊褂燾饑PERSONAL" xfId="2636" xr:uid="{2CB24146-2A61-4A10-B2ED-32D9323F5765}"/>
    <cellStyle name="ハイパーリンク" xfId="2637" xr:uid="{6EF5EF97-6C35-4CA6-BF6C-6A6FB345E3A7}"/>
    <cellStyle name="ﾎ磊隆_PERSONAL" xfId="2638" xr:uid="{9DE14CD6-1435-433A-910E-F6F7B1DA7B79}"/>
    <cellStyle name="ﾔ竟瑙糺・[0]_PERSONAL" xfId="2639" xr:uid="{176CE8C7-0522-4447-8D1C-7CD28C70AC15}"/>
    <cellStyle name="ﾔ竟瑙糺饑PERSONAL" xfId="2640" xr:uid="{D33467D7-C559-4F2B-92D6-F5AEF327490B}"/>
    <cellStyle name="්b뉜ōේb뉼ō෪b늠ō෺b부ōชb붘ōบb붴ōสb뷄ōฺb뷘ō๊b닄ō๚b닜ō๪b닰ō๺b댜ōຊb댸ōບb뷬ōສb븄ō຺b블ō໊b븨ō໚b븼ō໪b덐ō໺" xfId="1689" xr:uid="{9FA246F2-3C63-4514-B97F-A435E60B0836}"/>
    <cellStyle name="เครื่องหมายสกุลเงิน [0]_FTC_OFFER" xfId="2641" xr:uid="{89FB51FC-2E49-4AE5-B634-257394E3F240}"/>
    <cellStyle name="เครื่องหมายสกุลเงิน_FTC_OFFER" xfId="2642" xr:uid="{142E0185-DE29-4C54-B745-4923A63F61C2}"/>
    <cellStyle name="น้บะภฒ_95" xfId="2643" xr:uid="{024AEB52-F680-4E30-A9C4-A4BB30E3B7FA}"/>
    <cellStyle name="ปกติ_FTC_OFFER" xfId="2644" xr:uid="{56EE679F-57A9-4518-A9BC-372966E16D4A}"/>
    <cellStyle name="ฤธถ [0]_95" xfId="2645" xr:uid="{EDDAA013-01AA-49C2-8DA2-115186BCAC1A}"/>
    <cellStyle name="ฤธถ_95" xfId="2646" xr:uid="{E483E216-CF3F-4B1E-89B8-02FFD283E3F6}"/>
    <cellStyle name="ล๋ศญ [0]_95" xfId="2647" xr:uid="{56F745A5-3E4E-4FB5-9E92-5F755CB37454}"/>
    <cellStyle name="ล๋ศญ_95" xfId="2648" xr:uid="{E6A94D0E-9C52-495A-8A93-7D303733BC39}"/>
    <cellStyle name="วฅมุ_4ฟ๙ฝวภ๛" xfId="2649" xr:uid="{0C18BA93-7E07-42C7-870A-E5F86C1F65AF}"/>
    <cellStyle name="ᒊbЄōᒚbЬōᒪbјōᒺbҤōᓊbӐōᓚb쒤ōᓪb쓄ōᓺb쓠ōᔊb씈ōᔚb씬ōᔪbӰōᔺbԈōᕊbԤōᕚbՀōᕪb՜ōᕺb앐ōᖊb앴ōᖚb얐ōᖪb얼ōᖺ" xfId="2650" xr:uid="{053B0DA0-10B3-464D-8919-C2DC134E8375}"/>
    <cellStyle name="ᒺbҤōᓊbӐōᓚb쒤ōᓪb쓄ōᓺb쓠ōᔊb씈ōᔚb씬ōᔪbӰōᔺbԈōᕊbԤōᕚbՀōᕪb՜ōᕺb앐ōᖊb앴ōᖚb얐ōᖪb얼ōᖺb엤ōᗊbոōᗚb֐ōᗪ" xfId="2651" xr:uid="{C4E959E9-4F7E-440C-95E1-51F6F5A9D7B2}"/>
    <cellStyle name="Ꮺb̀ōᏺb̤ōᐊb͔ōᐚb΀ōᐪbΰōᐺb쏸ōᑊb쐨ōᑚb쑀ōᑪb쑜ōᑺb쑸ōᒊbЄōᒚbЬōᒪbјōᒺbҤōᓊbӐōᓚb쒤ōᓪb쓄ōᓺb쓠ōᔊb씈ōᔚ" xfId="2652" xr:uid="{A8D99420-B33F-49DA-B049-E32133BEE8F3}"/>
    <cellStyle name="ሚbôōሪbŀōሺbŨōቊbƀōቚb솴ōቪb쇌ōቺb쇬ōኊb숄ōኚb술ōኪbƜōኺbƸōዊbǜōዚbǸōዪbɄōዺb쉀ōጊb쉬ōጚb슔ōጪb싀ōጺb쌐ōፊ" xfId="2653" xr:uid="{4BEAAD54-5979-4495-A971-CAA7EDECBA13}"/>
    <cellStyle name="ꯠōකb갈ōඪb눠ōයb눸ō්b뉜ōේb뉼ō෪b늠ō෺b부ōชb붘ōบb붴ōสb뷄ōฺb뷘ō๊b닄ō๚b닜ō๪b닰ō๺b댜ōຊb댸ōບb뷬ōສb븄ō຺b블ō໊b븨ō໚b븼ō໪b덐ō໺b덠ō༊b델ō" xfId="2483" xr:uid="{0A4C1EE3-0812-4941-B7F2-0F8EAB3F70A5}"/>
    <cellStyle name="|?ドE" xfId="2654" xr:uid="{AD7E5B01-4F79-48FE-A168-822ED556D005}"/>
    <cellStyle name="강조색1" xfId="2655" xr:uid="{2BCA582C-A2A9-4AB3-AEF5-7597691AE0BB}"/>
    <cellStyle name="강조색2" xfId="2656" xr:uid="{6B0E66E2-4EC8-4DCE-9EF6-CC5C59A04356}"/>
    <cellStyle name="강조색3" xfId="2657" xr:uid="{3A8C7A33-17FC-4D01-B9E5-79E267F1F44B}"/>
    <cellStyle name="강조색4" xfId="2658" xr:uid="{508FEA8D-2314-45D0-A30E-1716F096C3F5}"/>
    <cellStyle name="강조색5" xfId="2659" xr:uid="{916DFED1-7C41-4C2C-A3B2-E793DD55217C}"/>
    <cellStyle name="강조색6" xfId="2660" xr:uid="{F8BE18FA-2CFB-40EE-96F8-4351675EE438}"/>
    <cellStyle name="경고문" xfId="2661" xr:uid="{AF418FB6-1F6D-4FCC-8EED-8099E209BFB7}"/>
    <cellStyle name="계산" xfId="2662" xr:uid="{2C3FD1FB-08BA-4ABB-BCDF-7A9435A97189}"/>
    <cellStyle name="계산 2" xfId="20015" xr:uid="{E7542FD1-6727-4427-BEC3-8FAF6CA2FAD6}"/>
    <cellStyle name="계산 2 2" xfId="20016" xr:uid="{6F582E53-2B56-41EB-BE1D-2405C04DC87E}"/>
    <cellStyle name="계산 3" xfId="20017" xr:uid="{A69177D2-D661-4D64-9B70-F31FB4D143EA}"/>
    <cellStyle name="고정소숫점" xfId="2663" xr:uid="{E78799DB-0620-4071-A48A-9928845121E3}"/>
    <cellStyle name="고정출력1" xfId="2664" xr:uid="{32EA71D8-5C97-499F-AD90-2296A1AB644D}"/>
    <cellStyle name="고정출력2" xfId="2665" xr:uid="{DB4CAA04-43D6-44D3-883B-24B987733EC6}"/>
    <cellStyle name="기계" xfId="2666" xr:uid="{EBE28412-FA4F-45A5-8016-7366B0F657F5}"/>
    <cellStyle name="끼_x0001_?" xfId="2667" xr:uid="{FEA9A654-355E-4D3F-883C-41E34C7A5F05}"/>
    <cellStyle name="끽방_inquiry_bq_hvac" xfId="2668" xr:uid="{BBFB9F43-0330-43A1-BEA3-68AAA2BF8681}"/>
    <cellStyle name="나쁨" xfId="2669" xr:uid="{82BF928F-9ED3-4767-8A56-E92436A45BC0}"/>
    <cellStyle name="날짜" xfId="2670" xr:uid="{7120325F-3FC3-4F6B-B385-92646EAC6454}"/>
    <cellStyle name="내역서" xfId="2671" xr:uid="{5E5BACC7-8B61-4A13-80D6-A38826EC7FDF}"/>
    <cellStyle name="내역서 2" xfId="3473" xr:uid="{961C4D42-9B9D-468B-BF98-1A5F02A334B1}"/>
    <cellStyle name="내역서 2 2" xfId="6723" xr:uid="{E3348576-A96F-439A-A213-80800B680B59}"/>
    <cellStyle name="내역서 2 3" xfId="8055" xr:uid="{6B666F19-2734-4584-BF07-42DF6B83F49D}"/>
    <cellStyle name="내역서 2 4" xfId="8102" xr:uid="{AE1FF2C1-9959-406A-A3B6-E3970321C8B7}"/>
    <cellStyle name="내역서 2 5" xfId="32801" xr:uid="{BDACC0AA-F77C-4D6D-9677-3C952FDD2B88}"/>
    <cellStyle name="내역서 2 6" xfId="32826" xr:uid="{DDC5D1E4-F390-43E2-A19C-C5C940C1AFAE}"/>
    <cellStyle name="내역서 2 7" xfId="32842" xr:uid="{09EF3ABE-9994-4882-97AC-518C0432095C}"/>
    <cellStyle name="내역서 3" xfId="3433" xr:uid="{DA07E9BC-54FD-4AB3-B71E-0AFD4ACA2C25}"/>
    <cellStyle name="내역서 3 2" xfId="6683" xr:uid="{2C53FB67-8C1A-4648-9603-129E5EF90E48}"/>
    <cellStyle name="내역서 3 3" xfId="8018" xr:uid="{8DD48CB4-1B91-456F-A743-02E3A1B9E0F7}"/>
    <cellStyle name="내역서 3 4" xfId="8062" xr:uid="{CBAA1705-68AC-4352-ABB7-1EA43BD12516}"/>
    <cellStyle name="내역서 4" xfId="5917" xr:uid="{94F29BDA-4EBA-4CAA-A2C1-9F179ED009DC}"/>
    <cellStyle name="내역서 5" xfId="7263" xr:uid="{6DC8BA3C-555F-456F-935E-E65BC78C095B}"/>
    <cellStyle name="내역서 6" xfId="4956" xr:uid="{2E72472D-79DF-41CB-BC85-A5468CFF84E5}"/>
    <cellStyle name="내역서 7" xfId="32773" xr:uid="{AB0CD0C5-A321-4E81-8DBD-6427F4BCA2D0}"/>
    <cellStyle name="내역서 8" xfId="32813" xr:uid="{97128774-9DE3-4566-9BAE-B3926258E683}"/>
    <cellStyle name="내역서 9" xfId="32187" xr:uid="{5FC42CCE-22F2-45F7-A621-640E297570AE}"/>
    <cellStyle name="달러" xfId="2672" xr:uid="{338DAFE8-4C57-45FB-9215-09DF2C19933D}"/>
    <cellStyle name="델ō༚b뎔ō༪b뎬ō༺b빘ōཊb빰ōཚb뺌ōཪb뻘ōེb뻴ōྊb돌ōྚb돴ōྪb된ōྺb됸ō࿊b둔ō࿚b뼘ō࿪b뼸ō࿺b뽨ōညb뾔ōယb뿄ōဪb뒜ō်b뒸ō၊b듌ōၚb들ōၪb듸ōၺb뿴ōႊb쀐ō" xfId="2673" xr:uid="{5B2F8BCF-5342-456E-9F36-EE96DBE669D2}"/>
    <cellStyle name="둔ō࿚b뼘ō࿪b뼸ō࿺b뽨ōညb뾔ōယb뿄ōဪb뒜ō်b뒸ō၊b듌ōၚb들ōၪb듸ōၺb뿴ōႊb쀐ōႚb쀬ōႪb쁴ōႺb삐ō჊b딐ōლb따ōცb땔ōჺb땬ōᄊb떀ōᄚb산ōᄪb새ōᄺb샘ōᅋb샬ō" xfId="2674" xr:uid="{67194A79-9DDB-4E87-A120-5F224B885B1D}"/>
    <cellStyle name="둔ō࿚b뼘ō࿪b뼸ō࿺b뽨ōညb뾔ōယb뿄ōဪb뒜ō်b뒸ō၊b듌ōၚb들ōၪb듸ōၺb뿴ōႊb쀐ōႚb쀬ōႪb쁴ōႺb삐ō჊b딐ōლb따ōცb땔ōჺb땬ōᄊb떀ōᄚb산ōᄪb새ōᄺb샘ōᅋb샬ō 2" xfId="32774" xr:uid="{95620514-1254-47D6-938F-D143F0FD7917}"/>
    <cellStyle name="뒤에 오는 하이퍼링크_(04) 보온물량" xfId="2675" xr:uid="{000B4B49-7296-4D4D-B837-D62C047335A5}"/>
    <cellStyle name="뒸ō၊b듌ōၚb들ōၪb듸ōၺb뿴ōႊb쀐ōႚb쀬ōႪb쁴ōႺb삐ō჊b딐ōლb따ōცb땔ōჺb땬ōᄊb떀ōᄚb산ōᄪb새ōᄺb샘ōᅋb샬ōᅛb샴ōᅪb_x000c_ōᅺb0ōᆊbXōᆚbōᆪb¨ōᆺb섄ō" xfId="2676" xr:uid="{7EE5E324-2E8E-4F7B-80F9-D9721077DDEF}"/>
    <cellStyle name="딐ōლb따ōცb땔ōჺb땬ōᄊb떀ōᄚb산ōᄪb새ōᄺb샘ōᅋb샬ōᅛb샴ōᅪb_x000c_ōᅺb0ōᆊbXōᆚbōᆪb¨ōᆺb섄ōᇊb섰ōᇚb셌ōᇪb셨ōᇺb손ōሊbÌōሚbôōሪbŀōሺbŨōቊbƀō" xfId="2677" xr:uid="{374DCC32-127E-42E1-A8CF-17FBA3057C1B}"/>
    <cellStyle name="똿뗦먛귟 [0.00]_ACT LIST" xfId="2678" xr:uid="{42FB6D62-A55B-4DEB-BBD7-923E3FC8021C}"/>
    <cellStyle name="똿뗦먛귟_ACT LIST" xfId="2679" xr:uid="{BC19D827-3207-42A2-887D-40A9BC6A3A18}"/>
    <cellStyle name="메모" xfId="2680" xr:uid="{F4D4B185-1CEB-45DE-992B-1B94E5EE1458}"/>
    <cellStyle name="메모 2" xfId="20019" xr:uid="{E36F16BF-F73A-4AC9-8F52-438F5444FB65}"/>
    <cellStyle name="메모 2 2" xfId="20020" xr:uid="{20C26642-4BFA-45DD-B718-5D55AAA26B3A}"/>
    <cellStyle name="메모 3" xfId="20021" xr:uid="{3691DE32-2903-4CC9-9A7F-02C53278BCDB}"/>
    <cellStyle name="메모 3 2" xfId="20022" xr:uid="{042CA12F-B6AE-4D4E-89AB-04B9C4D6F6A0}"/>
    <cellStyle name="메모 4" xfId="20023" xr:uid="{53DB976E-F054-4ADC-9DF2-B173C91AB7D1}"/>
    <cellStyle name="메모 5" xfId="20018" xr:uid="{15EF2775-3A69-4E93-A466-F48525061D9F}"/>
    <cellStyle name="믅됞 [0.00]_ Att. 1- Cover" xfId="2681" xr:uid="{28CB468B-7D0D-43E1-8B05-D643BF7A2E25}"/>
    <cellStyle name="믅됞_ Att. 1- Cover" xfId="2682" xr:uid="{3A76A7F6-BB8C-45AB-984A-409768606329}"/>
    <cellStyle name="백분율 [0]" xfId="2683" xr:uid="{493DD725-D224-4DBD-BB5C-7797383711C1}"/>
    <cellStyle name="백분율 [2]" xfId="2684" xr:uid="{6B9169B3-35A5-47EA-98C2-E0C4EAA35C57}"/>
    <cellStyle name="보통" xfId="2685" xr:uid="{A3530C53-9613-47AD-BCA7-02830B5D5AFE}"/>
    <cellStyle name="붘ōบb붴ōสb뷄ōฺb뷘ō๊b닄ō๚b닜ō๪b닰ō๺b댜ōຊb댸ōບb뷬ōສb븄ō຺b블ō໊b븨ō໚b븼ō໪b덐ō໺b덠ō༊b델ō༚b뎔ō༪b뎬ō༺b빘ōཊb빰ōཚb뺌ōཪb뻘ōེb뻴ōྊb돌ō" xfId="2686" xr:uid="{1D9175EF-AA21-4023-8CEB-C39DE7637222}"/>
    <cellStyle name="뷭?" xfId="2687" xr:uid="{BE190FF5-DDFF-4BBA-8477-65E0375EB118}"/>
    <cellStyle name="븨ō໚b븼ō໪b덐ō໺b덠ō༊b델ō༚b뎔ō༪b뎬ō༺b빘ōཊb빰ōཚb뺌ōཪb뻘ōེb뻴ōྊb돌ōྚb돴ōྪb된ōྺb됸ō࿊b둔ō࿚b뼘ō࿪b뼸ō࿺b뽨ōညb뾔ōယb뿄ōဪb뒜ō်b뒸ō၊b듌ō" xfId="2688" xr:uid="{B39304E4-E8B2-44E5-BE24-4B9D403C50A7}"/>
    <cellStyle name="뻴ōྊb돌ōྚb돴ōྪb된ōྺb됸ō࿊b둔ō࿚b뼘ō࿪b뼸ō࿺b뽨ōညb뾔ōယb뿄ōဪb뒜ō်b뒸ō၊b듌ōၚb들ōၪb듸ōၺb뿴ōႊb쀐ōႚb쀬ōႪb쁴ōႺb삐ō჊b딐ōლb따ōცb땔ōჺb땬ō" xfId="2689" xr:uid="{73EE3296-93DD-4590-ACFD-1751D540B1B0}"/>
    <cellStyle name="뻴ōྊb돌ōྚb돴ōྪb된ōྺb됸ō࿊b둔ō࿚b뼘ō࿪b뼸ō࿺b뽨ōညb뾔ōယb뿄ōဪb뒜ō်b뒸ō၊b듌ōၚb들ōၪb듸ōၺb뿴ōႊb쀐ōႚb쀬ōႪb쁴ōႺb삐ō჊b딐ōლb따ōცb땔ōჺb땬ō 2" xfId="32776" xr:uid="{EDFBEE9E-43ED-4575-8D10-3BEA080FFC2D}"/>
    <cellStyle name="설명 텍스트" xfId="2690" xr:uid="{DBF9F490-0F60-48BD-8753-16791DD2981A}"/>
    <cellStyle name="셀 확인" xfId="2691" xr:uid="{58FD1C22-CAE3-4FF8-8A1E-78DD7D576497}"/>
    <cellStyle name="숫자(R)" xfId="2692" xr:uid="{34A41170-940C-4032-87CE-6FC65E51C779}"/>
    <cellStyle name="쉼표 [0] 2" xfId="2693" xr:uid="{A541FFEB-7ADD-410F-9650-5AE8D6B8E9F4}"/>
    <cellStyle name="쉼표 [0] 3" xfId="2694" xr:uid="{3523EFEA-E31E-4A73-B346-76C6F0E29ACE}"/>
    <cellStyle name="쉼표 [0] 3 2" xfId="32777" xr:uid="{8E398115-164D-4508-90AD-2768E7E5F7D6}"/>
    <cellStyle name="쉼표 [0]_03_app_08 (Bill of Quantities, Building Work)" xfId="2695" xr:uid="{53054588-489F-49C5-960D-57596FD9C7FE}"/>
    <cellStyle name="쉼표_8D - Rates Schedule_Rev_0" xfId="2696" xr:uid="{9D7FEB25-222A-4CF9-84AA-4C6CE43D25BA}"/>
    <cellStyle name="스타일 1" xfId="2697" xr:uid="{84A13C43-DFD3-47D6-A21D-085E4F8C90D7}"/>
    <cellStyle name="안건회계법인" xfId="2698" xr:uid="{8890AD73-B193-45E9-AA33-5266D1FBD084}"/>
    <cellStyle name="연결된 셀" xfId="2699" xr:uid="{D025C09E-31C8-4F7C-9C26-AF8D2E9D593D}"/>
    <cellStyle name="요약" xfId="2700" xr:uid="{50A707B8-A0B5-4F2C-9D4A-C2B5A9C270A9}"/>
    <cellStyle name="요약 2" xfId="20024" xr:uid="{F3548E8B-68CD-41D7-8E24-50695EFA8BD9}"/>
    <cellStyle name="요약 2 2" xfId="20025" xr:uid="{74909C0A-B3B6-4F48-8B96-64320D56E1F1}"/>
    <cellStyle name="요약 3" xfId="20026" xr:uid="{D0D87D35-3CE1-4490-BB70-FF6FAD197E43}"/>
    <cellStyle name="입력" xfId="2701" xr:uid="{FB78AFA6-CDB4-41AD-B146-B0C4BA2380EB}"/>
    <cellStyle name="입력 2" xfId="20027" xr:uid="{185BEC60-BE63-4698-AD84-C51662CAA816}"/>
    <cellStyle name="입력 2 2" xfId="20028" xr:uid="{AD46E079-3F34-4E22-8C41-921EA20D0205}"/>
    <cellStyle name="입력 3" xfId="20029" xr:uid="{AF9A4289-B72F-4FB9-8375-DEC592CE3E76}"/>
    <cellStyle name="자리수" xfId="2702" xr:uid="{8F85793A-5211-42C0-AA44-76146FC90013}"/>
    <cellStyle name="자리수0" xfId="2703" xr:uid="{7FD6AA81-F0D6-423A-9CD1-3B3AFFAC2356}"/>
    <cellStyle name="제목" xfId="2704" xr:uid="{CC5285DD-27A1-4B6F-BC0D-854C870C26E6}"/>
    <cellStyle name="제목 1" xfId="2705" xr:uid="{10069B75-373A-4221-A590-09389D5D8ACA}"/>
    <cellStyle name="제목 2" xfId="2706" xr:uid="{CA2DA439-4F85-4274-B7E8-3105D0A5A8FA}"/>
    <cellStyle name="제목 3" xfId="2707" xr:uid="{33CE725A-2123-4566-8894-7E7EEBB0D4A0}"/>
    <cellStyle name="제목 4" xfId="2708" xr:uid="{7EDE46E7-FB99-44DE-9591-619B006C592A}"/>
    <cellStyle name="좋음" xfId="2709" xr:uid="{65817080-C4D2-43DC-9625-7533E14B637B}"/>
    <cellStyle name="주민번호" xfId="2710" xr:uid="{C467618A-A0E9-4A07-B036-095ACE71FA2D}"/>
    <cellStyle name="지정되지 않음" xfId="2711" xr:uid="{F3E8D880-C0FC-4784-BCF1-D776FF92AE4C}"/>
    <cellStyle name="출력" xfId="2712" xr:uid="{26F8DD65-2136-4398-B159-5506696D9927}"/>
    <cellStyle name="출력 2" xfId="20030" xr:uid="{5455BFEF-E78B-4B16-9FE3-BA5B0D8D4832}"/>
    <cellStyle name="출력 2 2" xfId="20031" xr:uid="{2E53AB33-B8E0-4FB0-8E9D-12B965B4363F}"/>
    <cellStyle name="출력 3" xfId="20032" xr:uid="{A3341566-FB4B-4495-8435-9D09B6A30685}"/>
    <cellStyle name="콤마 [0]" xfId="2713" xr:uid="{27FEEEDE-3B11-4A7D-81FD-C017606D288A}"/>
    <cellStyle name="콤마 [2]" xfId="2714" xr:uid="{068F6734-2541-4B55-8AE8-ED607BFA09C5}"/>
    <cellStyle name="콤마 [20]" xfId="2715" xr:uid="{BB54C661-229B-4770-BD4C-F127D644C9FE}"/>
    <cellStyle name="콤마_  종  합  " xfId="2716" xr:uid="{3141CDFE-7BE8-47E7-BB6A-4F85BD40EC57}"/>
    <cellStyle name="퀼마_현지법인" xfId="2717" xr:uid="{E5AD4C03-B316-419C-9AD0-5DD2B826E2B1}"/>
    <cellStyle name="퍼센트" xfId="2718" xr:uid="{046C3209-8756-421C-92AC-DD0EADDE7798}"/>
    <cellStyle name="표준 2" xfId="2719" xr:uid="{B646D921-BD36-44A2-899F-67751DB71575}"/>
    <cellStyle name="표준 2 2" xfId="2720" xr:uid="{D1A8AE20-8010-4CEC-BFE0-2DD79608D136}"/>
    <cellStyle name="표준 2_7.5.1_MGF-BOQ-HAVC_Rev.A" xfId="2721" xr:uid="{69EC2546-DA3C-491B-A2F3-2D3EA2BB18CB}"/>
    <cellStyle name="표준 3" xfId="2722" xr:uid="{CA90DE77-5508-4200-9DD7-5BE375EA71D1}"/>
    <cellStyle name="표준 4" xfId="2723" xr:uid="{443F7EA4-2C92-4E2D-A7D8-9C0951E24AB4}"/>
    <cellStyle name="표준 5" xfId="2724" xr:uid="{8BCA75DB-F5AE-46AA-97F2-A172832E35F3}"/>
    <cellStyle name="표준 일정표" xfId="2725" xr:uid="{298FF2B3-1DB6-4DA3-9ED3-8A84E270BCB0}"/>
    <cellStyle name="표준_8D - Rates Schedule_Rev_0" xfId="2726" xr:uid="{3041B10B-EE3F-49AA-BB7B-D9C8858BA721}"/>
    <cellStyle name="퓭닉_3(3.1) (3)_2-3 _sidpecreport" xfId="2727" xr:uid="{1C8C38C7-5CA1-49CC-B444-AB5C1694CE73}"/>
    <cellStyle name="합산" xfId="2728" xr:uid="{C39757B3-6B5E-4AB7-A970-B087A23B313B}"/>
    <cellStyle name="화폐기호" xfId="2729" xr:uid="{69796C91-3AE6-461D-9B55-D84D081B6ECA}"/>
    <cellStyle name="화폐기호0" xfId="2730" xr:uid="{7C5142B7-C22D-40F7-9E31-03C6073D30B7}"/>
    <cellStyle name="一般_Book1" xfId="2731" xr:uid="{61E7A3CD-7EA0-450A-801F-CC95AAAFC3C9}"/>
    <cellStyle name="千位[0]_laroux" xfId="20033" xr:uid="{387A7E13-4570-4744-862C-80A5F3E24BE7}"/>
    <cellStyle name="千位_laroux" xfId="20034" xr:uid="{9B383AAE-0115-4498-B282-CBB3A524A5C3}"/>
    <cellStyle name="千位分隔[0]_BOQ" xfId="2732" xr:uid="{80E6AB27-01CE-4E17-9889-F956496ABE73}"/>
    <cellStyle name="千位分隔_BOQ" xfId="2733" xr:uid="{2BEDC34F-FB57-4522-A61C-7C870262144B}"/>
    <cellStyle name="千分位 2" xfId="2734" xr:uid="{DBA5B83A-7DDE-4C91-BC7C-BEF39DB48A71}"/>
    <cellStyle name="千分位 2 2" xfId="32778" xr:uid="{A40B406C-BCD5-4C35-868B-2FC856B4D369}"/>
    <cellStyle name="千分位[0]_Book1" xfId="2735" xr:uid="{C601BFB8-9C1F-4930-B5CF-90BDFD79AFD0}"/>
    <cellStyle name="千分位_Book1" xfId="2736" xr:uid="{219E37E2-E827-4E1B-83DA-47DA0AB88417}"/>
    <cellStyle name="咬訌裝?INCOM10" xfId="2737" xr:uid="{5F6702AA-8447-403C-AAA4-A374104DA7EE}"/>
    <cellStyle name="咬訌裝?INCOM3" xfId="2738" xr:uid="{EA15E909-B9F8-4B19-B691-E1641082672C}"/>
    <cellStyle name="咬訌裝?INCOM6" xfId="2739" xr:uid="{35BBA1A9-25E7-41D3-ABBB-5F5687B4E2CC}"/>
    <cellStyle name="咬訌裝?INCOM7" xfId="2740" xr:uid="{C046BB51-2EE2-41D5-B2AD-F9D118995A58}"/>
    <cellStyle name="咬訌裝?PRIB11" xfId="2741" xr:uid="{6072DD34-B6B9-4216-BF34-E145F1A07431}"/>
    <cellStyle name="崔矾" xfId="20035" xr:uid="{95E6A79A-6238-463A-A9BD-1C1063FA2382}"/>
    <cellStyle name="常规_BOQ" xfId="2742" xr:uid="{98D76731-6CF4-4F23-ADDE-5E68EC5DEA0F}"/>
    <cellStyle name="归盒啦_95" xfId="2743" xr:uid="{7F16F821-E4D0-42E2-8BA2-2D973DDE9D22}"/>
    <cellStyle name="拳企扁龋" xfId="20036" xr:uid="{425C870A-4440-4355-982D-60E636A92D9F}"/>
    <cellStyle name="拳企扁龋 2" xfId="20037" xr:uid="{3FFE9A2E-4EED-496B-B87F-B9E787066567}"/>
    <cellStyle name="拳企扁龋 3" xfId="20038" xr:uid="{FD255FF3-2745-4995-8621-BC117F33CD9D}"/>
    <cellStyle name="拳企扁龋0" xfId="20039" xr:uid="{53D7DD26-A0E0-4848-83A6-1DDCE5663F76}"/>
    <cellStyle name="昗弨_FWBS1100" xfId="2744" xr:uid="{424DA17E-210B-4434-B892-855BCB7A2F95}"/>
    <cellStyle name="普通_C-equip (2)" xfId="2745" xr:uid="{EF02C33D-8708-4D7C-B24B-CC8E8629CBFC}"/>
    <cellStyle name="朝楼" xfId="20040" xr:uid="{AD4E90C6-5645-4F12-BF0E-4636512AF4EC}"/>
    <cellStyle name="未定義" xfId="2746" xr:uid="{77329BC3-F8BD-45A8-9E3C-6BDB30CA2B6A}"/>
    <cellStyle name="桁区切り [0.00]_BQ CODE SUMMARY" xfId="2747" xr:uid="{EBA8323F-D079-43FA-B71E-F5B444B7BED2}"/>
    <cellStyle name="桁区切り_BQ CODE SUMMARY" xfId="2748" xr:uid="{3D741790-C767-427D-96E5-F0D6972BF4F6}"/>
    <cellStyle name="標準_ Att. 1- Cover" xfId="2749" xr:uid="{5C682350-233A-4CDE-ACE2-75D0B9B27D70}"/>
    <cellStyle name="欺季飘" xfId="20041" xr:uid="{0B373CFE-70FB-427A-954F-01609260A042}"/>
    <cellStyle name="欺季飘 2" xfId="20042" xr:uid="{DDBE56A4-8632-4166-A23D-331B6B61D1D1}"/>
    <cellStyle name="欺季飘 3" xfId="20043" xr:uid="{1B3DF4AB-9136-431A-B7D3-3D20652AA07A}"/>
    <cellStyle name="烹拳 [0]_(type)醚褒" xfId="20044" xr:uid="{FEFBB489-26A8-4B33-BB34-55FDF23A1AFF}"/>
    <cellStyle name="烹拳_(type)醚褒" xfId="20045" xr:uid="{EFD0B3D3-D840-4242-A798-E05170D3C79A}"/>
    <cellStyle name="磊府荐" xfId="20046" xr:uid="{B03A955F-0891-47CC-859E-F9CA398D18AD}"/>
    <cellStyle name="磊府荐0" xfId="20047" xr:uid="{394F3CC8-AFC0-4EB6-9594-988FC6D07D9D}"/>
    <cellStyle name="箭磊(R)" xfId="20048" xr:uid="{0F36E95E-6C1E-478B-9021-BFEC05D53957}"/>
    <cellStyle name="箭磊(R) 2" xfId="20049" xr:uid="{89DC1F7E-17FF-452A-84FF-5A662806690F}"/>
    <cellStyle name="箭磊(R) 3" xfId="20050" xr:uid="{1C00FA48-5FFF-4129-927A-EAE8C5847B63}"/>
    <cellStyle name="绊沥免仿1" xfId="20051" xr:uid="{6777B278-C19F-47CB-BB57-0722872F3D46}"/>
    <cellStyle name="绊沥免仿2" xfId="20052" xr:uid="{FFD2B155-5C1F-42E9-B152-3BF13775F4CD}"/>
    <cellStyle name="绊沥家箭痢" xfId="20053" xr:uid="{4F787300-B3C5-4CF2-B798-9874168058C2}"/>
    <cellStyle name="表示済みのハイパーリンク" xfId="2750" xr:uid="{BFDBDD7C-7C1A-49BC-8F83-A724FCBD67F8}"/>
    <cellStyle name="貨幣 [0]_Book1" xfId="2751" xr:uid="{0E45758A-9CCD-4AE6-AF67-9B2B3E07C49F}"/>
    <cellStyle name="貨幣[0]_MATL COST ANALYSIS" xfId="2752" xr:uid="{374F4B1B-E8FB-4705-9504-E89B28FF8FB4}"/>
    <cellStyle name="貨幣_Book1" xfId="2753" xr:uid="{883EE1FC-FE51-4714-85AB-C9E648429E91}"/>
    <cellStyle name="货币[0]_BOQ" xfId="2754" xr:uid="{2E90011D-35BD-464E-A5D2-E2EAF3C39C25}"/>
    <cellStyle name="货币_BOQ" xfId="2755" xr:uid="{7D9632CD-8EAD-4216-87EF-C703E4282541}"/>
    <cellStyle name="通浦 [0.00]_laroux" xfId="2756" xr:uid="{EAF77F59-94C8-4219-8255-B13B6456AB72}"/>
    <cellStyle name="通浦_laroux" xfId="2757" xr:uid="{3DBB8218-F4BD-4748-9E95-3E6B128760DC}"/>
    <cellStyle name="通貨 [0.00]_ Att. 1- Cover" xfId="2758" xr:uid="{223C4CAA-F0D5-4289-BDAB-71E452A01AF1}"/>
    <cellStyle name="通貨_ Att. 1- Cover" xfId="2759" xr:uid="{DF4DB038-DCF5-4E9C-9F8E-E5AA67EE61FF}"/>
    <cellStyle name="钎霖_(type)醚褒" xfId="20054" xr:uid="{798D0279-892E-4F21-9231-05219261C0BF}"/>
    <cellStyle name="钦魂" xfId="20055" xr:uid="{4A85784D-A081-4CCA-B74D-04F9DF00297F}"/>
    <cellStyle name="霓付 [0]_(type)醚褒" xfId="20056" xr:uid="{1DE0C11F-129A-45E3-8D59-FAA21D70E70A}"/>
    <cellStyle name="霓付_(type)醚褒" xfId="20057" xr:uid="{09BC65FA-3558-449C-A38A-4E7F0B4FD99A}"/>
  </cellStyles>
  <dxfs count="60">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left" vertical="center"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left"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center" textRotation="0" wrapText="0" indent="0" justifyLastLine="0" shrinkToFit="0" readingOrder="0"/>
      <border diagonalUp="0" diagonalDown="0">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5" formatCode="_(* #,##0.00_);_(* \(#,##0.00\);_(* &quot;-&quot;??_);_(@_)"/>
    </dxf>
    <dxf>
      <font>
        <b val="0"/>
        <i val="0"/>
        <strike val="0"/>
        <condense val="0"/>
        <extend val="0"/>
        <outline val="0"/>
        <shadow val="0"/>
        <u val="none"/>
        <vertAlign val="baseline"/>
        <sz val="11"/>
        <color theme="1"/>
        <name val="Calibri"/>
        <family val="2"/>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border diagonalUp="0" diagonalDown="0" outline="0">
        <left style="thin">
          <color auto="1"/>
        </left>
        <right style="thin">
          <color auto="1"/>
        </right>
        <top style="hair">
          <color auto="1"/>
        </top>
        <bottom style="hair">
          <color auto="1"/>
        </bottom>
      </border>
    </dxf>
    <dxf>
      <numFmt numFmtId="35" formatCode="_(* #,##0.00_);_(* \(#,##0.00\);_(* &quot;-&quot;??_);_(@_)"/>
    </dxf>
    <dxf>
      <font>
        <b val="0"/>
        <i val="0"/>
        <strike val="0"/>
        <condense val="0"/>
        <extend val="0"/>
        <outline val="0"/>
        <shadow val="0"/>
        <u val="none"/>
        <vertAlign val="baseline"/>
        <sz val="11"/>
        <color theme="1"/>
        <name val="Calibri"/>
        <family val="2"/>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dxf>
    <dxf>
      <alignment horizontal="center" textRotation="0" wrapText="0"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1"/>
        <color theme="1"/>
        <name val="Calibri"/>
        <family val="2"/>
        <scheme val="minor"/>
      </font>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numFmt numFmtId="35" formatCode="_(* #,##0.00_);_(* \(#,##0.00\);_(* &quot;-&quot;??_);_(@_)"/>
      <border diagonalUp="0" diagonalDown="0">
        <left style="thin">
          <color auto="1"/>
        </left>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s>
  <tableStyles count="0" defaultTableStyle="TableStyleMedium2" defaultPivotStyle="PivotStyleLight16"/>
  <colors>
    <mruColors>
      <color rgb="FF82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3BACE7-B6F7-4C0C-A418-C6DBDE58D625}" name="Table2" displayName="Table2" ref="A1:J1158" totalsRowShown="0" headerRowDxfId="59" dataDxfId="57" headerRowBorderDxfId="58" headerRowCellStyle="Comma" dataCellStyle="Comma">
  <autoFilter ref="A1:J1158" xr:uid="{1F3BACE7-B6F7-4C0C-A418-C6DBDE58D625}"/>
  <tableColumns count="10">
    <tableColumn id="1" xr3:uid="{77582699-30D7-4D91-A896-81915E229E13}" name="No" dataDxfId="56"/>
    <tableColumn id="2" xr3:uid="{0E1DA58A-5A1C-4AA9-BE91-89D89BF7A033}" name="Description" dataDxfId="55"/>
    <tableColumn id="3" xr3:uid="{690A11D0-1C59-4AF7-B028-24E4079258EF}" name="Qty" dataDxfId="54"/>
    <tableColumn id="4" xr3:uid="{F591DDC0-5602-4302-8F98-505FF3D30A24}" name="Unit" dataDxfId="53"/>
    <tableColumn id="5" xr3:uid="{22A590A0-9F07-4131-B83C-64377CF5AAE3}" name="Rate" dataDxfId="52" dataCellStyle="Comma"/>
    <tableColumn id="6" xr3:uid="{C8E80C42-A965-4017-8CB2-FBDA9193ACE4}" name="Amount" dataDxfId="51" dataCellStyle="Comma"/>
    <tableColumn id="7" xr3:uid="{246D17A1-FF7A-468E-A88F-D3A21EC05316}" name="Progress %" dataDxfId="50" dataCellStyle="Percent"/>
    <tableColumn id="8" xr3:uid="{C610E30B-223A-4AA2-BB19-298EA88C98B5}" name="Previous Amount" dataDxfId="49" dataCellStyle="Comma"/>
    <tableColumn id="9" xr3:uid="{BFB9868A-028D-4434-B821-5BD322A60EA4}" name="Current Amount" dataDxfId="48" dataCellStyle="Comma">
      <calculatedColumnFormula>Table2[[#This Row],[Cumulative Amount]]-Table2[[#This Row],[Previous Amount]]</calculatedColumnFormula>
    </tableColumn>
    <tableColumn id="10" xr3:uid="{008A72CA-D7AB-4DB1-9722-A593B55C342D}" name="Cumulative Amount" dataDxfId="47" dataCellStyle="Comma">
      <calculatedColumnFormula>Table2[[#This Row],[Progress %]]*Table2[[#This Row],[Amount]]</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380C22-F4E4-477D-970E-0E16945415F4}" name="Table3" displayName="Table3" ref="A1:G71" totalsRowCount="1" headerRowDxfId="46" dataDxfId="44" headerRowBorderDxfId="45" headerRowCellStyle="Percent" dataCellStyle="Comma">
  <autoFilter ref="A1:G70" xr:uid="{BD380C22-F4E4-477D-970E-0E16945415F4}"/>
  <tableColumns count="7">
    <tableColumn id="1" xr3:uid="{E2DC7240-9C7A-45DB-95A0-557644D67342}" name="VO No" dataDxfId="43" totalsRowDxfId="42"/>
    <tableColumn id="2" xr3:uid="{C7A893E5-7B97-43EC-89C0-70D1D12B1103}" name="Description" dataDxfId="41" totalsRowDxfId="40"/>
    <tableColumn id="3" xr3:uid="{C2C97E65-37D1-4676-BBE4-9BD22E227FCE}" name="Amount" totalsRowFunction="sum" dataDxfId="39" totalsRowDxfId="38" dataCellStyle="Comma"/>
    <tableColumn id="4" xr3:uid="{57FC67AC-751A-4501-B877-14924BFB30AC}" name="Previous" totalsRowFunction="sum" dataDxfId="37" totalsRowDxfId="36" dataCellStyle="Comma"/>
    <tableColumn id="5" xr3:uid="{E6CFFDE5-EB14-45DB-8A00-0C77390FA8BC}" name="This Month" totalsRowFunction="sum" dataDxfId="35" totalsRowDxfId="34" dataCellStyle="Comma">
      <calculatedColumnFormula>Table3[[#This Row],[Cumulative]]-Table3[[#This Row],[Previous]]</calculatedColumnFormula>
    </tableColumn>
    <tableColumn id="6" xr3:uid="{3256B6A7-3DFE-41C5-BEED-43DD475041A8}" name="Progress %" dataDxfId="33" totalsRowDxfId="32" dataCellStyle="Percent"/>
    <tableColumn id="7" xr3:uid="{BCC2A6FB-6360-468E-BE4B-5B19750C9D75}" name="Cumulative" totalsRowFunction="sum" dataDxfId="31" totalsRowDxfId="30" dataCellStyle="Comma">
      <calculatedColumnFormula>Table3[[#This Row],[Progress %]]*Table3[[#This Row],[Amount]]</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447BD5-BBF6-4E83-93B0-4D75276BA98D}" name="Table1" displayName="Table1" ref="A2:AA227" totalsRowShown="0" headerRowDxfId="29" dataDxfId="27" headerRowBorderDxfId="28" headerRowCellStyle="Heading 3" dataCellStyle="Percent">
  <autoFilter ref="A2:AA227" xr:uid="{27447BD5-BBF6-4E83-93B0-4D75276BA98D}"/>
  <tableColumns count="27">
    <tableColumn id="1" xr3:uid="{89F6CFA4-0097-48DC-AE2B-B0FE48D00F07}" name="SR No" dataDxfId="26"/>
    <tableColumn id="2" xr3:uid="{39F0ACD2-D555-40C1-95D7-544C93C5A21B}" name="Level" dataDxfId="25"/>
    <tableColumn id="3" xr3:uid="{C4C4581E-3A0C-4B6C-B839-280E41D63C99}" name="Room Name" dataDxfId="24"/>
    <tableColumn id="4" xr3:uid="{4D46F5B8-99C2-416F-895C-85664E44835B}" name="Room Type" dataDxfId="23"/>
    <tableColumn id="5" xr3:uid="{678D504F-154B-4C87-8410-B37DB68DF407}" name="Room No" dataDxfId="22"/>
    <tableColumn id="6" xr3:uid="{78C8C58D-9F92-454B-9407-930DA24138EB}" name="Room Category" dataDxfId="21"/>
    <tableColumn id="7" xr3:uid="{319BD67F-505A-4A73-A3D0-ECF1FCF66D64}" name="Walk in" dataDxfId="20" dataCellStyle="Percent"/>
    <tableColumn id="8" xr3:uid="{9A5A6C5A-A334-4692-980B-F099128C43ED}" name="One sided" dataDxfId="19" dataCellStyle="Percent"/>
    <tableColumn id="9" xr3:uid="{F467287B-D45A-4FB8-B126-264CD8E3C8AE}" name="Walk in one sided" dataDxfId="18" dataCellStyle="Percent"/>
    <tableColumn id="10" xr3:uid="{DFF82EED-1855-4359-AB4E-E99C581489F7}" name="Total" dataDxfId="17" dataCellStyle="Percent">
      <calculatedColumnFormula>AVERAGE(G3:I3)</calculatedColumnFormula>
    </tableColumn>
    <tableColumn id="11" xr3:uid="{A8448540-1904-4BB1-96D5-37B76C695535}" name="Minibar" dataDxfId="16" dataCellStyle="Percent"/>
    <tableColumn id="12" xr3:uid="{909D7D48-9979-4849-A9A9-D9588BDD0ADE}" name="Timber Screen" dataDxfId="15" dataCellStyle="Percent"/>
    <tableColumn id="13" xr3:uid="{A548A017-3EB9-43D9-A1D9-119668974736}" name="DB" dataDxfId="14" dataCellStyle="Percent"/>
    <tableColumn id="14" xr3:uid="{B703BA17-7433-470E-812C-F1C096CDF7E6}" name="HO-TB-01 Entrance door" dataDxfId="13" dataCellStyle="Percent"/>
    <tableColumn id="15" xr3:uid="{ED73062F-458A-4555-A47B-7BC09D99A432}" name="HO-TB-02 Connecting" dataDxfId="12" dataCellStyle="Percent"/>
    <tableColumn id="16" xr3:uid="{DA0C8DC7-633D-4220-851F-C0D48166AE4C}" name="HO-TB-03 Double door" dataDxfId="11" dataCellStyle="Percent"/>
    <tableColumn id="17" xr3:uid="{588EE529-6CB3-404E-9BE6-EE963B16C298}" name="HO-GD-04  " dataDxfId="10" dataCellStyle="Percent"/>
    <tableColumn id="18" xr3:uid="{66B86BA0-D85F-4E9C-A7F9-EE5A1F87276B}" name="HO-TB-04  Double door" dataDxfId="9" dataCellStyle="Percent"/>
    <tableColumn id="19" xr3:uid="{E2A30CAB-DDC4-4882-94D1-FCD89ED4D8EE}" name="HO-TB-05 Double door" dataDxfId="8" dataCellStyle="Percent"/>
    <tableColumn id="20" xr3:uid="{CEF3AD3C-0349-4877-8AFC-C133D4E413CE}" name="HO-TB-06 Double door" dataDxfId="7" dataCellStyle="Percent"/>
    <tableColumn id="21" xr3:uid="{6CD95A13-05AE-4AC9-97C0-8411FA5F0CA8}" name="HO-TB-07" dataDxfId="6" dataCellStyle="Percent"/>
    <tableColumn id="22" xr3:uid="{98DB9AE5-7AA3-4326-B265-CB890F84A274}" name="HO-TB-09 single leaf" dataDxfId="5" dataCellStyle="Percent"/>
    <tableColumn id="23" xr3:uid="{D4562353-B3EC-4F71-9118-314CA232CDD5}" name="HO-TB-10" dataDxfId="4" dataCellStyle="Percent"/>
    <tableColumn id="24" xr3:uid="{5D6F2D85-0BD6-4520-BF3C-30EDD4F7FEA8}" name="HO-TB-11 Single leaf" dataDxfId="3" dataCellStyle="Percent"/>
    <tableColumn id="25" xr3:uid="{5E9807A4-A319-4BAF-80E6-5D8F0012FD7C}" name="Total  %" dataDxfId="2" dataCellStyle="Percent">
      <calculatedColumnFormula>IFERROR(AVERAGE(N3:X3),0)</calculatedColumnFormula>
    </tableColumn>
    <tableColumn id="26" xr3:uid="{C736F80E-A234-4BB1-A4AF-6254C3BC4390}" name="HO-GD-03  Sliding door" dataDxfId="1" dataCellStyle="Percent"/>
    <tableColumn id="27" xr3:uid="{4B6A4A2A-98A4-46A4-9133-926DAF9B1F3D}" name="WC metal frame" dataDxfId="0"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F6D6-F80E-4314-A085-1498BFA687FC}">
  <dimension ref="A1:G20"/>
  <sheetViews>
    <sheetView tabSelected="1" view="pageBreakPreview" zoomScaleNormal="100" zoomScaleSheetLayoutView="100" workbookViewId="0">
      <selection activeCell="G17" sqref="G17"/>
    </sheetView>
  </sheetViews>
  <sheetFormatPr defaultRowHeight="14.4"/>
  <cols>
    <col min="1" max="1" width="8.77734375" style="20"/>
    <col min="2" max="2" width="65.109375" customWidth="1"/>
    <col min="3" max="3" width="13.21875" style="23" bestFit="1" customWidth="1"/>
    <col min="4" max="4" width="14.77734375" style="23" customWidth="1"/>
    <col min="5" max="5" width="13.44140625" style="23" customWidth="1"/>
    <col min="6" max="6" width="16.21875" style="23" customWidth="1"/>
    <col min="7" max="7" width="12.5546875" style="23" bestFit="1" customWidth="1"/>
  </cols>
  <sheetData>
    <row r="1" spans="1:7" s="24" customFormat="1" ht="27.45" customHeight="1">
      <c r="A1" s="36" t="s">
        <v>90</v>
      </c>
      <c r="B1" s="36" t="s">
        <v>91</v>
      </c>
      <c r="C1" s="83" t="s">
        <v>563</v>
      </c>
      <c r="D1" s="83" t="s">
        <v>478</v>
      </c>
      <c r="E1" s="83" t="s">
        <v>479</v>
      </c>
      <c r="F1" s="83" t="s">
        <v>480</v>
      </c>
      <c r="G1" s="82"/>
    </row>
    <row r="2" spans="1:7">
      <c r="A2" s="39">
        <v>1</v>
      </c>
      <c r="B2" s="33" t="s">
        <v>564</v>
      </c>
      <c r="C2" s="34">
        <v>0</v>
      </c>
      <c r="D2" s="34">
        <v>0</v>
      </c>
      <c r="E2" s="34">
        <f>F2-D2</f>
        <v>0</v>
      </c>
      <c r="F2" s="34">
        <v>0</v>
      </c>
    </row>
    <row r="3" spans="1:7">
      <c r="A3" s="40">
        <v>2</v>
      </c>
      <c r="B3" s="27" t="s">
        <v>565</v>
      </c>
      <c r="C3" s="29">
        <v>5973423.0233052997</v>
      </c>
      <c r="D3" s="29">
        <v>3956735.887088283</v>
      </c>
      <c r="E3" s="29">
        <f>F3-D3</f>
        <v>196130.15467607975</v>
      </c>
      <c r="F3" s="29">
        <f>BOQ!J1160-Summary!G3</f>
        <v>4152866.0417643627</v>
      </c>
      <c r="G3" s="23">
        <v>5464428.9766947003</v>
      </c>
    </row>
    <row r="4" spans="1:7">
      <c r="A4" s="40">
        <v>3</v>
      </c>
      <c r="B4" s="27" t="s">
        <v>566</v>
      </c>
      <c r="C4" s="29">
        <v>74482.59</v>
      </c>
      <c r="D4" s="29">
        <v>74482.59</v>
      </c>
      <c r="E4" s="29">
        <f t="shared" ref="E4:E19" si="0">F4-D4</f>
        <v>0</v>
      </c>
      <c r="F4" s="29">
        <f>C4</f>
        <v>74482.59</v>
      </c>
    </row>
    <row r="5" spans="1:7">
      <c r="A5" s="40"/>
      <c r="B5" s="27"/>
      <c r="C5" s="29"/>
      <c r="D5" s="29"/>
      <c r="E5" s="29"/>
      <c r="F5" s="29"/>
    </row>
    <row r="6" spans="1:7">
      <c r="A6" s="40">
        <v>4</v>
      </c>
      <c r="B6" s="27" t="s">
        <v>567</v>
      </c>
      <c r="C6" s="29">
        <v>0</v>
      </c>
      <c r="D6" s="29">
        <v>0</v>
      </c>
      <c r="E6" s="29">
        <f t="shared" si="0"/>
        <v>0</v>
      </c>
      <c r="F6" s="29"/>
    </row>
    <row r="7" spans="1:7">
      <c r="A7" s="40">
        <v>5</v>
      </c>
      <c r="B7" s="27" t="s">
        <v>568</v>
      </c>
      <c r="C7" s="29">
        <v>145647.90999999992</v>
      </c>
      <c r="D7" s="29">
        <v>70679.919203996076</v>
      </c>
      <c r="E7" s="29">
        <f t="shared" si="0"/>
        <v>0</v>
      </c>
      <c r="F7" s="29">
        <f>SUM(Variation!G25:G50)-G7</f>
        <v>70679.919203996076</v>
      </c>
      <c r="G7" s="23">
        <v>262728</v>
      </c>
    </row>
    <row r="8" spans="1:7">
      <c r="A8" s="40">
        <v>6</v>
      </c>
      <c r="B8" s="27" t="s">
        <v>569</v>
      </c>
      <c r="C8" s="29">
        <v>-2.0000000018626451E-2</v>
      </c>
      <c r="D8" s="29">
        <v>-2.0000000018626451E-2</v>
      </c>
      <c r="E8" s="29">
        <f t="shared" si="0"/>
        <v>0</v>
      </c>
      <c r="F8" s="29">
        <f>Variation!G51-Summary!G8</f>
        <v>-2.0000000018626451E-2</v>
      </c>
      <c r="G8" s="23">
        <v>331080</v>
      </c>
    </row>
    <row r="9" spans="1:7">
      <c r="A9" s="40">
        <v>7</v>
      </c>
      <c r="B9" s="27" t="s">
        <v>556</v>
      </c>
      <c r="C9" s="29">
        <v>25361</v>
      </c>
      <c r="D9" s="29">
        <v>0</v>
      </c>
      <c r="E9" s="29">
        <f t="shared" si="0"/>
        <v>0</v>
      </c>
      <c r="F9" s="29"/>
    </row>
    <row r="10" spans="1:7">
      <c r="A10" s="40">
        <v>8</v>
      </c>
      <c r="B10" s="27" t="s">
        <v>557</v>
      </c>
      <c r="C10" s="29">
        <v>9365</v>
      </c>
      <c r="D10" s="29">
        <v>0</v>
      </c>
      <c r="E10" s="29">
        <f t="shared" si="0"/>
        <v>0</v>
      </c>
      <c r="F10" s="29"/>
    </row>
    <row r="11" spans="1:7">
      <c r="A11" s="40">
        <v>9</v>
      </c>
      <c r="B11" s="27" t="s">
        <v>558</v>
      </c>
      <c r="C11" s="29">
        <v>5135</v>
      </c>
      <c r="D11" s="29">
        <v>0</v>
      </c>
      <c r="E11" s="29">
        <f t="shared" si="0"/>
        <v>0</v>
      </c>
      <c r="F11" s="29"/>
    </row>
    <row r="12" spans="1:7">
      <c r="A12" s="40">
        <v>10</v>
      </c>
      <c r="B12" s="27" t="s">
        <v>559</v>
      </c>
      <c r="C12" s="29">
        <v>0</v>
      </c>
      <c r="D12" s="29">
        <v>0</v>
      </c>
      <c r="E12" s="29">
        <f t="shared" si="0"/>
        <v>0</v>
      </c>
      <c r="F12" s="29"/>
    </row>
    <row r="13" spans="1:7">
      <c r="A13" s="40">
        <v>11</v>
      </c>
      <c r="B13" s="27" t="s">
        <v>560</v>
      </c>
      <c r="C13" s="29">
        <v>17770</v>
      </c>
      <c r="D13" s="29">
        <v>0</v>
      </c>
      <c r="E13" s="29">
        <f t="shared" si="0"/>
        <v>0</v>
      </c>
      <c r="F13" s="29"/>
    </row>
    <row r="14" spans="1:7">
      <c r="A14" s="40">
        <v>12</v>
      </c>
      <c r="B14" s="27" t="s">
        <v>561</v>
      </c>
      <c r="C14" s="29"/>
      <c r="D14" s="29">
        <v>0</v>
      </c>
      <c r="E14" s="29">
        <f t="shared" si="0"/>
        <v>0</v>
      </c>
      <c r="F14" s="29"/>
    </row>
    <row r="15" spans="1:7">
      <c r="A15" s="40">
        <v>13</v>
      </c>
      <c r="B15" s="27" t="s">
        <v>562</v>
      </c>
      <c r="C15" s="29">
        <v>750000</v>
      </c>
      <c r="D15" s="29">
        <v>666666.66666666663</v>
      </c>
      <c r="E15" s="29">
        <f t="shared" si="0"/>
        <v>0</v>
      </c>
      <c r="F15" s="29">
        <f>Variation!G70</f>
        <v>666666.66666666663</v>
      </c>
    </row>
    <row r="16" spans="1:7">
      <c r="A16" s="40"/>
      <c r="B16" s="27"/>
      <c r="C16" s="29"/>
      <c r="D16" s="29"/>
      <c r="E16" s="29"/>
      <c r="F16" s="29"/>
    </row>
    <row r="17" spans="1:7">
      <c r="A17" s="40">
        <v>14</v>
      </c>
      <c r="B17" s="27" t="s">
        <v>570</v>
      </c>
      <c r="C17" s="29">
        <v>-1082020.22182907</v>
      </c>
      <c r="D17" s="29">
        <v>-721218.25136035273</v>
      </c>
      <c r="E17" s="29">
        <f t="shared" si="0"/>
        <v>-35089.303147044382</v>
      </c>
      <c r="F17" s="29">
        <f>SUM(F3:F4)/SUM(C3:C4)*C17</f>
        <v>-756307.55450739712</v>
      </c>
      <c r="G17" s="100">
        <f>SUM(F3:F17)</f>
        <v>4208387.6431276286</v>
      </c>
    </row>
    <row r="18" spans="1:7">
      <c r="A18" s="40"/>
      <c r="B18" s="27"/>
      <c r="C18" s="29"/>
      <c r="D18" s="29"/>
      <c r="E18" s="29"/>
      <c r="F18" s="29"/>
    </row>
    <row r="19" spans="1:7">
      <c r="A19" s="41">
        <v>15</v>
      </c>
      <c r="B19" s="30" t="s">
        <v>571</v>
      </c>
      <c r="C19" s="32">
        <v>68273.969999999958</v>
      </c>
      <c r="D19" s="32">
        <v>-44172.671051496131</v>
      </c>
      <c r="E19" s="32">
        <f t="shared" si="0"/>
        <v>0</v>
      </c>
      <c r="F19" s="32">
        <f>SUM(Variation!G2:G24)</f>
        <v>-44172.671051496131</v>
      </c>
    </row>
    <row r="20" spans="1:7" ht="24.45" customHeight="1">
      <c r="C20" s="84">
        <f>SUM(C2:C19)</f>
        <v>5987438.2514762292</v>
      </c>
      <c r="D20" s="84">
        <f t="shared" ref="D20:F20" si="1">SUM(D2:D19)</f>
        <v>4003174.1205470972</v>
      </c>
      <c r="E20" s="84">
        <f t="shared" si="1"/>
        <v>161040.85152903537</v>
      </c>
      <c r="F20" s="84">
        <f>SUM(F2:F19)</f>
        <v>4164214.9720761324</v>
      </c>
    </row>
  </sheetData>
  <pageMargins left="0.7" right="0.7" top="0.75" bottom="0.75" header="0.3" footer="0.3"/>
  <pageSetup paperSize="9" scale="67"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AFFE4-6967-4F17-B68F-2917C3556CFB}">
  <sheetPr>
    <pageSetUpPr fitToPage="1"/>
  </sheetPr>
  <dimension ref="A1:J1160"/>
  <sheetViews>
    <sheetView view="pageBreakPreview" topLeftCell="A1114" zoomScale="70" zoomScaleNormal="100" zoomScaleSheetLayoutView="70" workbookViewId="0">
      <selection activeCell="G1107" sqref="G1107"/>
    </sheetView>
  </sheetViews>
  <sheetFormatPr defaultRowHeight="14.4"/>
  <cols>
    <col min="1" max="1" width="8.77734375" style="20"/>
    <col min="2" max="2" width="58.109375" style="25" customWidth="1"/>
    <col min="3" max="3" width="13.44140625" style="20" customWidth="1"/>
    <col min="4" max="4" width="9.5546875" style="20" customWidth="1"/>
    <col min="5" max="5" width="15.77734375" style="23" customWidth="1"/>
    <col min="6" max="6" width="22.33203125" style="23" customWidth="1"/>
    <col min="7" max="7" width="12.88671875" style="22" customWidth="1"/>
    <col min="8" max="8" width="18.5546875" style="23" customWidth="1"/>
    <col min="9" max="9" width="17.77734375" style="23" customWidth="1"/>
    <col min="10" max="10" width="20.77734375" style="23" customWidth="1"/>
  </cols>
  <sheetData>
    <row r="1" spans="1:10" s="21" customFormat="1" ht="29.55" customHeight="1">
      <c r="A1" s="35" t="s">
        <v>90</v>
      </c>
      <c r="B1" s="36" t="s">
        <v>91</v>
      </c>
      <c r="C1" s="35" t="s">
        <v>92</v>
      </c>
      <c r="D1" s="35" t="s">
        <v>93</v>
      </c>
      <c r="E1" s="37" t="s">
        <v>94</v>
      </c>
      <c r="F1" s="37" t="s">
        <v>95</v>
      </c>
      <c r="G1" s="38" t="s">
        <v>96</v>
      </c>
      <c r="H1" s="37" t="s">
        <v>97</v>
      </c>
      <c r="I1" s="37" t="s">
        <v>98</v>
      </c>
      <c r="J1" s="37" t="s">
        <v>99</v>
      </c>
    </row>
    <row r="2" spans="1:10">
      <c r="A2" s="39"/>
      <c r="B2" s="58" t="s">
        <v>100</v>
      </c>
      <c r="C2" s="39"/>
      <c r="D2" s="39"/>
      <c r="E2" s="59"/>
      <c r="F2" s="59"/>
      <c r="G2" s="60"/>
      <c r="H2" s="59"/>
      <c r="I2" s="59"/>
      <c r="J2" s="59"/>
    </row>
    <row r="3" spans="1:10">
      <c r="A3" s="40"/>
      <c r="B3" s="45" t="s">
        <v>101</v>
      </c>
      <c r="C3" s="40"/>
      <c r="D3" s="40"/>
      <c r="E3" s="61"/>
      <c r="F3" s="61"/>
      <c r="G3" s="62"/>
      <c r="H3" s="61"/>
      <c r="I3" s="61"/>
      <c r="J3" s="61"/>
    </row>
    <row r="4" spans="1:10">
      <c r="A4" s="40"/>
      <c r="B4" s="28" t="s">
        <v>102</v>
      </c>
      <c r="C4" s="40"/>
      <c r="D4" s="40"/>
      <c r="E4" s="61"/>
      <c r="F4" s="61"/>
      <c r="G4" s="62"/>
      <c r="H4" s="61"/>
      <c r="I4" s="61"/>
      <c r="J4" s="61"/>
    </row>
    <row r="5" spans="1:10">
      <c r="A5" s="40"/>
      <c r="B5" s="28" t="s">
        <v>103</v>
      </c>
      <c r="C5" s="40"/>
      <c r="D5" s="40"/>
      <c r="E5" s="61"/>
      <c r="F5" s="61"/>
      <c r="G5" s="62"/>
      <c r="H5" s="61"/>
      <c r="I5" s="61"/>
      <c r="J5" s="61"/>
    </row>
    <row r="6" spans="1:10">
      <c r="A6" s="40"/>
      <c r="B6" s="28" t="s">
        <v>104</v>
      </c>
      <c r="C6" s="40"/>
      <c r="D6" s="40"/>
      <c r="E6" s="61"/>
      <c r="F6" s="61"/>
      <c r="G6" s="62"/>
      <c r="H6" s="61"/>
      <c r="I6" s="61"/>
      <c r="J6" s="61"/>
    </row>
    <row r="7" spans="1:10">
      <c r="A7" s="46">
        <v>1</v>
      </c>
      <c r="B7" s="45" t="s">
        <v>105</v>
      </c>
      <c r="C7" s="40"/>
      <c r="D7" s="40"/>
      <c r="E7" s="61"/>
      <c r="F7" s="61"/>
      <c r="G7" s="62"/>
      <c r="H7" s="61"/>
      <c r="I7" s="61"/>
      <c r="J7" s="61"/>
    </row>
    <row r="8" spans="1:10" ht="43.2">
      <c r="A8" s="40"/>
      <c r="B8" s="28" t="s">
        <v>106</v>
      </c>
      <c r="C8" s="40">
        <v>13</v>
      </c>
      <c r="D8" s="40" t="s">
        <v>466</v>
      </c>
      <c r="E8" s="61">
        <v>3361</v>
      </c>
      <c r="F8" s="61">
        <f>Table2[[#This Row],[Rate]]*Table2[[#This Row],[Qty]]</f>
        <v>43693</v>
      </c>
      <c r="G8" s="62">
        <f>Progress!G234</f>
        <v>0.97511363636363635</v>
      </c>
      <c r="H8" s="61">
        <v>41761.570795454543</v>
      </c>
      <c r="I8" s="61">
        <f>Table2[[#This Row],[Cumulative Amount]]-Table2[[#This Row],[Previous Amount]]</f>
        <v>844.06931818182056</v>
      </c>
      <c r="J8" s="61">
        <f>Table2[[#This Row],[Progress %]]*Table2[[#This Row],[Amount]]</f>
        <v>42605.640113636364</v>
      </c>
    </row>
    <row r="9" spans="1:10" ht="28.8">
      <c r="A9" s="40"/>
      <c r="B9" s="28" t="s">
        <v>107</v>
      </c>
      <c r="C9" s="40">
        <v>13</v>
      </c>
      <c r="D9" s="40" t="s">
        <v>466</v>
      </c>
      <c r="E9" s="61">
        <v>2286</v>
      </c>
      <c r="F9" s="61">
        <f>Table2[[#This Row],[Rate]]*Table2[[#This Row],[Qty]]</f>
        <v>29718</v>
      </c>
      <c r="G9" s="62">
        <f>Progress!G234</f>
        <v>0.97511363636363635</v>
      </c>
      <c r="H9" s="61">
        <v>28404.329318181819</v>
      </c>
      <c r="I9" s="61">
        <f>Table2[[#This Row],[Cumulative Amount]]-Table2[[#This Row],[Previous Amount]]</f>
        <v>574.09772727272502</v>
      </c>
      <c r="J9" s="61">
        <f>Table2[[#This Row],[Progress %]]*Table2[[#This Row],[Amount]]</f>
        <v>28978.427045454544</v>
      </c>
    </row>
    <row r="10" spans="1:10" ht="28.8">
      <c r="A10" s="40"/>
      <c r="B10" s="28" t="s">
        <v>108</v>
      </c>
      <c r="C10" s="40">
        <v>13</v>
      </c>
      <c r="D10" s="40" t="s">
        <v>466</v>
      </c>
      <c r="E10" s="61">
        <v>2347</v>
      </c>
      <c r="F10" s="61">
        <f>Table2[[#This Row],[Rate]]*Table2[[#This Row],[Qty]]</f>
        <v>30511</v>
      </c>
      <c r="G10" s="62">
        <f>Progress!G234</f>
        <v>0.97511363636363635</v>
      </c>
      <c r="H10" s="61">
        <v>29162.275113636366</v>
      </c>
      <c r="I10" s="61">
        <f>Table2[[#This Row],[Cumulative Amount]]-Table2[[#This Row],[Previous Amount]]</f>
        <v>589.41704545454195</v>
      </c>
      <c r="J10" s="61">
        <f>Table2[[#This Row],[Progress %]]*Table2[[#This Row],[Amount]]</f>
        <v>29751.692159090908</v>
      </c>
    </row>
    <row r="11" spans="1:10">
      <c r="A11" s="46">
        <v>2</v>
      </c>
      <c r="B11" s="45" t="s">
        <v>109</v>
      </c>
      <c r="C11" s="40"/>
      <c r="D11" s="40"/>
      <c r="E11" s="61"/>
      <c r="F11" s="61"/>
      <c r="G11" s="62"/>
      <c r="H11" s="61"/>
      <c r="I11" s="61"/>
      <c r="J11" s="61"/>
    </row>
    <row r="12" spans="1:10" ht="43.2">
      <c r="A12" s="40"/>
      <c r="B12" s="28" t="s">
        <v>110</v>
      </c>
      <c r="C12" s="40">
        <v>16</v>
      </c>
      <c r="D12" s="40" t="s">
        <v>466</v>
      </c>
      <c r="E12" s="61">
        <v>3361</v>
      </c>
      <c r="F12" s="61">
        <f>Table2[[#This Row],[Rate]]*Table2[[#This Row],[Qty]]</f>
        <v>53776</v>
      </c>
      <c r="G12" s="62">
        <f>Progress!G235</f>
        <v>0.97310185185185161</v>
      </c>
      <c r="H12" s="61">
        <v>52578.488148148142</v>
      </c>
      <c r="I12" s="61">
        <f>Table2[[#This Row],[Cumulative Amount]]-Table2[[#This Row],[Previous Amount]]</f>
        <v>-248.96296296297078</v>
      </c>
      <c r="J12" s="61">
        <f>Table2[[#This Row],[Progress %]]*Table2[[#This Row],[Amount]]</f>
        <v>52329.525185185172</v>
      </c>
    </row>
    <row r="13" spans="1:10" ht="28.8">
      <c r="A13" s="40"/>
      <c r="B13" s="28" t="s">
        <v>107</v>
      </c>
      <c r="C13" s="40">
        <v>16</v>
      </c>
      <c r="D13" s="40" t="s">
        <v>466</v>
      </c>
      <c r="E13" s="61">
        <v>2286</v>
      </c>
      <c r="F13" s="61">
        <f>Table2[[#This Row],[Rate]]*Table2[[#This Row],[Qty]]</f>
        <v>36576</v>
      </c>
      <c r="G13" s="62">
        <f>Progress!G235</f>
        <v>0.97310185185185161</v>
      </c>
      <c r="H13" s="61">
        <v>35761.506666666661</v>
      </c>
      <c r="I13" s="61">
        <f>Table2[[#This Row],[Cumulative Amount]]-Table2[[#This Row],[Previous Amount]]</f>
        <v>-169.33333333333576</v>
      </c>
      <c r="J13" s="61">
        <f>Table2[[#This Row],[Progress %]]*Table2[[#This Row],[Amount]]</f>
        <v>35592.173333333325</v>
      </c>
    </row>
    <row r="14" spans="1:10" ht="28.8">
      <c r="A14" s="40"/>
      <c r="B14" s="28" t="s">
        <v>108</v>
      </c>
      <c r="C14" s="40">
        <v>16</v>
      </c>
      <c r="D14" s="40" t="s">
        <v>466</v>
      </c>
      <c r="E14" s="61">
        <v>2347</v>
      </c>
      <c r="F14" s="61">
        <f>Table2[[#This Row],[Rate]]*Table2[[#This Row],[Qty]]</f>
        <v>37552</v>
      </c>
      <c r="G14" s="62">
        <f>Progress!G235</f>
        <v>0.97310185185185161</v>
      </c>
      <c r="H14" s="61">
        <v>36715.772592592592</v>
      </c>
      <c r="I14" s="61">
        <f>Table2[[#This Row],[Cumulative Amount]]-Table2[[#This Row],[Previous Amount]]</f>
        <v>-173.85185185186128</v>
      </c>
      <c r="J14" s="61">
        <f>Table2[[#This Row],[Progress %]]*Table2[[#This Row],[Amount]]</f>
        <v>36541.92074074073</v>
      </c>
    </row>
    <row r="15" spans="1:10" ht="28.8">
      <c r="A15" s="40"/>
      <c r="B15" s="28" t="s">
        <v>111</v>
      </c>
      <c r="C15" s="40">
        <v>16</v>
      </c>
      <c r="D15" s="40" t="s">
        <v>466</v>
      </c>
      <c r="E15" s="61">
        <v>2745</v>
      </c>
      <c r="F15" s="61">
        <f>Table2[[#This Row],[Rate]]*Table2[[#This Row],[Qty]]</f>
        <v>43920</v>
      </c>
      <c r="G15" s="62">
        <f>Progress!G235</f>
        <v>0.97310185185185161</v>
      </c>
      <c r="H15" s="61">
        <v>42941.96666666666</v>
      </c>
      <c r="I15" s="61">
        <f>Table2[[#This Row],[Cumulative Amount]]-Table2[[#This Row],[Previous Amount]]</f>
        <v>-203.33333333333576</v>
      </c>
      <c r="J15" s="61">
        <f>Table2[[#This Row],[Progress %]]*Table2[[#This Row],[Amount]]</f>
        <v>42738.633333333324</v>
      </c>
    </row>
    <row r="16" spans="1:10">
      <c r="A16" s="46">
        <v>3</v>
      </c>
      <c r="B16" s="45" t="s">
        <v>112</v>
      </c>
      <c r="C16" s="40"/>
      <c r="D16" s="40"/>
      <c r="E16" s="61"/>
      <c r="F16" s="61"/>
      <c r="G16" s="62"/>
      <c r="H16" s="61"/>
      <c r="I16" s="61"/>
      <c r="J16" s="61"/>
    </row>
    <row r="17" spans="1:10" ht="43.2">
      <c r="A17" s="40"/>
      <c r="B17" s="28" t="s">
        <v>106</v>
      </c>
      <c r="C17" s="40">
        <v>8</v>
      </c>
      <c r="D17" s="40" t="s">
        <v>466</v>
      </c>
      <c r="E17" s="61">
        <v>3361</v>
      </c>
      <c r="F17" s="61">
        <f>Table2[[#This Row],[Rate]]*Table2[[#This Row],[Qty]]</f>
        <v>26888</v>
      </c>
      <c r="G17" s="62">
        <f>Progress!G236</f>
        <v>0.87843749999999998</v>
      </c>
      <c r="H17" s="61">
        <v>24648.733749999999</v>
      </c>
      <c r="I17" s="61">
        <f>Table2[[#This Row],[Cumulative Amount]]-Table2[[#This Row],[Previous Amount]]</f>
        <v>-1029.3062500000015</v>
      </c>
      <c r="J17" s="61">
        <f>Table2[[#This Row],[Progress %]]*Table2[[#This Row],[Amount]]</f>
        <v>23619.427499999998</v>
      </c>
    </row>
    <row r="18" spans="1:10" ht="28.8">
      <c r="A18" s="40"/>
      <c r="B18" s="28" t="s">
        <v>107</v>
      </c>
      <c r="C18" s="40">
        <v>8</v>
      </c>
      <c r="D18" s="40" t="s">
        <v>466</v>
      </c>
      <c r="E18" s="61">
        <v>2286</v>
      </c>
      <c r="F18" s="61">
        <f>Table2[[#This Row],[Rate]]*Table2[[#This Row],[Qty]]</f>
        <v>18288</v>
      </c>
      <c r="G18" s="62">
        <f>Progress!G236</f>
        <v>0.87843749999999998</v>
      </c>
      <c r="H18" s="61">
        <v>16764.952499999999</v>
      </c>
      <c r="I18" s="61">
        <f>Table2[[#This Row],[Cumulative Amount]]-Table2[[#This Row],[Previous Amount]]</f>
        <v>-700.08749999999964</v>
      </c>
      <c r="J18" s="61">
        <f>Table2[[#This Row],[Progress %]]*Table2[[#This Row],[Amount]]</f>
        <v>16064.865</v>
      </c>
    </row>
    <row r="19" spans="1:10" ht="28.8">
      <c r="A19" s="40"/>
      <c r="B19" s="28" t="s">
        <v>108</v>
      </c>
      <c r="C19" s="40">
        <v>8</v>
      </c>
      <c r="D19" s="40" t="s">
        <v>466</v>
      </c>
      <c r="E19" s="61">
        <v>2347</v>
      </c>
      <c r="F19" s="61">
        <f>Table2[[#This Row],[Rate]]*Table2[[#This Row],[Qty]]</f>
        <v>18776</v>
      </c>
      <c r="G19" s="62">
        <f>Progress!G236</f>
        <v>0.87843749999999998</v>
      </c>
      <c r="H19" s="61">
        <v>17212.311249999999</v>
      </c>
      <c r="I19" s="61">
        <f>Table2[[#This Row],[Cumulative Amount]]-Table2[[#This Row],[Previous Amount]]</f>
        <v>-718.76874999999927</v>
      </c>
      <c r="J19" s="61">
        <f>Table2[[#This Row],[Progress %]]*Table2[[#This Row],[Amount]]</f>
        <v>16493.5425</v>
      </c>
    </row>
    <row r="20" spans="1:10" ht="28.8">
      <c r="A20" s="40"/>
      <c r="B20" s="28" t="s">
        <v>111</v>
      </c>
      <c r="C20" s="40">
        <v>3</v>
      </c>
      <c r="D20" s="40" t="s">
        <v>466</v>
      </c>
      <c r="E20" s="61">
        <v>2745</v>
      </c>
      <c r="F20" s="61">
        <f>Table2[[#This Row],[Rate]]*Table2[[#This Row],[Qty]]</f>
        <v>8235</v>
      </c>
      <c r="G20" s="62">
        <f>Progress!G236</f>
        <v>0.87843749999999998</v>
      </c>
      <c r="H20" s="61">
        <v>7549.1789062499993</v>
      </c>
      <c r="I20" s="61">
        <f>Table2[[#This Row],[Cumulative Amount]]-Table2[[#This Row],[Previous Amount]]</f>
        <v>-315.24609374999909</v>
      </c>
      <c r="J20" s="61">
        <f>Table2[[#This Row],[Progress %]]*Table2[[#This Row],[Amount]]</f>
        <v>7233.9328125000002</v>
      </c>
    </row>
    <row r="21" spans="1:10">
      <c r="A21" s="46">
        <v>4</v>
      </c>
      <c r="B21" s="45" t="s">
        <v>113</v>
      </c>
      <c r="C21" s="40"/>
      <c r="D21" s="40"/>
      <c r="E21" s="61"/>
      <c r="F21" s="61"/>
      <c r="G21" s="62"/>
      <c r="H21" s="61"/>
      <c r="I21" s="61"/>
      <c r="J21" s="61"/>
    </row>
    <row r="22" spans="1:10" ht="43.2">
      <c r="A22" s="40"/>
      <c r="B22" s="28" t="s">
        <v>106</v>
      </c>
      <c r="C22" s="40">
        <v>7</v>
      </c>
      <c r="D22" s="40" t="s">
        <v>466</v>
      </c>
      <c r="E22" s="61">
        <v>3361</v>
      </c>
      <c r="F22" s="61">
        <f>Table2[[#This Row],[Rate]]*Table2[[#This Row],[Qty]]</f>
        <v>23527</v>
      </c>
      <c r="G22" s="62">
        <f>Progress!G237</f>
        <v>0.86428571428571421</v>
      </c>
      <c r="H22" s="61">
        <v>19661.849999999999</v>
      </c>
      <c r="I22" s="61">
        <f>Table2[[#This Row],[Cumulative Amount]]-Table2[[#This Row],[Previous Amount]]</f>
        <v>672.20000000000073</v>
      </c>
      <c r="J22" s="61">
        <f>Table2[[#This Row],[Progress %]]*Table2[[#This Row],[Amount]]</f>
        <v>20334.05</v>
      </c>
    </row>
    <row r="23" spans="1:10" ht="28.8">
      <c r="A23" s="40"/>
      <c r="B23" s="28" t="s">
        <v>107</v>
      </c>
      <c r="C23" s="40">
        <v>7</v>
      </c>
      <c r="D23" s="40" t="s">
        <v>466</v>
      </c>
      <c r="E23" s="61">
        <v>2286</v>
      </c>
      <c r="F23" s="61">
        <f>Table2[[#This Row],[Rate]]*Table2[[#This Row],[Qty]]</f>
        <v>16002</v>
      </c>
      <c r="G23" s="62">
        <f>Progress!G237</f>
        <v>0.86428571428571421</v>
      </c>
      <c r="H23" s="61">
        <v>13373.099999999999</v>
      </c>
      <c r="I23" s="61">
        <f>Table2[[#This Row],[Cumulative Amount]]-Table2[[#This Row],[Previous Amount]]</f>
        <v>457.20000000000073</v>
      </c>
      <c r="J23" s="61">
        <f>Table2[[#This Row],[Progress %]]*Table2[[#This Row],[Amount]]</f>
        <v>13830.3</v>
      </c>
    </row>
    <row r="24" spans="1:10" ht="28.8">
      <c r="A24" s="40"/>
      <c r="B24" s="28" t="s">
        <v>108</v>
      </c>
      <c r="C24" s="40">
        <v>7</v>
      </c>
      <c r="D24" s="40" t="s">
        <v>466</v>
      </c>
      <c r="E24" s="61">
        <v>2347</v>
      </c>
      <c r="F24" s="61">
        <f>Table2[[#This Row],[Rate]]*Table2[[#This Row],[Qty]]</f>
        <v>16429</v>
      </c>
      <c r="G24" s="62">
        <f>Progress!G237</f>
        <v>0.86428571428571421</v>
      </c>
      <c r="H24" s="61">
        <v>13729.949999999999</v>
      </c>
      <c r="I24" s="61">
        <f>Table2[[#This Row],[Cumulative Amount]]-Table2[[#This Row],[Previous Amount]]</f>
        <v>469.39999999999964</v>
      </c>
      <c r="J24" s="61">
        <f>Table2[[#This Row],[Progress %]]*Table2[[#This Row],[Amount]]</f>
        <v>14199.349999999999</v>
      </c>
    </row>
    <row r="25" spans="1:10">
      <c r="A25" s="46">
        <v>5</v>
      </c>
      <c r="B25" s="45" t="s">
        <v>114</v>
      </c>
      <c r="C25" s="40"/>
      <c r="D25" s="40"/>
      <c r="E25" s="61"/>
      <c r="F25" s="61"/>
      <c r="G25" s="62"/>
      <c r="H25" s="61"/>
      <c r="I25" s="61"/>
      <c r="J25" s="61"/>
    </row>
    <row r="26" spans="1:10" ht="43.2">
      <c r="A26" s="40"/>
      <c r="B26" s="28" t="s">
        <v>106</v>
      </c>
      <c r="C26" s="40">
        <v>9</v>
      </c>
      <c r="D26" s="40" t="s">
        <v>466</v>
      </c>
      <c r="E26" s="61">
        <v>3361</v>
      </c>
      <c r="F26" s="61">
        <f>Table2[[#This Row],[Rate]]*Table2[[#This Row],[Qty]]</f>
        <v>30249</v>
      </c>
      <c r="G26" s="62">
        <f>Progress!G238</f>
        <v>0.8956018518518517</v>
      </c>
      <c r="H26" s="61">
        <v>29555.793750000001</v>
      </c>
      <c r="I26" s="61">
        <f>Table2[[#This Row],[Cumulative Amount]]-Table2[[#This Row],[Previous Amount]]</f>
        <v>-2464.7333333333372</v>
      </c>
      <c r="J26" s="61">
        <f>Table2[[#This Row],[Progress %]]*Table2[[#This Row],[Amount]]</f>
        <v>27091.060416666664</v>
      </c>
    </row>
    <row r="27" spans="1:10" ht="28.8">
      <c r="A27" s="40"/>
      <c r="B27" s="28" t="s">
        <v>107</v>
      </c>
      <c r="C27" s="40">
        <v>9</v>
      </c>
      <c r="D27" s="40" t="s">
        <v>466</v>
      </c>
      <c r="E27" s="61">
        <v>2286</v>
      </c>
      <c r="F27" s="61">
        <f>Table2[[#This Row],[Rate]]*Table2[[#This Row],[Qty]]</f>
        <v>20574</v>
      </c>
      <c r="G27" s="62">
        <f>Progress!G238</f>
        <v>0.8956018518518517</v>
      </c>
      <c r="H27" s="61">
        <v>20102.512500000001</v>
      </c>
      <c r="I27" s="61">
        <f>Table2[[#This Row],[Cumulative Amount]]-Table2[[#This Row],[Previous Amount]]</f>
        <v>-1676.4000000000051</v>
      </c>
      <c r="J27" s="61">
        <f>Table2[[#This Row],[Progress %]]*Table2[[#This Row],[Amount]]</f>
        <v>18426.112499999996</v>
      </c>
    </row>
    <row r="28" spans="1:10" ht="28.8">
      <c r="A28" s="40"/>
      <c r="B28" s="28" t="s">
        <v>108</v>
      </c>
      <c r="C28" s="40">
        <v>9</v>
      </c>
      <c r="D28" s="40" t="s">
        <v>466</v>
      </c>
      <c r="E28" s="61">
        <v>2347</v>
      </c>
      <c r="F28" s="61">
        <f>Table2[[#This Row],[Rate]]*Table2[[#This Row],[Qty]]</f>
        <v>21123</v>
      </c>
      <c r="G28" s="62">
        <f>Progress!G238</f>
        <v>0.8956018518518517</v>
      </c>
      <c r="H28" s="61">
        <v>20638.931249999998</v>
      </c>
      <c r="I28" s="61">
        <f>Table2[[#This Row],[Cumulative Amount]]-Table2[[#This Row],[Previous Amount]]</f>
        <v>-1721.133333333335</v>
      </c>
      <c r="J28" s="61">
        <f>Table2[[#This Row],[Progress %]]*Table2[[#This Row],[Amount]]</f>
        <v>18917.797916666663</v>
      </c>
    </row>
    <row r="29" spans="1:10" ht="28.8">
      <c r="A29" s="40"/>
      <c r="B29" s="28" t="s">
        <v>115</v>
      </c>
      <c r="C29" s="40">
        <v>9</v>
      </c>
      <c r="D29" s="40" t="s">
        <v>466</v>
      </c>
      <c r="E29" s="61">
        <v>2745</v>
      </c>
      <c r="F29" s="61">
        <f>Table2[[#This Row],[Rate]]*Table2[[#This Row],[Qty]]</f>
        <v>24705</v>
      </c>
      <c r="G29" s="62">
        <f>Progress!G238</f>
        <v>0.8956018518518517</v>
      </c>
      <c r="H29" s="61">
        <v>24138.84375</v>
      </c>
      <c r="I29" s="61">
        <f>Table2[[#This Row],[Cumulative Amount]]-Table2[[#This Row],[Previous Amount]]</f>
        <v>-2013.0000000000036</v>
      </c>
      <c r="J29" s="61">
        <f>Table2[[#This Row],[Progress %]]*Table2[[#This Row],[Amount]]</f>
        <v>22125.843749999996</v>
      </c>
    </row>
    <row r="30" spans="1:10">
      <c r="A30" s="46">
        <v>6</v>
      </c>
      <c r="B30" s="45" t="s">
        <v>116</v>
      </c>
      <c r="C30" s="40"/>
      <c r="D30" s="40"/>
      <c r="E30" s="61"/>
      <c r="F30" s="61"/>
      <c r="G30" s="62"/>
      <c r="H30" s="61"/>
      <c r="I30" s="61"/>
      <c r="J30" s="61"/>
    </row>
    <row r="31" spans="1:10" ht="43.2">
      <c r="A31" s="40"/>
      <c r="B31" s="28" t="s">
        <v>106</v>
      </c>
      <c r="C31" s="40">
        <v>8</v>
      </c>
      <c r="D31" s="40" t="s">
        <v>466</v>
      </c>
      <c r="E31" s="61">
        <v>3361</v>
      </c>
      <c r="F31" s="61">
        <f>Table2[[#This Row],[Rate]]*Table2[[#This Row],[Qty]]</f>
        <v>26888</v>
      </c>
      <c r="G31" s="62">
        <f>Progress!G239</f>
        <v>0.87765624999999992</v>
      </c>
      <c r="H31" s="61">
        <v>24627.727499999997</v>
      </c>
      <c r="I31" s="61">
        <f>Table2[[#This Row],[Cumulative Amount]]-Table2[[#This Row],[Previous Amount]]</f>
        <v>-1029.3062499999978</v>
      </c>
      <c r="J31" s="61">
        <f>Table2[[#This Row],[Progress %]]*Table2[[#This Row],[Amount]]</f>
        <v>23598.421249999999</v>
      </c>
    </row>
    <row r="32" spans="1:10" ht="28.8">
      <c r="A32" s="40"/>
      <c r="B32" s="28" t="s">
        <v>107</v>
      </c>
      <c r="C32" s="40">
        <v>8</v>
      </c>
      <c r="D32" s="40" t="s">
        <v>466</v>
      </c>
      <c r="E32" s="61">
        <v>2286</v>
      </c>
      <c r="F32" s="61">
        <f>Table2[[#This Row],[Rate]]*Table2[[#This Row],[Qty]]</f>
        <v>18288</v>
      </c>
      <c r="G32" s="62">
        <f>Progress!G239</f>
        <v>0.87765624999999992</v>
      </c>
      <c r="H32" s="61">
        <v>16750.664999999997</v>
      </c>
      <c r="I32" s="61">
        <f>Table2[[#This Row],[Cumulative Amount]]-Table2[[#This Row],[Previous Amount]]</f>
        <v>-700.08749999999964</v>
      </c>
      <c r="J32" s="61">
        <f>Table2[[#This Row],[Progress %]]*Table2[[#This Row],[Amount]]</f>
        <v>16050.577499999998</v>
      </c>
    </row>
    <row r="33" spans="1:10" ht="28.8">
      <c r="A33" s="40"/>
      <c r="B33" s="28" t="s">
        <v>108</v>
      </c>
      <c r="C33" s="40">
        <v>8</v>
      </c>
      <c r="D33" s="40" t="s">
        <v>466</v>
      </c>
      <c r="E33" s="61">
        <v>2347</v>
      </c>
      <c r="F33" s="61">
        <f>Table2[[#This Row],[Rate]]*Table2[[#This Row],[Qty]]</f>
        <v>18776</v>
      </c>
      <c r="G33" s="62">
        <f>Progress!G239</f>
        <v>0.87765624999999992</v>
      </c>
      <c r="H33" s="61">
        <v>17197.642499999998</v>
      </c>
      <c r="I33" s="61">
        <f>Table2[[#This Row],[Cumulative Amount]]-Table2[[#This Row],[Previous Amount]]</f>
        <v>-718.76874999999927</v>
      </c>
      <c r="J33" s="61">
        <f>Table2[[#This Row],[Progress %]]*Table2[[#This Row],[Amount]]</f>
        <v>16478.873749999999</v>
      </c>
    </row>
    <row r="34" spans="1:10" ht="28.8">
      <c r="A34" s="40"/>
      <c r="B34" s="28" t="s">
        <v>115</v>
      </c>
      <c r="C34" s="40">
        <v>8</v>
      </c>
      <c r="D34" s="40" t="s">
        <v>466</v>
      </c>
      <c r="E34" s="61">
        <v>2745</v>
      </c>
      <c r="F34" s="61">
        <f>Table2[[#This Row],[Rate]]*Table2[[#This Row],[Qty]]</f>
        <v>21960</v>
      </c>
      <c r="G34" s="62">
        <f>Progress!G239</f>
        <v>0.87765624999999992</v>
      </c>
      <c r="H34" s="61">
        <v>20113.987499999996</v>
      </c>
      <c r="I34" s="61">
        <f>Table2[[#This Row],[Cumulative Amount]]-Table2[[#This Row],[Previous Amount]]</f>
        <v>-840.65624999999636</v>
      </c>
      <c r="J34" s="61">
        <f>Table2[[#This Row],[Progress %]]*Table2[[#This Row],[Amount]]</f>
        <v>19273.331249999999</v>
      </c>
    </row>
    <row r="35" spans="1:10">
      <c r="A35" s="46">
        <v>7</v>
      </c>
      <c r="B35" s="45" t="s">
        <v>117</v>
      </c>
      <c r="C35" s="40"/>
      <c r="D35" s="40"/>
      <c r="E35" s="61"/>
      <c r="F35" s="61"/>
      <c r="G35" s="62"/>
      <c r="H35" s="61"/>
      <c r="I35" s="61"/>
      <c r="J35" s="61"/>
    </row>
    <row r="36" spans="1:10" ht="43.2">
      <c r="A36" s="40"/>
      <c r="B36" s="28" t="s">
        <v>106</v>
      </c>
      <c r="C36" s="40">
        <v>9</v>
      </c>
      <c r="D36" s="40" t="s">
        <v>466</v>
      </c>
      <c r="E36" s="61">
        <v>3361</v>
      </c>
      <c r="F36" s="61">
        <f>Table2[[#This Row],[Rate]]*Table2[[#This Row],[Qty]]</f>
        <v>30249</v>
      </c>
      <c r="G36" s="62">
        <f>Progress!G240</f>
        <v>0.88175925925925924</v>
      </c>
      <c r="H36" s="61">
        <v>23815.485833333329</v>
      </c>
      <c r="I36" s="61">
        <f>Table2[[#This Row],[Cumulative Amount]]-Table2[[#This Row],[Previous Amount]]</f>
        <v>2856.8500000000058</v>
      </c>
      <c r="J36" s="61">
        <f>Table2[[#This Row],[Progress %]]*Table2[[#This Row],[Amount]]</f>
        <v>26672.335833333334</v>
      </c>
    </row>
    <row r="37" spans="1:10" ht="28.8">
      <c r="A37" s="40"/>
      <c r="B37" s="28" t="s">
        <v>107</v>
      </c>
      <c r="C37" s="40">
        <v>9</v>
      </c>
      <c r="D37" s="40" t="s">
        <v>466</v>
      </c>
      <c r="E37" s="61">
        <v>2286</v>
      </c>
      <c r="F37" s="61">
        <f>Table2[[#This Row],[Rate]]*Table2[[#This Row],[Qty]]</f>
        <v>20574</v>
      </c>
      <c r="G37" s="62">
        <f>Progress!G240</f>
        <v>0.88175925925925924</v>
      </c>
      <c r="H37" s="61">
        <v>16198.214999999998</v>
      </c>
      <c r="I37" s="61">
        <f>Table2[[#This Row],[Cumulative Amount]]-Table2[[#This Row],[Previous Amount]]</f>
        <v>1943.1000000000004</v>
      </c>
      <c r="J37" s="61">
        <f>Table2[[#This Row],[Progress %]]*Table2[[#This Row],[Amount]]</f>
        <v>18141.314999999999</v>
      </c>
    </row>
    <row r="38" spans="1:10" ht="28.8">
      <c r="A38" s="40"/>
      <c r="B38" s="28" t="s">
        <v>108</v>
      </c>
      <c r="C38" s="40">
        <v>9</v>
      </c>
      <c r="D38" s="40" t="s">
        <v>466</v>
      </c>
      <c r="E38" s="61">
        <v>2347</v>
      </c>
      <c r="F38" s="61">
        <f>Table2[[#This Row],[Rate]]*Table2[[#This Row],[Qty]]</f>
        <v>21123</v>
      </c>
      <c r="G38" s="62">
        <f>Progress!G240</f>
        <v>0.88175925925925924</v>
      </c>
      <c r="H38" s="61">
        <v>16630.450833333332</v>
      </c>
      <c r="I38" s="61">
        <f>Table2[[#This Row],[Cumulative Amount]]-Table2[[#This Row],[Previous Amount]]</f>
        <v>1994.9500000000007</v>
      </c>
      <c r="J38" s="61">
        <f>Table2[[#This Row],[Progress %]]*Table2[[#This Row],[Amount]]</f>
        <v>18625.400833333333</v>
      </c>
    </row>
    <row r="39" spans="1:10">
      <c r="A39" s="46">
        <v>8</v>
      </c>
      <c r="B39" s="45" t="s">
        <v>118</v>
      </c>
      <c r="C39" s="40"/>
      <c r="D39" s="40"/>
      <c r="E39" s="61"/>
      <c r="F39" s="61"/>
      <c r="G39" s="62"/>
      <c r="H39" s="61"/>
      <c r="I39" s="61"/>
      <c r="J39" s="61"/>
    </row>
    <row r="40" spans="1:10" ht="43.2">
      <c r="A40" s="40"/>
      <c r="B40" s="28" t="s">
        <v>119</v>
      </c>
      <c r="C40" s="40">
        <v>13</v>
      </c>
      <c r="D40" s="40" t="s">
        <v>466</v>
      </c>
      <c r="E40" s="61">
        <v>3361</v>
      </c>
      <c r="F40" s="61">
        <f>Table2[[#This Row],[Rate]]*Table2[[#This Row],[Qty]]</f>
        <v>43693</v>
      </c>
      <c r="G40" s="62">
        <f>Progress!G242</f>
        <v>0.89100000000000001</v>
      </c>
      <c r="H40" s="61">
        <v>39112.517166666665</v>
      </c>
      <c r="I40" s="61">
        <f>Table2[[#This Row],[Cumulative Amount]]-Table2[[#This Row],[Previous Amount]]</f>
        <v>-182.05416666666133</v>
      </c>
      <c r="J40" s="61">
        <f>Table2[[#This Row],[Progress %]]*Table2[[#This Row],[Amount]]</f>
        <v>38930.463000000003</v>
      </c>
    </row>
    <row r="41" spans="1:10" ht="28.8">
      <c r="A41" s="40"/>
      <c r="B41" s="28" t="s">
        <v>120</v>
      </c>
      <c r="C41" s="40">
        <v>13</v>
      </c>
      <c r="D41" s="40" t="s">
        <v>466</v>
      </c>
      <c r="E41" s="61">
        <v>2701</v>
      </c>
      <c r="F41" s="61">
        <f>Table2[[#This Row],[Rate]]*Table2[[#This Row],[Qty]]</f>
        <v>35113</v>
      </c>
      <c r="G41" s="62">
        <f>Progress!G242</f>
        <v>0.89100000000000001</v>
      </c>
      <c r="H41" s="61">
        <v>31431.987166666662</v>
      </c>
      <c r="I41" s="61">
        <f>Table2[[#This Row],[Cumulative Amount]]-Table2[[#This Row],[Previous Amount]]</f>
        <v>-146.30416666666133</v>
      </c>
      <c r="J41" s="61">
        <f>Table2[[#This Row],[Progress %]]*Table2[[#This Row],[Amount]]</f>
        <v>31285.683000000001</v>
      </c>
    </row>
    <row r="42" spans="1:10">
      <c r="A42" s="46">
        <v>9</v>
      </c>
      <c r="B42" s="45" t="s">
        <v>121</v>
      </c>
      <c r="C42" s="40"/>
      <c r="D42" s="40"/>
      <c r="E42" s="61"/>
      <c r="F42" s="61"/>
      <c r="G42" s="62"/>
      <c r="H42" s="61"/>
      <c r="I42" s="61"/>
      <c r="J42" s="61"/>
    </row>
    <row r="43" spans="1:10" ht="43.2">
      <c r="A43" s="40"/>
      <c r="B43" s="28" t="s">
        <v>119</v>
      </c>
      <c r="C43" s="40">
        <v>0</v>
      </c>
      <c r="D43" s="40" t="s">
        <v>466</v>
      </c>
      <c r="E43" s="61">
        <v>0</v>
      </c>
      <c r="F43" s="61"/>
      <c r="G43" s="62"/>
      <c r="H43" s="61"/>
      <c r="I43" s="61">
        <f>Table2[[#This Row],[Cumulative Amount]]-Table2[[#This Row],[Previous Amount]]</f>
        <v>0</v>
      </c>
      <c r="J43" s="61">
        <f>Table2[[#This Row],[Progress %]]*Table2[[#This Row],[Amount]]</f>
        <v>0</v>
      </c>
    </row>
    <row r="44" spans="1:10" ht="28.8">
      <c r="A44" s="40"/>
      <c r="B44" s="28" t="s">
        <v>122</v>
      </c>
      <c r="C44" s="40">
        <v>0</v>
      </c>
      <c r="D44" s="40" t="s">
        <v>466</v>
      </c>
      <c r="E44" s="61">
        <v>0</v>
      </c>
      <c r="F44" s="61"/>
      <c r="G44" s="62"/>
      <c r="H44" s="61"/>
      <c r="I44" s="61">
        <f>Table2[[#This Row],[Cumulative Amount]]-Table2[[#This Row],[Previous Amount]]</f>
        <v>0</v>
      </c>
      <c r="J44" s="61">
        <f>Table2[[#This Row],[Progress %]]*Table2[[#This Row],[Amount]]</f>
        <v>0</v>
      </c>
    </row>
    <row r="45" spans="1:10" ht="28.8">
      <c r="A45" s="40"/>
      <c r="B45" s="28" t="s">
        <v>111</v>
      </c>
      <c r="C45" s="40">
        <v>0</v>
      </c>
      <c r="D45" s="40" t="s">
        <v>466</v>
      </c>
      <c r="E45" s="61">
        <v>0</v>
      </c>
      <c r="F45" s="61"/>
      <c r="G45" s="62"/>
      <c r="H45" s="61"/>
      <c r="I45" s="61">
        <f>Table2[[#This Row],[Cumulative Amount]]-Table2[[#This Row],[Previous Amount]]</f>
        <v>0</v>
      </c>
      <c r="J45" s="61">
        <f>Table2[[#This Row],[Progress %]]*Table2[[#This Row],[Amount]]</f>
        <v>0</v>
      </c>
    </row>
    <row r="46" spans="1:10">
      <c r="A46" s="46">
        <v>10</v>
      </c>
      <c r="B46" s="45" t="s">
        <v>123</v>
      </c>
      <c r="C46" s="40"/>
      <c r="D46" s="40"/>
      <c r="E46" s="61"/>
      <c r="F46" s="61"/>
      <c r="G46" s="62"/>
      <c r="H46" s="61"/>
      <c r="I46" s="61"/>
      <c r="J46" s="61"/>
    </row>
    <row r="47" spans="1:10" ht="43.2">
      <c r="A47" s="40"/>
      <c r="B47" s="28" t="s">
        <v>119</v>
      </c>
      <c r="C47" s="40">
        <v>9</v>
      </c>
      <c r="D47" s="40" t="s">
        <v>466</v>
      </c>
      <c r="E47" s="61">
        <v>3361</v>
      </c>
      <c r="F47" s="61">
        <f>Table2[[#This Row],[Rate]]*Table2[[#This Row],[Qty]]</f>
        <v>30249</v>
      </c>
      <c r="G47" s="62">
        <f>Progress!G243</f>
        <v>0.92236111111111108</v>
      </c>
      <c r="H47" s="61">
        <v>29538.988749999997</v>
      </c>
      <c r="I47" s="61">
        <f>Table2[[#This Row],[Cumulative Amount]]-Table2[[#This Row],[Previous Amount]]</f>
        <v>-1638.4874999999993</v>
      </c>
      <c r="J47" s="61">
        <f>Table2[[#This Row],[Progress %]]*Table2[[#This Row],[Amount]]</f>
        <v>27900.501249999998</v>
      </c>
    </row>
    <row r="48" spans="1:10" ht="28.8">
      <c r="A48" s="40"/>
      <c r="B48" s="28" t="s">
        <v>120</v>
      </c>
      <c r="C48" s="40">
        <v>9</v>
      </c>
      <c r="D48" s="40" t="s">
        <v>466</v>
      </c>
      <c r="E48" s="61">
        <v>2701</v>
      </c>
      <c r="F48" s="61">
        <f>Table2[[#This Row],[Rate]]*Table2[[#This Row],[Qty]]</f>
        <v>24309</v>
      </c>
      <c r="G48" s="62">
        <f>Progress!G243</f>
        <v>0.92236111111111108</v>
      </c>
      <c r="H48" s="61">
        <v>23738.413749999996</v>
      </c>
      <c r="I48" s="61">
        <f>Table2[[#This Row],[Cumulative Amount]]-Table2[[#This Row],[Previous Amount]]</f>
        <v>-1316.7374999999956</v>
      </c>
      <c r="J48" s="61">
        <f>Table2[[#This Row],[Progress %]]*Table2[[#This Row],[Amount]]</f>
        <v>22421.67625</v>
      </c>
    </row>
    <row r="49" spans="1:10">
      <c r="A49" s="46">
        <v>11</v>
      </c>
      <c r="B49" s="45" t="s">
        <v>124</v>
      </c>
      <c r="C49" s="40"/>
      <c r="D49" s="40"/>
      <c r="E49" s="61"/>
      <c r="F49" s="61"/>
      <c r="G49" s="62"/>
      <c r="H49" s="61"/>
      <c r="I49" s="61"/>
      <c r="J49" s="61"/>
    </row>
    <row r="50" spans="1:10" ht="43.2">
      <c r="A50" s="40"/>
      <c r="B50" s="28" t="s">
        <v>119</v>
      </c>
      <c r="C50" s="40">
        <v>18</v>
      </c>
      <c r="D50" s="40" t="s">
        <v>466</v>
      </c>
      <c r="E50" s="61">
        <v>3361</v>
      </c>
      <c r="F50" s="61">
        <f>Table2[[#This Row],[Rate]]*Table2[[#This Row],[Qty]]</f>
        <v>60498</v>
      </c>
      <c r="G50" s="62">
        <f>Progress!G244</f>
        <v>0.97687499999999994</v>
      </c>
      <c r="H50" s="61">
        <v>59098.983749999999</v>
      </c>
      <c r="I50" s="61">
        <f>Table2[[#This Row],[Cumulative Amount]]-Table2[[#This Row],[Previous Amount]]</f>
        <v>0</v>
      </c>
      <c r="J50" s="61">
        <f>Table2[[#This Row],[Progress %]]*Table2[[#This Row],[Amount]]</f>
        <v>59098.983749999999</v>
      </c>
    </row>
    <row r="51" spans="1:10" ht="28.8">
      <c r="A51" s="40"/>
      <c r="B51" s="28" t="s">
        <v>120</v>
      </c>
      <c r="C51" s="40">
        <v>18</v>
      </c>
      <c r="D51" s="40" t="s">
        <v>466</v>
      </c>
      <c r="E51" s="61">
        <v>2701</v>
      </c>
      <c r="F51" s="61">
        <f>Table2[[#This Row],[Rate]]*Table2[[#This Row],[Qty]]</f>
        <v>48618</v>
      </c>
      <c r="G51" s="62">
        <f>Progress!G244</f>
        <v>0.97687499999999994</v>
      </c>
      <c r="H51" s="61">
        <v>47493.708749999998</v>
      </c>
      <c r="I51" s="61">
        <f>Table2[[#This Row],[Cumulative Amount]]-Table2[[#This Row],[Previous Amount]]</f>
        <v>0</v>
      </c>
      <c r="J51" s="61">
        <f>Table2[[#This Row],[Progress %]]*Table2[[#This Row],[Amount]]</f>
        <v>47493.708749999998</v>
      </c>
    </row>
    <row r="52" spans="1:10">
      <c r="A52" s="46">
        <v>12</v>
      </c>
      <c r="B52" s="45" t="s">
        <v>125</v>
      </c>
      <c r="C52" s="40"/>
      <c r="D52" s="40"/>
      <c r="E52" s="61"/>
      <c r="F52" s="61"/>
      <c r="G52" s="62"/>
      <c r="H52" s="61"/>
      <c r="I52" s="61"/>
      <c r="J52" s="61"/>
    </row>
    <row r="53" spans="1:10" ht="43.2">
      <c r="A53" s="40"/>
      <c r="B53" s="28" t="s">
        <v>126</v>
      </c>
      <c r="C53" s="40">
        <v>0</v>
      </c>
      <c r="D53" s="40" t="s">
        <v>466</v>
      </c>
      <c r="E53" s="61">
        <v>0</v>
      </c>
      <c r="F53" s="61"/>
      <c r="G53" s="62"/>
      <c r="H53" s="61"/>
      <c r="I53" s="61">
        <f>Table2[[#This Row],[Cumulative Amount]]-Table2[[#This Row],[Previous Amount]]</f>
        <v>0</v>
      </c>
      <c r="J53" s="61">
        <f>Table2[[#This Row],[Progress %]]*Table2[[#This Row],[Amount]]</f>
        <v>0</v>
      </c>
    </row>
    <row r="54" spans="1:10" ht="28.8">
      <c r="A54" s="40"/>
      <c r="B54" s="28" t="s">
        <v>127</v>
      </c>
      <c r="C54" s="40">
        <v>0</v>
      </c>
      <c r="D54" s="40" t="s">
        <v>466</v>
      </c>
      <c r="E54" s="61">
        <v>0</v>
      </c>
      <c r="F54" s="61"/>
      <c r="G54" s="62"/>
      <c r="H54" s="61"/>
      <c r="I54" s="61">
        <f>Table2[[#This Row],[Cumulative Amount]]-Table2[[#This Row],[Previous Amount]]</f>
        <v>0</v>
      </c>
      <c r="J54" s="61">
        <f>Table2[[#This Row],[Progress %]]*Table2[[#This Row],[Amount]]</f>
        <v>0</v>
      </c>
    </row>
    <row r="55" spans="1:10" ht="28.8">
      <c r="A55" s="40"/>
      <c r="B55" s="28" t="s">
        <v>111</v>
      </c>
      <c r="C55" s="40">
        <v>0</v>
      </c>
      <c r="D55" s="40" t="s">
        <v>466</v>
      </c>
      <c r="E55" s="61">
        <v>0</v>
      </c>
      <c r="F55" s="61"/>
      <c r="G55" s="62"/>
      <c r="H55" s="61"/>
      <c r="I55" s="61">
        <f>Table2[[#This Row],[Cumulative Amount]]-Table2[[#This Row],[Previous Amount]]</f>
        <v>0</v>
      </c>
      <c r="J55" s="61">
        <f>Table2[[#This Row],[Progress %]]*Table2[[#This Row],[Amount]]</f>
        <v>0</v>
      </c>
    </row>
    <row r="56" spans="1:10">
      <c r="A56" s="46">
        <v>13</v>
      </c>
      <c r="B56" s="45" t="s">
        <v>128</v>
      </c>
      <c r="C56" s="40"/>
      <c r="D56" s="40"/>
      <c r="E56" s="61"/>
      <c r="F56" s="61"/>
      <c r="G56" s="62"/>
      <c r="H56" s="61"/>
      <c r="I56" s="61"/>
      <c r="J56" s="61"/>
    </row>
    <row r="57" spans="1:10" ht="43.2">
      <c r="A57" s="40"/>
      <c r="B57" s="28" t="s">
        <v>119</v>
      </c>
      <c r="C57" s="40">
        <v>9</v>
      </c>
      <c r="D57" s="40" t="s">
        <v>466</v>
      </c>
      <c r="E57" s="61">
        <v>3361</v>
      </c>
      <c r="F57" s="61">
        <f>Table2[[#This Row],[Rate]]*Table2[[#This Row],[Qty]]</f>
        <v>30249</v>
      </c>
      <c r="G57" s="62">
        <f>Progress!G245</f>
        <v>0.91537037037037039</v>
      </c>
      <c r="H57" s="61">
        <v>26260.613333333331</v>
      </c>
      <c r="I57" s="61">
        <f>Table2[[#This Row],[Cumulative Amount]]-Table2[[#This Row],[Previous Amount]]</f>
        <v>1428.4250000000029</v>
      </c>
      <c r="J57" s="61">
        <f>Table2[[#This Row],[Progress %]]*Table2[[#This Row],[Amount]]</f>
        <v>27689.038333333334</v>
      </c>
    </row>
    <row r="58" spans="1:10" ht="28.8">
      <c r="A58" s="40"/>
      <c r="B58" s="28" t="s">
        <v>120</v>
      </c>
      <c r="C58" s="40">
        <v>9</v>
      </c>
      <c r="D58" s="40" t="s">
        <v>466</v>
      </c>
      <c r="E58" s="61">
        <v>2701</v>
      </c>
      <c r="F58" s="61">
        <f>Table2[[#This Row],[Rate]]*Table2[[#This Row],[Qty]]</f>
        <v>24309</v>
      </c>
      <c r="G58" s="62">
        <f>Progress!G245</f>
        <v>0.91537037037037039</v>
      </c>
      <c r="H58" s="61">
        <v>21103.813333333332</v>
      </c>
      <c r="I58" s="61">
        <f>Table2[[#This Row],[Cumulative Amount]]-Table2[[#This Row],[Previous Amount]]</f>
        <v>1147.9250000000029</v>
      </c>
      <c r="J58" s="61">
        <f>Table2[[#This Row],[Progress %]]*Table2[[#This Row],[Amount]]</f>
        <v>22251.738333333335</v>
      </c>
    </row>
    <row r="59" spans="1:10">
      <c r="A59" s="46">
        <v>14</v>
      </c>
      <c r="B59" s="45" t="s">
        <v>129</v>
      </c>
      <c r="C59" s="40"/>
      <c r="D59" s="40"/>
      <c r="E59" s="61"/>
      <c r="F59" s="61"/>
      <c r="G59" s="62"/>
      <c r="H59" s="61"/>
      <c r="I59" s="61"/>
      <c r="J59" s="61"/>
    </row>
    <row r="60" spans="1:10" ht="43.2">
      <c r="A60" s="40"/>
      <c r="B60" s="28" t="s">
        <v>130</v>
      </c>
      <c r="C60" s="40">
        <v>6</v>
      </c>
      <c r="D60" s="40" t="s">
        <v>466</v>
      </c>
      <c r="E60" s="61">
        <v>3361</v>
      </c>
      <c r="F60" s="61">
        <f>Table2[[#This Row],[Rate]]*Table2[[#This Row],[Qty]]</f>
        <v>20166</v>
      </c>
      <c r="G60" s="62">
        <f>Progress!G231</f>
        <v>0.87989583333333332</v>
      </c>
      <c r="H60" s="61">
        <v>15601.341875</v>
      </c>
      <c r="I60" s="61">
        <f>Table2[[#This Row],[Cumulative Amount]]-Table2[[#This Row],[Previous Amount]]</f>
        <v>2142.6374999999989</v>
      </c>
      <c r="J60" s="61">
        <f>Table2[[#This Row],[Progress %]]*Table2[[#This Row],[Amount]]</f>
        <v>17743.979374999999</v>
      </c>
    </row>
    <row r="61" spans="1:10" ht="28.8">
      <c r="A61" s="40"/>
      <c r="B61" s="28" t="s">
        <v>107</v>
      </c>
      <c r="C61" s="40">
        <v>6</v>
      </c>
      <c r="D61" s="40" t="s">
        <v>466</v>
      </c>
      <c r="E61" s="61">
        <v>2286</v>
      </c>
      <c r="F61" s="61">
        <f>Table2[[#This Row],[Rate]]*Table2[[#This Row],[Qty]]</f>
        <v>13716</v>
      </c>
      <c r="G61" s="62">
        <f>Progress!G231</f>
        <v>0.87989583333333332</v>
      </c>
      <c r="H61" s="61">
        <v>10611.32625</v>
      </c>
      <c r="I61" s="61">
        <f>Table2[[#This Row],[Cumulative Amount]]-Table2[[#This Row],[Previous Amount]]</f>
        <v>1457.3249999999989</v>
      </c>
      <c r="J61" s="61">
        <f>Table2[[#This Row],[Progress %]]*Table2[[#This Row],[Amount]]</f>
        <v>12068.651249999999</v>
      </c>
    </row>
    <row r="62" spans="1:10" ht="28.8">
      <c r="A62" s="40"/>
      <c r="B62" s="28" t="s">
        <v>108</v>
      </c>
      <c r="C62" s="40">
        <v>6</v>
      </c>
      <c r="D62" s="40" t="s">
        <v>466</v>
      </c>
      <c r="E62" s="61">
        <v>2347</v>
      </c>
      <c r="F62" s="61">
        <f>Table2[[#This Row],[Rate]]*Table2[[#This Row],[Qty]]</f>
        <v>14082</v>
      </c>
      <c r="G62" s="62">
        <f>Progress!G231</f>
        <v>0.87989583333333332</v>
      </c>
      <c r="H62" s="61">
        <v>10894.480625</v>
      </c>
      <c r="I62" s="61">
        <f>Table2[[#This Row],[Cumulative Amount]]-Table2[[#This Row],[Previous Amount]]</f>
        <v>1496.2124999999996</v>
      </c>
      <c r="J62" s="61">
        <f>Table2[[#This Row],[Progress %]]*Table2[[#This Row],[Amount]]</f>
        <v>12390.693125</v>
      </c>
    </row>
    <row r="63" spans="1:10">
      <c r="A63" s="46">
        <v>15</v>
      </c>
      <c r="B63" s="45" t="s">
        <v>131</v>
      </c>
      <c r="C63" s="40"/>
      <c r="D63" s="40"/>
      <c r="E63" s="61"/>
      <c r="F63" s="61"/>
      <c r="G63" s="62"/>
      <c r="H63" s="61"/>
      <c r="I63" s="61"/>
      <c r="J63" s="61"/>
    </row>
    <row r="64" spans="1:10" ht="43.2">
      <c r="A64" s="40"/>
      <c r="B64" s="28" t="s">
        <v>119</v>
      </c>
      <c r="C64" s="40">
        <v>6</v>
      </c>
      <c r="D64" s="40" t="s">
        <v>466</v>
      </c>
      <c r="E64" s="61">
        <v>3361</v>
      </c>
      <c r="F64" s="61">
        <f>Table2[[#This Row],[Rate]]*Table2[[#This Row],[Qty]]</f>
        <v>20166</v>
      </c>
      <c r="G64" s="62">
        <f>Progress!G232</f>
        <v>0.9777083333333334</v>
      </c>
      <c r="H64" s="61">
        <v>19716.466250000001</v>
      </c>
      <c r="I64" s="61">
        <f>Table2[[#This Row],[Cumulative Amount]]-Table2[[#This Row],[Previous Amount]]</f>
        <v>0</v>
      </c>
      <c r="J64" s="61">
        <f>Table2[[#This Row],[Progress %]]*Table2[[#This Row],[Amount]]</f>
        <v>19716.466250000001</v>
      </c>
    </row>
    <row r="65" spans="1:10" ht="28.8">
      <c r="A65" s="40"/>
      <c r="B65" s="28" t="s">
        <v>132</v>
      </c>
      <c r="C65" s="40">
        <v>6</v>
      </c>
      <c r="D65" s="40" t="s">
        <v>466</v>
      </c>
      <c r="E65" s="61">
        <v>0</v>
      </c>
      <c r="F65" s="61"/>
      <c r="G65" s="62"/>
      <c r="H65" s="61"/>
      <c r="I65" s="61">
        <f>Table2[[#This Row],[Cumulative Amount]]-Table2[[#This Row],[Previous Amount]]</f>
        <v>0</v>
      </c>
      <c r="J65" s="61">
        <f>Table2[[#This Row],[Progress %]]*Table2[[#This Row],[Amount]]</f>
        <v>0</v>
      </c>
    </row>
    <row r="66" spans="1:10" ht="28.8">
      <c r="A66" s="40"/>
      <c r="B66" s="28" t="s">
        <v>133</v>
      </c>
      <c r="C66" s="40">
        <v>6</v>
      </c>
      <c r="D66" s="40" t="s">
        <v>466</v>
      </c>
      <c r="E66" s="61">
        <v>0</v>
      </c>
      <c r="F66" s="61"/>
      <c r="G66" s="62"/>
      <c r="H66" s="61"/>
      <c r="I66" s="61">
        <f>Table2[[#This Row],[Cumulative Amount]]-Table2[[#This Row],[Previous Amount]]</f>
        <v>0</v>
      </c>
      <c r="J66" s="61">
        <f>Table2[[#This Row],[Progress %]]*Table2[[#This Row],[Amount]]</f>
        <v>0</v>
      </c>
    </row>
    <row r="67" spans="1:10">
      <c r="A67" s="46">
        <v>16</v>
      </c>
      <c r="B67" s="45" t="s">
        <v>134</v>
      </c>
      <c r="C67" s="40"/>
      <c r="D67" s="40"/>
      <c r="E67" s="61"/>
      <c r="F67" s="61"/>
      <c r="G67" s="62"/>
      <c r="H67" s="61"/>
      <c r="I67" s="61"/>
      <c r="J67" s="61"/>
    </row>
    <row r="68" spans="1:10" ht="43.2">
      <c r="A68" s="40"/>
      <c r="B68" s="28" t="s">
        <v>119</v>
      </c>
      <c r="C68" s="40">
        <v>2</v>
      </c>
      <c r="D68" s="40" t="s">
        <v>466</v>
      </c>
      <c r="E68" s="61">
        <v>3361</v>
      </c>
      <c r="F68" s="61">
        <f>Table2[[#This Row],[Rate]]*Table2[[#This Row],[Qty]]</f>
        <v>6722</v>
      </c>
      <c r="G68" s="62">
        <f>Progress!G233</f>
        <v>0.97833333333333339</v>
      </c>
      <c r="H68" s="61">
        <v>6576.3566666666675</v>
      </c>
      <c r="I68" s="61">
        <f>Table2[[#This Row],[Cumulative Amount]]-Table2[[#This Row],[Previous Amount]]</f>
        <v>0</v>
      </c>
      <c r="J68" s="61">
        <f>Table2[[#This Row],[Progress %]]*Table2[[#This Row],[Amount]]</f>
        <v>6576.3566666666675</v>
      </c>
    </row>
    <row r="69" spans="1:10" ht="28.8">
      <c r="A69" s="40"/>
      <c r="B69" s="28" t="s">
        <v>107</v>
      </c>
      <c r="C69" s="40">
        <v>2</v>
      </c>
      <c r="D69" s="40" t="s">
        <v>466</v>
      </c>
      <c r="E69" s="61">
        <v>2286</v>
      </c>
      <c r="F69" s="61">
        <f>Table2[[#This Row],[Rate]]*Table2[[#This Row],[Qty]]</f>
        <v>4572</v>
      </c>
      <c r="G69" s="62">
        <f>Progress!G233</f>
        <v>0.97833333333333339</v>
      </c>
      <c r="H69" s="61">
        <v>4472.9400000000005</v>
      </c>
      <c r="I69" s="61">
        <f>Table2[[#This Row],[Cumulative Amount]]-Table2[[#This Row],[Previous Amount]]</f>
        <v>0</v>
      </c>
      <c r="J69" s="61">
        <f>Table2[[#This Row],[Progress %]]*Table2[[#This Row],[Amount]]</f>
        <v>4472.9400000000005</v>
      </c>
    </row>
    <row r="70" spans="1:10" ht="28.8">
      <c r="A70" s="40"/>
      <c r="B70" s="28" t="s">
        <v>108</v>
      </c>
      <c r="C70" s="40">
        <v>2</v>
      </c>
      <c r="D70" s="40" t="s">
        <v>466</v>
      </c>
      <c r="E70" s="61">
        <v>2347</v>
      </c>
      <c r="F70" s="61">
        <f>Table2[[#This Row],[Rate]]*Table2[[#This Row],[Qty]]</f>
        <v>4694</v>
      </c>
      <c r="G70" s="62">
        <f>Progress!G233</f>
        <v>0.97833333333333339</v>
      </c>
      <c r="H70" s="61">
        <v>4592.2966666666671</v>
      </c>
      <c r="I70" s="61">
        <f>Table2[[#This Row],[Cumulative Amount]]-Table2[[#This Row],[Previous Amount]]</f>
        <v>0</v>
      </c>
      <c r="J70" s="61">
        <f>Table2[[#This Row],[Progress %]]*Table2[[#This Row],[Amount]]</f>
        <v>4592.2966666666671</v>
      </c>
    </row>
    <row r="71" spans="1:10" ht="28.8">
      <c r="A71" s="40"/>
      <c r="B71" s="28" t="s">
        <v>115</v>
      </c>
      <c r="C71" s="40">
        <v>1</v>
      </c>
      <c r="D71" s="40" t="s">
        <v>466</v>
      </c>
      <c r="E71" s="61">
        <v>0</v>
      </c>
      <c r="F71" s="61"/>
      <c r="G71" s="62"/>
      <c r="H71" s="61"/>
      <c r="I71" s="61">
        <f>Table2[[#This Row],[Cumulative Amount]]-Table2[[#This Row],[Previous Amount]]</f>
        <v>0</v>
      </c>
      <c r="J71" s="61">
        <f>Table2[[#This Row],[Progress %]]*Table2[[#This Row],[Amount]]</f>
        <v>0</v>
      </c>
    </row>
    <row r="72" spans="1:10">
      <c r="A72" s="46">
        <v>17</v>
      </c>
      <c r="B72" s="45" t="s">
        <v>135</v>
      </c>
      <c r="C72" s="40"/>
      <c r="D72" s="40"/>
      <c r="E72" s="61"/>
      <c r="F72" s="61"/>
      <c r="G72" s="62"/>
      <c r="H72" s="61"/>
      <c r="I72" s="61"/>
      <c r="J72" s="61"/>
    </row>
    <row r="73" spans="1:10" ht="43.2">
      <c r="A73" s="40"/>
      <c r="B73" s="28" t="s">
        <v>119</v>
      </c>
      <c r="C73" s="40">
        <v>4</v>
      </c>
      <c r="D73" s="40" t="s">
        <v>466</v>
      </c>
      <c r="E73" s="61">
        <v>3361</v>
      </c>
      <c r="F73" s="61">
        <f>Table2[[#This Row],[Rate]]*Table2[[#This Row],[Qty]]</f>
        <v>13444</v>
      </c>
      <c r="G73" s="62">
        <f>Progress!G247</f>
        <v>0.97833333333333339</v>
      </c>
      <c r="H73" s="61">
        <v>13152.713333333335</v>
      </c>
      <c r="I73" s="61">
        <f>Table2[[#This Row],[Cumulative Amount]]-Table2[[#This Row],[Previous Amount]]</f>
        <v>0</v>
      </c>
      <c r="J73" s="61">
        <f>Table2[[#This Row],[Progress %]]*Table2[[#This Row],[Amount]]</f>
        <v>13152.713333333335</v>
      </c>
    </row>
    <row r="74" spans="1:10" ht="28.8">
      <c r="A74" s="40"/>
      <c r="B74" s="28" t="s">
        <v>132</v>
      </c>
      <c r="C74" s="40">
        <v>4</v>
      </c>
      <c r="D74" s="40" t="s">
        <v>466</v>
      </c>
      <c r="E74" s="61">
        <v>0</v>
      </c>
      <c r="F74" s="61"/>
      <c r="G74" s="62"/>
      <c r="H74" s="61"/>
      <c r="I74" s="61">
        <f>Table2[[#This Row],[Cumulative Amount]]-Table2[[#This Row],[Previous Amount]]</f>
        <v>0</v>
      </c>
      <c r="J74" s="61">
        <f>Table2[[#This Row],[Progress %]]*Table2[[#This Row],[Amount]]</f>
        <v>0</v>
      </c>
    </row>
    <row r="75" spans="1:10" ht="28.8">
      <c r="A75" s="40"/>
      <c r="B75" s="28" t="s">
        <v>133</v>
      </c>
      <c r="C75" s="40">
        <v>4</v>
      </c>
      <c r="D75" s="40" t="s">
        <v>466</v>
      </c>
      <c r="E75" s="61">
        <v>0</v>
      </c>
      <c r="F75" s="61"/>
      <c r="G75" s="62"/>
      <c r="H75" s="61"/>
      <c r="I75" s="61">
        <f>Table2[[#This Row],[Cumulative Amount]]-Table2[[#This Row],[Previous Amount]]</f>
        <v>0</v>
      </c>
      <c r="J75" s="61">
        <f>Table2[[#This Row],[Progress %]]*Table2[[#This Row],[Amount]]</f>
        <v>0</v>
      </c>
    </row>
    <row r="76" spans="1:10" ht="28.8">
      <c r="A76" s="63" t="s">
        <v>475</v>
      </c>
      <c r="B76" s="28" t="s">
        <v>136</v>
      </c>
      <c r="C76" s="40">
        <v>4</v>
      </c>
      <c r="D76" s="40" t="s">
        <v>466</v>
      </c>
      <c r="E76" s="61">
        <v>1538</v>
      </c>
      <c r="F76" s="61">
        <f>Table2[[#This Row],[Rate]]*Table2[[#This Row],[Qty]]</f>
        <v>6152</v>
      </c>
      <c r="G76" s="62">
        <f>Progress!G247</f>
        <v>0.97833333333333339</v>
      </c>
      <c r="H76" s="61">
        <v>6018.7066666666669</v>
      </c>
      <c r="I76" s="61">
        <f>Table2[[#This Row],[Cumulative Amount]]-Table2[[#This Row],[Previous Amount]]</f>
        <v>0</v>
      </c>
      <c r="J76" s="61">
        <f>Table2[[#This Row],[Progress %]]*Table2[[#This Row],[Amount]]</f>
        <v>6018.7066666666669</v>
      </c>
    </row>
    <row r="77" spans="1:10">
      <c r="A77" s="46">
        <v>18</v>
      </c>
      <c r="B77" s="45" t="s">
        <v>137</v>
      </c>
      <c r="C77" s="40"/>
      <c r="D77" s="40"/>
      <c r="E77" s="61"/>
      <c r="F77" s="61"/>
      <c r="G77" s="62"/>
      <c r="H77" s="61"/>
      <c r="I77" s="61"/>
      <c r="J77" s="61"/>
    </row>
    <row r="78" spans="1:10" ht="43.2">
      <c r="A78" s="40"/>
      <c r="B78" s="28" t="s">
        <v>119</v>
      </c>
      <c r="C78" s="40">
        <v>1</v>
      </c>
      <c r="D78" s="40" t="s">
        <v>466</v>
      </c>
      <c r="E78" s="61">
        <v>3361</v>
      </c>
      <c r="F78" s="61">
        <f>Table2[[#This Row],[Rate]]*Table2[[#This Row],[Qty]]</f>
        <v>3361</v>
      </c>
      <c r="G78" s="62">
        <f>Progress!G248</f>
        <v>0.97750000000000004</v>
      </c>
      <c r="H78" s="61">
        <v>3285.3775000000001</v>
      </c>
      <c r="I78" s="61">
        <f>Table2[[#This Row],[Cumulative Amount]]-Table2[[#This Row],[Previous Amount]]</f>
        <v>0</v>
      </c>
      <c r="J78" s="61">
        <f>Table2[[#This Row],[Progress %]]*Table2[[#This Row],[Amount]]</f>
        <v>3285.3775000000001</v>
      </c>
    </row>
    <row r="79" spans="1:10" ht="28.8">
      <c r="A79" s="40"/>
      <c r="B79" s="28" t="s">
        <v>132</v>
      </c>
      <c r="C79" s="40">
        <v>0</v>
      </c>
      <c r="D79" s="40" t="s">
        <v>466</v>
      </c>
      <c r="E79" s="61">
        <v>0</v>
      </c>
      <c r="F79" s="61"/>
      <c r="G79" s="62"/>
      <c r="H79" s="61"/>
      <c r="I79" s="61">
        <f>Table2[[#This Row],[Cumulative Amount]]-Table2[[#This Row],[Previous Amount]]</f>
        <v>0</v>
      </c>
      <c r="J79" s="61">
        <f>Table2[[#This Row],[Progress %]]*Table2[[#This Row],[Amount]]</f>
        <v>0</v>
      </c>
    </row>
    <row r="80" spans="1:10" ht="28.8">
      <c r="A80" s="40"/>
      <c r="B80" s="28" t="s">
        <v>133</v>
      </c>
      <c r="C80" s="40">
        <v>0</v>
      </c>
      <c r="D80" s="40" t="s">
        <v>466</v>
      </c>
      <c r="E80" s="61">
        <v>0</v>
      </c>
      <c r="F80" s="61"/>
      <c r="G80" s="62"/>
      <c r="H80" s="61"/>
      <c r="I80" s="61">
        <f>Table2[[#This Row],[Cumulative Amount]]-Table2[[#This Row],[Previous Amount]]</f>
        <v>0</v>
      </c>
      <c r="J80" s="61">
        <f>Table2[[#This Row],[Progress %]]*Table2[[#This Row],[Amount]]</f>
        <v>0</v>
      </c>
    </row>
    <row r="81" spans="1:10" ht="28.8">
      <c r="A81" s="63" t="s">
        <v>475</v>
      </c>
      <c r="B81" s="28" t="s">
        <v>136</v>
      </c>
      <c r="C81" s="40">
        <v>1</v>
      </c>
      <c r="D81" s="40" t="s">
        <v>466</v>
      </c>
      <c r="E81" s="61">
        <v>1538</v>
      </c>
      <c r="F81" s="61">
        <f>Table2[[#This Row],[Rate]]*Table2[[#This Row],[Qty]]</f>
        <v>1538</v>
      </c>
      <c r="G81" s="62">
        <f>Progress!G248</f>
        <v>0.97750000000000004</v>
      </c>
      <c r="H81" s="61">
        <v>1503.395</v>
      </c>
      <c r="I81" s="61">
        <f>Table2[[#This Row],[Cumulative Amount]]-Table2[[#This Row],[Previous Amount]]</f>
        <v>0</v>
      </c>
      <c r="J81" s="61">
        <f>Table2[[#This Row],[Progress %]]*Table2[[#This Row],[Amount]]</f>
        <v>1503.395</v>
      </c>
    </row>
    <row r="82" spans="1:10">
      <c r="A82" s="46">
        <v>19</v>
      </c>
      <c r="B82" s="45" t="s">
        <v>138</v>
      </c>
      <c r="C82" s="40"/>
      <c r="D82" s="40"/>
      <c r="E82" s="61"/>
      <c r="F82" s="61"/>
      <c r="G82" s="62"/>
      <c r="H82" s="61"/>
      <c r="I82" s="61"/>
      <c r="J82" s="61"/>
    </row>
    <row r="83" spans="1:10" ht="43.2">
      <c r="A83" s="40"/>
      <c r="B83" s="28" t="s">
        <v>119</v>
      </c>
      <c r="C83" s="40">
        <v>9</v>
      </c>
      <c r="D83" s="40" t="s">
        <v>466</v>
      </c>
      <c r="E83" s="61">
        <v>3361</v>
      </c>
      <c r="F83" s="61">
        <f>Table2[[#This Row],[Rate]]*Table2[[#This Row],[Qty]]</f>
        <v>30249</v>
      </c>
      <c r="G83" s="62">
        <f>Progress!G249</f>
        <v>0.89814814814814803</v>
      </c>
      <c r="H83" s="61">
        <v>25445.570833333331</v>
      </c>
      <c r="I83" s="61">
        <f>Table2[[#This Row],[Cumulative Amount]]-Table2[[#This Row],[Previous Amount]]</f>
        <v>1722.5124999999971</v>
      </c>
      <c r="J83" s="61">
        <f>Table2[[#This Row],[Progress %]]*Table2[[#This Row],[Amount]]</f>
        <v>27168.083333333328</v>
      </c>
    </row>
    <row r="84" spans="1:10" ht="28.8">
      <c r="A84" s="40"/>
      <c r="B84" s="28" t="s">
        <v>132</v>
      </c>
      <c r="C84" s="40">
        <v>0</v>
      </c>
      <c r="D84" s="40" t="s">
        <v>466</v>
      </c>
      <c r="E84" s="61">
        <v>0</v>
      </c>
      <c r="F84" s="61"/>
      <c r="G84" s="62"/>
      <c r="H84" s="61"/>
      <c r="I84" s="61">
        <f>Table2[[#This Row],[Cumulative Amount]]-Table2[[#This Row],[Previous Amount]]</f>
        <v>0</v>
      </c>
      <c r="J84" s="61">
        <f>Table2[[#This Row],[Progress %]]*Table2[[#This Row],[Amount]]</f>
        <v>0</v>
      </c>
    </row>
    <row r="85" spans="1:10" ht="28.8">
      <c r="A85" s="40"/>
      <c r="B85" s="28" t="s">
        <v>133</v>
      </c>
      <c r="C85" s="40">
        <v>0</v>
      </c>
      <c r="D85" s="40" t="s">
        <v>466</v>
      </c>
      <c r="E85" s="61">
        <v>0</v>
      </c>
      <c r="F85" s="61"/>
      <c r="G85" s="62"/>
      <c r="H85" s="61"/>
      <c r="I85" s="61">
        <f>Table2[[#This Row],[Cumulative Amount]]-Table2[[#This Row],[Previous Amount]]</f>
        <v>0</v>
      </c>
      <c r="J85" s="61">
        <f>Table2[[#This Row],[Progress %]]*Table2[[#This Row],[Amount]]</f>
        <v>0</v>
      </c>
    </row>
    <row r="86" spans="1:10" ht="28.8">
      <c r="A86" s="40"/>
      <c r="B86" s="28" t="s">
        <v>111</v>
      </c>
      <c r="C86" s="40">
        <v>0</v>
      </c>
      <c r="D86" s="40" t="s">
        <v>466</v>
      </c>
      <c r="E86" s="61">
        <v>0</v>
      </c>
      <c r="F86" s="61"/>
      <c r="G86" s="62"/>
      <c r="H86" s="61"/>
      <c r="I86" s="61">
        <f>Table2[[#This Row],[Cumulative Amount]]-Table2[[#This Row],[Previous Amount]]</f>
        <v>0</v>
      </c>
      <c r="J86" s="61">
        <f>Table2[[#This Row],[Progress %]]*Table2[[#This Row],[Amount]]</f>
        <v>0</v>
      </c>
    </row>
    <row r="87" spans="1:10">
      <c r="A87" s="46">
        <v>20</v>
      </c>
      <c r="B87" s="45" t="s">
        <v>139</v>
      </c>
      <c r="C87" s="40"/>
      <c r="D87" s="40"/>
      <c r="E87" s="61"/>
      <c r="F87" s="61"/>
      <c r="G87" s="62"/>
      <c r="H87" s="61"/>
      <c r="I87" s="61"/>
      <c r="J87" s="61"/>
    </row>
    <row r="88" spans="1:10" ht="43.2">
      <c r="A88" s="40"/>
      <c r="B88" s="28" t="s">
        <v>140</v>
      </c>
      <c r="C88" s="40">
        <v>5</v>
      </c>
      <c r="D88" s="40" t="s">
        <v>466</v>
      </c>
      <c r="E88" s="61">
        <v>3361</v>
      </c>
      <c r="F88" s="61">
        <f>Table2[[#This Row],[Rate]]*Table2[[#This Row],[Qty]]</f>
        <v>16805</v>
      </c>
      <c r="G88" s="62">
        <f>Progress!G250</f>
        <v>0.95</v>
      </c>
      <c r="H88" s="61">
        <v>15292.55</v>
      </c>
      <c r="I88" s="61">
        <f>Table2[[#This Row],[Cumulative Amount]]-Table2[[#This Row],[Previous Amount]]</f>
        <v>672.20000000000073</v>
      </c>
      <c r="J88" s="61">
        <f>Table2[[#This Row],[Progress %]]*Table2[[#This Row],[Amount]]</f>
        <v>15964.75</v>
      </c>
    </row>
    <row r="89" spans="1:10" ht="28.8">
      <c r="A89" s="40"/>
      <c r="B89" s="28" t="s">
        <v>108</v>
      </c>
      <c r="C89" s="40">
        <v>5</v>
      </c>
      <c r="D89" s="40" t="s">
        <v>466</v>
      </c>
      <c r="E89" s="61">
        <v>2347</v>
      </c>
      <c r="F89" s="61">
        <f>Table2[[#This Row],[Rate]]*Table2[[#This Row],[Qty]]</f>
        <v>11735</v>
      </c>
      <c r="G89" s="62">
        <f>Progress!G250</f>
        <v>0.95</v>
      </c>
      <c r="H89" s="61">
        <v>10678.849999999999</v>
      </c>
      <c r="I89" s="61">
        <f>Table2[[#This Row],[Cumulative Amount]]-Table2[[#This Row],[Previous Amount]]</f>
        <v>469.40000000000146</v>
      </c>
      <c r="J89" s="61">
        <f>Table2[[#This Row],[Progress %]]*Table2[[#This Row],[Amount]]</f>
        <v>11148.25</v>
      </c>
    </row>
    <row r="90" spans="1:10" ht="28.8">
      <c r="A90" s="40"/>
      <c r="B90" s="28" t="s">
        <v>133</v>
      </c>
      <c r="C90" s="40">
        <v>0</v>
      </c>
      <c r="D90" s="40" t="s">
        <v>466</v>
      </c>
      <c r="E90" s="61">
        <v>0</v>
      </c>
      <c r="F90" s="61"/>
      <c r="G90" s="62"/>
      <c r="H90" s="61"/>
      <c r="I90" s="61">
        <f>Table2[[#This Row],[Cumulative Amount]]-Table2[[#This Row],[Previous Amount]]</f>
        <v>0</v>
      </c>
      <c r="J90" s="61">
        <f>Table2[[#This Row],[Progress %]]*Table2[[#This Row],[Amount]]</f>
        <v>0</v>
      </c>
    </row>
    <row r="91" spans="1:10">
      <c r="A91" s="46">
        <v>21</v>
      </c>
      <c r="B91" s="45" t="s">
        <v>141</v>
      </c>
      <c r="C91" s="40"/>
      <c r="D91" s="40"/>
      <c r="E91" s="61"/>
      <c r="F91" s="61"/>
      <c r="G91" s="62"/>
      <c r="H91" s="61"/>
      <c r="I91" s="61"/>
      <c r="J91" s="61"/>
    </row>
    <row r="92" spans="1:10" ht="43.2">
      <c r="A92" s="40"/>
      <c r="B92" s="28" t="s">
        <v>140</v>
      </c>
      <c r="C92" s="40">
        <v>5</v>
      </c>
      <c r="D92" s="40" t="s">
        <v>90</v>
      </c>
      <c r="E92" s="61">
        <v>0</v>
      </c>
      <c r="F92" s="61"/>
      <c r="G92" s="62"/>
      <c r="H92" s="61"/>
      <c r="I92" s="61">
        <f>Table2[[#This Row],[Cumulative Amount]]-Table2[[#This Row],[Previous Amount]]</f>
        <v>0</v>
      </c>
      <c r="J92" s="61">
        <f>Table2[[#This Row],[Progress %]]*Table2[[#This Row],[Amount]]</f>
        <v>0</v>
      </c>
    </row>
    <row r="93" spans="1:10">
      <c r="A93" s="46">
        <v>22</v>
      </c>
      <c r="B93" s="45" t="s">
        <v>142</v>
      </c>
      <c r="C93" s="40"/>
      <c r="D93" s="40"/>
      <c r="E93" s="61"/>
      <c r="F93" s="61"/>
      <c r="G93" s="62"/>
      <c r="H93" s="61"/>
      <c r="I93" s="61"/>
      <c r="J93" s="61"/>
    </row>
    <row r="94" spans="1:10" ht="43.2">
      <c r="A94" s="40"/>
      <c r="B94" s="28" t="s">
        <v>143</v>
      </c>
      <c r="C94" s="40">
        <v>0</v>
      </c>
      <c r="D94" s="40" t="s">
        <v>90</v>
      </c>
      <c r="E94" s="61">
        <v>0</v>
      </c>
      <c r="F94" s="61"/>
      <c r="G94" s="62"/>
      <c r="H94" s="61"/>
      <c r="I94" s="61">
        <f>Table2[[#This Row],[Cumulative Amount]]-Table2[[#This Row],[Previous Amount]]</f>
        <v>0</v>
      </c>
      <c r="J94" s="61">
        <f>Table2[[#This Row],[Progress %]]*Table2[[#This Row],[Amount]]</f>
        <v>0</v>
      </c>
    </row>
    <row r="95" spans="1:10">
      <c r="A95" s="46">
        <v>23</v>
      </c>
      <c r="B95" s="45" t="s">
        <v>144</v>
      </c>
      <c r="C95" s="40"/>
      <c r="D95" s="40"/>
      <c r="E95" s="61"/>
      <c r="F95" s="61"/>
      <c r="G95" s="62"/>
      <c r="H95" s="61"/>
      <c r="I95" s="61"/>
      <c r="J95" s="61"/>
    </row>
    <row r="96" spans="1:10" ht="43.2">
      <c r="A96" s="40"/>
      <c r="B96" s="28" t="s">
        <v>119</v>
      </c>
      <c r="C96" s="40">
        <v>5</v>
      </c>
      <c r="D96" s="40" t="s">
        <v>466</v>
      </c>
      <c r="E96" s="61">
        <v>3361</v>
      </c>
      <c r="F96" s="61">
        <f>Table2[[#This Row],[Rate]]*Table2[[#This Row],[Qty]]</f>
        <v>16805</v>
      </c>
      <c r="G96" s="62">
        <f>Progress!G252</f>
        <v>0.97841666666666671</v>
      </c>
      <c r="H96" s="61">
        <v>16442.292083333334</v>
      </c>
      <c r="I96" s="61">
        <f>Table2[[#This Row],[Cumulative Amount]]-Table2[[#This Row],[Previous Amount]]</f>
        <v>0</v>
      </c>
      <c r="J96" s="61">
        <f>Table2[[#This Row],[Progress %]]*Table2[[#This Row],[Amount]]</f>
        <v>16442.292083333334</v>
      </c>
    </row>
    <row r="97" spans="1:10" ht="28.8">
      <c r="A97" s="40"/>
      <c r="B97" s="28" t="s">
        <v>145</v>
      </c>
      <c r="C97" s="40">
        <v>5</v>
      </c>
      <c r="D97" s="40" t="s">
        <v>466</v>
      </c>
      <c r="E97" s="61">
        <v>2523</v>
      </c>
      <c r="F97" s="61">
        <f>Table2[[#This Row],[Rate]]*Table2[[#This Row],[Qty]]</f>
        <v>12615</v>
      </c>
      <c r="G97" s="62">
        <f>Progress!G252</f>
        <v>0.97841666666666671</v>
      </c>
      <c r="H97" s="61">
        <v>12342.72625</v>
      </c>
      <c r="I97" s="61">
        <f>Table2[[#This Row],[Cumulative Amount]]-Table2[[#This Row],[Previous Amount]]</f>
        <v>0</v>
      </c>
      <c r="J97" s="61">
        <f>Table2[[#This Row],[Progress %]]*Table2[[#This Row],[Amount]]</f>
        <v>12342.72625</v>
      </c>
    </row>
    <row r="98" spans="1:10" ht="28.8">
      <c r="A98" s="40"/>
      <c r="B98" s="28" t="s">
        <v>146</v>
      </c>
      <c r="C98" s="40">
        <v>10</v>
      </c>
      <c r="D98" s="40" t="s">
        <v>466</v>
      </c>
      <c r="E98" s="61">
        <v>1538</v>
      </c>
      <c r="F98" s="61">
        <f>Table2[[#This Row],[Rate]]*Table2[[#This Row],[Qty]]</f>
        <v>15380</v>
      </c>
      <c r="G98" s="62">
        <f>Progress!G252</f>
        <v>0.97841666666666671</v>
      </c>
      <c r="H98" s="61">
        <v>15048.048333333334</v>
      </c>
      <c r="I98" s="61">
        <f>Table2[[#This Row],[Cumulative Amount]]-Table2[[#This Row],[Previous Amount]]</f>
        <v>0</v>
      </c>
      <c r="J98" s="61">
        <f>Table2[[#This Row],[Progress %]]*Table2[[#This Row],[Amount]]</f>
        <v>15048.048333333334</v>
      </c>
    </row>
    <row r="99" spans="1:10">
      <c r="A99" s="46">
        <v>24</v>
      </c>
      <c r="B99" s="45" t="s">
        <v>147</v>
      </c>
      <c r="C99" s="40"/>
      <c r="D99" s="40"/>
      <c r="E99" s="61"/>
      <c r="F99" s="61"/>
      <c r="G99" s="62"/>
      <c r="H99" s="61"/>
      <c r="I99" s="61"/>
      <c r="J99" s="61"/>
    </row>
    <row r="100" spans="1:10" ht="43.2">
      <c r="A100" s="40"/>
      <c r="B100" s="28" t="s">
        <v>119</v>
      </c>
      <c r="C100" s="40">
        <v>2</v>
      </c>
      <c r="D100" s="40" t="s">
        <v>466</v>
      </c>
      <c r="E100" s="61">
        <v>3361</v>
      </c>
      <c r="F100" s="61">
        <f>Table2[[#This Row],[Rate]]*Table2[[#This Row],[Qty]]</f>
        <v>6722</v>
      </c>
      <c r="G100" s="62">
        <f>Progress!G253</f>
        <v>0.97833333333333339</v>
      </c>
      <c r="H100" s="61">
        <v>6576.3566666666675</v>
      </c>
      <c r="I100" s="61">
        <f>Table2[[#This Row],[Cumulative Amount]]-Table2[[#This Row],[Previous Amount]]</f>
        <v>0</v>
      </c>
      <c r="J100" s="61">
        <f>Table2[[#This Row],[Progress %]]*Table2[[#This Row],[Amount]]</f>
        <v>6576.3566666666675</v>
      </c>
    </row>
    <row r="101" spans="1:10" ht="28.8">
      <c r="A101" s="40"/>
      <c r="B101" s="28" t="s">
        <v>148</v>
      </c>
      <c r="C101" s="40">
        <v>2</v>
      </c>
      <c r="D101" s="40" t="s">
        <v>466</v>
      </c>
      <c r="E101" s="61">
        <v>1538</v>
      </c>
      <c r="F101" s="61">
        <f>Table2[[#This Row],[Rate]]*Table2[[#This Row],[Qty]]</f>
        <v>3076</v>
      </c>
      <c r="G101" s="62">
        <f>Progress!G253</f>
        <v>0.97833333333333339</v>
      </c>
      <c r="H101" s="61">
        <v>3009.3533333333335</v>
      </c>
      <c r="I101" s="61">
        <f>Table2[[#This Row],[Cumulative Amount]]-Table2[[#This Row],[Previous Amount]]</f>
        <v>0</v>
      </c>
      <c r="J101" s="61">
        <f>Table2[[#This Row],[Progress %]]*Table2[[#This Row],[Amount]]</f>
        <v>3009.3533333333335</v>
      </c>
    </row>
    <row r="102" spans="1:10" ht="28.8">
      <c r="A102" s="40"/>
      <c r="B102" s="28" t="s">
        <v>108</v>
      </c>
      <c r="C102" s="40">
        <v>2</v>
      </c>
      <c r="D102" s="40" t="s">
        <v>466</v>
      </c>
      <c r="E102" s="61">
        <v>2347</v>
      </c>
      <c r="F102" s="61">
        <f>Table2[[#This Row],[Rate]]*Table2[[#This Row],[Qty]]</f>
        <v>4694</v>
      </c>
      <c r="G102" s="62">
        <f>Progress!G253</f>
        <v>0.97833333333333339</v>
      </c>
      <c r="H102" s="61">
        <v>4592.2966666666671</v>
      </c>
      <c r="I102" s="61">
        <f>Table2[[#This Row],[Cumulative Amount]]-Table2[[#This Row],[Previous Amount]]</f>
        <v>0</v>
      </c>
      <c r="J102" s="61">
        <f>Table2[[#This Row],[Progress %]]*Table2[[#This Row],[Amount]]</f>
        <v>4592.2966666666671</v>
      </c>
    </row>
    <row r="103" spans="1:10">
      <c r="A103" s="46">
        <v>25</v>
      </c>
      <c r="B103" s="45" t="s">
        <v>149</v>
      </c>
      <c r="C103" s="40"/>
      <c r="D103" s="40"/>
      <c r="E103" s="61"/>
      <c r="F103" s="61"/>
      <c r="G103" s="62"/>
      <c r="H103" s="61"/>
      <c r="I103" s="61"/>
      <c r="J103" s="61"/>
    </row>
    <row r="104" spans="1:10" ht="43.2">
      <c r="A104" s="40"/>
      <c r="B104" s="28" t="s">
        <v>119</v>
      </c>
      <c r="C104" s="40">
        <v>2</v>
      </c>
      <c r="D104" s="40" t="s">
        <v>466</v>
      </c>
      <c r="E104" s="61">
        <v>3361</v>
      </c>
      <c r="F104" s="61">
        <f>Table2[[#This Row],[Rate]]*Table2[[#This Row],[Qty]]</f>
        <v>6722</v>
      </c>
      <c r="G104" s="62">
        <f>Progress!G254</f>
        <v>0.97750000000000004</v>
      </c>
      <c r="H104" s="61">
        <v>6570.7550000000001</v>
      </c>
      <c r="I104" s="61">
        <f>Table2[[#This Row],[Cumulative Amount]]-Table2[[#This Row],[Previous Amount]]</f>
        <v>0</v>
      </c>
      <c r="J104" s="61">
        <f>Table2[[#This Row],[Progress %]]*Table2[[#This Row],[Amount]]</f>
        <v>6570.7550000000001</v>
      </c>
    </row>
    <row r="105" spans="1:10" ht="28.8">
      <c r="A105" s="40"/>
      <c r="B105" s="28" t="s">
        <v>148</v>
      </c>
      <c r="C105" s="40">
        <v>2</v>
      </c>
      <c r="D105" s="40" t="s">
        <v>466</v>
      </c>
      <c r="E105" s="61">
        <v>1538</v>
      </c>
      <c r="F105" s="61">
        <f>Table2[[#This Row],[Rate]]*Table2[[#This Row],[Qty]]</f>
        <v>3076</v>
      </c>
      <c r="G105" s="62">
        <f>Progress!G254</f>
        <v>0.97750000000000004</v>
      </c>
      <c r="H105" s="61">
        <v>3006.79</v>
      </c>
      <c r="I105" s="61">
        <f>Table2[[#This Row],[Cumulative Amount]]-Table2[[#This Row],[Previous Amount]]</f>
        <v>0</v>
      </c>
      <c r="J105" s="61">
        <f>Table2[[#This Row],[Progress %]]*Table2[[#This Row],[Amount]]</f>
        <v>3006.79</v>
      </c>
    </row>
    <row r="106" spans="1:10">
      <c r="A106" s="46">
        <v>26</v>
      </c>
      <c r="B106" s="45" t="s">
        <v>150</v>
      </c>
      <c r="C106" s="40"/>
      <c r="D106" s="40"/>
      <c r="E106" s="61"/>
      <c r="F106" s="61"/>
      <c r="G106" s="62"/>
      <c r="H106" s="61"/>
      <c r="I106" s="61"/>
      <c r="J106" s="61"/>
    </row>
    <row r="107" spans="1:10" ht="43.2">
      <c r="A107" s="40"/>
      <c r="B107" s="28" t="s">
        <v>119</v>
      </c>
      <c r="C107" s="40">
        <v>5</v>
      </c>
      <c r="D107" s="40" t="s">
        <v>466</v>
      </c>
      <c r="E107" s="61">
        <v>3361</v>
      </c>
      <c r="F107" s="61">
        <f>Table2[[#This Row],[Rate]]*Table2[[#This Row],[Qty]]</f>
        <v>16805</v>
      </c>
      <c r="G107" s="62">
        <f>Progress!G255</f>
        <v>0.97833333333333328</v>
      </c>
      <c r="H107" s="61">
        <v>16440.891666666666</v>
      </c>
      <c r="I107" s="61">
        <f>Table2[[#This Row],[Cumulative Amount]]-Table2[[#This Row],[Previous Amount]]</f>
        <v>0</v>
      </c>
      <c r="J107" s="61">
        <f>Table2[[#This Row],[Progress %]]*Table2[[#This Row],[Amount]]</f>
        <v>16440.891666666666</v>
      </c>
    </row>
    <row r="108" spans="1:10" ht="28.8">
      <c r="A108" s="40"/>
      <c r="B108" s="28" t="s">
        <v>145</v>
      </c>
      <c r="C108" s="40">
        <v>5</v>
      </c>
      <c r="D108" s="40" t="s">
        <v>466</v>
      </c>
      <c r="E108" s="61">
        <v>2523</v>
      </c>
      <c r="F108" s="61">
        <f>Table2[[#This Row],[Rate]]*Table2[[#This Row],[Qty]]</f>
        <v>12615</v>
      </c>
      <c r="G108" s="62">
        <f>Progress!G255</f>
        <v>0.97833333333333328</v>
      </c>
      <c r="H108" s="61">
        <v>12341.674999999999</v>
      </c>
      <c r="I108" s="61">
        <f>Table2[[#This Row],[Cumulative Amount]]-Table2[[#This Row],[Previous Amount]]</f>
        <v>0</v>
      </c>
      <c r="J108" s="61">
        <f>Table2[[#This Row],[Progress %]]*Table2[[#This Row],[Amount]]</f>
        <v>12341.674999999999</v>
      </c>
    </row>
    <row r="109" spans="1:10" ht="28.8">
      <c r="A109" s="40"/>
      <c r="B109" s="28" t="s">
        <v>148</v>
      </c>
      <c r="C109" s="40">
        <v>5</v>
      </c>
      <c r="D109" s="40" t="s">
        <v>466</v>
      </c>
      <c r="E109" s="61">
        <v>1538</v>
      </c>
      <c r="F109" s="61">
        <f>Table2[[#This Row],[Rate]]*Table2[[#This Row],[Qty]]</f>
        <v>7690</v>
      </c>
      <c r="G109" s="62">
        <f>Progress!G255</f>
        <v>0.97833333333333328</v>
      </c>
      <c r="H109" s="61">
        <v>7523.3833333333332</v>
      </c>
      <c r="I109" s="61">
        <f>Table2[[#This Row],[Cumulative Amount]]-Table2[[#This Row],[Previous Amount]]</f>
        <v>0</v>
      </c>
      <c r="J109" s="61">
        <f>Table2[[#This Row],[Progress %]]*Table2[[#This Row],[Amount]]</f>
        <v>7523.3833333333332</v>
      </c>
    </row>
    <row r="110" spans="1:10">
      <c r="A110" s="46">
        <v>27</v>
      </c>
      <c r="B110" s="45" t="s">
        <v>151</v>
      </c>
      <c r="C110" s="40"/>
      <c r="D110" s="40"/>
      <c r="E110" s="61"/>
      <c r="F110" s="61"/>
      <c r="G110" s="62"/>
      <c r="H110" s="61"/>
      <c r="I110" s="61"/>
      <c r="J110" s="61"/>
    </row>
    <row r="111" spans="1:10" ht="43.2">
      <c r="A111" s="40"/>
      <c r="B111" s="28" t="s">
        <v>119</v>
      </c>
      <c r="C111" s="40">
        <v>3</v>
      </c>
      <c r="D111" s="40" t="s">
        <v>466</v>
      </c>
      <c r="E111" s="61">
        <v>3361</v>
      </c>
      <c r="F111" s="61">
        <f>Table2[[#This Row],[Rate]]*Table2[[#This Row],[Qty]]</f>
        <v>10083</v>
      </c>
      <c r="G111" s="62">
        <f>Progress!G256</f>
        <v>0.90555555555555556</v>
      </c>
      <c r="H111" s="61">
        <v>3276.9749999999999</v>
      </c>
      <c r="I111" s="61">
        <f>Table2[[#This Row],[Cumulative Amount]]-Table2[[#This Row],[Previous Amount]]</f>
        <v>5853.7416666666668</v>
      </c>
      <c r="J111" s="61">
        <f>Table2[[#This Row],[Progress %]]*Table2[[#This Row],[Amount]]</f>
        <v>9130.7166666666672</v>
      </c>
    </row>
    <row r="112" spans="1:10" ht="28.8">
      <c r="A112" s="40"/>
      <c r="B112" s="28" t="s">
        <v>120</v>
      </c>
      <c r="C112" s="40">
        <v>3</v>
      </c>
      <c r="D112" s="40" t="s">
        <v>467</v>
      </c>
      <c r="E112" s="61">
        <v>2701</v>
      </c>
      <c r="F112" s="61">
        <f>Table2[[#This Row],[Rate]]*Table2[[#This Row],[Qty]]</f>
        <v>8103</v>
      </c>
      <c r="G112" s="62">
        <f>Progress!G256</f>
        <v>0.90555555555555556</v>
      </c>
      <c r="H112" s="61">
        <v>2633.4749999999999</v>
      </c>
      <c r="I112" s="61">
        <f>Table2[[#This Row],[Cumulative Amount]]-Table2[[#This Row],[Previous Amount]]</f>
        <v>4704.2416666666668</v>
      </c>
      <c r="J112" s="61">
        <f>Table2[[#This Row],[Progress %]]*Table2[[#This Row],[Amount]]</f>
        <v>7337.7166666666662</v>
      </c>
    </row>
    <row r="113" spans="1:10" ht="28.8">
      <c r="A113" s="40"/>
      <c r="B113" s="28" t="s">
        <v>148</v>
      </c>
      <c r="C113" s="40">
        <v>3</v>
      </c>
      <c r="D113" s="40" t="s">
        <v>466</v>
      </c>
      <c r="E113" s="61">
        <v>1538</v>
      </c>
      <c r="F113" s="61">
        <f>Table2[[#This Row],[Rate]]*Table2[[#This Row],[Qty]]</f>
        <v>4614</v>
      </c>
      <c r="G113" s="62">
        <f>Progress!G256</f>
        <v>0.90555555555555556</v>
      </c>
      <c r="H113" s="61">
        <v>1499.55</v>
      </c>
      <c r="I113" s="61">
        <f>Table2[[#This Row],[Cumulative Amount]]-Table2[[#This Row],[Previous Amount]]</f>
        <v>2678.6833333333334</v>
      </c>
      <c r="J113" s="61">
        <f>Table2[[#This Row],[Progress %]]*Table2[[#This Row],[Amount]]</f>
        <v>4178.2333333333336</v>
      </c>
    </row>
    <row r="114" spans="1:10">
      <c r="A114" s="46">
        <v>28</v>
      </c>
      <c r="B114" s="45" t="s">
        <v>152</v>
      </c>
      <c r="C114" s="40"/>
      <c r="D114" s="40"/>
      <c r="E114" s="61"/>
      <c r="F114" s="61"/>
      <c r="G114" s="62"/>
      <c r="H114" s="61"/>
      <c r="I114" s="61"/>
      <c r="J114" s="61"/>
    </row>
    <row r="115" spans="1:10" ht="43.2">
      <c r="A115" s="40"/>
      <c r="B115" s="28" t="s">
        <v>153</v>
      </c>
      <c r="C115" s="40">
        <v>1</v>
      </c>
      <c r="D115" s="40" t="s">
        <v>466</v>
      </c>
      <c r="E115" s="61">
        <v>3243</v>
      </c>
      <c r="F115" s="61">
        <f>Table2[[#This Row],[Rate]]*Table2[[#This Row],[Qty]]</f>
        <v>3243</v>
      </c>
      <c r="G115" s="62">
        <f>Progress!G257</f>
        <v>0.97499999999999998</v>
      </c>
      <c r="H115" s="61">
        <v>3161.9249999999997</v>
      </c>
      <c r="I115" s="61">
        <f>Table2[[#This Row],[Cumulative Amount]]-Table2[[#This Row],[Previous Amount]]</f>
        <v>0</v>
      </c>
      <c r="J115" s="61">
        <f>Table2[[#This Row],[Progress %]]*Table2[[#This Row],[Amount]]</f>
        <v>3161.9249999999997</v>
      </c>
    </row>
    <row r="116" spans="1:10" ht="43.2">
      <c r="A116" s="40"/>
      <c r="B116" s="28" t="s">
        <v>154</v>
      </c>
      <c r="C116" s="40">
        <v>1</v>
      </c>
      <c r="D116" s="40" t="s">
        <v>466</v>
      </c>
      <c r="E116" s="61">
        <v>11725</v>
      </c>
      <c r="F116" s="61">
        <f>Table2[[#This Row],[Rate]]*Table2[[#This Row],[Qty]]</f>
        <v>11725</v>
      </c>
      <c r="G116" s="62">
        <f>Progress!G257</f>
        <v>0.97499999999999998</v>
      </c>
      <c r="H116" s="61">
        <v>11431.875</v>
      </c>
      <c r="I116" s="61">
        <f>Table2[[#This Row],[Cumulative Amount]]-Table2[[#This Row],[Previous Amount]]</f>
        <v>0</v>
      </c>
      <c r="J116" s="61">
        <f>Table2[[#This Row],[Progress %]]*Table2[[#This Row],[Amount]]</f>
        <v>11431.875</v>
      </c>
    </row>
    <row r="117" spans="1:10" ht="43.2">
      <c r="A117" s="40"/>
      <c r="B117" s="28" t="s">
        <v>155</v>
      </c>
      <c r="C117" s="40">
        <v>1</v>
      </c>
      <c r="D117" s="40" t="s">
        <v>466</v>
      </c>
      <c r="E117" s="61">
        <v>7789</v>
      </c>
      <c r="F117" s="61">
        <f>Table2[[#This Row],[Rate]]*Table2[[#This Row],[Qty]]</f>
        <v>7789</v>
      </c>
      <c r="G117" s="62">
        <f>Progress!G257</f>
        <v>0.97499999999999998</v>
      </c>
      <c r="H117" s="61">
        <v>7594.2749999999996</v>
      </c>
      <c r="I117" s="61">
        <f>Table2[[#This Row],[Cumulative Amount]]-Table2[[#This Row],[Previous Amount]]</f>
        <v>0</v>
      </c>
      <c r="J117" s="61">
        <f>Table2[[#This Row],[Progress %]]*Table2[[#This Row],[Amount]]</f>
        <v>7594.2749999999996</v>
      </c>
    </row>
    <row r="118" spans="1:10">
      <c r="A118" s="46">
        <v>29</v>
      </c>
      <c r="B118" s="45" t="s">
        <v>156</v>
      </c>
      <c r="C118" s="40"/>
      <c r="D118" s="40"/>
      <c r="E118" s="61"/>
      <c r="F118" s="61"/>
      <c r="G118" s="62"/>
      <c r="H118" s="61"/>
      <c r="I118" s="61"/>
      <c r="J118" s="61"/>
    </row>
    <row r="119" spans="1:10" ht="43.2">
      <c r="A119" s="40"/>
      <c r="B119" s="28" t="s">
        <v>153</v>
      </c>
      <c r="C119" s="40">
        <v>3</v>
      </c>
      <c r="D119" s="40" t="s">
        <v>466</v>
      </c>
      <c r="E119" s="61">
        <v>3243</v>
      </c>
      <c r="F119" s="61">
        <f>Table2[[#This Row],[Rate]]*Table2[[#This Row],[Qty]]</f>
        <v>9729</v>
      </c>
      <c r="G119" s="62">
        <f>Progress!G258</f>
        <v>0.91249999999999998</v>
      </c>
      <c r="H119" s="61">
        <v>4742.8874999999998</v>
      </c>
      <c r="I119" s="61">
        <f>Table2[[#This Row],[Cumulative Amount]]-Table2[[#This Row],[Previous Amount]]</f>
        <v>4134.8249999999998</v>
      </c>
      <c r="J119" s="61">
        <f>Table2[[#This Row],[Progress %]]*Table2[[#This Row],[Amount]]</f>
        <v>8877.7124999999996</v>
      </c>
    </row>
    <row r="120" spans="1:10" ht="43.2">
      <c r="A120" s="40"/>
      <c r="B120" s="28" t="s">
        <v>154</v>
      </c>
      <c r="C120" s="40">
        <v>3</v>
      </c>
      <c r="D120" s="40" t="s">
        <v>466</v>
      </c>
      <c r="E120" s="61">
        <v>11725</v>
      </c>
      <c r="F120" s="61">
        <f>Table2[[#This Row],[Rate]]*Table2[[#This Row],[Qty]]</f>
        <v>35175</v>
      </c>
      <c r="G120" s="62">
        <f>Progress!G258</f>
        <v>0.91249999999999998</v>
      </c>
      <c r="H120" s="61">
        <v>17147.8125</v>
      </c>
      <c r="I120" s="61">
        <f>Table2[[#This Row],[Cumulative Amount]]-Table2[[#This Row],[Previous Amount]]</f>
        <v>14949.375</v>
      </c>
      <c r="J120" s="61">
        <f>Table2[[#This Row],[Progress %]]*Table2[[#This Row],[Amount]]</f>
        <v>32097.1875</v>
      </c>
    </row>
    <row r="121" spans="1:10" ht="43.2">
      <c r="A121" s="40"/>
      <c r="B121" s="28" t="s">
        <v>155</v>
      </c>
      <c r="C121" s="40">
        <v>3</v>
      </c>
      <c r="D121" s="40" t="s">
        <v>466</v>
      </c>
      <c r="E121" s="61">
        <v>7789</v>
      </c>
      <c r="F121" s="61">
        <f>Table2[[#This Row],[Rate]]*Table2[[#This Row],[Qty]]</f>
        <v>23367</v>
      </c>
      <c r="G121" s="62">
        <f>Progress!G258</f>
        <v>0.91249999999999998</v>
      </c>
      <c r="H121" s="61">
        <v>11391.4125</v>
      </c>
      <c r="I121" s="61">
        <f>Table2[[#This Row],[Cumulative Amount]]-Table2[[#This Row],[Previous Amount]]</f>
        <v>9930.9750000000004</v>
      </c>
      <c r="J121" s="61">
        <f>Table2[[#This Row],[Progress %]]*Table2[[#This Row],[Amount]]</f>
        <v>21322.387500000001</v>
      </c>
    </row>
    <row r="122" spans="1:10">
      <c r="A122" s="46">
        <v>29</v>
      </c>
      <c r="B122" s="45" t="s">
        <v>157</v>
      </c>
      <c r="C122" s="40"/>
      <c r="D122" s="40"/>
      <c r="E122" s="61"/>
      <c r="F122" s="61"/>
      <c r="G122" s="62"/>
      <c r="H122" s="61"/>
      <c r="I122" s="61"/>
      <c r="J122" s="61"/>
    </row>
    <row r="123" spans="1:10" ht="43.2">
      <c r="A123" s="40"/>
      <c r="B123" s="28" t="s">
        <v>153</v>
      </c>
      <c r="C123" s="40">
        <v>11</v>
      </c>
      <c r="D123" s="40" t="s">
        <v>466</v>
      </c>
      <c r="E123" s="61">
        <v>3243</v>
      </c>
      <c r="F123" s="61">
        <f>Table2[[#This Row],[Rate]]*Table2[[#This Row],[Qty]]</f>
        <v>35673</v>
      </c>
      <c r="G123" s="62">
        <f>Progress!G259</f>
        <v>0.88098484848484848</v>
      </c>
      <c r="H123" s="61">
        <v>25130.547499999997</v>
      </c>
      <c r="I123" s="61">
        <f>Table2[[#This Row],[Cumulative Amount]]-Table2[[#This Row],[Previous Amount]]</f>
        <v>6296.8250000000044</v>
      </c>
      <c r="J123" s="61">
        <f>Table2[[#This Row],[Progress %]]*Table2[[#This Row],[Amount]]</f>
        <v>31427.372500000001</v>
      </c>
    </row>
    <row r="124" spans="1:10" ht="43.2">
      <c r="A124" s="40"/>
      <c r="B124" s="28" t="s">
        <v>154</v>
      </c>
      <c r="C124" s="40">
        <v>11</v>
      </c>
      <c r="D124" s="40" t="s">
        <v>466</v>
      </c>
      <c r="E124" s="61">
        <v>11725</v>
      </c>
      <c r="F124" s="61">
        <f>Table2[[#This Row],[Rate]]*Table2[[#This Row],[Qty]]</f>
        <v>128975</v>
      </c>
      <c r="G124" s="62">
        <f>Progress!G259</f>
        <v>0.88098484848484848</v>
      </c>
      <c r="H124" s="61">
        <v>90858.979166666657</v>
      </c>
      <c r="I124" s="61">
        <f>Table2[[#This Row],[Cumulative Amount]]-Table2[[#This Row],[Previous Amount]]</f>
        <v>22766.041666666672</v>
      </c>
      <c r="J124" s="61">
        <f>Table2[[#This Row],[Progress %]]*Table2[[#This Row],[Amount]]</f>
        <v>113625.02083333333</v>
      </c>
    </row>
    <row r="125" spans="1:10" ht="43.2">
      <c r="A125" s="40"/>
      <c r="B125" s="28" t="s">
        <v>155</v>
      </c>
      <c r="C125" s="40">
        <v>11</v>
      </c>
      <c r="D125" s="40" t="s">
        <v>466</v>
      </c>
      <c r="E125" s="61">
        <v>7789</v>
      </c>
      <c r="F125" s="61">
        <f>Table2[[#This Row],[Rate]]*Table2[[#This Row],[Qty]]</f>
        <v>85679</v>
      </c>
      <c r="G125" s="62">
        <f>Progress!G259</f>
        <v>0.88098484848484848</v>
      </c>
      <c r="H125" s="61">
        <v>60358.259166666656</v>
      </c>
      <c r="I125" s="61">
        <f>Table2[[#This Row],[Cumulative Amount]]-Table2[[#This Row],[Previous Amount]]</f>
        <v>15123.641666666677</v>
      </c>
      <c r="J125" s="61">
        <f>Table2[[#This Row],[Progress %]]*Table2[[#This Row],[Amount]]</f>
        <v>75481.900833333333</v>
      </c>
    </row>
    <row r="126" spans="1:10">
      <c r="A126" s="46">
        <v>29</v>
      </c>
      <c r="B126" s="45" t="s">
        <v>158</v>
      </c>
      <c r="C126" s="40"/>
      <c r="D126" s="40"/>
      <c r="E126" s="61"/>
      <c r="F126" s="61"/>
      <c r="G126" s="62"/>
      <c r="H126" s="61"/>
      <c r="I126" s="61"/>
      <c r="J126" s="61"/>
    </row>
    <row r="127" spans="1:10" ht="43.2">
      <c r="A127" s="40"/>
      <c r="B127" s="28" t="s">
        <v>153</v>
      </c>
      <c r="C127" s="40">
        <v>4</v>
      </c>
      <c r="D127" s="40" t="s">
        <v>466</v>
      </c>
      <c r="E127" s="61">
        <v>3243</v>
      </c>
      <c r="F127" s="61">
        <f>Table2[[#This Row],[Rate]]*Table2[[#This Row],[Qty]]</f>
        <v>12972</v>
      </c>
      <c r="G127" s="62">
        <f>Progress!G260</f>
        <v>0.60944444444444434</v>
      </c>
      <c r="H127" s="61">
        <v>7040.9133333333339</v>
      </c>
      <c r="I127" s="61">
        <f>Table2[[#This Row],[Cumulative Amount]]-Table2[[#This Row],[Previous Amount]]</f>
        <v>864.79999999999836</v>
      </c>
      <c r="J127" s="61">
        <f>Table2[[#This Row],[Progress %]]*Table2[[#This Row],[Amount]]</f>
        <v>7905.7133333333322</v>
      </c>
    </row>
    <row r="128" spans="1:10" ht="43.2">
      <c r="A128" s="40"/>
      <c r="B128" s="28" t="s">
        <v>154</v>
      </c>
      <c r="C128" s="40">
        <v>4</v>
      </c>
      <c r="D128" s="40" t="s">
        <v>466</v>
      </c>
      <c r="E128" s="61">
        <v>11725</v>
      </c>
      <c r="F128" s="61">
        <f>Table2[[#This Row],[Rate]]*Table2[[#This Row],[Qty]]</f>
        <v>46900</v>
      </c>
      <c r="G128" s="62">
        <f>Progress!G260</f>
        <v>0.60944444444444434</v>
      </c>
      <c r="H128" s="61">
        <v>25456.277777777777</v>
      </c>
      <c r="I128" s="61">
        <f>Table2[[#This Row],[Cumulative Amount]]-Table2[[#This Row],[Previous Amount]]</f>
        <v>3126.6666666666606</v>
      </c>
      <c r="J128" s="61">
        <f>Table2[[#This Row],[Progress %]]*Table2[[#This Row],[Amount]]</f>
        <v>28582.944444444438</v>
      </c>
    </row>
    <row r="129" spans="1:10" ht="43.2">
      <c r="A129" s="40"/>
      <c r="B129" s="28" t="s">
        <v>155</v>
      </c>
      <c r="C129" s="40">
        <v>4</v>
      </c>
      <c r="D129" s="40" t="s">
        <v>466</v>
      </c>
      <c r="E129" s="61">
        <v>7789</v>
      </c>
      <c r="F129" s="61">
        <f>Table2[[#This Row],[Rate]]*Table2[[#This Row],[Qty]]</f>
        <v>31156</v>
      </c>
      <c r="G129" s="62">
        <f>Progress!G260</f>
        <v>0.60944444444444434</v>
      </c>
      <c r="H129" s="61">
        <v>16910.784444444445</v>
      </c>
      <c r="I129" s="61">
        <f>Table2[[#This Row],[Cumulative Amount]]-Table2[[#This Row],[Previous Amount]]</f>
        <v>2077.0666666666621</v>
      </c>
      <c r="J129" s="61">
        <f>Table2[[#This Row],[Progress %]]*Table2[[#This Row],[Amount]]</f>
        <v>18987.851111111107</v>
      </c>
    </row>
    <row r="130" spans="1:10">
      <c r="A130" s="46">
        <v>30</v>
      </c>
      <c r="B130" s="45" t="s">
        <v>159</v>
      </c>
      <c r="C130" s="40"/>
      <c r="D130" s="40"/>
      <c r="E130" s="61"/>
      <c r="F130" s="61"/>
      <c r="G130" s="62"/>
      <c r="H130" s="61"/>
      <c r="I130" s="61"/>
      <c r="J130" s="61"/>
    </row>
    <row r="131" spans="1:10" ht="43.2">
      <c r="A131" s="40"/>
      <c r="B131" s="28" t="s">
        <v>119</v>
      </c>
      <c r="C131" s="40">
        <v>5</v>
      </c>
      <c r="D131" s="40" t="s">
        <v>466</v>
      </c>
      <c r="E131" s="61">
        <v>3361</v>
      </c>
      <c r="F131" s="61">
        <f>Table2[[#This Row],[Rate]]*Table2[[#This Row],[Qty]]</f>
        <v>16805</v>
      </c>
      <c r="G131" s="62">
        <f>Progress!G261</f>
        <v>0.97366666666666668</v>
      </c>
      <c r="H131" s="61">
        <v>16362.468333333334</v>
      </c>
      <c r="I131" s="61">
        <f>Table2[[#This Row],[Cumulative Amount]]-Table2[[#This Row],[Previous Amount]]</f>
        <v>0</v>
      </c>
      <c r="J131" s="61">
        <f>Table2[[#This Row],[Progress %]]*Table2[[#This Row],[Amount]]</f>
        <v>16362.468333333334</v>
      </c>
    </row>
    <row r="132" spans="1:10" ht="28.8">
      <c r="A132" s="40"/>
      <c r="B132" s="28" t="s">
        <v>145</v>
      </c>
      <c r="C132" s="40">
        <v>5</v>
      </c>
      <c r="D132" s="40" t="s">
        <v>466</v>
      </c>
      <c r="E132" s="61">
        <v>2523</v>
      </c>
      <c r="F132" s="61">
        <f>Table2[[#This Row],[Rate]]*Table2[[#This Row],[Qty]]</f>
        <v>12615</v>
      </c>
      <c r="G132" s="62">
        <f>Progress!G261</f>
        <v>0.97366666666666668</v>
      </c>
      <c r="H132" s="61">
        <v>12282.805</v>
      </c>
      <c r="I132" s="61">
        <f>Table2[[#This Row],[Cumulative Amount]]-Table2[[#This Row],[Previous Amount]]</f>
        <v>0</v>
      </c>
      <c r="J132" s="61">
        <f>Table2[[#This Row],[Progress %]]*Table2[[#This Row],[Amount]]</f>
        <v>12282.805</v>
      </c>
    </row>
    <row r="133" spans="1:10">
      <c r="A133" s="46">
        <v>31</v>
      </c>
      <c r="B133" s="45" t="s">
        <v>160</v>
      </c>
      <c r="C133" s="40"/>
      <c r="D133" s="40"/>
      <c r="E133" s="61"/>
      <c r="F133" s="61"/>
      <c r="G133" s="62"/>
      <c r="H133" s="61"/>
      <c r="I133" s="61"/>
      <c r="J133" s="61"/>
    </row>
    <row r="134" spans="1:10" ht="43.2">
      <c r="A134" s="40"/>
      <c r="B134" s="28" t="s">
        <v>119</v>
      </c>
      <c r="C134" s="40">
        <v>1</v>
      </c>
      <c r="D134" s="40" t="s">
        <v>466</v>
      </c>
      <c r="E134" s="61">
        <v>3361</v>
      </c>
      <c r="F134" s="61">
        <f>Table2[[#This Row],[Rate]]*Table2[[#This Row],[Qty]]</f>
        <v>3361</v>
      </c>
      <c r="G134" s="62">
        <f>Progress!G262</f>
        <v>0.97499999999999998</v>
      </c>
      <c r="H134" s="61">
        <v>3276.9749999999999</v>
      </c>
      <c r="I134" s="61">
        <f>Table2[[#This Row],[Cumulative Amount]]-Table2[[#This Row],[Previous Amount]]</f>
        <v>0</v>
      </c>
      <c r="J134" s="61">
        <f>Table2[[#This Row],[Progress %]]*Table2[[#This Row],[Amount]]</f>
        <v>3276.9749999999999</v>
      </c>
    </row>
    <row r="135" spans="1:10" ht="28.8">
      <c r="A135" s="40"/>
      <c r="B135" s="28" t="s">
        <v>120</v>
      </c>
      <c r="C135" s="40">
        <v>1</v>
      </c>
      <c r="D135" s="40" t="s">
        <v>466</v>
      </c>
      <c r="E135" s="61">
        <v>2701</v>
      </c>
      <c r="F135" s="61">
        <f>Table2[[#This Row],[Rate]]*Table2[[#This Row],[Qty]]</f>
        <v>2701</v>
      </c>
      <c r="G135" s="62">
        <f>Progress!G262</f>
        <v>0.97499999999999998</v>
      </c>
      <c r="H135" s="61">
        <v>2633.4749999999999</v>
      </c>
      <c r="I135" s="61">
        <f>Table2[[#This Row],[Cumulative Amount]]-Table2[[#This Row],[Previous Amount]]</f>
        <v>0</v>
      </c>
      <c r="J135" s="61">
        <f>Table2[[#This Row],[Progress %]]*Table2[[#This Row],[Amount]]</f>
        <v>2633.4749999999999</v>
      </c>
    </row>
    <row r="136" spans="1:10">
      <c r="A136" s="46">
        <v>32</v>
      </c>
      <c r="B136" s="45" t="s">
        <v>161</v>
      </c>
      <c r="C136" s="40"/>
      <c r="D136" s="40"/>
      <c r="E136" s="61"/>
      <c r="F136" s="61"/>
      <c r="G136" s="62"/>
      <c r="H136" s="61"/>
      <c r="I136" s="61"/>
      <c r="J136" s="61"/>
    </row>
    <row r="137" spans="1:10" ht="43.2">
      <c r="A137" s="40"/>
      <c r="B137" s="28" t="s">
        <v>119</v>
      </c>
      <c r="C137" s="40">
        <v>4</v>
      </c>
      <c r="D137" s="40" t="s">
        <v>466</v>
      </c>
      <c r="E137" s="61">
        <v>3361</v>
      </c>
      <c r="F137" s="61">
        <f>Table2[[#This Row],[Rate]]*Table2[[#This Row],[Qty]]</f>
        <v>13444</v>
      </c>
      <c r="G137" s="62">
        <f>Progress!G263</f>
        <v>0.8125</v>
      </c>
      <c r="H137" s="61">
        <v>13107.9</v>
      </c>
      <c r="I137" s="61">
        <f>Table2[[#This Row],[Cumulative Amount]]-Table2[[#This Row],[Previous Amount]]</f>
        <v>-2184.6499999999996</v>
      </c>
      <c r="J137" s="61">
        <f>Table2[[#This Row],[Progress %]]*Table2[[#This Row],[Amount]]</f>
        <v>10923.25</v>
      </c>
    </row>
    <row r="138" spans="1:10" ht="28.8">
      <c r="A138" s="40"/>
      <c r="B138" s="28" t="s">
        <v>120</v>
      </c>
      <c r="C138" s="40">
        <v>4</v>
      </c>
      <c r="D138" s="40" t="s">
        <v>466</v>
      </c>
      <c r="E138" s="61">
        <v>2701</v>
      </c>
      <c r="F138" s="61">
        <f>Table2[[#This Row],[Rate]]*Table2[[#This Row],[Qty]]</f>
        <v>10804</v>
      </c>
      <c r="G138" s="62">
        <f>Progress!G263</f>
        <v>0.8125</v>
      </c>
      <c r="H138" s="61">
        <v>10533.9</v>
      </c>
      <c r="I138" s="61">
        <f>Table2[[#This Row],[Cumulative Amount]]-Table2[[#This Row],[Previous Amount]]</f>
        <v>-1755.6499999999996</v>
      </c>
      <c r="J138" s="61">
        <f>Table2[[#This Row],[Progress %]]*Table2[[#This Row],[Amount]]</f>
        <v>8778.25</v>
      </c>
    </row>
    <row r="139" spans="1:10">
      <c r="A139" s="40"/>
      <c r="B139" s="28" t="s">
        <v>162</v>
      </c>
      <c r="C139" s="40"/>
      <c r="D139" s="40"/>
      <c r="E139" s="61"/>
      <c r="F139" s="61"/>
      <c r="G139" s="62"/>
      <c r="H139" s="61"/>
      <c r="I139" s="61"/>
      <c r="J139" s="61"/>
    </row>
    <row r="140" spans="1:10">
      <c r="A140" s="46">
        <v>33</v>
      </c>
      <c r="B140" s="45" t="s">
        <v>163</v>
      </c>
      <c r="C140" s="40"/>
      <c r="D140" s="40"/>
      <c r="E140" s="61"/>
      <c r="F140" s="61"/>
      <c r="G140" s="62"/>
      <c r="H140" s="61"/>
      <c r="I140" s="61"/>
      <c r="J140" s="61"/>
    </row>
    <row r="141" spans="1:10" ht="43.2">
      <c r="A141" s="40"/>
      <c r="B141" s="28" t="s">
        <v>143</v>
      </c>
      <c r="C141" s="40">
        <v>0</v>
      </c>
      <c r="D141" s="40" t="s">
        <v>466</v>
      </c>
      <c r="E141" s="61">
        <v>0</v>
      </c>
      <c r="F141" s="61"/>
      <c r="G141" s="62"/>
      <c r="H141" s="61"/>
      <c r="I141" s="61">
        <f>Table2[[#This Row],[Cumulative Amount]]-Table2[[#This Row],[Previous Amount]]</f>
        <v>0</v>
      </c>
      <c r="J141" s="61">
        <f>Table2[[#This Row],[Progress %]]*Table2[[#This Row],[Amount]]</f>
        <v>0</v>
      </c>
    </row>
    <row r="142" spans="1:10">
      <c r="A142" s="40"/>
      <c r="B142" s="28" t="s">
        <v>164</v>
      </c>
      <c r="C142" s="40"/>
      <c r="D142" s="40"/>
      <c r="E142" s="61"/>
      <c r="F142" s="61"/>
      <c r="G142" s="62"/>
      <c r="H142" s="61"/>
      <c r="I142" s="61"/>
      <c r="J142" s="61"/>
    </row>
    <row r="143" spans="1:10">
      <c r="A143" s="46">
        <v>34</v>
      </c>
      <c r="B143" s="45" t="s">
        <v>165</v>
      </c>
      <c r="C143" s="40"/>
      <c r="D143" s="40"/>
      <c r="E143" s="61"/>
      <c r="F143" s="61"/>
      <c r="G143" s="62"/>
      <c r="H143" s="61"/>
      <c r="I143" s="61"/>
      <c r="J143" s="61"/>
    </row>
    <row r="144" spans="1:10" ht="43.2">
      <c r="A144" s="40"/>
      <c r="B144" s="28" t="s">
        <v>140</v>
      </c>
      <c r="C144" s="40">
        <v>3</v>
      </c>
      <c r="D144" s="40" t="s">
        <v>466</v>
      </c>
      <c r="E144" s="61">
        <v>3361</v>
      </c>
      <c r="F144" s="61">
        <f>Table2[[#This Row],[Rate]]*Table2[[#This Row],[Qty]]</f>
        <v>10083</v>
      </c>
      <c r="G144" s="62">
        <f>Progress!G265</f>
        <v>0.79249999999999998</v>
      </c>
      <c r="H144" s="61">
        <v>6562.3525</v>
      </c>
      <c r="I144" s="61">
        <f>Table2[[#This Row],[Cumulative Amount]]-Table2[[#This Row],[Previous Amount]]</f>
        <v>1428.4250000000002</v>
      </c>
      <c r="J144" s="61">
        <f>Table2[[#This Row],[Progress %]]*Table2[[#This Row],[Amount]]</f>
        <v>7990.7775000000001</v>
      </c>
    </row>
    <row r="145" spans="1:10" ht="28.8">
      <c r="A145" s="40"/>
      <c r="B145" s="28" t="s">
        <v>108</v>
      </c>
      <c r="C145" s="40">
        <v>3</v>
      </c>
      <c r="D145" s="40" t="s">
        <v>466</v>
      </c>
      <c r="E145" s="61">
        <v>2347</v>
      </c>
      <c r="F145" s="61">
        <f>Table2[[#This Row],[Rate]]*Table2[[#This Row],[Qty]]</f>
        <v>7041</v>
      </c>
      <c r="G145" s="62">
        <f>Progress!G265</f>
        <v>0.79249999999999998</v>
      </c>
      <c r="H145" s="61">
        <v>2464.35</v>
      </c>
      <c r="I145" s="61">
        <f>Table2[[#This Row],[Cumulative Amount]]-Table2[[#This Row],[Previous Amount]]</f>
        <v>3115.6425000000004</v>
      </c>
      <c r="J145" s="61">
        <f>Table2[[#This Row],[Progress %]]*Table2[[#This Row],[Amount]]</f>
        <v>5579.9925000000003</v>
      </c>
    </row>
    <row r="146" spans="1:10">
      <c r="A146" s="40"/>
      <c r="B146" s="28" t="s">
        <v>166</v>
      </c>
      <c r="C146" s="40"/>
      <c r="D146" s="40"/>
      <c r="E146" s="61"/>
      <c r="F146" s="61"/>
      <c r="G146" s="62"/>
      <c r="H146" s="61"/>
      <c r="I146" s="61"/>
      <c r="J146" s="61"/>
    </row>
    <row r="147" spans="1:10">
      <c r="A147" s="46">
        <v>35</v>
      </c>
      <c r="B147" s="45" t="s">
        <v>167</v>
      </c>
      <c r="C147" s="40"/>
      <c r="D147" s="40"/>
      <c r="E147" s="61"/>
      <c r="F147" s="61"/>
      <c r="G147" s="62"/>
      <c r="H147" s="61"/>
      <c r="I147" s="61"/>
      <c r="J147" s="61"/>
    </row>
    <row r="148" spans="1:10" ht="43.2">
      <c r="A148" s="40"/>
      <c r="B148" s="28" t="s">
        <v>143</v>
      </c>
      <c r="C148" s="40">
        <v>0</v>
      </c>
      <c r="D148" s="40" t="s">
        <v>466</v>
      </c>
      <c r="E148" s="61">
        <v>0</v>
      </c>
      <c r="F148" s="61"/>
      <c r="G148" s="62"/>
      <c r="H148" s="61"/>
      <c r="I148" s="61">
        <f>Table2[[#This Row],[Cumulative Amount]]-Table2[[#This Row],[Previous Amount]]</f>
        <v>0</v>
      </c>
      <c r="J148" s="61">
        <f>Table2[[#This Row],[Progress %]]*Table2[[#This Row],[Amount]]</f>
        <v>0</v>
      </c>
    </row>
    <row r="149" spans="1:10">
      <c r="A149" s="40"/>
      <c r="B149" s="28" t="s">
        <v>168</v>
      </c>
      <c r="C149" s="40"/>
      <c r="D149" s="40"/>
      <c r="E149" s="61"/>
      <c r="F149" s="61"/>
      <c r="G149" s="62"/>
      <c r="H149" s="61"/>
      <c r="I149" s="61"/>
      <c r="J149" s="61"/>
    </row>
    <row r="150" spans="1:10">
      <c r="A150" s="46">
        <v>36</v>
      </c>
      <c r="B150" s="45" t="s">
        <v>169</v>
      </c>
      <c r="C150" s="40"/>
      <c r="D150" s="40"/>
      <c r="E150" s="61"/>
      <c r="F150" s="61"/>
      <c r="G150" s="62"/>
      <c r="H150" s="61"/>
      <c r="I150" s="61"/>
      <c r="J150" s="61"/>
    </row>
    <row r="151" spans="1:10" ht="43.2">
      <c r="A151" s="40"/>
      <c r="B151" s="28" t="s">
        <v>143</v>
      </c>
      <c r="C151" s="40">
        <v>0</v>
      </c>
      <c r="D151" s="40" t="s">
        <v>466</v>
      </c>
      <c r="E151" s="61">
        <v>0</v>
      </c>
      <c r="F151" s="61"/>
      <c r="G151" s="62"/>
      <c r="H151" s="61"/>
      <c r="I151" s="61">
        <f>Table2[[#This Row],[Cumulative Amount]]-Table2[[#This Row],[Previous Amount]]</f>
        <v>0</v>
      </c>
      <c r="J151" s="61">
        <f>Table2[[#This Row],[Progress %]]*Table2[[#This Row],[Amount]]</f>
        <v>0</v>
      </c>
    </row>
    <row r="152" spans="1:10">
      <c r="A152" s="46">
        <v>37</v>
      </c>
      <c r="B152" s="45" t="s">
        <v>170</v>
      </c>
      <c r="C152" s="40"/>
      <c r="D152" s="40"/>
      <c r="E152" s="61"/>
      <c r="F152" s="61"/>
      <c r="G152" s="62"/>
      <c r="H152" s="61"/>
      <c r="I152" s="61"/>
      <c r="J152" s="61"/>
    </row>
    <row r="153" spans="1:10" ht="43.2">
      <c r="A153" s="40"/>
      <c r="B153" s="28" t="s">
        <v>119</v>
      </c>
      <c r="C153" s="40">
        <v>6</v>
      </c>
      <c r="D153" s="40" t="s">
        <v>466</v>
      </c>
      <c r="E153" s="61">
        <v>3361</v>
      </c>
      <c r="F153" s="61">
        <f>Table2[[#This Row],[Rate]]*Table2[[#This Row],[Qty]]</f>
        <v>20166</v>
      </c>
      <c r="G153" s="62">
        <f>Progress!G268</f>
        <v>0.88486111111111121</v>
      </c>
      <c r="H153" s="61">
        <v>16415.68416666667</v>
      </c>
      <c r="I153" s="61">
        <f>Table2[[#This Row],[Cumulative Amount]]-Table2[[#This Row],[Previous Amount]]</f>
        <v>1428.4249999999993</v>
      </c>
      <c r="J153" s="61">
        <f>Table2[[#This Row],[Progress %]]*Table2[[#This Row],[Amount]]</f>
        <v>17844.109166666669</v>
      </c>
    </row>
    <row r="154" spans="1:10" ht="28.8">
      <c r="A154" s="40"/>
      <c r="B154" s="28" t="s">
        <v>120</v>
      </c>
      <c r="C154" s="40">
        <v>6</v>
      </c>
      <c r="D154" s="40" t="s">
        <v>466</v>
      </c>
      <c r="E154" s="61">
        <v>2701</v>
      </c>
      <c r="F154" s="61">
        <f>Table2[[#This Row],[Rate]]*Table2[[#This Row],[Qty]]</f>
        <v>16206</v>
      </c>
      <c r="G154" s="62">
        <f>Progress!G268</f>
        <v>0.88486111111111121</v>
      </c>
      <c r="H154" s="61">
        <v>13192.134166666669</v>
      </c>
      <c r="I154" s="61">
        <f>Table2[[#This Row],[Cumulative Amount]]-Table2[[#This Row],[Previous Amount]]</f>
        <v>1147.9249999999993</v>
      </c>
      <c r="J154" s="61">
        <f>Table2[[#This Row],[Progress %]]*Table2[[#This Row],[Amount]]</f>
        <v>14340.059166666668</v>
      </c>
    </row>
    <row r="155" spans="1:10">
      <c r="A155" s="48"/>
      <c r="B155" s="28"/>
      <c r="C155" s="40"/>
      <c r="D155" s="40"/>
      <c r="E155" s="61"/>
      <c r="F155" s="61"/>
      <c r="G155" s="62"/>
      <c r="H155" s="61"/>
      <c r="I155" s="61"/>
      <c r="J155" s="64"/>
    </row>
    <row r="156" spans="1:10">
      <c r="A156" s="40"/>
      <c r="B156" s="45" t="s">
        <v>171</v>
      </c>
      <c r="C156" s="40"/>
      <c r="D156" s="40"/>
      <c r="E156" s="29"/>
      <c r="F156" s="29"/>
      <c r="G156" s="62"/>
      <c r="H156" s="29"/>
      <c r="I156" s="29"/>
      <c r="J156" s="29"/>
    </row>
    <row r="157" spans="1:10">
      <c r="A157" s="40"/>
      <c r="B157" s="45" t="s">
        <v>172</v>
      </c>
      <c r="C157" s="40"/>
      <c r="D157" s="40"/>
      <c r="E157" s="29"/>
      <c r="F157" s="29"/>
      <c r="G157" s="62"/>
      <c r="H157" s="29"/>
      <c r="I157" s="29"/>
      <c r="J157" s="29"/>
    </row>
    <row r="158" spans="1:10">
      <c r="A158" s="40"/>
      <c r="B158" s="45" t="s">
        <v>173</v>
      </c>
      <c r="C158" s="40"/>
      <c r="D158" s="40"/>
      <c r="E158" s="29"/>
      <c r="F158" s="29"/>
      <c r="G158" s="62"/>
      <c r="H158" s="29"/>
      <c r="I158" s="29"/>
      <c r="J158" s="29"/>
    </row>
    <row r="159" spans="1:10">
      <c r="A159" s="40"/>
      <c r="B159" s="28" t="s">
        <v>174</v>
      </c>
      <c r="C159" s="40"/>
      <c r="D159" s="40"/>
      <c r="E159" s="29"/>
      <c r="F159" s="29"/>
      <c r="G159" s="62"/>
      <c r="H159" s="29"/>
      <c r="I159" s="29"/>
      <c r="J159" s="29"/>
    </row>
    <row r="160" spans="1:10">
      <c r="A160" s="40">
        <v>1</v>
      </c>
      <c r="B160" s="28" t="s">
        <v>175</v>
      </c>
      <c r="C160" s="40"/>
      <c r="D160" s="40"/>
      <c r="E160" s="29"/>
      <c r="F160" s="29"/>
      <c r="G160" s="62"/>
      <c r="H160" s="29"/>
      <c r="I160" s="29"/>
      <c r="J160" s="29"/>
    </row>
    <row r="161" spans="1:10" ht="57.6">
      <c r="A161" s="40"/>
      <c r="B161" s="28" t="s">
        <v>176</v>
      </c>
      <c r="C161" s="40"/>
      <c r="D161" s="40"/>
      <c r="E161" s="29"/>
      <c r="F161" s="29"/>
      <c r="G161" s="62"/>
      <c r="H161" s="29"/>
      <c r="I161" s="29"/>
      <c r="J161" s="29"/>
    </row>
    <row r="162" spans="1:10">
      <c r="A162" s="40"/>
      <c r="B162" s="28" t="s">
        <v>177</v>
      </c>
      <c r="C162" s="40">
        <v>13</v>
      </c>
      <c r="D162" s="40" t="s">
        <v>466</v>
      </c>
      <c r="E162" s="29">
        <v>7426</v>
      </c>
      <c r="F162" s="29">
        <f>Table2[[#This Row],[Rate]]*Table2[[#This Row],[Qty]]</f>
        <v>96538</v>
      </c>
      <c r="G162" s="62">
        <f>Progress!C234</f>
        <v>0.98000000000000032</v>
      </c>
      <c r="H162" s="29">
        <v>94607.240000000034</v>
      </c>
      <c r="I162" s="29">
        <f>Table2[[#This Row],[Cumulative Amount]]-Table2[[#This Row],[Previous Amount]]</f>
        <v>0</v>
      </c>
      <c r="J162" s="29">
        <f>Table2[[#This Row],[Progress %]]*Table2[[#This Row],[Amount]]</f>
        <v>94607.240000000034</v>
      </c>
    </row>
    <row r="163" spans="1:10">
      <c r="A163" s="40"/>
      <c r="B163" s="28" t="s">
        <v>178</v>
      </c>
      <c r="C163" s="40">
        <v>13</v>
      </c>
      <c r="D163" s="40" t="s">
        <v>466</v>
      </c>
      <c r="E163" s="29">
        <v>7384</v>
      </c>
      <c r="F163" s="29">
        <f>Table2[[#This Row],[Rate]]*Table2[[#This Row],[Qty]]</f>
        <v>95992</v>
      </c>
      <c r="G163" s="62">
        <f>Progress!C234</f>
        <v>0.98000000000000032</v>
      </c>
      <c r="H163" s="29">
        <v>94072.160000000033</v>
      </c>
      <c r="I163" s="29">
        <f>Table2[[#This Row],[Cumulative Amount]]-Table2[[#This Row],[Previous Amount]]</f>
        <v>0</v>
      </c>
      <c r="J163" s="29">
        <f>Table2[[#This Row],[Progress %]]*Table2[[#This Row],[Amount]]</f>
        <v>94072.160000000033</v>
      </c>
    </row>
    <row r="164" spans="1:10" ht="72">
      <c r="A164" s="40"/>
      <c r="B164" s="28" t="s">
        <v>179</v>
      </c>
      <c r="C164" s="40"/>
      <c r="D164" s="40"/>
      <c r="E164" s="29"/>
      <c r="F164" s="29"/>
      <c r="G164" s="62"/>
      <c r="H164" s="29"/>
      <c r="I164" s="29"/>
      <c r="J164" s="29"/>
    </row>
    <row r="165" spans="1:10">
      <c r="A165" s="40">
        <v>2</v>
      </c>
      <c r="B165" s="28" t="s">
        <v>180</v>
      </c>
      <c r="C165" s="40"/>
      <c r="D165" s="40"/>
      <c r="E165" s="29"/>
      <c r="F165" s="29"/>
      <c r="G165" s="62"/>
      <c r="H165" s="29"/>
      <c r="I165" s="29"/>
      <c r="J165" s="29"/>
    </row>
    <row r="166" spans="1:10">
      <c r="A166" s="40"/>
      <c r="B166" s="28" t="s">
        <v>181</v>
      </c>
      <c r="C166" s="40">
        <v>13</v>
      </c>
      <c r="D166" s="40" t="s">
        <v>466</v>
      </c>
      <c r="E166" s="29">
        <v>0</v>
      </c>
      <c r="F166" s="29"/>
      <c r="G166" s="62"/>
      <c r="H166" s="29"/>
      <c r="I166" s="29">
        <f>Table2[[#This Row],[Cumulative Amount]]-Table2[[#This Row],[Previous Amount]]</f>
        <v>0</v>
      </c>
      <c r="J166" s="29">
        <f>Table2[[#This Row],[Progress %]]*Table2[[#This Row],[Amount]]</f>
        <v>0</v>
      </c>
    </row>
    <row r="167" spans="1:10">
      <c r="A167" s="40">
        <v>3</v>
      </c>
      <c r="B167" s="28" t="s">
        <v>182</v>
      </c>
      <c r="C167" s="40"/>
      <c r="D167" s="40"/>
      <c r="E167" s="29"/>
      <c r="F167" s="29"/>
      <c r="G167" s="62"/>
      <c r="H167" s="29"/>
      <c r="I167" s="29"/>
      <c r="J167" s="29"/>
    </row>
    <row r="168" spans="1:10" ht="28.8">
      <c r="A168" s="40"/>
      <c r="B168" s="28" t="s">
        <v>183</v>
      </c>
      <c r="C168" s="40"/>
      <c r="D168" s="40"/>
      <c r="E168" s="29"/>
      <c r="F168" s="29"/>
      <c r="G168" s="62"/>
      <c r="H168" s="29"/>
      <c r="I168" s="29"/>
      <c r="J168" s="29"/>
    </row>
    <row r="169" spans="1:10">
      <c r="A169" s="40"/>
      <c r="B169" s="28" t="s">
        <v>184</v>
      </c>
      <c r="C169" s="40">
        <v>13</v>
      </c>
      <c r="D169" s="40" t="s">
        <v>466</v>
      </c>
      <c r="E169" s="29">
        <v>2227</v>
      </c>
      <c r="F169" s="29">
        <f>Table2[[#This Row],[Rate]]*Table2[[#This Row],[Qty]]</f>
        <v>28951</v>
      </c>
      <c r="G169" s="62">
        <f>Progress!E234</f>
        <v>0.98000000000000032</v>
      </c>
      <c r="H169" s="29">
        <v>28371.98000000001</v>
      </c>
      <c r="I169" s="29">
        <f>Table2[[#This Row],[Cumulative Amount]]-Table2[[#This Row],[Previous Amount]]</f>
        <v>0</v>
      </c>
      <c r="J169" s="29">
        <f>Table2[[#This Row],[Progress %]]*Table2[[#This Row],[Amount]]</f>
        <v>28371.98000000001</v>
      </c>
    </row>
    <row r="170" spans="1:10">
      <c r="A170" s="40">
        <v>4</v>
      </c>
      <c r="B170" s="28" t="s">
        <v>185</v>
      </c>
      <c r="C170" s="40"/>
      <c r="D170" s="40"/>
      <c r="E170" s="29"/>
      <c r="F170" s="29"/>
      <c r="G170" s="62"/>
      <c r="H170" s="29"/>
      <c r="I170" s="29"/>
      <c r="J170" s="29"/>
    </row>
    <row r="171" spans="1:10" ht="43.2">
      <c r="A171" s="40"/>
      <c r="B171" s="28" t="s">
        <v>186</v>
      </c>
      <c r="C171" s="40"/>
      <c r="D171" s="40"/>
      <c r="E171" s="29"/>
      <c r="F171" s="29"/>
      <c r="G171" s="62"/>
      <c r="H171" s="29"/>
      <c r="I171" s="29"/>
      <c r="J171" s="29"/>
    </row>
    <row r="172" spans="1:10">
      <c r="A172" s="40"/>
      <c r="B172" s="28" t="s">
        <v>187</v>
      </c>
      <c r="C172" s="40">
        <v>13</v>
      </c>
      <c r="D172" s="40" t="s">
        <v>466</v>
      </c>
      <c r="E172" s="29">
        <v>1951</v>
      </c>
      <c r="F172" s="29">
        <f>Table2[[#This Row],[Rate]]*Table2[[#This Row],[Qty]]</f>
        <v>25363</v>
      </c>
      <c r="G172" s="62">
        <f>Progress!F234</f>
        <v>0.98000000000000032</v>
      </c>
      <c r="H172" s="29">
        <v>24855.740000000009</v>
      </c>
      <c r="I172" s="29">
        <f>Table2[[#This Row],[Cumulative Amount]]-Table2[[#This Row],[Previous Amount]]</f>
        <v>0</v>
      </c>
      <c r="J172" s="29">
        <f>Table2[[#This Row],[Progress %]]*Table2[[#This Row],[Amount]]</f>
        <v>24855.740000000009</v>
      </c>
    </row>
    <row r="173" spans="1:10">
      <c r="A173" s="40"/>
      <c r="B173" s="45" t="s">
        <v>188</v>
      </c>
      <c r="C173" s="40"/>
      <c r="D173" s="40"/>
      <c r="E173" s="29"/>
      <c r="F173" s="29"/>
      <c r="G173" s="62"/>
      <c r="H173" s="29"/>
      <c r="I173" s="29"/>
      <c r="J173" s="29"/>
    </row>
    <row r="174" spans="1:10">
      <c r="A174" s="40">
        <v>1</v>
      </c>
      <c r="B174" s="28" t="s">
        <v>175</v>
      </c>
      <c r="C174" s="40"/>
      <c r="D174" s="40"/>
      <c r="E174" s="29"/>
      <c r="F174" s="29"/>
      <c r="G174" s="62"/>
      <c r="H174" s="29"/>
      <c r="I174" s="29"/>
      <c r="J174" s="29"/>
    </row>
    <row r="175" spans="1:10" ht="57.6">
      <c r="A175" s="40"/>
      <c r="B175" s="28" t="s">
        <v>176</v>
      </c>
      <c r="C175" s="40"/>
      <c r="D175" s="40"/>
      <c r="E175" s="29"/>
      <c r="F175" s="29"/>
      <c r="G175" s="62"/>
      <c r="H175" s="29"/>
      <c r="I175" s="29"/>
      <c r="J175" s="29"/>
    </row>
    <row r="176" spans="1:10">
      <c r="A176" s="40"/>
      <c r="B176" s="28" t="s">
        <v>177</v>
      </c>
      <c r="C176" s="40">
        <v>16</v>
      </c>
      <c r="D176" s="40" t="s">
        <v>466</v>
      </c>
      <c r="E176" s="29">
        <v>7426</v>
      </c>
      <c r="F176" s="29">
        <f>Table2[[#This Row],[Rate]]*Table2[[#This Row],[Qty]]</f>
        <v>118816</v>
      </c>
      <c r="G176" s="62">
        <f>Progress!C235</f>
        <v>0.97333333333333349</v>
      </c>
      <c r="H176" s="29">
        <v>115647.57333333335</v>
      </c>
      <c r="I176" s="29">
        <f>Table2[[#This Row],[Cumulative Amount]]-Table2[[#This Row],[Previous Amount]]</f>
        <v>0</v>
      </c>
      <c r="J176" s="29">
        <f>Table2[[#This Row],[Progress %]]*Table2[[#This Row],[Amount]]</f>
        <v>115647.57333333335</v>
      </c>
    </row>
    <row r="177" spans="1:10">
      <c r="A177" s="40"/>
      <c r="B177" s="28" t="s">
        <v>178</v>
      </c>
      <c r="C177" s="40">
        <v>16</v>
      </c>
      <c r="D177" s="40" t="s">
        <v>466</v>
      </c>
      <c r="E177" s="29">
        <v>7384</v>
      </c>
      <c r="F177" s="29">
        <f>Table2[[#This Row],[Rate]]*Table2[[#This Row],[Qty]]</f>
        <v>118144</v>
      </c>
      <c r="G177" s="62">
        <f>Progress!C235</f>
        <v>0.97333333333333349</v>
      </c>
      <c r="H177" s="29">
        <v>114993.49333333335</v>
      </c>
      <c r="I177" s="29">
        <f>Table2[[#This Row],[Cumulative Amount]]-Table2[[#This Row],[Previous Amount]]</f>
        <v>0</v>
      </c>
      <c r="J177" s="29">
        <f>Table2[[#This Row],[Progress %]]*Table2[[#This Row],[Amount]]</f>
        <v>114993.49333333335</v>
      </c>
    </row>
    <row r="178" spans="1:10" ht="72">
      <c r="A178" s="40"/>
      <c r="B178" s="28" t="s">
        <v>179</v>
      </c>
      <c r="C178" s="40"/>
      <c r="D178" s="40"/>
      <c r="E178" s="29"/>
      <c r="F178" s="29"/>
      <c r="G178" s="62"/>
      <c r="H178" s="29"/>
      <c r="I178" s="29"/>
      <c r="J178" s="29"/>
    </row>
    <row r="179" spans="1:10">
      <c r="A179" s="40">
        <v>2</v>
      </c>
      <c r="B179" s="28" t="s">
        <v>189</v>
      </c>
      <c r="C179" s="40"/>
      <c r="D179" s="40"/>
      <c r="E179" s="29"/>
      <c r="F179" s="29"/>
      <c r="G179" s="62"/>
      <c r="H179" s="29"/>
      <c r="I179" s="29"/>
      <c r="J179" s="29"/>
    </row>
    <row r="180" spans="1:10">
      <c r="A180" s="40"/>
      <c r="B180" s="28" t="s">
        <v>181</v>
      </c>
      <c r="C180" s="40">
        <v>16</v>
      </c>
      <c r="D180" s="40" t="s">
        <v>466</v>
      </c>
      <c r="E180" s="29">
        <v>0</v>
      </c>
      <c r="F180" s="29"/>
      <c r="G180" s="62"/>
      <c r="H180" s="29"/>
      <c r="I180" s="29">
        <f>Table2[[#This Row],[Cumulative Amount]]-Table2[[#This Row],[Previous Amount]]</f>
        <v>0</v>
      </c>
      <c r="J180" s="29">
        <f>Table2[[#This Row],[Progress %]]*Table2[[#This Row],[Amount]]</f>
        <v>0</v>
      </c>
    </row>
    <row r="181" spans="1:10">
      <c r="A181" s="40">
        <v>3</v>
      </c>
      <c r="B181" s="28" t="s">
        <v>182</v>
      </c>
      <c r="C181" s="40"/>
      <c r="D181" s="40"/>
      <c r="E181" s="29"/>
      <c r="F181" s="29"/>
      <c r="G181" s="62"/>
      <c r="H181" s="29"/>
      <c r="I181" s="29"/>
      <c r="J181" s="29"/>
    </row>
    <row r="182" spans="1:10" ht="28.8">
      <c r="A182" s="40"/>
      <c r="B182" s="28" t="s">
        <v>183</v>
      </c>
      <c r="C182" s="40"/>
      <c r="D182" s="40"/>
      <c r="E182" s="29"/>
      <c r="F182" s="29"/>
      <c r="G182" s="62"/>
      <c r="H182" s="29"/>
      <c r="I182" s="29"/>
      <c r="J182" s="29"/>
    </row>
    <row r="183" spans="1:10">
      <c r="A183" s="40"/>
      <c r="B183" s="28" t="s">
        <v>184</v>
      </c>
      <c r="C183" s="40">
        <v>16</v>
      </c>
      <c r="D183" s="40" t="s">
        <v>466</v>
      </c>
      <c r="E183" s="29">
        <v>2227</v>
      </c>
      <c r="F183" s="29">
        <f>Table2[[#This Row],[Rate]]*Table2[[#This Row],[Qty]]</f>
        <v>35632</v>
      </c>
      <c r="G183" s="62">
        <f>Progress!E235</f>
        <v>0.95861111111111141</v>
      </c>
      <c r="H183" s="29">
        <v>32969.497777777789</v>
      </c>
      <c r="I183" s="29">
        <f>Table2[[#This Row],[Cumulative Amount]]-Table2[[#This Row],[Previous Amount]]</f>
        <v>1187.7333333333299</v>
      </c>
      <c r="J183" s="29">
        <f>Table2[[#This Row],[Progress %]]*Table2[[#This Row],[Amount]]</f>
        <v>34157.231111111119</v>
      </c>
    </row>
    <row r="184" spans="1:10">
      <c r="A184" s="40">
        <v>4</v>
      </c>
      <c r="B184" s="28" t="s">
        <v>185</v>
      </c>
      <c r="C184" s="40"/>
      <c r="D184" s="40"/>
      <c r="E184" s="29"/>
      <c r="F184" s="29"/>
      <c r="G184" s="62"/>
      <c r="H184" s="29"/>
      <c r="I184" s="29"/>
      <c r="J184" s="29"/>
    </row>
    <row r="185" spans="1:10" ht="43.2">
      <c r="A185" s="40"/>
      <c r="B185" s="28" t="s">
        <v>186</v>
      </c>
      <c r="C185" s="40"/>
      <c r="D185" s="40"/>
      <c r="E185" s="29"/>
      <c r="F185" s="29"/>
      <c r="G185" s="62"/>
      <c r="H185" s="29"/>
      <c r="I185" s="29"/>
      <c r="J185" s="29"/>
    </row>
    <row r="186" spans="1:10">
      <c r="A186" s="40"/>
      <c r="B186" s="28" t="s">
        <v>187</v>
      </c>
      <c r="C186" s="40">
        <v>16</v>
      </c>
      <c r="D186" s="40" t="s">
        <v>466</v>
      </c>
      <c r="E186" s="29">
        <v>1951</v>
      </c>
      <c r="F186" s="29">
        <f>Table2[[#This Row],[Rate]]*Table2[[#This Row],[Qty]]</f>
        <v>31216</v>
      </c>
      <c r="G186" s="62">
        <f>Progress!F235</f>
        <v>0.86777777777777798</v>
      </c>
      <c r="H186" s="29">
        <v>18729.599999999999</v>
      </c>
      <c r="I186" s="29">
        <f>Table2[[#This Row],[Cumulative Amount]]-Table2[[#This Row],[Previous Amount]]</f>
        <v>8358.9511111111206</v>
      </c>
      <c r="J186" s="29">
        <f>Table2[[#This Row],[Progress %]]*Table2[[#This Row],[Amount]]</f>
        <v>27088.551111111119</v>
      </c>
    </row>
    <row r="187" spans="1:10">
      <c r="A187" s="40"/>
      <c r="B187" s="45" t="s">
        <v>190</v>
      </c>
      <c r="C187" s="40"/>
      <c r="D187" s="40"/>
      <c r="E187" s="29"/>
      <c r="F187" s="29"/>
      <c r="G187" s="62"/>
      <c r="H187" s="29"/>
      <c r="I187" s="29"/>
      <c r="J187" s="29"/>
    </row>
    <row r="188" spans="1:10">
      <c r="A188" s="40">
        <v>1</v>
      </c>
      <c r="B188" s="28" t="s">
        <v>175</v>
      </c>
      <c r="C188" s="40"/>
      <c r="D188" s="40"/>
      <c r="E188" s="29"/>
      <c r="F188" s="29"/>
      <c r="G188" s="62"/>
      <c r="H188" s="29"/>
      <c r="I188" s="29"/>
      <c r="J188" s="29"/>
    </row>
    <row r="189" spans="1:10" ht="57.6">
      <c r="A189" s="40"/>
      <c r="B189" s="28" t="s">
        <v>176</v>
      </c>
      <c r="C189" s="40"/>
      <c r="D189" s="40"/>
      <c r="E189" s="29"/>
      <c r="F189" s="29"/>
      <c r="G189" s="62"/>
      <c r="H189" s="29"/>
      <c r="I189" s="29"/>
      <c r="J189" s="29"/>
    </row>
    <row r="190" spans="1:10">
      <c r="A190" s="40"/>
      <c r="B190" s="28" t="s">
        <v>177</v>
      </c>
      <c r="C190" s="40">
        <v>8</v>
      </c>
      <c r="D190" s="40" t="s">
        <v>466</v>
      </c>
      <c r="E190" s="29">
        <v>7426</v>
      </c>
      <c r="F190" s="29">
        <f>Table2[[#This Row],[Rate]]*Table2[[#This Row],[Qty]]</f>
        <v>59408</v>
      </c>
      <c r="G190" s="62">
        <f>Progress!C236</f>
        <v>0.97250000000000014</v>
      </c>
      <c r="H190" s="29">
        <v>57774.280000000006</v>
      </c>
      <c r="I190" s="29">
        <f>Table2[[#This Row],[Cumulative Amount]]-Table2[[#This Row],[Previous Amount]]</f>
        <v>0</v>
      </c>
      <c r="J190" s="29">
        <f>Table2[[#This Row],[Progress %]]*Table2[[#This Row],[Amount]]</f>
        <v>57774.280000000006</v>
      </c>
    </row>
    <row r="191" spans="1:10">
      <c r="A191" s="40"/>
      <c r="B191" s="28" t="s">
        <v>178</v>
      </c>
      <c r="C191" s="40">
        <v>8</v>
      </c>
      <c r="D191" s="40" t="s">
        <v>466</v>
      </c>
      <c r="E191" s="29">
        <v>7384</v>
      </c>
      <c r="F191" s="29">
        <f>Table2[[#This Row],[Rate]]*Table2[[#This Row],[Qty]]</f>
        <v>59072</v>
      </c>
      <c r="G191" s="62">
        <f>Progress!C236</f>
        <v>0.97250000000000014</v>
      </c>
      <c r="H191" s="29">
        <v>57447.520000000011</v>
      </c>
      <c r="I191" s="29">
        <f>Table2[[#This Row],[Cumulative Amount]]-Table2[[#This Row],[Previous Amount]]</f>
        <v>0</v>
      </c>
      <c r="J191" s="29">
        <f>Table2[[#This Row],[Progress %]]*Table2[[#This Row],[Amount]]</f>
        <v>57447.520000000011</v>
      </c>
    </row>
    <row r="192" spans="1:10" ht="72">
      <c r="A192" s="40"/>
      <c r="B192" s="28" t="s">
        <v>179</v>
      </c>
      <c r="C192" s="40"/>
      <c r="D192" s="40"/>
      <c r="E192" s="29"/>
      <c r="F192" s="29"/>
      <c r="G192" s="62"/>
      <c r="H192" s="29"/>
      <c r="I192" s="29"/>
      <c r="J192" s="29"/>
    </row>
    <row r="193" spans="1:10">
      <c r="A193" s="40">
        <v>2</v>
      </c>
      <c r="B193" s="28" t="s">
        <v>189</v>
      </c>
      <c r="C193" s="40"/>
      <c r="D193" s="40"/>
      <c r="E193" s="29"/>
      <c r="F193" s="29"/>
      <c r="G193" s="62"/>
      <c r="H193" s="29"/>
      <c r="I193" s="29"/>
      <c r="J193" s="29"/>
    </row>
    <row r="194" spans="1:10">
      <c r="A194" s="40"/>
      <c r="B194" s="28" t="s">
        <v>181</v>
      </c>
      <c r="C194" s="40">
        <v>8</v>
      </c>
      <c r="D194" s="40" t="s">
        <v>466</v>
      </c>
      <c r="E194" s="29">
        <v>0</v>
      </c>
      <c r="F194" s="29"/>
      <c r="G194" s="62"/>
      <c r="H194" s="29"/>
      <c r="I194" s="29">
        <f>Table2[[#This Row],[Cumulative Amount]]-Table2[[#This Row],[Previous Amount]]</f>
        <v>0</v>
      </c>
      <c r="J194" s="29">
        <f>Table2[[#This Row],[Progress %]]*Table2[[#This Row],[Amount]]</f>
        <v>0</v>
      </c>
    </row>
    <row r="195" spans="1:10">
      <c r="A195" s="40">
        <v>3</v>
      </c>
      <c r="B195" s="28" t="s">
        <v>182</v>
      </c>
      <c r="C195" s="40"/>
      <c r="D195" s="40"/>
      <c r="E195" s="29"/>
      <c r="F195" s="29"/>
      <c r="G195" s="62"/>
      <c r="H195" s="29"/>
      <c r="I195" s="29"/>
      <c r="J195" s="29"/>
    </row>
    <row r="196" spans="1:10" ht="28.8">
      <c r="A196" s="40"/>
      <c r="B196" s="28" t="s">
        <v>183</v>
      </c>
      <c r="C196" s="40"/>
      <c r="D196" s="40"/>
      <c r="E196" s="29"/>
      <c r="F196" s="29"/>
      <c r="G196" s="62"/>
      <c r="H196" s="29"/>
      <c r="I196" s="29"/>
      <c r="J196" s="29"/>
    </row>
    <row r="197" spans="1:10">
      <c r="A197" s="40"/>
      <c r="B197" s="28" t="s">
        <v>184</v>
      </c>
      <c r="C197" s="40">
        <v>8</v>
      </c>
      <c r="D197" s="40" t="s">
        <v>466</v>
      </c>
      <c r="E197" s="29">
        <v>2227</v>
      </c>
      <c r="F197" s="29">
        <f>Table2[[#This Row],[Rate]]*Table2[[#This Row],[Qty]]</f>
        <v>17816</v>
      </c>
      <c r="G197" s="62">
        <f>Progress!E236</f>
        <v>0.84750000000000014</v>
      </c>
      <c r="H197" s="29">
        <v>15099.060000000003</v>
      </c>
      <c r="I197" s="29">
        <f>Table2[[#This Row],[Cumulative Amount]]-Table2[[#This Row],[Previous Amount]]</f>
        <v>0</v>
      </c>
      <c r="J197" s="29">
        <f>Table2[[#This Row],[Progress %]]*Table2[[#This Row],[Amount]]</f>
        <v>15099.060000000003</v>
      </c>
    </row>
    <row r="198" spans="1:10">
      <c r="A198" s="40">
        <v>4</v>
      </c>
      <c r="B198" s="28" t="s">
        <v>185</v>
      </c>
      <c r="C198" s="40"/>
      <c r="D198" s="40"/>
      <c r="E198" s="29"/>
      <c r="F198" s="29"/>
      <c r="G198" s="62"/>
      <c r="H198" s="29"/>
      <c r="I198" s="29"/>
      <c r="J198" s="29"/>
    </row>
    <row r="199" spans="1:10" ht="43.2">
      <c r="A199" s="40"/>
      <c r="B199" s="28" t="s">
        <v>186</v>
      </c>
      <c r="C199" s="40"/>
      <c r="D199" s="40"/>
      <c r="E199" s="29"/>
      <c r="F199" s="29"/>
      <c r="G199" s="62"/>
      <c r="H199" s="29"/>
      <c r="I199" s="29"/>
      <c r="J199" s="29"/>
    </row>
    <row r="200" spans="1:10">
      <c r="A200" s="40"/>
      <c r="B200" s="28" t="s">
        <v>187</v>
      </c>
      <c r="C200" s="40">
        <v>8</v>
      </c>
      <c r="D200" s="40" t="s">
        <v>466</v>
      </c>
      <c r="E200" s="29">
        <v>1951</v>
      </c>
      <c r="F200" s="29">
        <f>Table2[[#This Row],[Rate]]*Table2[[#This Row],[Qty]]</f>
        <v>15608</v>
      </c>
      <c r="G200" s="62">
        <f>Progress!F236</f>
        <v>0.96000000000000008</v>
      </c>
      <c r="H200" s="29">
        <v>13325.330000000002</v>
      </c>
      <c r="I200" s="29">
        <f>Table2[[#This Row],[Cumulative Amount]]-Table2[[#This Row],[Previous Amount]]</f>
        <v>1658.3499999999985</v>
      </c>
      <c r="J200" s="29">
        <f>Table2[[#This Row],[Progress %]]*Table2[[#This Row],[Amount]]</f>
        <v>14983.68</v>
      </c>
    </row>
    <row r="201" spans="1:10">
      <c r="A201" s="40"/>
      <c r="B201" s="45" t="s">
        <v>191</v>
      </c>
      <c r="C201" s="40"/>
      <c r="D201" s="40"/>
      <c r="E201" s="29"/>
      <c r="F201" s="29"/>
      <c r="G201" s="62"/>
      <c r="H201" s="29"/>
      <c r="I201" s="29"/>
      <c r="J201" s="29"/>
    </row>
    <row r="202" spans="1:10">
      <c r="A202" s="40">
        <v>1</v>
      </c>
      <c r="B202" s="28" t="s">
        <v>175</v>
      </c>
      <c r="C202" s="40"/>
      <c r="D202" s="40"/>
      <c r="E202" s="29"/>
      <c r="F202" s="29"/>
      <c r="G202" s="62"/>
      <c r="H202" s="29"/>
      <c r="I202" s="29"/>
      <c r="J202" s="29"/>
    </row>
    <row r="203" spans="1:10" ht="57.6">
      <c r="A203" s="40"/>
      <c r="B203" s="28" t="s">
        <v>176</v>
      </c>
      <c r="C203" s="40"/>
      <c r="D203" s="40"/>
      <c r="E203" s="29"/>
      <c r="F203" s="29"/>
      <c r="G203" s="62"/>
      <c r="H203" s="29"/>
      <c r="I203" s="29"/>
      <c r="J203" s="29"/>
    </row>
    <row r="204" spans="1:10">
      <c r="A204" s="40"/>
      <c r="B204" s="28" t="s">
        <v>177</v>
      </c>
      <c r="C204" s="40">
        <v>7</v>
      </c>
      <c r="D204" s="40" t="s">
        <v>466</v>
      </c>
      <c r="E204" s="29">
        <v>7426</v>
      </c>
      <c r="F204" s="29">
        <f>Table2[[#This Row],[Rate]]*Table2[[#This Row],[Qty]]</f>
        <v>51982</v>
      </c>
      <c r="G204" s="62">
        <f>Progress!C237</f>
        <v>0.95857142857142874</v>
      </c>
      <c r="H204" s="29">
        <v>49828.460000000006</v>
      </c>
      <c r="I204" s="29">
        <f>Table2[[#This Row],[Cumulative Amount]]-Table2[[#This Row],[Previous Amount]]</f>
        <v>0</v>
      </c>
      <c r="J204" s="29">
        <f>Table2[[#This Row],[Progress %]]*Table2[[#This Row],[Amount]]</f>
        <v>49828.460000000006</v>
      </c>
    </row>
    <row r="205" spans="1:10">
      <c r="A205" s="40"/>
      <c r="B205" s="28" t="s">
        <v>178</v>
      </c>
      <c r="C205" s="40">
        <v>7</v>
      </c>
      <c r="D205" s="40" t="s">
        <v>466</v>
      </c>
      <c r="E205" s="29">
        <v>7384</v>
      </c>
      <c r="F205" s="29">
        <f>Table2[[#This Row],[Rate]]*Table2[[#This Row],[Qty]]</f>
        <v>51688</v>
      </c>
      <c r="G205" s="62">
        <f>G204</f>
        <v>0.95857142857142874</v>
      </c>
      <c r="H205" s="29">
        <v>49546.640000000007</v>
      </c>
      <c r="I205" s="29">
        <f>Table2[[#This Row],[Cumulative Amount]]-Table2[[#This Row],[Previous Amount]]</f>
        <v>0</v>
      </c>
      <c r="J205" s="29">
        <f>Table2[[#This Row],[Progress %]]*Table2[[#This Row],[Amount]]</f>
        <v>49546.640000000007</v>
      </c>
    </row>
    <row r="206" spans="1:10" ht="72">
      <c r="A206" s="40"/>
      <c r="B206" s="28" t="s">
        <v>179</v>
      </c>
      <c r="C206" s="40"/>
      <c r="D206" s="40"/>
      <c r="E206" s="29"/>
      <c r="F206" s="29"/>
      <c r="G206" s="62"/>
      <c r="H206" s="29"/>
      <c r="I206" s="29"/>
      <c r="J206" s="29"/>
    </row>
    <row r="207" spans="1:10">
      <c r="A207" s="40">
        <v>2</v>
      </c>
      <c r="B207" s="28" t="s">
        <v>189</v>
      </c>
      <c r="C207" s="40"/>
      <c r="D207" s="40"/>
      <c r="E207" s="29"/>
      <c r="F207" s="29"/>
      <c r="G207" s="62"/>
      <c r="H207" s="29"/>
      <c r="I207" s="29"/>
      <c r="J207" s="29"/>
    </row>
    <row r="208" spans="1:10">
      <c r="A208" s="40"/>
      <c r="B208" s="28" t="s">
        <v>181</v>
      </c>
      <c r="C208" s="40">
        <v>7</v>
      </c>
      <c r="D208" s="40" t="s">
        <v>466</v>
      </c>
      <c r="E208" s="29">
        <v>0</v>
      </c>
      <c r="F208" s="29"/>
      <c r="G208" s="62"/>
      <c r="H208" s="29"/>
      <c r="I208" s="29">
        <f>Table2[[#This Row],[Cumulative Amount]]-Table2[[#This Row],[Previous Amount]]</f>
        <v>0</v>
      </c>
      <c r="J208" s="29">
        <f>Table2[[#This Row],[Progress %]]*Table2[[#This Row],[Amount]]</f>
        <v>0</v>
      </c>
    </row>
    <row r="209" spans="1:10">
      <c r="A209" s="40">
        <v>3</v>
      </c>
      <c r="B209" s="28" t="s">
        <v>182</v>
      </c>
      <c r="C209" s="40"/>
      <c r="D209" s="40"/>
      <c r="E209" s="29"/>
      <c r="F209" s="29"/>
      <c r="G209" s="62"/>
      <c r="H209" s="29"/>
      <c r="I209" s="29"/>
      <c r="J209" s="29"/>
    </row>
    <row r="210" spans="1:10" ht="28.8">
      <c r="A210" s="40"/>
      <c r="B210" s="28" t="s">
        <v>183</v>
      </c>
      <c r="C210" s="40"/>
      <c r="D210" s="40"/>
      <c r="E210" s="29"/>
      <c r="F210" s="29"/>
      <c r="G210" s="62"/>
      <c r="H210" s="29"/>
      <c r="I210" s="29"/>
      <c r="J210" s="29"/>
    </row>
    <row r="211" spans="1:10">
      <c r="A211" s="40"/>
      <c r="B211" s="28" t="s">
        <v>184</v>
      </c>
      <c r="C211" s="40">
        <v>7</v>
      </c>
      <c r="D211" s="40" t="s">
        <v>466</v>
      </c>
      <c r="E211" s="29">
        <v>2227</v>
      </c>
      <c r="F211" s="29">
        <f>Table2[[#This Row],[Rate]]*Table2[[#This Row],[Qty]]</f>
        <v>15589</v>
      </c>
      <c r="G211" s="62">
        <f>Progress!E237</f>
        <v>0.95642857142857152</v>
      </c>
      <c r="H211" s="29">
        <v>14909.765000000001</v>
      </c>
      <c r="I211" s="29">
        <f>Table2[[#This Row],[Cumulative Amount]]-Table2[[#This Row],[Previous Amount]]</f>
        <v>0</v>
      </c>
      <c r="J211" s="29">
        <f>Table2[[#This Row],[Progress %]]*Table2[[#This Row],[Amount]]</f>
        <v>14909.765000000001</v>
      </c>
    </row>
    <row r="212" spans="1:10">
      <c r="A212" s="40">
        <v>4</v>
      </c>
      <c r="B212" s="28" t="s">
        <v>185</v>
      </c>
      <c r="C212" s="40"/>
      <c r="D212" s="40"/>
      <c r="E212" s="29"/>
      <c r="F212" s="29"/>
      <c r="G212" s="62"/>
      <c r="H212" s="29"/>
      <c r="I212" s="29"/>
      <c r="J212" s="29"/>
    </row>
    <row r="213" spans="1:10" ht="43.2">
      <c r="A213" s="40"/>
      <c r="B213" s="28" t="s">
        <v>186</v>
      </c>
      <c r="C213" s="40"/>
      <c r="D213" s="40"/>
      <c r="E213" s="29"/>
      <c r="F213" s="29"/>
      <c r="G213" s="62"/>
      <c r="H213" s="29"/>
      <c r="I213" s="29"/>
      <c r="J213" s="29"/>
    </row>
    <row r="214" spans="1:10">
      <c r="A214" s="40"/>
      <c r="B214" s="28" t="s">
        <v>187</v>
      </c>
      <c r="C214" s="40">
        <v>7</v>
      </c>
      <c r="D214" s="40" t="s">
        <v>466</v>
      </c>
      <c r="E214" s="29">
        <v>1951</v>
      </c>
      <c r="F214" s="29">
        <f>Table2[[#This Row],[Rate]]*Table2[[#This Row],[Qty]]</f>
        <v>13657</v>
      </c>
      <c r="G214" s="62">
        <f>Progress!F237</f>
        <v>0.80857142857142861</v>
      </c>
      <c r="H214" s="29">
        <v>9384.31</v>
      </c>
      <c r="I214" s="29">
        <f>Table2[[#This Row],[Cumulative Amount]]-Table2[[#This Row],[Previous Amount]]</f>
        <v>1658.3500000000004</v>
      </c>
      <c r="J214" s="29">
        <f>Table2[[#This Row],[Progress %]]*Table2[[#This Row],[Amount]]</f>
        <v>11042.66</v>
      </c>
    </row>
    <row r="215" spans="1:10">
      <c r="A215" s="40"/>
      <c r="B215" s="45" t="s">
        <v>192</v>
      </c>
      <c r="C215" s="40"/>
      <c r="D215" s="40"/>
      <c r="E215" s="29"/>
      <c r="F215" s="29"/>
      <c r="G215" s="62"/>
      <c r="H215" s="29"/>
      <c r="I215" s="29"/>
      <c r="J215" s="29"/>
    </row>
    <row r="216" spans="1:10">
      <c r="A216" s="40">
        <v>1</v>
      </c>
      <c r="B216" s="28" t="s">
        <v>175</v>
      </c>
      <c r="C216" s="40"/>
      <c r="D216" s="40"/>
      <c r="E216" s="29"/>
      <c r="F216" s="29"/>
      <c r="G216" s="62"/>
      <c r="H216" s="29"/>
      <c r="I216" s="29"/>
      <c r="J216" s="29"/>
    </row>
    <row r="217" spans="1:10" ht="57.6">
      <c r="A217" s="40"/>
      <c r="B217" s="28" t="s">
        <v>176</v>
      </c>
      <c r="C217" s="40"/>
      <c r="D217" s="40"/>
      <c r="E217" s="29"/>
      <c r="F217" s="29"/>
      <c r="G217" s="62"/>
      <c r="H217" s="29"/>
      <c r="I217" s="29"/>
      <c r="J217" s="29"/>
    </row>
    <row r="218" spans="1:10">
      <c r="A218" s="40"/>
      <c r="B218" s="28" t="s">
        <v>177</v>
      </c>
      <c r="C218" s="40">
        <v>9</v>
      </c>
      <c r="D218" s="40" t="s">
        <v>466</v>
      </c>
      <c r="E218" s="29">
        <v>7426</v>
      </c>
      <c r="F218" s="29">
        <f>Table2[[#This Row],[Rate]]*Table2[[#This Row],[Qty]]</f>
        <v>66834</v>
      </c>
      <c r="G218" s="62">
        <f>Progress!C238</f>
        <v>0.96666666666666679</v>
      </c>
      <c r="H218" s="29">
        <v>65302.387499999997</v>
      </c>
      <c r="I218" s="29">
        <f>Table2[[#This Row],[Cumulative Amount]]-Table2[[#This Row],[Previous Amount]]</f>
        <v>-696.18749999999272</v>
      </c>
      <c r="J218" s="29">
        <f>Table2[[#This Row],[Progress %]]*Table2[[#This Row],[Amount]]</f>
        <v>64606.200000000004</v>
      </c>
    </row>
    <row r="219" spans="1:10">
      <c r="A219" s="40"/>
      <c r="B219" s="28" t="s">
        <v>178</v>
      </c>
      <c r="C219" s="40">
        <v>9</v>
      </c>
      <c r="D219" s="40" t="s">
        <v>466</v>
      </c>
      <c r="E219" s="29">
        <v>7384</v>
      </c>
      <c r="F219" s="29">
        <f>Table2[[#This Row],[Rate]]*Table2[[#This Row],[Qty]]</f>
        <v>66456</v>
      </c>
      <c r="G219" s="62">
        <f>G218</f>
        <v>0.96666666666666679</v>
      </c>
      <c r="H219" s="29">
        <v>64933.049999999996</v>
      </c>
      <c r="I219" s="29">
        <f>Table2[[#This Row],[Cumulative Amount]]-Table2[[#This Row],[Previous Amount]]</f>
        <v>-692.24999999998545</v>
      </c>
      <c r="J219" s="29">
        <f>Table2[[#This Row],[Progress %]]*Table2[[#This Row],[Amount]]</f>
        <v>64240.80000000001</v>
      </c>
    </row>
    <row r="220" spans="1:10" ht="72">
      <c r="A220" s="40"/>
      <c r="B220" s="28" t="s">
        <v>179</v>
      </c>
      <c r="C220" s="40"/>
      <c r="D220" s="40"/>
      <c r="E220" s="29"/>
      <c r="F220" s="29"/>
      <c r="G220" s="62"/>
      <c r="H220" s="29"/>
      <c r="I220" s="29"/>
      <c r="J220" s="29"/>
    </row>
    <row r="221" spans="1:10">
      <c r="A221" s="40">
        <v>2</v>
      </c>
      <c r="B221" s="28" t="s">
        <v>189</v>
      </c>
      <c r="C221" s="40"/>
      <c r="D221" s="40"/>
      <c r="E221" s="29"/>
      <c r="F221" s="29"/>
      <c r="G221" s="62"/>
      <c r="H221" s="29"/>
      <c r="I221" s="29"/>
      <c r="J221" s="29"/>
    </row>
    <row r="222" spans="1:10">
      <c r="A222" s="40"/>
      <c r="B222" s="28" t="s">
        <v>181</v>
      </c>
      <c r="C222" s="40">
        <v>9</v>
      </c>
      <c r="D222" s="40" t="s">
        <v>466</v>
      </c>
      <c r="E222" s="29">
        <v>0</v>
      </c>
      <c r="F222" s="29"/>
      <c r="G222" s="62"/>
      <c r="H222" s="29"/>
      <c r="I222" s="29">
        <f>Table2[[#This Row],[Cumulative Amount]]-Table2[[#This Row],[Previous Amount]]</f>
        <v>0</v>
      </c>
      <c r="J222" s="29">
        <f>Table2[[#This Row],[Progress %]]*Table2[[#This Row],[Amount]]</f>
        <v>0</v>
      </c>
    </row>
    <row r="223" spans="1:10">
      <c r="A223" s="40">
        <v>3</v>
      </c>
      <c r="B223" s="28" t="s">
        <v>182</v>
      </c>
      <c r="C223" s="40"/>
      <c r="D223" s="40"/>
      <c r="E223" s="29"/>
      <c r="F223" s="29"/>
      <c r="G223" s="62"/>
      <c r="H223" s="29"/>
      <c r="I223" s="29"/>
      <c r="J223" s="29"/>
    </row>
    <row r="224" spans="1:10" ht="28.8">
      <c r="A224" s="40"/>
      <c r="B224" s="28" t="s">
        <v>183</v>
      </c>
      <c r="C224" s="40"/>
      <c r="D224" s="40"/>
      <c r="E224" s="29"/>
      <c r="F224" s="29"/>
      <c r="G224" s="62"/>
      <c r="H224" s="29"/>
      <c r="I224" s="29"/>
      <c r="J224" s="29"/>
    </row>
    <row r="225" spans="1:10">
      <c r="A225" s="40"/>
      <c r="B225" s="28" t="s">
        <v>184</v>
      </c>
      <c r="C225" s="40">
        <v>9</v>
      </c>
      <c r="D225" s="40" t="s">
        <v>466</v>
      </c>
      <c r="E225" s="29">
        <v>2227</v>
      </c>
      <c r="F225" s="29">
        <f>Table2[[#This Row],[Rate]]*Table2[[#This Row],[Qty]]</f>
        <v>20043</v>
      </c>
      <c r="G225" s="62">
        <f>Progress!E238</f>
        <v>0.92000000000000015</v>
      </c>
      <c r="H225" s="29">
        <v>17103.360000000004</v>
      </c>
      <c r="I225" s="29">
        <f>Table2[[#This Row],[Cumulative Amount]]-Table2[[#This Row],[Previous Amount]]</f>
        <v>1336.1999999999971</v>
      </c>
      <c r="J225" s="29">
        <f>Table2[[#This Row],[Progress %]]*Table2[[#This Row],[Amount]]</f>
        <v>18439.560000000001</v>
      </c>
    </row>
    <row r="226" spans="1:10">
      <c r="A226" s="40">
        <v>4</v>
      </c>
      <c r="B226" s="28" t="s">
        <v>185</v>
      </c>
      <c r="C226" s="40"/>
      <c r="D226" s="40"/>
      <c r="E226" s="29"/>
      <c r="F226" s="29"/>
      <c r="G226" s="62"/>
      <c r="H226" s="29"/>
      <c r="I226" s="29"/>
      <c r="J226" s="29"/>
    </row>
    <row r="227" spans="1:10" ht="43.2">
      <c r="A227" s="40"/>
      <c r="B227" s="28" t="s">
        <v>186</v>
      </c>
      <c r="C227" s="40"/>
      <c r="D227" s="40"/>
      <c r="E227" s="29"/>
      <c r="F227" s="29"/>
      <c r="G227" s="62"/>
      <c r="H227" s="29"/>
      <c r="I227" s="29"/>
      <c r="J227" s="29"/>
    </row>
    <row r="228" spans="1:10">
      <c r="A228" s="40"/>
      <c r="B228" s="28" t="s">
        <v>187</v>
      </c>
      <c r="C228" s="40">
        <v>9</v>
      </c>
      <c r="D228" s="40" t="s">
        <v>466</v>
      </c>
      <c r="E228" s="29">
        <v>1951</v>
      </c>
      <c r="F228" s="29">
        <f>Table2[[#This Row],[Rate]]*Table2[[#This Row],[Qty]]</f>
        <v>17559</v>
      </c>
      <c r="G228" s="62">
        <f>Progress!F238</f>
        <v>0.86111111111111116</v>
      </c>
      <c r="H228" s="29">
        <v>15120.25</v>
      </c>
      <c r="I228" s="29">
        <f>Table2[[#This Row],[Cumulative Amount]]-Table2[[#This Row],[Previous Amount]]</f>
        <v>0</v>
      </c>
      <c r="J228" s="29">
        <f>Table2[[#This Row],[Progress %]]*Table2[[#This Row],[Amount]]</f>
        <v>15120.25</v>
      </c>
    </row>
    <row r="229" spans="1:10">
      <c r="A229" s="40"/>
      <c r="B229" s="45" t="s">
        <v>193</v>
      </c>
      <c r="C229" s="40"/>
      <c r="D229" s="40"/>
      <c r="E229" s="29"/>
      <c r="F229" s="29"/>
      <c r="G229" s="62"/>
      <c r="H229" s="29"/>
      <c r="I229" s="29"/>
      <c r="J229" s="29"/>
    </row>
    <row r="230" spans="1:10">
      <c r="A230" s="40">
        <v>1</v>
      </c>
      <c r="B230" s="28" t="s">
        <v>194</v>
      </c>
      <c r="C230" s="40"/>
      <c r="D230" s="40"/>
      <c r="E230" s="29"/>
      <c r="F230" s="29"/>
      <c r="G230" s="62"/>
      <c r="H230" s="29"/>
      <c r="I230" s="29"/>
      <c r="J230" s="29"/>
    </row>
    <row r="231" spans="1:10" ht="57.6">
      <c r="A231" s="40"/>
      <c r="B231" s="28" t="s">
        <v>195</v>
      </c>
      <c r="C231" s="40"/>
      <c r="D231" s="40"/>
      <c r="E231" s="29"/>
      <c r="F231" s="29"/>
      <c r="G231" s="62"/>
      <c r="H231" s="29"/>
      <c r="I231" s="29"/>
      <c r="J231" s="29"/>
    </row>
    <row r="232" spans="1:10">
      <c r="A232" s="40"/>
      <c r="B232" s="28" t="s">
        <v>196</v>
      </c>
      <c r="C232" s="40">
        <v>8</v>
      </c>
      <c r="D232" s="40" t="s">
        <v>466</v>
      </c>
      <c r="E232" s="29">
        <v>4957</v>
      </c>
      <c r="F232" s="29">
        <f>Table2[[#This Row],[Rate]]*Table2[[#This Row],[Qty]]</f>
        <v>39656</v>
      </c>
      <c r="G232" s="62">
        <f>Progress!C239</f>
        <v>0.96500000000000008</v>
      </c>
      <c r="H232" s="29">
        <v>38565.460000000006</v>
      </c>
      <c r="I232" s="29">
        <f>Table2[[#This Row],[Cumulative Amount]]-Table2[[#This Row],[Previous Amount]]</f>
        <v>-297.42000000000553</v>
      </c>
      <c r="J232" s="29">
        <f>Table2[[#This Row],[Progress %]]*Table2[[#This Row],[Amount]]</f>
        <v>38268.04</v>
      </c>
    </row>
    <row r="233" spans="1:10">
      <c r="A233" s="40"/>
      <c r="B233" s="28" t="s">
        <v>197</v>
      </c>
      <c r="C233" s="40">
        <v>8</v>
      </c>
      <c r="D233" s="40" t="s">
        <v>466</v>
      </c>
      <c r="E233" s="29">
        <v>9776</v>
      </c>
      <c r="F233" s="29">
        <f>Table2[[#This Row],[Rate]]*Table2[[#This Row],[Qty]]</f>
        <v>78208</v>
      </c>
      <c r="G233" s="62">
        <f>G232</f>
        <v>0.96500000000000008</v>
      </c>
      <c r="H233" s="29">
        <v>76057.280000000013</v>
      </c>
      <c r="I233" s="29">
        <f>Table2[[#This Row],[Cumulative Amount]]-Table2[[#This Row],[Previous Amount]]</f>
        <v>-586.56000000001222</v>
      </c>
      <c r="J233" s="29">
        <f>Table2[[#This Row],[Progress %]]*Table2[[#This Row],[Amount]]</f>
        <v>75470.720000000001</v>
      </c>
    </row>
    <row r="234" spans="1:10" ht="72">
      <c r="A234" s="40"/>
      <c r="B234" s="28" t="s">
        <v>179</v>
      </c>
      <c r="C234" s="40"/>
      <c r="D234" s="40"/>
      <c r="E234" s="29"/>
      <c r="F234" s="29"/>
      <c r="G234" s="62"/>
      <c r="H234" s="29"/>
      <c r="I234" s="29"/>
      <c r="J234" s="29"/>
    </row>
    <row r="235" spans="1:10">
      <c r="A235" s="40">
        <v>2</v>
      </c>
      <c r="B235" s="28" t="s">
        <v>189</v>
      </c>
      <c r="C235" s="40"/>
      <c r="D235" s="40"/>
      <c r="E235" s="29"/>
      <c r="F235" s="29"/>
      <c r="G235" s="62"/>
      <c r="H235" s="29"/>
      <c r="I235" s="29"/>
      <c r="J235" s="29"/>
    </row>
    <row r="236" spans="1:10">
      <c r="A236" s="40"/>
      <c r="B236" s="28" t="s">
        <v>198</v>
      </c>
      <c r="C236" s="40">
        <v>8</v>
      </c>
      <c r="D236" s="40" t="s">
        <v>466</v>
      </c>
      <c r="E236" s="29">
        <v>0</v>
      </c>
      <c r="F236" s="29"/>
      <c r="G236" s="62"/>
      <c r="H236" s="29"/>
      <c r="I236" s="29">
        <f>Table2[[#This Row],[Cumulative Amount]]-Table2[[#This Row],[Previous Amount]]</f>
        <v>0</v>
      </c>
      <c r="J236" s="29">
        <f>Table2[[#This Row],[Progress %]]*Table2[[#This Row],[Amount]]</f>
        <v>0</v>
      </c>
    </row>
    <row r="237" spans="1:10">
      <c r="A237" s="40">
        <v>3</v>
      </c>
      <c r="B237" s="28" t="s">
        <v>182</v>
      </c>
      <c r="C237" s="40"/>
      <c r="D237" s="40"/>
      <c r="E237" s="29"/>
      <c r="F237" s="29"/>
      <c r="G237" s="62"/>
      <c r="H237" s="29"/>
      <c r="I237" s="29"/>
      <c r="J237" s="29"/>
    </row>
    <row r="238" spans="1:10" ht="28.8">
      <c r="A238" s="40"/>
      <c r="B238" s="28" t="s">
        <v>183</v>
      </c>
      <c r="C238" s="40"/>
      <c r="D238" s="40"/>
      <c r="E238" s="29"/>
      <c r="F238" s="29"/>
      <c r="G238" s="62"/>
      <c r="H238" s="29"/>
      <c r="I238" s="29"/>
      <c r="J238" s="29"/>
    </row>
    <row r="239" spans="1:10">
      <c r="A239" s="40"/>
      <c r="B239" s="28" t="s">
        <v>184</v>
      </c>
      <c r="C239" s="40">
        <v>8</v>
      </c>
      <c r="D239" s="40" t="s">
        <v>466</v>
      </c>
      <c r="E239" s="29">
        <v>2227</v>
      </c>
      <c r="F239" s="29">
        <f>Table2[[#This Row],[Rate]]*Table2[[#This Row],[Qty]]</f>
        <v>17816</v>
      </c>
      <c r="G239" s="62">
        <f>Progress!E239</f>
        <v>0.91250000000000009</v>
      </c>
      <c r="H239" s="29">
        <v>15099.060000000003</v>
      </c>
      <c r="I239" s="29">
        <f>Table2[[#This Row],[Cumulative Amount]]-Table2[[#This Row],[Previous Amount]]</f>
        <v>1158.0399999999991</v>
      </c>
      <c r="J239" s="29">
        <f>Table2[[#This Row],[Progress %]]*Table2[[#This Row],[Amount]]</f>
        <v>16257.100000000002</v>
      </c>
    </row>
    <row r="240" spans="1:10">
      <c r="A240" s="40">
        <v>4</v>
      </c>
      <c r="B240" s="28" t="s">
        <v>185</v>
      </c>
      <c r="C240" s="40"/>
      <c r="D240" s="40"/>
      <c r="E240" s="29"/>
      <c r="F240" s="29"/>
      <c r="G240" s="62"/>
      <c r="H240" s="29"/>
      <c r="I240" s="29"/>
      <c r="J240" s="29"/>
    </row>
    <row r="241" spans="1:10" ht="43.2">
      <c r="A241" s="40"/>
      <c r="B241" s="28" t="s">
        <v>186</v>
      </c>
      <c r="C241" s="40"/>
      <c r="D241" s="40"/>
      <c r="E241" s="29"/>
      <c r="F241" s="29"/>
      <c r="G241" s="62"/>
      <c r="H241" s="29"/>
      <c r="I241" s="29"/>
      <c r="J241" s="29"/>
    </row>
    <row r="242" spans="1:10">
      <c r="A242" s="40"/>
      <c r="B242" s="28" t="s">
        <v>187</v>
      </c>
      <c r="C242" s="40">
        <v>8</v>
      </c>
      <c r="D242" s="40" t="s">
        <v>466</v>
      </c>
      <c r="E242" s="29">
        <v>1951</v>
      </c>
      <c r="F242" s="29">
        <f>Table2[[#This Row],[Rate]]*Table2[[#This Row],[Qty]]</f>
        <v>15608</v>
      </c>
      <c r="G242" s="62">
        <f>Progress!F239</f>
        <v>0.84625000000000006</v>
      </c>
      <c r="H242" s="29">
        <v>13325.330000000002</v>
      </c>
      <c r="I242" s="29">
        <f>Table2[[#This Row],[Cumulative Amount]]-Table2[[#This Row],[Previous Amount]]</f>
        <v>-117.06000000000131</v>
      </c>
      <c r="J242" s="29">
        <f>Table2[[#This Row],[Progress %]]*Table2[[#This Row],[Amount]]</f>
        <v>13208.27</v>
      </c>
    </row>
    <row r="243" spans="1:10">
      <c r="A243" s="40"/>
      <c r="B243" s="45" t="s">
        <v>199</v>
      </c>
      <c r="C243" s="40"/>
      <c r="D243" s="40"/>
      <c r="E243" s="29"/>
      <c r="F243" s="29"/>
      <c r="G243" s="62"/>
      <c r="H243" s="29"/>
      <c r="I243" s="29"/>
      <c r="J243" s="29"/>
    </row>
    <row r="244" spans="1:10">
      <c r="A244" s="40">
        <v>1</v>
      </c>
      <c r="B244" s="28" t="s">
        <v>6</v>
      </c>
      <c r="C244" s="40"/>
      <c r="D244" s="40"/>
      <c r="E244" s="29"/>
      <c r="F244" s="29"/>
      <c r="G244" s="62"/>
      <c r="H244" s="29"/>
      <c r="I244" s="29"/>
      <c r="J244" s="29"/>
    </row>
    <row r="245" spans="1:10" ht="57.6">
      <c r="A245" s="40"/>
      <c r="B245" s="28" t="s">
        <v>176</v>
      </c>
      <c r="C245" s="40"/>
      <c r="D245" s="40"/>
      <c r="E245" s="29"/>
      <c r="F245" s="29"/>
      <c r="G245" s="62"/>
      <c r="H245" s="29"/>
      <c r="I245" s="29"/>
      <c r="J245" s="29"/>
    </row>
    <row r="246" spans="1:10">
      <c r="A246" s="40"/>
      <c r="B246" s="28" t="s">
        <v>177</v>
      </c>
      <c r="C246" s="40">
        <v>9</v>
      </c>
      <c r="D246" s="40" t="s">
        <v>466</v>
      </c>
      <c r="E246" s="29">
        <v>7426</v>
      </c>
      <c r="F246" s="29">
        <f>Table2[[#This Row],[Rate]]*Table2[[#This Row],[Qty]]</f>
        <v>66834</v>
      </c>
      <c r="G246" s="62">
        <f>Progress!C240</f>
        <v>0.96666666666666679</v>
      </c>
      <c r="H246" s="29">
        <v>52619.398333333324</v>
      </c>
      <c r="I246" s="29">
        <f>Table2[[#This Row],[Cumulative Amount]]-Table2[[#This Row],[Previous Amount]]</f>
        <v>11986.801666666681</v>
      </c>
      <c r="J246" s="29">
        <f>Table2[[#This Row],[Progress %]]*Table2[[#This Row],[Amount]]</f>
        <v>64606.200000000004</v>
      </c>
    </row>
    <row r="247" spans="1:10">
      <c r="A247" s="40"/>
      <c r="B247" s="28" t="s">
        <v>178</v>
      </c>
      <c r="C247" s="40">
        <v>9</v>
      </c>
      <c r="D247" s="40" t="s">
        <v>466</v>
      </c>
      <c r="E247" s="29">
        <v>7384</v>
      </c>
      <c r="F247" s="29">
        <f>Table2[[#This Row],[Rate]]*Table2[[#This Row],[Qty]]</f>
        <v>66456</v>
      </c>
      <c r="G247" s="62">
        <f>G246</f>
        <v>0.96666666666666679</v>
      </c>
      <c r="H247" s="29">
        <v>52321.793333333328</v>
      </c>
      <c r="I247" s="29">
        <f>Table2[[#This Row],[Cumulative Amount]]-Table2[[#This Row],[Previous Amount]]</f>
        <v>11919.006666666683</v>
      </c>
      <c r="J247" s="29">
        <f>Table2[[#This Row],[Progress %]]*Table2[[#This Row],[Amount]]</f>
        <v>64240.80000000001</v>
      </c>
    </row>
    <row r="248" spans="1:10" ht="72">
      <c r="A248" s="40"/>
      <c r="B248" s="28" t="s">
        <v>179</v>
      </c>
      <c r="C248" s="40"/>
      <c r="D248" s="40"/>
      <c r="E248" s="29"/>
      <c r="F248" s="29"/>
      <c r="G248" s="62"/>
      <c r="H248" s="29"/>
      <c r="I248" s="29"/>
      <c r="J248" s="29"/>
    </row>
    <row r="249" spans="1:10">
      <c r="A249" s="40">
        <v>2</v>
      </c>
      <c r="B249" s="28" t="s">
        <v>189</v>
      </c>
      <c r="C249" s="40"/>
      <c r="D249" s="40"/>
      <c r="E249" s="29"/>
      <c r="F249" s="29"/>
      <c r="G249" s="62"/>
      <c r="H249" s="29"/>
      <c r="I249" s="29"/>
      <c r="J249" s="29"/>
    </row>
    <row r="250" spans="1:10">
      <c r="A250" s="40"/>
      <c r="B250" s="28" t="s">
        <v>200</v>
      </c>
      <c r="C250" s="40">
        <v>9</v>
      </c>
      <c r="D250" s="40" t="s">
        <v>466</v>
      </c>
      <c r="E250" s="29">
        <v>0</v>
      </c>
      <c r="F250" s="29"/>
      <c r="G250" s="62"/>
      <c r="H250" s="29"/>
      <c r="I250" s="29">
        <f>Table2[[#This Row],[Cumulative Amount]]-Table2[[#This Row],[Previous Amount]]</f>
        <v>0</v>
      </c>
      <c r="J250" s="29">
        <f>Table2[[#This Row],[Progress %]]*Table2[[#This Row],[Amount]]</f>
        <v>0</v>
      </c>
    </row>
    <row r="251" spans="1:10">
      <c r="A251" s="40">
        <v>3</v>
      </c>
      <c r="B251" s="28" t="s">
        <v>182</v>
      </c>
      <c r="C251" s="40"/>
      <c r="D251" s="40"/>
      <c r="E251" s="29"/>
      <c r="F251" s="29"/>
      <c r="G251" s="62"/>
      <c r="H251" s="29"/>
      <c r="I251" s="29"/>
      <c r="J251" s="29"/>
    </row>
    <row r="252" spans="1:10" ht="28.8">
      <c r="A252" s="40"/>
      <c r="B252" s="28" t="s">
        <v>183</v>
      </c>
      <c r="C252" s="40"/>
      <c r="D252" s="40"/>
      <c r="E252" s="29"/>
      <c r="F252" s="29"/>
      <c r="G252" s="62"/>
      <c r="H252" s="29"/>
      <c r="I252" s="29"/>
      <c r="J252" s="29"/>
    </row>
    <row r="253" spans="1:10">
      <c r="A253" s="40"/>
      <c r="B253" s="28" t="s">
        <v>184</v>
      </c>
      <c r="C253" s="40">
        <v>9</v>
      </c>
      <c r="D253" s="40" t="s">
        <v>466</v>
      </c>
      <c r="E253" s="29">
        <v>2227</v>
      </c>
      <c r="F253" s="29">
        <f>Table2[[#This Row],[Rate]]*Table2[[#This Row],[Qty]]</f>
        <v>20043</v>
      </c>
      <c r="G253" s="62">
        <f>Progress!E240</f>
        <v>0.96166666666666678</v>
      </c>
      <c r="H253" s="29">
        <v>19274.685000000001</v>
      </c>
      <c r="I253" s="29">
        <f>Table2[[#This Row],[Cumulative Amount]]-Table2[[#This Row],[Previous Amount]]</f>
        <v>0</v>
      </c>
      <c r="J253" s="29">
        <f>Table2[[#This Row],[Progress %]]*Table2[[#This Row],[Amount]]</f>
        <v>19274.685000000001</v>
      </c>
    </row>
    <row r="254" spans="1:10">
      <c r="A254" s="40">
        <v>4</v>
      </c>
      <c r="B254" s="28" t="s">
        <v>185</v>
      </c>
      <c r="C254" s="40"/>
      <c r="D254" s="40"/>
      <c r="E254" s="29"/>
      <c r="F254" s="29"/>
      <c r="G254" s="62"/>
      <c r="H254" s="29"/>
      <c r="I254" s="29"/>
      <c r="J254" s="29"/>
    </row>
    <row r="255" spans="1:10" ht="43.2">
      <c r="A255" s="40"/>
      <c r="B255" s="28" t="s">
        <v>186</v>
      </c>
      <c r="C255" s="40"/>
      <c r="D255" s="40"/>
      <c r="E255" s="29"/>
      <c r="F255" s="29"/>
      <c r="G255" s="62"/>
      <c r="H255" s="29"/>
      <c r="I255" s="29"/>
      <c r="J255" s="29"/>
    </row>
    <row r="256" spans="1:10">
      <c r="A256" s="40"/>
      <c r="B256" s="28" t="s">
        <v>187</v>
      </c>
      <c r="C256" s="40">
        <v>9</v>
      </c>
      <c r="D256" s="40" t="s">
        <v>466</v>
      </c>
      <c r="E256" s="29">
        <v>1951</v>
      </c>
      <c r="F256" s="29">
        <f>Table2[[#This Row],[Rate]]*Table2[[#This Row],[Qty]]</f>
        <v>17559</v>
      </c>
      <c r="G256" s="62">
        <f>Progress!F240</f>
        <v>0.97000000000000008</v>
      </c>
      <c r="H256" s="29">
        <v>17032.230000000003</v>
      </c>
      <c r="I256" s="29">
        <f>Table2[[#This Row],[Cumulative Amount]]-Table2[[#This Row],[Previous Amount]]</f>
        <v>0</v>
      </c>
      <c r="J256" s="29">
        <f>Table2[[#This Row],[Progress %]]*Table2[[#This Row],[Amount]]</f>
        <v>17032.230000000003</v>
      </c>
    </row>
    <row r="257" spans="1:10">
      <c r="A257" s="40"/>
      <c r="B257" s="45" t="s">
        <v>201</v>
      </c>
      <c r="C257" s="40"/>
      <c r="D257" s="40"/>
      <c r="E257" s="29"/>
      <c r="F257" s="29"/>
      <c r="G257" s="62"/>
      <c r="H257" s="29"/>
      <c r="I257" s="29"/>
      <c r="J257" s="29"/>
    </row>
    <row r="258" spans="1:10">
      <c r="A258" s="40">
        <v>1</v>
      </c>
      <c r="B258" s="28" t="s">
        <v>194</v>
      </c>
      <c r="C258" s="40"/>
      <c r="D258" s="40"/>
      <c r="E258" s="29"/>
      <c r="F258" s="29"/>
      <c r="G258" s="62"/>
      <c r="H258" s="29"/>
      <c r="I258" s="29"/>
      <c r="J258" s="29"/>
    </row>
    <row r="259" spans="1:10" ht="57.6">
      <c r="A259" s="40"/>
      <c r="B259" s="28" t="s">
        <v>195</v>
      </c>
      <c r="C259" s="40"/>
      <c r="D259" s="40"/>
      <c r="E259" s="29"/>
      <c r="F259" s="29"/>
      <c r="G259" s="62"/>
      <c r="H259" s="29"/>
      <c r="I259" s="29"/>
      <c r="J259" s="29"/>
    </row>
    <row r="260" spans="1:10">
      <c r="A260" s="40"/>
      <c r="B260" s="28" t="s">
        <v>196</v>
      </c>
      <c r="C260" s="40">
        <v>1</v>
      </c>
      <c r="D260" s="40" t="s">
        <v>466</v>
      </c>
      <c r="E260" s="29">
        <v>4957</v>
      </c>
      <c r="F260" s="29">
        <f>Table2[[#This Row],[Rate]]*Table2[[#This Row],[Qty]]</f>
        <v>4957</v>
      </c>
      <c r="G260" s="62">
        <f>Progress!C236</f>
        <v>0.97250000000000014</v>
      </c>
      <c r="H260" s="29">
        <v>4820.6825000000008</v>
      </c>
      <c r="I260" s="29">
        <f>Table2[[#This Row],[Cumulative Amount]]-Table2[[#This Row],[Previous Amount]]</f>
        <v>0</v>
      </c>
      <c r="J260" s="29">
        <f>Table2[[#This Row],[Progress %]]*Table2[[#This Row],[Amount]]</f>
        <v>4820.6825000000008</v>
      </c>
    </row>
    <row r="261" spans="1:10">
      <c r="A261" s="40"/>
      <c r="B261" s="28" t="s">
        <v>197</v>
      </c>
      <c r="C261" s="40">
        <v>1</v>
      </c>
      <c r="D261" s="40" t="s">
        <v>466</v>
      </c>
      <c r="E261" s="29">
        <v>9776</v>
      </c>
      <c r="F261" s="29">
        <f>Table2[[#This Row],[Rate]]*Table2[[#This Row],[Qty]]</f>
        <v>9776</v>
      </c>
      <c r="G261" s="62">
        <f>G260</f>
        <v>0.97250000000000014</v>
      </c>
      <c r="H261" s="29">
        <v>9507.1600000000017</v>
      </c>
      <c r="I261" s="29">
        <f>Table2[[#This Row],[Cumulative Amount]]-Table2[[#This Row],[Previous Amount]]</f>
        <v>0</v>
      </c>
      <c r="J261" s="29">
        <f>Table2[[#This Row],[Progress %]]*Table2[[#This Row],[Amount]]</f>
        <v>9507.1600000000017</v>
      </c>
    </row>
    <row r="262" spans="1:10" ht="72">
      <c r="A262" s="40"/>
      <c r="B262" s="28" t="s">
        <v>179</v>
      </c>
      <c r="C262" s="40"/>
      <c r="D262" s="40"/>
      <c r="E262" s="29"/>
      <c r="F262" s="29"/>
      <c r="G262" s="62"/>
      <c r="H262" s="29"/>
      <c r="I262" s="29"/>
      <c r="J262" s="29"/>
    </row>
    <row r="263" spans="1:10">
      <c r="A263" s="40">
        <v>2</v>
      </c>
      <c r="B263" s="28" t="s">
        <v>189</v>
      </c>
      <c r="C263" s="40"/>
      <c r="D263" s="40"/>
      <c r="E263" s="29"/>
      <c r="F263" s="29"/>
      <c r="G263" s="62"/>
      <c r="H263" s="29"/>
      <c r="I263" s="29"/>
      <c r="J263" s="29"/>
    </row>
    <row r="264" spans="1:10">
      <c r="A264" s="40"/>
      <c r="B264" s="28" t="s">
        <v>198</v>
      </c>
      <c r="C264" s="40">
        <v>1</v>
      </c>
      <c r="D264" s="40" t="s">
        <v>466</v>
      </c>
      <c r="E264" s="29">
        <v>0</v>
      </c>
      <c r="F264" s="29"/>
      <c r="G264" s="62"/>
      <c r="H264" s="29"/>
      <c r="I264" s="29">
        <f>Table2[[#This Row],[Cumulative Amount]]-Table2[[#This Row],[Previous Amount]]</f>
        <v>0</v>
      </c>
      <c r="J264" s="29">
        <f>Table2[[#This Row],[Progress %]]*Table2[[#This Row],[Amount]]</f>
        <v>0</v>
      </c>
    </row>
    <row r="265" spans="1:10">
      <c r="A265" s="40">
        <v>3</v>
      </c>
      <c r="B265" s="28" t="s">
        <v>182</v>
      </c>
      <c r="C265" s="40"/>
      <c r="D265" s="40"/>
      <c r="E265" s="29"/>
      <c r="F265" s="29"/>
      <c r="G265" s="62"/>
      <c r="H265" s="29"/>
      <c r="I265" s="29"/>
      <c r="J265" s="29"/>
    </row>
    <row r="266" spans="1:10" ht="28.8">
      <c r="A266" s="40"/>
      <c r="B266" s="28" t="s">
        <v>183</v>
      </c>
      <c r="C266" s="40"/>
      <c r="D266" s="40"/>
      <c r="E266" s="29"/>
      <c r="F266" s="29"/>
      <c r="G266" s="62"/>
      <c r="H266" s="29"/>
      <c r="I266" s="29"/>
      <c r="J266" s="29"/>
    </row>
    <row r="267" spans="1:10">
      <c r="A267" s="40"/>
      <c r="B267" s="28" t="s">
        <v>184</v>
      </c>
      <c r="C267" s="40">
        <v>1</v>
      </c>
      <c r="D267" s="40" t="s">
        <v>466</v>
      </c>
      <c r="E267" s="29">
        <v>2227</v>
      </c>
      <c r="F267" s="29">
        <f>Table2[[#This Row],[Rate]]*Table2[[#This Row],[Qty]]</f>
        <v>2227</v>
      </c>
      <c r="G267" s="62">
        <f>Progress!E241</f>
        <v>0.98</v>
      </c>
      <c r="H267" s="29">
        <v>1887.3825000000004</v>
      </c>
      <c r="I267" s="29">
        <f>Table2[[#This Row],[Cumulative Amount]]-Table2[[#This Row],[Previous Amount]]</f>
        <v>295.07749999999965</v>
      </c>
      <c r="J267" s="29">
        <f>Table2[[#This Row],[Progress %]]*Table2[[#This Row],[Amount]]</f>
        <v>2182.46</v>
      </c>
    </row>
    <row r="268" spans="1:10">
      <c r="A268" s="40">
        <v>4</v>
      </c>
      <c r="B268" s="28" t="s">
        <v>185</v>
      </c>
      <c r="C268" s="40"/>
      <c r="D268" s="40"/>
      <c r="E268" s="29"/>
      <c r="F268" s="29"/>
      <c r="G268" s="62"/>
      <c r="H268" s="29"/>
      <c r="I268" s="29"/>
      <c r="J268" s="29"/>
    </row>
    <row r="269" spans="1:10" ht="43.2">
      <c r="A269" s="40"/>
      <c r="B269" s="28" t="s">
        <v>186</v>
      </c>
      <c r="C269" s="40"/>
      <c r="D269" s="40"/>
      <c r="E269" s="29"/>
      <c r="F269" s="29"/>
      <c r="G269" s="62"/>
      <c r="H269" s="29"/>
      <c r="I269" s="29"/>
      <c r="J269" s="29"/>
    </row>
    <row r="270" spans="1:10">
      <c r="A270" s="40"/>
      <c r="B270" s="28" t="s">
        <v>187</v>
      </c>
      <c r="C270" s="40">
        <v>1</v>
      </c>
      <c r="D270" s="40" t="s">
        <v>466</v>
      </c>
      <c r="E270" s="29">
        <v>1951</v>
      </c>
      <c r="F270" s="29">
        <f>Table2[[#This Row],[Rate]]*Table2[[#This Row],[Qty]]</f>
        <v>1951</v>
      </c>
      <c r="G270" s="62">
        <f>Progress!F241</f>
        <v>0.98</v>
      </c>
      <c r="H270" s="29">
        <v>1665.6662500000002</v>
      </c>
      <c r="I270" s="29">
        <f>Table2[[#This Row],[Cumulative Amount]]-Table2[[#This Row],[Previous Amount]]</f>
        <v>246.3137499999998</v>
      </c>
      <c r="J270" s="29">
        <f>Table2[[#This Row],[Progress %]]*Table2[[#This Row],[Amount]]</f>
        <v>1911.98</v>
      </c>
    </row>
    <row r="271" spans="1:10">
      <c r="A271" s="40"/>
      <c r="B271" s="45" t="s">
        <v>202</v>
      </c>
      <c r="C271" s="40"/>
      <c r="D271" s="40"/>
      <c r="E271" s="29"/>
      <c r="F271" s="29"/>
      <c r="G271" s="62"/>
      <c r="H271" s="29"/>
      <c r="I271" s="29"/>
      <c r="J271" s="29"/>
    </row>
    <row r="272" spans="1:10">
      <c r="A272" s="40">
        <v>1</v>
      </c>
      <c r="B272" s="28" t="s">
        <v>6</v>
      </c>
      <c r="C272" s="40"/>
      <c r="D272" s="40"/>
      <c r="E272" s="29"/>
      <c r="F272" s="29"/>
      <c r="G272" s="62"/>
      <c r="H272" s="29"/>
      <c r="I272" s="29"/>
      <c r="J272" s="29"/>
    </row>
    <row r="273" spans="1:10" ht="57.6">
      <c r="A273" s="40"/>
      <c r="B273" s="28" t="s">
        <v>203</v>
      </c>
      <c r="C273" s="40"/>
      <c r="D273" s="40"/>
      <c r="E273" s="29"/>
      <c r="F273" s="29"/>
      <c r="G273" s="62"/>
      <c r="H273" s="29"/>
      <c r="I273" s="29"/>
      <c r="J273" s="29"/>
    </row>
    <row r="274" spans="1:10">
      <c r="A274" s="40"/>
      <c r="B274" s="28" t="s">
        <v>204</v>
      </c>
      <c r="C274" s="40">
        <v>13</v>
      </c>
      <c r="D274" s="40" t="s">
        <v>466</v>
      </c>
      <c r="E274" s="29">
        <v>6044</v>
      </c>
      <c r="F274" s="29">
        <f>Table2[[#This Row],[Rate]]*Table2[[#This Row],[Qty]]</f>
        <v>78572</v>
      </c>
      <c r="G274" s="62">
        <f>Progress!C242</f>
        <v>0.96599999999999975</v>
      </c>
      <c r="H274" s="29">
        <v>75900.551999999981</v>
      </c>
      <c r="I274" s="29">
        <f>Table2[[#This Row],[Cumulative Amount]]-Table2[[#This Row],[Previous Amount]]</f>
        <v>0</v>
      </c>
      <c r="J274" s="29">
        <f>Table2[[#This Row],[Progress %]]*Table2[[#This Row],[Amount]]</f>
        <v>75900.551999999981</v>
      </c>
    </row>
    <row r="275" spans="1:10">
      <c r="A275" s="40"/>
      <c r="B275" s="28" t="s">
        <v>205</v>
      </c>
      <c r="C275" s="40">
        <v>13</v>
      </c>
      <c r="D275" s="40" t="s">
        <v>466</v>
      </c>
      <c r="E275" s="29">
        <v>6444</v>
      </c>
      <c r="F275" s="29">
        <f>Table2[[#This Row],[Rate]]*Table2[[#This Row],[Qty]]</f>
        <v>83772</v>
      </c>
      <c r="G275" s="62">
        <f>G274</f>
        <v>0.96599999999999975</v>
      </c>
      <c r="H275" s="29">
        <v>80923.751999999979</v>
      </c>
      <c r="I275" s="29">
        <f>Table2[[#This Row],[Cumulative Amount]]-Table2[[#This Row],[Previous Amount]]</f>
        <v>0</v>
      </c>
      <c r="J275" s="29">
        <f>Table2[[#This Row],[Progress %]]*Table2[[#This Row],[Amount]]</f>
        <v>80923.751999999979</v>
      </c>
    </row>
    <row r="276" spans="1:10">
      <c r="A276" s="40"/>
      <c r="B276" s="28" t="s">
        <v>206</v>
      </c>
      <c r="C276" s="40">
        <v>13</v>
      </c>
      <c r="D276" s="40" t="s">
        <v>466</v>
      </c>
      <c r="E276" s="29">
        <v>4820</v>
      </c>
      <c r="F276" s="29">
        <f>Table2[[#This Row],[Rate]]*Table2[[#This Row],[Qty]]</f>
        <v>62660</v>
      </c>
      <c r="G276" s="62">
        <f>Progress!D242</f>
        <v>0.93666666666666676</v>
      </c>
      <c r="H276" s="29">
        <v>58691.53333333334</v>
      </c>
      <c r="I276" s="29">
        <f>Table2[[#This Row],[Cumulative Amount]]-Table2[[#This Row],[Previous Amount]]</f>
        <v>0</v>
      </c>
      <c r="J276" s="29">
        <f>Table2[[#This Row],[Progress %]]*Table2[[#This Row],[Amount]]</f>
        <v>58691.53333333334</v>
      </c>
    </row>
    <row r="277" spans="1:10">
      <c r="A277" s="40"/>
      <c r="B277" s="28" t="s">
        <v>207</v>
      </c>
      <c r="C277" s="40"/>
      <c r="D277" s="40"/>
      <c r="E277" s="29"/>
      <c r="F277" s="29"/>
      <c r="G277" s="62"/>
      <c r="H277" s="29"/>
      <c r="I277" s="29"/>
      <c r="J277" s="29"/>
    </row>
    <row r="278" spans="1:10" ht="72">
      <c r="A278" s="40"/>
      <c r="B278" s="28" t="s">
        <v>179</v>
      </c>
      <c r="C278" s="40"/>
      <c r="D278" s="40"/>
      <c r="E278" s="29"/>
      <c r="F278" s="29"/>
      <c r="G278" s="62"/>
      <c r="H278" s="29"/>
      <c r="I278" s="29"/>
      <c r="J278" s="29"/>
    </row>
    <row r="279" spans="1:10">
      <c r="A279" s="40">
        <v>2</v>
      </c>
      <c r="B279" s="28" t="s">
        <v>189</v>
      </c>
      <c r="C279" s="40"/>
      <c r="D279" s="40"/>
      <c r="E279" s="29"/>
      <c r="F279" s="29"/>
      <c r="G279" s="62"/>
      <c r="H279" s="29"/>
      <c r="I279" s="29"/>
      <c r="J279" s="29"/>
    </row>
    <row r="280" spans="1:10">
      <c r="A280" s="40"/>
      <c r="B280" s="28" t="s">
        <v>208</v>
      </c>
      <c r="C280" s="40">
        <v>13</v>
      </c>
      <c r="D280" s="40" t="s">
        <v>466</v>
      </c>
      <c r="E280" s="29">
        <v>0</v>
      </c>
      <c r="F280" s="29"/>
      <c r="G280" s="62"/>
      <c r="H280" s="29"/>
      <c r="I280" s="29">
        <f>Table2[[#This Row],[Cumulative Amount]]-Table2[[#This Row],[Previous Amount]]</f>
        <v>0</v>
      </c>
      <c r="J280" s="29">
        <f>Table2[[#This Row],[Progress %]]*Table2[[#This Row],[Amount]]</f>
        <v>0</v>
      </c>
    </row>
    <row r="281" spans="1:10">
      <c r="A281" s="40">
        <v>4</v>
      </c>
      <c r="B281" s="28" t="s">
        <v>185</v>
      </c>
      <c r="C281" s="40"/>
      <c r="D281" s="40"/>
      <c r="E281" s="29"/>
      <c r="F281" s="29"/>
      <c r="G281" s="62"/>
      <c r="H281" s="29"/>
      <c r="I281" s="29"/>
      <c r="J281" s="29"/>
    </row>
    <row r="282" spans="1:10" ht="43.2">
      <c r="A282" s="40"/>
      <c r="B282" s="28" t="s">
        <v>186</v>
      </c>
      <c r="C282" s="40"/>
      <c r="D282" s="40"/>
      <c r="E282" s="29"/>
      <c r="F282" s="29"/>
      <c r="G282" s="62"/>
      <c r="H282" s="29"/>
      <c r="I282" s="29"/>
      <c r="J282" s="29"/>
    </row>
    <row r="283" spans="1:10">
      <c r="A283" s="40"/>
      <c r="B283" s="28" t="s">
        <v>209</v>
      </c>
      <c r="C283" s="40">
        <v>13</v>
      </c>
      <c r="D283" s="40" t="s">
        <v>466</v>
      </c>
      <c r="E283" s="29">
        <v>1951</v>
      </c>
      <c r="F283" s="29">
        <f>Table2[[#This Row],[Rate]]*Table2[[#This Row],[Qty]]</f>
        <v>25363</v>
      </c>
      <c r="G283" s="62">
        <f>Progress!F242</f>
        <v>0.90466666666666662</v>
      </c>
      <c r="H283" s="29">
        <v>15217.8</v>
      </c>
      <c r="I283" s="29">
        <f>Table2[[#This Row],[Cumulative Amount]]-Table2[[#This Row],[Previous Amount]]</f>
        <v>7727.2606666666652</v>
      </c>
      <c r="J283" s="29">
        <f>Table2[[#This Row],[Progress %]]*Table2[[#This Row],[Amount]]</f>
        <v>22945.060666666664</v>
      </c>
    </row>
    <row r="284" spans="1:10" ht="43.2">
      <c r="A284" s="40">
        <v>5</v>
      </c>
      <c r="B284" s="28" t="s">
        <v>210</v>
      </c>
      <c r="C284" s="40"/>
      <c r="D284" s="40"/>
      <c r="E284" s="29"/>
      <c r="F284" s="29"/>
      <c r="G284" s="62"/>
      <c r="H284" s="29"/>
      <c r="I284" s="29"/>
      <c r="J284" s="29"/>
    </row>
    <row r="285" spans="1:10">
      <c r="A285" s="40"/>
      <c r="B285" s="28" t="s">
        <v>211</v>
      </c>
      <c r="C285" s="40">
        <v>13</v>
      </c>
      <c r="D285" s="40" t="s">
        <v>466</v>
      </c>
      <c r="E285" s="29">
        <v>1076</v>
      </c>
      <c r="F285" s="29">
        <f>Table2[[#This Row],[Rate]]*Table2[[#This Row],[Qty]]</f>
        <v>13988</v>
      </c>
      <c r="G285" s="62"/>
      <c r="H285" s="29">
        <v>0</v>
      </c>
      <c r="I285" s="29">
        <f>Table2[[#This Row],[Cumulative Amount]]-Table2[[#This Row],[Previous Amount]]</f>
        <v>0</v>
      </c>
      <c r="J285" s="29">
        <f>Table2[[#This Row],[Progress %]]*Table2[[#This Row],[Amount]]</f>
        <v>0</v>
      </c>
    </row>
    <row r="286" spans="1:10" ht="28.8">
      <c r="A286" s="40"/>
      <c r="B286" s="28" t="s">
        <v>212</v>
      </c>
      <c r="C286" s="40"/>
      <c r="D286" s="40"/>
      <c r="E286" s="29"/>
      <c r="F286" s="29"/>
      <c r="G286" s="62"/>
      <c r="H286" s="29"/>
      <c r="I286" s="29"/>
      <c r="J286" s="29"/>
    </row>
    <row r="287" spans="1:10">
      <c r="A287" s="40">
        <v>3</v>
      </c>
      <c r="B287" s="28" t="s">
        <v>182</v>
      </c>
      <c r="C287" s="40"/>
      <c r="D287" s="40"/>
      <c r="E287" s="29"/>
      <c r="F287" s="29"/>
      <c r="G287" s="62"/>
      <c r="H287" s="29"/>
      <c r="I287" s="29"/>
      <c r="J287" s="29"/>
    </row>
    <row r="288" spans="1:10" ht="28.8">
      <c r="A288" s="40"/>
      <c r="B288" s="28" t="s">
        <v>183</v>
      </c>
      <c r="C288" s="40"/>
      <c r="D288" s="40"/>
      <c r="E288" s="29"/>
      <c r="F288" s="29"/>
      <c r="G288" s="62"/>
      <c r="H288" s="29"/>
      <c r="I288" s="29"/>
      <c r="J288" s="29"/>
    </row>
    <row r="289" spans="1:10">
      <c r="A289" s="40"/>
      <c r="B289" s="28" t="s">
        <v>184</v>
      </c>
      <c r="C289" s="40">
        <v>13</v>
      </c>
      <c r="D289" s="40" t="s">
        <v>466</v>
      </c>
      <c r="E289" s="29">
        <v>2227</v>
      </c>
      <c r="F289" s="29">
        <f>Table2[[#This Row],[Rate]]*Table2[[#This Row],[Qty]]</f>
        <v>28951</v>
      </c>
      <c r="G289" s="62">
        <f>Progress!E242</f>
        <v>0.95833333333333359</v>
      </c>
      <c r="H289" s="29">
        <v>27744.708333333339</v>
      </c>
      <c r="I289" s="29">
        <f>Table2[[#This Row],[Cumulative Amount]]-Table2[[#This Row],[Previous Amount]]</f>
        <v>0</v>
      </c>
      <c r="J289" s="29">
        <f>Table2[[#This Row],[Progress %]]*Table2[[#This Row],[Amount]]</f>
        <v>27744.708333333339</v>
      </c>
    </row>
    <row r="290" spans="1:10">
      <c r="A290" s="40"/>
      <c r="B290" s="45" t="s">
        <v>213</v>
      </c>
      <c r="C290" s="40"/>
      <c r="D290" s="40"/>
      <c r="E290" s="29"/>
      <c r="F290" s="29"/>
      <c r="G290" s="62"/>
      <c r="H290" s="29"/>
      <c r="I290" s="29"/>
      <c r="J290" s="29"/>
    </row>
    <row r="291" spans="1:10">
      <c r="A291" s="40"/>
      <c r="B291" s="28" t="s">
        <v>214</v>
      </c>
      <c r="C291" s="40"/>
      <c r="D291" s="40"/>
      <c r="E291" s="29"/>
      <c r="F291" s="29"/>
      <c r="G291" s="62"/>
      <c r="H291" s="29"/>
      <c r="I291" s="29"/>
      <c r="J291" s="29"/>
    </row>
    <row r="292" spans="1:10">
      <c r="A292" s="40">
        <v>1</v>
      </c>
      <c r="B292" s="28" t="s">
        <v>6</v>
      </c>
      <c r="C292" s="40"/>
      <c r="D292" s="40"/>
      <c r="E292" s="29"/>
      <c r="F292" s="29"/>
      <c r="G292" s="62"/>
      <c r="H292" s="29"/>
      <c r="I292" s="29"/>
      <c r="J292" s="29"/>
    </row>
    <row r="293" spans="1:10" ht="57.6">
      <c r="A293" s="40"/>
      <c r="B293" s="28" t="s">
        <v>215</v>
      </c>
      <c r="C293" s="40"/>
      <c r="D293" s="40"/>
      <c r="E293" s="29"/>
      <c r="F293" s="29"/>
      <c r="G293" s="62"/>
      <c r="H293" s="29"/>
      <c r="I293" s="29"/>
      <c r="J293" s="29"/>
    </row>
    <row r="294" spans="1:10">
      <c r="A294" s="40"/>
      <c r="B294" s="28" t="s">
        <v>204</v>
      </c>
      <c r="C294" s="40">
        <v>0</v>
      </c>
      <c r="D294" s="40" t="s">
        <v>466</v>
      </c>
      <c r="E294" s="29">
        <v>0</v>
      </c>
      <c r="F294" s="29"/>
      <c r="G294" s="62"/>
      <c r="H294" s="29"/>
      <c r="I294" s="29">
        <f>Table2[[#This Row],[Cumulative Amount]]-Table2[[#This Row],[Previous Amount]]</f>
        <v>0</v>
      </c>
      <c r="J294" s="29">
        <f>Table2[[#This Row],[Progress %]]*Table2[[#This Row],[Amount]]</f>
        <v>0</v>
      </c>
    </row>
    <row r="295" spans="1:10">
      <c r="A295" s="40"/>
      <c r="B295" s="28" t="s">
        <v>205</v>
      </c>
      <c r="C295" s="40">
        <v>0</v>
      </c>
      <c r="D295" s="40" t="s">
        <v>466</v>
      </c>
      <c r="E295" s="29">
        <v>0</v>
      </c>
      <c r="F295" s="29"/>
      <c r="G295" s="62"/>
      <c r="H295" s="29"/>
      <c r="I295" s="29">
        <f>Table2[[#This Row],[Cumulative Amount]]-Table2[[#This Row],[Previous Amount]]</f>
        <v>0</v>
      </c>
      <c r="J295" s="29">
        <f>Table2[[#This Row],[Progress %]]*Table2[[#This Row],[Amount]]</f>
        <v>0</v>
      </c>
    </row>
    <row r="296" spans="1:10">
      <c r="A296" s="40"/>
      <c r="B296" s="28" t="s">
        <v>206</v>
      </c>
      <c r="C296" s="40">
        <v>0</v>
      </c>
      <c r="D296" s="40" t="s">
        <v>466</v>
      </c>
      <c r="E296" s="29">
        <v>0</v>
      </c>
      <c r="F296" s="29"/>
      <c r="G296" s="62"/>
      <c r="H296" s="29"/>
      <c r="I296" s="29">
        <f>Table2[[#This Row],[Cumulative Amount]]-Table2[[#This Row],[Previous Amount]]</f>
        <v>0</v>
      </c>
      <c r="J296" s="29">
        <f>Table2[[#This Row],[Progress %]]*Table2[[#This Row],[Amount]]</f>
        <v>0</v>
      </c>
    </row>
    <row r="297" spans="1:10" ht="72">
      <c r="A297" s="40"/>
      <c r="B297" s="28" t="s">
        <v>179</v>
      </c>
      <c r="C297" s="40"/>
      <c r="D297" s="40"/>
      <c r="E297" s="29"/>
      <c r="F297" s="29"/>
      <c r="G297" s="62"/>
      <c r="H297" s="29"/>
      <c r="I297" s="29"/>
      <c r="J297" s="29"/>
    </row>
    <row r="298" spans="1:10">
      <c r="A298" s="40">
        <v>2</v>
      </c>
      <c r="B298" s="28" t="s">
        <v>189</v>
      </c>
      <c r="C298" s="40"/>
      <c r="D298" s="40"/>
      <c r="E298" s="29"/>
      <c r="F298" s="29"/>
      <c r="G298" s="62"/>
      <c r="H298" s="29"/>
      <c r="I298" s="29"/>
      <c r="J298" s="29"/>
    </row>
    <row r="299" spans="1:10">
      <c r="A299" s="40"/>
      <c r="B299" s="28" t="s">
        <v>208</v>
      </c>
      <c r="C299" s="40">
        <v>0</v>
      </c>
      <c r="D299" s="40" t="s">
        <v>466</v>
      </c>
      <c r="E299" s="29">
        <v>0</v>
      </c>
      <c r="F299" s="29"/>
      <c r="G299" s="62"/>
      <c r="H299" s="29"/>
      <c r="I299" s="29">
        <f>Table2[[#This Row],[Cumulative Amount]]-Table2[[#This Row],[Previous Amount]]</f>
        <v>0</v>
      </c>
      <c r="J299" s="29">
        <f>Table2[[#This Row],[Progress %]]*Table2[[#This Row],[Amount]]</f>
        <v>0</v>
      </c>
    </row>
    <row r="300" spans="1:10">
      <c r="A300" s="40"/>
      <c r="B300" s="45" t="s">
        <v>216</v>
      </c>
      <c r="C300" s="40"/>
      <c r="D300" s="40"/>
      <c r="E300" s="29"/>
      <c r="F300" s="29"/>
      <c r="G300" s="62"/>
      <c r="H300" s="29"/>
      <c r="I300" s="29"/>
      <c r="J300" s="29"/>
    </row>
    <row r="301" spans="1:10">
      <c r="A301" s="40">
        <v>1</v>
      </c>
      <c r="B301" s="28" t="s">
        <v>6</v>
      </c>
      <c r="C301" s="40"/>
      <c r="D301" s="40"/>
      <c r="E301" s="29"/>
      <c r="F301" s="29"/>
      <c r="G301" s="62"/>
      <c r="H301" s="29"/>
      <c r="I301" s="29"/>
      <c r="J301" s="29"/>
    </row>
    <row r="302" spans="1:10" ht="57.6">
      <c r="A302" s="40"/>
      <c r="B302" s="28" t="s">
        <v>203</v>
      </c>
      <c r="C302" s="40"/>
      <c r="D302" s="40"/>
      <c r="E302" s="29"/>
      <c r="F302" s="29"/>
      <c r="G302" s="62"/>
      <c r="H302" s="29"/>
      <c r="I302" s="29"/>
      <c r="J302" s="29"/>
    </row>
    <row r="303" spans="1:10">
      <c r="A303" s="40"/>
      <c r="B303" s="28" t="s">
        <v>204</v>
      </c>
      <c r="C303" s="40">
        <v>9</v>
      </c>
      <c r="D303" s="40" t="s">
        <v>466</v>
      </c>
      <c r="E303" s="29">
        <v>6044</v>
      </c>
      <c r="F303" s="29">
        <f>Table2[[#This Row],[Rate]]*Table2[[#This Row],[Qty]]</f>
        <v>54396</v>
      </c>
      <c r="G303" s="62">
        <f>Progress!C243</f>
        <v>0.96666666666666679</v>
      </c>
      <c r="H303" s="29">
        <v>52582.8</v>
      </c>
      <c r="I303" s="29">
        <f>Table2[[#This Row],[Cumulative Amount]]-Table2[[#This Row],[Previous Amount]]</f>
        <v>0</v>
      </c>
      <c r="J303" s="29">
        <f>Table2[[#This Row],[Progress %]]*Table2[[#This Row],[Amount]]</f>
        <v>52582.8</v>
      </c>
    </row>
    <row r="304" spans="1:10">
      <c r="A304" s="40"/>
      <c r="B304" s="28" t="s">
        <v>205</v>
      </c>
      <c r="C304" s="40">
        <v>9</v>
      </c>
      <c r="D304" s="40" t="s">
        <v>466</v>
      </c>
      <c r="E304" s="29">
        <v>6444</v>
      </c>
      <c r="F304" s="29">
        <f>Table2[[#This Row],[Rate]]*Table2[[#This Row],[Qty]]</f>
        <v>57996</v>
      </c>
      <c r="G304" s="62">
        <f>G303</f>
        <v>0.96666666666666679</v>
      </c>
      <c r="H304" s="29">
        <v>56062.80000000001</v>
      </c>
      <c r="I304" s="29">
        <f>Table2[[#This Row],[Cumulative Amount]]-Table2[[#This Row],[Previous Amount]]</f>
        <v>0</v>
      </c>
      <c r="J304" s="29">
        <f>Table2[[#This Row],[Progress %]]*Table2[[#This Row],[Amount]]</f>
        <v>56062.80000000001</v>
      </c>
    </row>
    <row r="305" spans="1:10">
      <c r="A305" s="40"/>
      <c r="B305" s="28" t="s">
        <v>206</v>
      </c>
      <c r="C305" s="40">
        <v>9</v>
      </c>
      <c r="D305" s="40" t="s">
        <v>466</v>
      </c>
      <c r="E305" s="29">
        <v>4820</v>
      </c>
      <c r="F305" s="29">
        <f>Table2[[#This Row],[Rate]]*Table2[[#This Row],[Qty]]</f>
        <v>43380</v>
      </c>
      <c r="G305" s="62">
        <f>Progress!D243</f>
        <v>0.93888888888888899</v>
      </c>
      <c r="H305" s="29">
        <v>40729.000000000007</v>
      </c>
      <c r="I305" s="29">
        <f>Table2[[#This Row],[Cumulative Amount]]-Table2[[#This Row],[Previous Amount]]</f>
        <v>0</v>
      </c>
      <c r="J305" s="29">
        <f>Table2[[#This Row],[Progress %]]*Table2[[#This Row],[Amount]]</f>
        <v>40729.000000000007</v>
      </c>
    </row>
    <row r="306" spans="1:10">
      <c r="A306" s="40"/>
      <c r="B306" s="28" t="s">
        <v>207</v>
      </c>
      <c r="C306" s="40"/>
      <c r="D306" s="40"/>
      <c r="E306" s="29"/>
      <c r="F306" s="29"/>
      <c r="G306" s="62"/>
      <c r="H306" s="29"/>
      <c r="I306" s="29"/>
      <c r="J306" s="29"/>
    </row>
    <row r="307" spans="1:10" ht="72">
      <c r="A307" s="40"/>
      <c r="B307" s="28" t="s">
        <v>179</v>
      </c>
      <c r="C307" s="40"/>
      <c r="D307" s="40"/>
      <c r="E307" s="29"/>
      <c r="F307" s="29"/>
      <c r="G307" s="62"/>
      <c r="H307" s="29"/>
      <c r="I307" s="29"/>
      <c r="J307" s="29"/>
    </row>
    <row r="308" spans="1:10">
      <c r="A308" s="40">
        <v>2</v>
      </c>
      <c r="B308" s="28" t="s">
        <v>189</v>
      </c>
      <c r="C308" s="40"/>
      <c r="D308" s="40"/>
      <c r="E308" s="29"/>
      <c r="F308" s="29"/>
      <c r="G308" s="62"/>
      <c r="H308" s="29"/>
      <c r="I308" s="29"/>
      <c r="J308" s="29"/>
    </row>
    <row r="309" spans="1:10">
      <c r="A309" s="40"/>
      <c r="B309" s="28" t="s">
        <v>208</v>
      </c>
      <c r="C309" s="40">
        <v>9</v>
      </c>
      <c r="D309" s="40" t="s">
        <v>466</v>
      </c>
      <c r="E309" s="29">
        <v>0</v>
      </c>
      <c r="F309" s="29"/>
      <c r="G309" s="62"/>
      <c r="H309" s="29"/>
      <c r="I309" s="29">
        <f>Table2[[#This Row],[Cumulative Amount]]-Table2[[#This Row],[Previous Amount]]</f>
        <v>0</v>
      </c>
      <c r="J309" s="29">
        <f>Table2[[#This Row],[Progress %]]*Table2[[#This Row],[Amount]]</f>
        <v>0</v>
      </c>
    </row>
    <row r="310" spans="1:10">
      <c r="A310" s="40">
        <v>3</v>
      </c>
      <c r="B310" s="28" t="s">
        <v>185</v>
      </c>
      <c r="C310" s="40"/>
      <c r="D310" s="40"/>
      <c r="E310" s="29"/>
      <c r="F310" s="29"/>
      <c r="G310" s="62"/>
      <c r="H310" s="29"/>
      <c r="I310" s="29"/>
      <c r="J310" s="29"/>
    </row>
    <row r="311" spans="1:10" ht="43.2">
      <c r="A311" s="40"/>
      <c r="B311" s="28" t="s">
        <v>186</v>
      </c>
      <c r="C311" s="40"/>
      <c r="D311" s="40"/>
      <c r="E311" s="29"/>
      <c r="F311" s="29"/>
      <c r="G311" s="62"/>
      <c r="H311" s="29"/>
      <c r="I311" s="29"/>
      <c r="J311" s="29"/>
    </row>
    <row r="312" spans="1:10">
      <c r="A312" s="40"/>
      <c r="B312" s="28" t="s">
        <v>209</v>
      </c>
      <c r="C312" s="40">
        <v>9</v>
      </c>
      <c r="D312" s="40" t="s">
        <v>466</v>
      </c>
      <c r="E312" s="29">
        <v>1951</v>
      </c>
      <c r="F312" s="29">
        <f>Table2[[#This Row],[Rate]]*Table2[[#This Row],[Qty]]</f>
        <v>17559</v>
      </c>
      <c r="G312" s="62">
        <f>Progress!F243</f>
        <v>0.86111111111111116</v>
      </c>
      <c r="H312" s="29">
        <v>15120.25</v>
      </c>
      <c r="I312" s="29">
        <f>Table2[[#This Row],[Cumulative Amount]]-Table2[[#This Row],[Previous Amount]]</f>
        <v>0</v>
      </c>
      <c r="J312" s="29">
        <f>Table2[[#This Row],[Progress %]]*Table2[[#This Row],[Amount]]</f>
        <v>15120.25</v>
      </c>
    </row>
    <row r="313" spans="1:10" ht="43.2">
      <c r="A313" s="40">
        <v>4</v>
      </c>
      <c r="B313" s="28" t="s">
        <v>210</v>
      </c>
      <c r="C313" s="40"/>
      <c r="D313" s="40"/>
      <c r="E313" s="29"/>
      <c r="F313" s="29"/>
      <c r="G313" s="62"/>
      <c r="H313" s="29"/>
      <c r="I313" s="29"/>
      <c r="J313" s="29"/>
    </row>
    <row r="314" spans="1:10">
      <c r="A314" s="40"/>
      <c r="B314" s="28" t="s">
        <v>211</v>
      </c>
      <c r="C314" s="40">
        <v>9</v>
      </c>
      <c r="D314" s="40" t="s">
        <v>466</v>
      </c>
      <c r="E314" s="29">
        <v>1076</v>
      </c>
      <c r="F314" s="29">
        <f>Table2[[#This Row],[Rate]]*Table2[[#This Row],[Qty]]</f>
        <v>9684</v>
      </c>
      <c r="G314" s="62">
        <f>G303</f>
        <v>0.96666666666666679</v>
      </c>
      <c r="H314" s="29">
        <v>9361.2000000000007</v>
      </c>
      <c r="I314" s="29">
        <f>Table2[[#This Row],[Cumulative Amount]]-Table2[[#This Row],[Previous Amount]]</f>
        <v>0</v>
      </c>
      <c r="J314" s="29">
        <f>Table2[[#This Row],[Progress %]]*Table2[[#This Row],[Amount]]</f>
        <v>9361.2000000000007</v>
      </c>
    </row>
    <row r="315" spans="1:10" ht="28.8">
      <c r="A315" s="40"/>
      <c r="B315" s="28" t="s">
        <v>212</v>
      </c>
      <c r="C315" s="40"/>
      <c r="D315" s="40"/>
      <c r="E315" s="29"/>
      <c r="F315" s="29"/>
      <c r="G315" s="62"/>
      <c r="H315" s="29"/>
      <c r="I315" s="29"/>
      <c r="J315" s="29"/>
    </row>
    <row r="316" spans="1:10">
      <c r="A316" s="40">
        <v>5</v>
      </c>
      <c r="B316" s="28" t="s">
        <v>182</v>
      </c>
      <c r="C316" s="40"/>
      <c r="D316" s="40"/>
      <c r="E316" s="29"/>
      <c r="F316" s="29"/>
      <c r="G316" s="62"/>
      <c r="H316" s="29"/>
      <c r="I316" s="29"/>
      <c r="J316" s="29"/>
    </row>
    <row r="317" spans="1:10" ht="28.8">
      <c r="A317" s="40"/>
      <c r="B317" s="28" t="s">
        <v>183</v>
      </c>
      <c r="C317" s="40"/>
      <c r="D317" s="40"/>
      <c r="E317" s="29"/>
      <c r="F317" s="29"/>
      <c r="G317" s="62"/>
      <c r="H317" s="29"/>
      <c r="I317" s="29"/>
      <c r="J317" s="29"/>
    </row>
    <row r="318" spans="1:10">
      <c r="A318" s="40"/>
      <c r="B318" s="28" t="s">
        <v>184</v>
      </c>
      <c r="C318" s="40">
        <v>9</v>
      </c>
      <c r="D318" s="40" t="s">
        <v>466</v>
      </c>
      <c r="E318" s="29">
        <v>2227</v>
      </c>
      <c r="F318" s="29">
        <f>Table2[[#This Row],[Rate]]*Table2[[#This Row],[Qty]]</f>
        <v>20043</v>
      </c>
      <c r="G318" s="62">
        <f>Progress!E243</f>
        <v>0.96166666666666678</v>
      </c>
      <c r="H318" s="29">
        <v>19274.685000000001</v>
      </c>
      <c r="I318" s="29">
        <f>Table2[[#This Row],[Cumulative Amount]]-Table2[[#This Row],[Previous Amount]]</f>
        <v>0</v>
      </c>
      <c r="J318" s="29">
        <f>Table2[[#This Row],[Progress %]]*Table2[[#This Row],[Amount]]</f>
        <v>19274.685000000001</v>
      </c>
    </row>
    <row r="319" spans="1:10">
      <c r="A319" s="40"/>
      <c r="B319" s="45" t="s">
        <v>217</v>
      </c>
      <c r="C319" s="40"/>
      <c r="D319" s="40"/>
      <c r="E319" s="29"/>
      <c r="F319" s="29"/>
      <c r="G319" s="62"/>
      <c r="H319" s="29"/>
      <c r="I319" s="29"/>
      <c r="J319" s="29"/>
    </row>
    <row r="320" spans="1:10">
      <c r="A320" s="40">
        <v>1</v>
      </c>
      <c r="B320" s="28" t="s">
        <v>6</v>
      </c>
      <c r="C320" s="40"/>
      <c r="D320" s="40"/>
      <c r="E320" s="29"/>
      <c r="F320" s="29"/>
      <c r="G320" s="62"/>
      <c r="H320" s="29"/>
      <c r="I320" s="29"/>
      <c r="J320" s="29"/>
    </row>
    <row r="321" spans="1:10" ht="57.6">
      <c r="A321" s="40"/>
      <c r="B321" s="28" t="s">
        <v>203</v>
      </c>
      <c r="C321" s="40"/>
      <c r="D321" s="40"/>
      <c r="E321" s="29"/>
      <c r="F321" s="29"/>
      <c r="G321" s="62"/>
      <c r="H321" s="29"/>
      <c r="I321" s="29"/>
      <c r="J321" s="29"/>
    </row>
    <row r="322" spans="1:10">
      <c r="A322" s="40"/>
      <c r="B322" s="28" t="s">
        <v>204</v>
      </c>
      <c r="C322" s="40">
        <v>18</v>
      </c>
      <c r="D322" s="40" t="s">
        <v>466</v>
      </c>
      <c r="E322" s="29">
        <v>6044</v>
      </c>
      <c r="F322" s="29">
        <f>Table2[[#This Row],[Rate]]*Table2[[#This Row],[Qty]]</f>
        <v>108792</v>
      </c>
      <c r="G322" s="62">
        <f>Progress!C244</f>
        <v>0.9740000000000002</v>
      </c>
      <c r="H322" s="29">
        <v>105963.40800000002</v>
      </c>
      <c r="I322" s="29">
        <f>Table2[[#This Row],[Cumulative Amount]]-Table2[[#This Row],[Previous Amount]]</f>
        <v>0</v>
      </c>
      <c r="J322" s="29">
        <f>Table2[[#This Row],[Progress %]]*Table2[[#This Row],[Amount]]</f>
        <v>105963.40800000002</v>
      </c>
    </row>
    <row r="323" spans="1:10">
      <c r="A323" s="40"/>
      <c r="B323" s="28" t="s">
        <v>205</v>
      </c>
      <c r="C323" s="40">
        <v>18</v>
      </c>
      <c r="D323" s="40" t="s">
        <v>466</v>
      </c>
      <c r="E323" s="29">
        <v>6444</v>
      </c>
      <c r="F323" s="29">
        <f>Table2[[#This Row],[Rate]]*Table2[[#This Row],[Qty]]</f>
        <v>115992</v>
      </c>
      <c r="G323" s="62">
        <f>G322</f>
        <v>0.9740000000000002</v>
      </c>
      <c r="H323" s="29">
        <v>112976.20800000003</v>
      </c>
      <c r="I323" s="29">
        <f>Table2[[#This Row],[Cumulative Amount]]-Table2[[#This Row],[Previous Amount]]</f>
        <v>0</v>
      </c>
      <c r="J323" s="29">
        <f>Table2[[#This Row],[Progress %]]*Table2[[#This Row],[Amount]]</f>
        <v>112976.20800000003</v>
      </c>
    </row>
    <row r="324" spans="1:10">
      <c r="A324" s="40"/>
      <c r="B324" s="28" t="s">
        <v>206</v>
      </c>
      <c r="C324" s="40">
        <v>18</v>
      </c>
      <c r="D324" s="40" t="s">
        <v>466</v>
      </c>
      <c r="E324" s="29">
        <v>4820</v>
      </c>
      <c r="F324" s="29">
        <f>Table2[[#This Row],[Rate]]*Table2[[#This Row],[Qty]]</f>
        <v>86760</v>
      </c>
      <c r="G324" s="62">
        <f>Progress!D244</f>
        <v>0.94999999999999962</v>
      </c>
      <c r="H324" s="29">
        <v>82421.999999999971</v>
      </c>
      <c r="I324" s="29">
        <f>Table2[[#This Row],[Cumulative Amount]]-Table2[[#This Row],[Previous Amount]]</f>
        <v>0</v>
      </c>
      <c r="J324" s="29">
        <f>Table2[[#This Row],[Progress %]]*Table2[[#This Row],[Amount]]</f>
        <v>82421.999999999971</v>
      </c>
    </row>
    <row r="325" spans="1:10">
      <c r="A325" s="40"/>
      <c r="B325" s="28" t="s">
        <v>207</v>
      </c>
      <c r="C325" s="40"/>
      <c r="D325" s="40"/>
      <c r="E325" s="29"/>
      <c r="F325" s="29"/>
      <c r="G325" s="62"/>
      <c r="H325" s="29"/>
      <c r="I325" s="29"/>
      <c r="J325" s="29"/>
    </row>
    <row r="326" spans="1:10" ht="72">
      <c r="A326" s="40"/>
      <c r="B326" s="28" t="s">
        <v>179</v>
      </c>
      <c r="C326" s="40"/>
      <c r="D326" s="40"/>
      <c r="E326" s="29"/>
      <c r="F326" s="29"/>
      <c r="G326" s="62"/>
      <c r="H326" s="29"/>
      <c r="I326" s="29"/>
      <c r="J326" s="29"/>
    </row>
    <row r="327" spans="1:10">
      <c r="A327" s="40">
        <v>2</v>
      </c>
      <c r="B327" s="28" t="s">
        <v>189</v>
      </c>
      <c r="C327" s="40"/>
      <c r="D327" s="40"/>
      <c r="E327" s="29"/>
      <c r="F327" s="29"/>
      <c r="G327" s="62"/>
      <c r="H327" s="29"/>
      <c r="I327" s="29"/>
      <c r="J327" s="29"/>
    </row>
    <row r="328" spans="1:10">
      <c r="A328" s="40"/>
      <c r="B328" s="28" t="s">
        <v>208</v>
      </c>
      <c r="C328" s="40">
        <v>18</v>
      </c>
      <c r="D328" s="40" t="s">
        <v>466</v>
      </c>
      <c r="E328" s="29">
        <v>0</v>
      </c>
      <c r="F328" s="29"/>
      <c r="G328" s="62"/>
      <c r="H328" s="29"/>
      <c r="I328" s="29">
        <f>Table2[[#This Row],[Cumulative Amount]]-Table2[[#This Row],[Previous Amount]]</f>
        <v>0</v>
      </c>
      <c r="J328" s="29">
        <f>Table2[[#This Row],[Progress %]]*Table2[[#This Row],[Amount]]</f>
        <v>0</v>
      </c>
    </row>
    <row r="329" spans="1:10">
      <c r="A329" s="40">
        <v>4</v>
      </c>
      <c r="B329" s="28" t="s">
        <v>185</v>
      </c>
      <c r="C329" s="40"/>
      <c r="D329" s="40"/>
      <c r="E329" s="29"/>
      <c r="F329" s="29"/>
      <c r="G329" s="62"/>
      <c r="H329" s="29"/>
      <c r="I329" s="29"/>
      <c r="J329" s="29"/>
    </row>
    <row r="330" spans="1:10" ht="43.2">
      <c r="A330" s="40"/>
      <c r="B330" s="28" t="s">
        <v>186</v>
      </c>
      <c r="C330" s="40"/>
      <c r="D330" s="40"/>
      <c r="E330" s="29"/>
      <c r="F330" s="29"/>
      <c r="G330" s="62"/>
      <c r="H330" s="29"/>
      <c r="I330" s="29"/>
      <c r="J330" s="29"/>
    </row>
    <row r="331" spans="1:10">
      <c r="A331" s="40"/>
      <c r="B331" s="28" t="s">
        <v>209</v>
      </c>
      <c r="C331" s="40">
        <v>18</v>
      </c>
      <c r="D331" s="40" t="s">
        <v>466</v>
      </c>
      <c r="E331" s="29">
        <v>1951</v>
      </c>
      <c r="F331" s="29">
        <f>Table2[[#This Row],[Rate]]*Table2[[#This Row],[Qty]]</f>
        <v>35118</v>
      </c>
      <c r="G331" s="62">
        <f>Progress!F244</f>
        <v>0.97700000000000009</v>
      </c>
      <c r="H331" s="29">
        <v>34310.286</v>
      </c>
      <c r="I331" s="29">
        <f>Table2[[#This Row],[Cumulative Amount]]-Table2[[#This Row],[Previous Amount]]</f>
        <v>0</v>
      </c>
      <c r="J331" s="29">
        <f>Table2[[#This Row],[Progress %]]*Table2[[#This Row],[Amount]]</f>
        <v>34310.286</v>
      </c>
    </row>
    <row r="332" spans="1:10" ht="43.2">
      <c r="A332" s="40">
        <v>5</v>
      </c>
      <c r="B332" s="28" t="s">
        <v>210</v>
      </c>
      <c r="C332" s="40"/>
      <c r="D332" s="40"/>
      <c r="E332" s="29"/>
      <c r="F332" s="29"/>
      <c r="G332" s="62"/>
      <c r="H332" s="29"/>
      <c r="I332" s="29"/>
      <c r="J332" s="29"/>
    </row>
    <row r="333" spans="1:10">
      <c r="A333" s="40"/>
      <c r="B333" s="28" t="s">
        <v>211</v>
      </c>
      <c r="C333" s="40">
        <v>18</v>
      </c>
      <c r="D333" s="40" t="s">
        <v>466</v>
      </c>
      <c r="E333" s="29">
        <v>1076</v>
      </c>
      <c r="F333" s="29">
        <f>Table2[[#This Row],[Rate]]*Table2[[#This Row],[Qty]]</f>
        <v>19368</v>
      </c>
      <c r="G333" s="62">
        <f>G322</f>
        <v>0.9740000000000002</v>
      </c>
      <c r="H333" s="29">
        <v>18922.536</v>
      </c>
      <c r="I333" s="29">
        <f>Table2[[#This Row],[Cumulative Amount]]-Table2[[#This Row],[Previous Amount]]</f>
        <v>-58.103999999995722</v>
      </c>
      <c r="J333" s="29">
        <f>Table2[[#This Row],[Progress %]]*Table2[[#This Row],[Amount]]</f>
        <v>18864.432000000004</v>
      </c>
    </row>
    <row r="334" spans="1:10" ht="28.8">
      <c r="A334" s="40"/>
      <c r="B334" s="28" t="s">
        <v>212</v>
      </c>
      <c r="C334" s="40"/>
      <c r="D334" s="40"/>
      <c r="E334" s="29"/>
      <c r="F334" s="29"/>
      <c r="G334" s="62"/>
      <c r="H334" s="29"/>
      <c r="I334" s="29"/>
      <c r="J334" s="29"/>
    </row>
    <row r="335" spans="1:10">
      <c r="A335" s="40">
        <v>3</v>
      </c>
      <c r="B335" s="28" t="s">
        <v>182</v>
      </c>
      <c r="C335" s="40"/>
      <c r="D335" s="40"/>
      <c r="E335" s="29"/>
      <c r="F335" s="29"/>
      <c r="G335" s="62"/>
      <c r="H335" s="29"/>
      <c r="I335" s="29"/>
      <c r="J335" s="29"/>
    </row>
    <row r="336" spans="1:10" ht="28.8">
      <c r="A336" s="40"/>
      <c r="B336" s="28" t="s">
        <v>183</v>
      </c>
      <c r="C336" s="40"/>
      <c r="D336" s="40"/>
      <c r="E336" s="29"/>
      <c r="F336" s="29"/>
      <c r="G336" s="62"/>
      <c r="H336" s="29"/>
      <c r="I336" s="29"/>
      <c r="J336" s="29"/>
    </row>
    <row r="337" spans="1:10">
      <c r="A337" s="40"/>
      <c r="B337" s="28" t="s">
        <v>184</v>
      </c>
      <c r="C337" s="40">
        <v>18</v>
      </c>
      <c r="D337" s="40" t="s">
        <v>466</v>
      </c>
      <c r="E337" s="29">
        <v>2227</v>
      </c>
      <c r="F337" s="29">
        <f>Table2[[#This Row],[Rate]]*Table2[[#This Row],[Qty]]</f>
        <v>40086</v>
      </c>
      <c r="G337" s="62">
        <f>Progress!E244</f>
        <v>0.97575000000000023</v>
      </c>
      <c r="H337" s="29">
        <v>39113.914500000006</v>
      </c>
      <c r="I337" s="29">
        <f>Table2[[#This Row],[Cumulative Amount]]-Table2[[#This Row],[Previous Amount]]</f>
        <v>0</v>
      </c>
      <c r="J337" s="29">
        <f>Table2[[#This Row],[Progress %]]*Table2[[#This Row],[Amount]]</f>
        <v>39113.914500000006</v>
      </c>
    </row>
    <row r="338" spans="1:10">
      <c r="A338" s="40"/>
      <c r="B338" s="45" t="s">
        <v>218</v>
      </c>
      <c r="C338" s="40"/>
      <c r="D338" s="40"/>
      <c r="E338" s="29"/>
      <c r="F338" s="29"/>
      <c r="G338" s="62"/>
      <c r="H338" s="29"/>
      <c r="I338" s="29"/>
      <c r="J338" s="29"/>
    </row>
    <row r="339" spans="1:10">
      <c r="A339" s="40"/>
      <c r="B339" s="28" t="s">
        <v>214</v>
      </c>
      <c r="C339" s="40"/>
      <c r="D339" s="40"/>
      <c r="E339" s="29"/>
      <c r="F339" s="29"/>
      <c r="G339" s="62"/>
      <c r="H339" s="29"/>
      <c r="I339" s="29"/>
      <c r="J339" s="29"/>
    </row>
    <row r="340" spans="1:10">
      <c r="A340" s="40">
        <v>1</v>
      </c>
      <c r="B340" s="28" t="s">
        <v>6</v>
      </c>
      <c r="C340" s="40"/>
      <c r="D340" s="40"/>
      <c r="E340" s="29"/>
      <c r="F340" s="29"/>
      <c r="G340" s="62"/>
      <c r="H340" s="29"/>
      <c r="I340" s="29"/>
      <c r="J340" s="29"/>
    </row>
    <row r="341" spans="1:10" ht="57.6">
      <c r="A341" s="40"/>
      <c r="B341" s="28" t="s">
        <v>215</v>
      </c>
      <c r="C341" s="40"/>
      <c r="D341" s="40"/>
      <c r="E341" s="29"/>
      <c r="F341" s="29"/>
      <c r="G341" s="62"/>
      <c r="H341" s="29"/>
      <c r="I341" s="29"/>
      <c r="J341" s="29"/>
    </row>
    <row r="342" spans="1:10">
      <c r="A342" s="40"/>
      <c r="B342" s="28" t="s">
        <v>204</v>
      </c>
      <c r="C342" s="40">
        <v>0</v>
      </c>
      <c r="D342" s="40" t="s">
        <v>466</v>
      </c>
      <c r="E342" s="29">
        <v>0</v>
      </c>
      <c r="F342" s="29"/>
      <c r="G342" s="62"/>
      <c r="H342" s="29"/>
      <c r="I342" s="29">
        <f>Table2[[#This Row],[Cumulative Amount]]-Table2[[#This Row],[Previous Amount]]</f>
        <v>0</v>
      </c>
      <c r="J342" s="29">
        <f>Table2[[#This Row],[Progress %]]*Table2[[#This Row],[Amount]]</f>
        <v>0</v>
      </c>
    </row>
    <row r="343" spans="1:10">
      <c r="A343" s="40"/>
      <c r="B343" s="28" t="s">
        <v>205</v>
      </c>
      <c r="C343" s="40">
        <v>0</v>
      </c>
      <c r="D343" s="40" t="s">
        <v>466</v>
      </c>
      <c r="E343" s="29">
        <v>0</v>
      </c>
      <c r="F343" s="29"/>
      <c r="G343" s="62"/>
      <c r="H343" s="29"/>
      <c r="I343" s="29">
        <f>Table2[[#This Row],[Cumulative Amount]]-Table2[[#This Row],[Previous Amount]]</f>
        <v>0</v>
      </c>
      <c r="J343" s="29">
        <f>Table2[[#This Row],[Progress %]]*Table2[[#This Row],[Amount]]</f>
        <v>0</v>
      </c>
    </row>
    <row r="344" spans="1:10">
      <c r="A344" s="40"/>
      <c r="B344" s="28" t="s">
        <v>206</v>
      </c>
      <c r="C344" s="40">
        <v>0</v>
      </c>
      <c r="D344" s="40" t="s">
        <v>466</v>
      </c>
      <c r="E344" s="29">
        <v>0</v>
      </c>
      <c r="F344" s="29"/>
      <c r="G344" s="62"/>
      <c r="H344" s="29"/>
      <c r="I344" s="29">
        <f>Table2[[#This Row],[Cumulative Amount]]-Table2[[#This Row],[Previous Amount]]</f>
        <v>0</v>
      </c>
      <c r="J344" s="29">
        <f>Table2[[#This Row],[Progress %]]*Table2[[#This Row],[Amount]]</f>
        <v>0</v>
      </c>
    </row>
    <row r="345" spans="1:10" ht="72">
      <c r="A345" s="40"/>
      <c r="B345" s="28" t="s">
        <v>179</v>
      </c>
      <c r="C345" s="40"/>
      <c r="D345" s="40"/>
      <c r="E345" s="29"/>
      <c r="F345" s="29"/>
      <c r="G345" s="62"/>
      <c r="H345" s="29"/>
      <c r="I345" s="29"/>
      <c r="J345" s="29"/>
    </row>
    <row r="346" spans="1:10">
      <c r="A346" s="40">
        <v>2</v>
      </c>
      <c r="B346" s="28" t="s">
        <v>189</v>
      </c>
      <c r="C346" s="40"/>
      <c r="D346" s="40"/>
      <c r="E346" s="29"/>
      <c r="F346" s="29"/>
      <c r="G346" s="62"/>
      <c r="H346" s="29"/>
      <c r="I346" s="29"/>
      <c r="J346" s="29"/>
    </row>
    <row r="347" spans="1:10">
      <c r="A347" s="40"/>
      <c r="B347" s="28" t="s">
        <v>208</v>
      </c>
      <c r="C347" s="40">
        <v>0</v>
      </c>
      <c r="D347" s="40" t="s">
        <v>466</v>
      </c>
      <c r="E347" s="29">
        <v>0</v>
      </c>
      <c r="F347" s="29"/>
      <c r="G347" s="62"/>
      <c r="H347" s="29"/>
      <c r="I347" s="29">
        <f>Table2[[#This Row],[Cumulative Amount]]-Table2[[#This Row],[Previous Amount]]</f>
        <v>0</v>
      </c>
      <c r="J347" s="29">
        <f>Table2[[#This Row],[Progress %]]*Table2[[#This Row],[Amount]]</f>
        <v>0</v>
      </c>
    </row>
    <row r="348" spans="1:10">
      <c r="A348" s="40"/>
      <c r="B348" s="45" t="s">
        <v>219</v>
      </c>
      <c r="C348" s="40"/>
      <c r="D348" s="40"/>
      <c r="E348" s="29"/>
      <c r="F348" s="29"/>
      <c r="G348" s="62"/>
      <c r="H348" s="29"/>
      <c r="I348" s="29"/>
      <c r="J348" s="29"/>
    </row>
    <row r="349" spans="1:10">
      <c r="A349" s="40">
        <v>1</v>
      </c>
      <c r="B349" s="28" t="s">
        <v>6</v>
      </c>
      <c r="C349" s="40"/>
      <c r="D349" s="40"/>
      <c r="E349" s="29"/>
      <c r="F349" s="29"/>
      <c r="G349" s="62"/>
      <c r="H349" s="29"/>
      <c r="I349" s="29"/>
      <c r="J349" s="29"/>
    </row>
    <row r="350" spans="1:10" ht="57.6">
      <c r="A350" s="40"/>
      <c r="B350" s="28" t="s">
        <v>203</v>
      </c>
      <c r="C350" s="40"/>
      <c r="D350" s="40"/>
      <c r="E350" s="29"/>
      <c r="F350" s="29"/>
      <c r="G350" s="62"/>
      <c r="H350" s="29"/>
      <c r="I350" s="29"/>
      <c r="J350" s="29"/>
    </row>
    <row r="351" spans="1:10">
      <c r="A351" s="40"/>
      <c r="B351" s="28" t="s">
        <v>204</v>
      </c>
      <c r="C351" s="40">
        <v>9</v>
      </c>
      <c r="D351" s="40" t="s">
        <v>466</v>
      </c>
      <c r="E351" s="29">
        <v>6044</v>
      </c>
      <c r="F351" s="29">
        <f>Table2[[#This Row],[Rate]]*Table2[[#This Row],[Qty]]</f>
        <v>54396</v>
      </c>
      <c r="G351" s="62">
        <f>Progress!C245</f>
        <v>0.96666666666666679</v>
      </c>
      <c r="H351" s="29">
        <v>52582.8</v>
      </c>
      <c r="I351" s="29">
        <f>Table2[[#This Row],[Cumulative Amount]]-Table2[[#This Row],[Previous Amount]]</f>
        <v>0</v>
      </c>
      <c r="J351" s="29">
        <f>Table2[[#This Row],[Progress %]]*Table2[[#This Row],[Amount]]</f>
        <v>52582.8</v>
      </c>
    </row>
    <row r="352" spans="1:10">
      <c r="A352" s="40"/>
      <c r="B352" s="28" t="s">
        <v>205</v>
      </c>
      <c r="C352" s="40">
        <v>9</v>
      </c>
      <c r="D352" s="40" t="s">
        <v>466</v>
      </c>
      <c r="E352" s="29">
        <v>6444</v>
      </c>
      <c r="F352" s="29">
        <f>Table2[[#This Row],[Rate]]*Table2[[#This Row],[Qty]]</f>
        <v>57996</v>
      </c>
      <c r="G352" s="62">
        <f>G351</f>
        <v>0.96666666666666679</v>
      </c>
      <c r="H352" s="29">
        <v>56062.80000000001</v>
      </c>
      <c r="I352" s="29">
        <f>Table2[[#This Row],[Cumulative Amount]]-Table2[[#This Row],[Previous Amount]]</f>
        <v>0</v>
      </c>
      <c r="J352" s="29">
        <f>Table2[[#This Row],[Progress %]]*Table2[[#This Row],[Amount]]</f>
        <v>56062.80000000001</v>
      </c>
    </row>
    <row r="353" spans="1:10">
      <c r="A353" s="40"/>
      <c r="B353" s="28" t="s">
        <v>206</v>
      </c>
      <c r="C353" s="40">
        <v>9</v>
      </c>
      <c r="D353" s="40" t="s">
        <v>466</v>
      </c>
      <c r="E353" s="29">
        <v>4820</v>
      </c>
      <c r="F353" s="29">
        <f>Table2[[#This Row],[Rate]]*Table2[[#This Row],[Qty]]</f>
        <v>43380</v>
      </c>
      <c r="G353" s="62">
        <f>Progress!D245</f>
        <v>0.93888888888888899</v>
      </c>
      <c r="H353" s="29">
        <v>41934.000000000007</v>
      </c>
      <c r="I353" s="29">
        <f>Table2[[#This Row],[Cumulative Amount]]-Table2[[#This Row],[Previous Amount]]</f>
        <v>-1205</v>
      </c>
      <c r="J353" s="29">
        <f>Table2[[#This Row],[Progress %]]*Table2[[#This Row],[Amount]]</f>
        <v>40729.000000000007</v>
      </c>
    </row>
    <row r="354" spans="1:10">
      <c r="A354" s="40"/>
      <c r="B354" s="28" t="s">
        <v>207</v>
      </c>
      <c r="C354" s="40"/>
      <c r="D354" s="40"/>
      <c r="E354" s="29"/>
      <c r="F354" s="29"/>
      <c r="G354" s="62"/>
      <c r="H354" s="29"/>
      <c r="I354" s="29"/>
      <c r="J354" s="29"/>
    </row>
    <row r="355" spans="1:10" ht="72">
      <c r="A355" s="40"/>
      <c r="B355" s="28" t="s">
        <v>179</v>
      </c>
      <c r="C355" s="40"/>
      <c r="D355" s="40"/>
      <c r="E355" s="29"/>
      <c r="F355" s="29"/>
      <c r="G355" s="62"/>
      <c r="H355" s="29"/>
      <c r="I355" s="29"/>
      <c r="J355" s="29"/>
    </row>
    <row r="356" spans="1:10">
      <c r="A356" s="40">
        <v>2</v>
      </c>
      <c r="B356" s="28" t="s">
        <v>189</v>
      </c>
      <c r="C356" s="40"/>
      <c r="D356" s="40"/>
      <c r="E356" s="29"/>
      <c r="F356" s="29"/>
      <c r="G356" s="62"/>
      <c r="H356" s="29"/>
      <c r="I356" s="29"/>
      <c r="J356" s="29"/>
    </row>
    <row r="357" spans="1:10">
      <c r="A357" s="40"/>
      <c r="B357" s="28" t="s">
        <v>208</v>
      </c>
      <c r="C357" s="40">
        <v>9</v>
      </c>
      <c r="D357" s="40" t="s">
        <v>466</v>
      </c>
      <c r="E357" s="29">
        <v>0</v>
      </c>
      <c r="F357" s="29"/>
      <c r="G357" s="62"/>
      <c r="H357" s="29"/>
      <c r="I357" s="29">
        <f>Table2[[#This Row],[Cumulative Amount]]-Table2[[#This Row],[Previous Amount]]</f>
        <v>0</v>
      </c>
      <c r="J357" s="29">
        <f>Table2[[#This Row],[Progress %]]*Table2[[#This Row],[Amount]]</f>
        <v>0</v>
      </c>
    </row>
    <row r="358" spans="1:10">
      <c r="A358" s="40">
        <v>4</v>
      </c>
      <c r="B358" s="28" t="s">
        <v>185</v>
      </c>
      <c r="C358" s="40"/>
      <c r="D358" s="40"/>
      <c r="E358" s="29"/>
      <c r="F358" s="29"/>
      <c r="G358" s="62"/>
      <c r="H358" s="29"/>
      <c r="I358" s="29"/>
      <c r="J358" s="29"/>
    </row>
    <row r="359" spans="1:10" ht="43.2">
      <c r="A359" s="40"/>
      <c r="B359" s="28" t="s">
        <v>186</v>
      </c>
      <c r="C359" s="40"/>
      <c r="D359" s="40"/>
      <c r="E359" s="29"/>
      <c r="F359" s="29"/>
      <c r="G359" s="62"/>
      <c r="H359" s="29"/>
      <c r="I359" s="29"/>
      <c r="J359" s="29"/>
    </row>
    <row r="360" spans="1:10">
      <c r="A360" s="40"/>
      <c r="B360" s="28" t="s">
        <v>220</v>
      </c>
      <c r="C360" s="40">
        <v>9</v>
      </c>
      <c r="D360" s="40" t="s">
        <v>466</v>
      </c>
      <c r="E360" s="29">
        <v>2234</v>
      </c>
      <c r="F360" s="29">
        <f>Table2[[#This Row],[Rate]]*Table2[[#This Row],[Qty]]</f>
        <v>20106</v>
      </c>
      <c r="G360" s="62">
        <f>Progress!F245</f>
        <v>0.86111111111111116</v>
      </c>
      <c r="H360" s="29">
        <v>17313.5</v>
      </c>
      <c r="I360" s="29">
        <f>Table2[[#This Row],[Cumulative Amount]]-Table2[[#This Row],[Previous Amount]]</f>
        <v>0</v>
      </c>
      <c r="J360" s="29">
        <f>Table2[[#This Row],[Progress %]]*Table2[[#This Row],[Amount]]</f>
        <v>17313.5</v>
      </c>
    </row>
    <row r="361" spans="1:10" ht="43.2">
      <c r="A361" s="40">
        <v>5</v>
      </c>
      <c r="B361" s="28" t="s">
        <v>210</v>
      </c>
      <c r="C361" s="40"/>
      <c r="D361" s="40"/>
      <c r="E361" s="29"/>
      <c r="F361" s="29"/>
      <c r="G361" s="62"/>
      <c r="H361" s="29"/>
      <c r="I361" s="29"/>
      <c r="J361" s="29"/>
    </row>
    <row r="362" spans="1:10">
      <c r="A362" s="40"/>
      <c r="B362" s="28" t="s">
        <v>211</v>
      </c>
      <c r="C362" s="40">
        <v>9</v>
      </c>
      <c r="D362" s="40" t="s">
        <v>466</v>
      </c>
      <c r="E362" s="29">
        <v>1076</v>
      </c>
      <c r="F362" s="29">
        <f>Table2[[#This Row],[Rate]]*Table2[[#This Row],[Qty]]</f>
        <v>9684</v>
      </c>
      <c r="G362" s="62">
        <f>G351</f>
        <v>0.96666666666666679</v>
      </c>
      <c r="H362" s="29">
        <v>9361.2000000000007</v>
      </c>
      <c r="I362" s="29">
        <f>Table2[[#This Row],[Cumulative Amount]]-Table2[[#This Row],[Previous Amount]]</f>
        <v>0</v>
      </c>
      <c r="J362" s="29">
        <f>Table2[[#This Row],[Progress %]]*Table2[[#This Row],[Amount]]</f>
        <v>9361.2000000000007</v>
      </c>
    </row>
    <row r="363" spans="1:10" ht="28.8">
      <c r="A363" s="40"/>
      <c r="B363" s="28" t="s">
        <v>212</v>
      </c>
      <c r="C363" s="40"/>
      <c r="D363" s="40"/>
      <c r="E363" s="29"/>
      <c r="F363" s="29"/>
      <c r="G363" s="62"/>
      <c r="H363" s="29"/>
      <c r="I363" s="29"/>
      <c r="J363" s="29"/>
    </row>
    <row r="364" spans="1:10">
      <c r="A364" s="40">
        <v>5</v>
      </c>
      <c r="B364" s="28" t="s">
        <v>182</v>
      </c>
      <c r="C364" s="40"/>
      <c r="D364" s="40"/>
      <c r="E364" s="29"/>
      <c r="F364" s="29"/>
      <c r="G364" s="62"/>
      <c r="H364" s="29"/>
      <c r="I364" s="29"/>
      <c r="J364" s="29"/>
    </row>
    <row r="365" spans="1:10" ht="28.8">
      <c r="A365" s="40"/>
      <c r="B365" s="28" t="s">
        <v>183</v>
      </c>
      <c r="C365" s="40"/>
      <c r="D365" s="40"/>
      <c r="E365" s="29"/>
      <c r="F365" s="29"/>
      <c r="G365" s="62"/>
      <c r="H365" s="29"/>
      <c r="I365" s="29"/>
      <c r="J365" s="29"/>
    </row>
    <row r="366" spans="1:10">
      <c r="A366" s="40"/>
      <c r="B366" s="28" t="s">
        <v>184</v>
      </c>
      <c r="C366" s="40">
        <v>9</v>
      </c>
      <c r="D366" s="40" t="s">
        <v>466</v>
      </c>
      <c r="E366" s="29">
        <v>2227</v>
      </c>
      <c r="F366" s="29">
        <f>Table2[[#This Row],[Rate]]*Table2[[#This Row],[Qty]]</f>
        <v>20043</v>
      </c>
      <c r="G366" s="62">
        <f>Progress!E245</f>
        <v>0.96166666666666678</v>
      </c>
      <c r="H366" s="29">
        <v>19274.685000000001</v>
      </c>
      <c r="I366" s="29">
        <f>Table2[[#This Row],[Cumulative Amount]]-Table2[[#This Row],[Previous Amount]]</f>
        <v>0</v>
      </c>
      <c r="J366" s="29">
        <f>Table2[[#This Row],[Progress %]]*Table2[[#This Row],[Amount]]</f>
        <v>19274.685000000001</v>
      </c>
    </row>
    <row r="367" spans="1:10">
      <c r="A367" s="40"/>
      <c r="B367" s="45" t="s">
        <v>221</v>
      </c>
      <c r="C367" s="40"/>
      <c r="D367" s="40"/>
      <c r="E367" s="29"/>
      <c r="F367" s="29"/>
      <c r="G367" s="62"/>
      <c r="H367" s="29"/>
      <c r="I367" s="29"/>
      <c r="J367" s="29"/>
    </row>
    <row r="368" spans="1:10">
      <c r="A368" s="40">
        <v>1</v>
      </c>
      <c r="B368" s="28" t="s">
        <v>6</v>
      </c>
      <c r="C368" s="40"/>
      <c r="D368" s="40"/>
      <c r="E368" s="29"/>
      <c r="F368" s="29"/>
      <c r="G368" s="62"/>
      <c r="H368" s="29"/>
      <c r="I368" s="29"/>
      <c r="J368" s="29"/>
    </row>
    <row r="369" spans="1:10" ht="57.6">
      <c r="A369" s="40"/>
      <c r="B369" s="28" t="s">
        <v>222</v>
      </c>
      <c r="C369" s="40"/>
      <c r="D369" s="40"/>
      <c r="E369" s="29"/>
      <c r="F369" s="29"/>
      <c r="G369" s="62"/>
      <c r="H369" s="29"/>
      <c r="I369" s="29"/>
      <c r="J369" s="29"/>
    </row>
    <row r="370" spans="1:10">
      <c r="A370" s="40"/>
      <c r="B370" s="28" t="s">
        <v>223</v>
      </c>
      <c r="C370" s="40">
        <v>6</v>
      </c>
      <c r="D370" s="40" t="s">
        <v>466</v>
      </c>
      <c r="E370" s="29">
        <v>7176</v>
      </c>
      <c r="F370" s="29">
        <f>Table2[[#This Row],[Rate]]*Table2[[#This Row],[Qty]]</f>
        <v>43056</v>
      </c>
      <c r="G370" s="62">
        <f>Progress!C231</f>
        <v>0.96500000000000008</v>
      </c>
      <c r="H370" s="29">
        <v>41549.040000000001</v>
      </c>
      <c r="I370" s="29">
        <f>Table2[[#This Row],[Cumulative Amount]]-Table2[[#This Row],[Previous Amount]]</f>
        <v>0</v>
      </c>
      <c r="J370" s="29">
        <f>Table2[[#This Row],[Progress %]]*Table2[[#This Row],[Amount]]</f>
        <v>41549.040000000001</v>
      </c>
    </row>
    <row r="371" spans="1:10">
      <c r="A371" s="40"/>
      <c r="B371" s="28" t="s">
        <v>224</v>
      </c>
      <c r="C371" s="40">
        <v>6</v>
      </c>
      <c r="D371" s="40" t="s">
        <v>466</v>
      </c>
      <c r="E371" s="29">
        <v>5140</v>
      </c>
      <c r="F371" s="29">
        <f>Table2[[#This Row],[Rate]]*Table2[[#This Row],[Qty]]</f>
        <v>30840</v>
      </c>
      <c r="G371" s="62">
        <f>G370</f>
        <v>0.96500000000000008</v>
      </c>
      <c r="H371" s="29">
        <v>29760.600000000002</v>
      </c>
      <c r="I371" s="29">
        <f>Table2[[#This Row],[Cumulative Amount]]-Table2[[#This Row],[Previous Amount]]</f>
        <v>0</v>
      </c>
      <c r="J371" s="29">
        <f>Table2[[#This Row],[Progress %]]*Table2[[#This Row],[Amount]]</f>
        <v>29760.600000000002</v>
      </c>
    </row>
    <row r="372" spans="1:10" ht="72">
      <c r="A372" s="40"/>
      <c r="B372" s="28" t="s">
        <v>179</v>
      </c>
      <c r="C372" s="40"/>
      <c r="D372" s="40"/>
      <c r="E372" s="29"/>
      <c r="F372" s="29"/>
      <c r="G372" s="62"/>
      <c r="H372" s="29"/>
      <c r="I372" s="29"/>
      <c r="J372" s="29"/>
    </row>
    <row r="373" spans="1:10">
      <c r="A373" s="40">
        <v>2</v>
      </c>
      <c r="B373" s="28" t="s">
        <v>189</v>
      </c>
      <c r="C373" s="40"/>
      <c r="D373" s="40"/>
      <c r="E373" s="29"/>
      <c r="F373" s="29"/>
      <c r="G373" s="62"/>
      <c r="H373" s="29"/>
      <c r="I373" s="29"/>
      <c r="J373" s="29"/>
    </row>
    <row r="374" spans="1:10">
      <c r="A374" s="40"/>
      <c r="B374" s="28" t="s">
        <v>225</v>
      </c>
      <c r="C374" s="40">
        <v>6</v>
      </c>
      <c r="D374" s="40" t="s">
        <v>466</v>
      </c>
      <c r="E374" s="29">
        <v>0</v>
      </c>
      <c r="F374" s="29"/>
      <c r="G374" s="62"/>
      <c r="H374" s="29"/>
      <c r="I374" s="29">
        <f>Table2[[#This Row],[Cumulative Amount]]-Table2[[#This Row],[Previous Amount]]</f>
        <v>0</v>
      </c>
      <c r="J374" s="29">
        <f>Table2[[#This Row],[Progress %]]*Table2[[#This Row],[Amount]]</f>
        <v>0</v>
      </c>
    </row>
    <row r="375" spans="1:10">
      <c r="A375" s="40"/>
      <c r="B375" s="45" t="s">
        <v>226</v>
      </c>
      <c r="C375" s="40"/>
      <c r="D375" s="40"/>
      <c r="E375" s="29"/>
      <c r="F375" s="29"/>
      <c r="G375" s="62"/>
      <c r="H375" s="29"/>
      <c r="I375" s="29"/>
      <c r="J375" s="29"/>
    </row>
    <row r="376" spans="1:10">
      <c r="A376" s="40">
        <v>1</v>
      </c>
      <c r="B376" s="28" t="s">
        <v>6</v>
      </c>
      <c r="C376" s="40"/>
      <c r="D376" s="40"/>
      <c r="E376" s="29"/>
      <c r="F376" s="29"/>
      <c r="G376" s="62"/>
      <c r="H376" s="29"/>
      <c r="I376" s="29"/>
      <c r="J376" s="29"/>
    </row>
    <row r="377" spans="1:10" ht="57.6">
      <c r="A377" s="40"/>
      <c r="B377" s="28" t="s">
        <v>227</v>
      </c>
      <c r="C377" s="40"/>
      <c r="D377" s="40"/>
      <c r="E377" s="29"/>
      <c r="F377" s="29"/>
      <c r="G377" s="62"/>
      <c r="H377" s="29"/>
      <c r="I377" s="29"/>
      <c r="J377" s="29"/>
    </row>
    <row r="378" spans="1:10">
      <c r="A378" s="40"/>
      <c r="B378" s="28" t="s">
        <v>228</v>
      </c>
      <c r="C378" s="40">
        <v>6</v>
      </c>
      <c r="D378" s="40" t="s">
        <v>466</v>
      </c>
      <c r="E378" s="29">
        <v>13880</v>
      </c>
      <c r="F378" s="29">
        <f>Table2[[#This Row],[Rate]]*Table2[[#This Row],[Qty]]</f>
        <v>83280</v>
      </c>
      <c r="G378" s="62">
        <f>Progress!C232</f>
        <v>0.98</v>
      </c>
      <c r="H378" s="29">
        <v>81614.399999999994</v>
      </c>
      <c r="I378" s="29">
        <f>Table2[[#This Row],[Cumulative Amount]]-Table2[[#This Row],[Previous Amount]]</f>
        <v>0</v>
      </c>
      <c r="J378" s="29">
        <f>Table2[[#This Row],[Progress %]]*Table2[[#This Row],[Amount]]</f>
        <v>81614.399999999994</v>
      </c>
    </row>
    <row r="379" spans="1:10" ht="72">
      <c r="A379" s="40"/>
      <c r="B379" s="28" t="s">
        <v>179</v>
      </c>
      <c r="C379" s="40"/>
      <c r="D379" s="40"/>
      <c r="E379" s="29"/>
      <c r="F379" s="29"/>
      <c r="G379" s="62"/>
      <c r="H379" s="29"/>
      <c r="I379" s="29"/>
      <c r="J379" s="29"/>
    </row>
    <row r="380" spans="1:10">
      <c r="A380" s="40">
        <v>2</v>
      </c>
      <c r="B380" s="28" t="s">
        <v>189</v>
      </c>
      <c r="C380" s="40"/>
      <c r="D380" s="40"/>
      <c r="E380" s="29"/>
      <c r="F380" s="29"/>
      <c r="G380" s="62"/>
      <c r="H380" s="29"/>
      <c r="I380" s="29"/>
      <c r="J380" s="29"/>
    </row>
    <row r="381" spans="1:10">
      <c r="A381" s="40"/>
      <c r="B381" s="28" t="s">
        <v>229</v>
      </c>
      <c r="C381" s="40">
        <v>6</v>
      </c>
      <c r="D381" s="40" t="s">
        <v>466</v>
      </c>
      <c r="E381" s="29">
        <v>0</v>
      </c>
      <c r="F381" s="29"/>
      <c r="G381" s="62"/>
      <c r="H381" s="29"/>
      <c r="I381" s="29">
        <f>Table2[[#This Row],[Cumulative Amount]]-Table2[[#This Row],[Previous Amount]]</f>
        <v>0</v>
      </c>
      <c r="J381" s="29">
        <f>Table2[[#This Row],[Progress %]]*Table2[[#This Row],[Amount]]</f>
        <v>0</v>
      </c>
    </row>
    <row r="382" spans="1:10">
      <c r="A382" s="40">
        <v>3</v>
      </c>
      <c r="B382" s="28" t="s">
        <v>185</v>
      </c>
      <c r="C382" s="40"/>
      <c r="D382" s="40"/>
      <c r="E382" s="29"/>
      <c r="F382" s="29"/>
      <c r="G382" s="62"/>
      <c r="H382" s="29"/>
      <c r="I382" s="29"/>
      <c r="J382" s="29"/>
    </row>
    <row r="383" spans="1:10" ht="43.2">
      <c r="A383" s="40"/>
      <c r="B383" s="28" t="s">
        <v>186</v>
      </c>
      <c r="C383" s="40"/>
      <c r="D383" s="40"/>
      <c r="E383" s="29"/>
      <c r="F383" s="29"/>
      <c r="G383" s="62"/>
      <c r="H383" s="29"/>
      <c r="I383" s="29"/>
      <c r="J383" s="29"/>
    </row>
    <row r="384" spans="1:10">
      <c r="A384" s="40"/>
      <c r="B384" s="28" t="s">
        <v>230</v>
      </c>
      <c r="C384" s="40">
        <v>6</v>
      </c>
      <c r="D384" s="40" t="s">
        <v>466</v>
      </c>
      <c r="E384" s="29">
        <v>1951</v>
      </c>
      <c r="F384" s="29">
        <f>Table2[[#This Row],[Rate]]*Table2[[#This Row],[Qty]]</f>
        <v>11706</v>
      </c>
      <c r="G384" s="62">
        <f>Progress!F232</f>
        <v>0.98</v>
      </c>
      <c r="H384" s="29">
        <v>11471.88</v>
      </c>
      <c r="I384" s="29">
        <f>Table2[[#This Row],[Cumulative Amount]]-Table2[[#This Row],[Previous Amount]]</f>
        <v>0</v>
      </c>
      <c r="J384" s="29">
        <f>Table2[[#This Row],[Progress %]]*Table2[[#This Row],[Amount]]</f>
        <v>11471.88</v>
      </c>
    </row>
    <row r="385" spans="1:10">
      <c r="A385" s="40">
        <v>4</v>
      </c>
      <c r="B385" s="28" t="s">
        <v>206</v>
      </c>
      <c r="C385" s="40">
        <v>6</v>
      </c>
      <c r="D385" s="40" t="s">
        <v>466</v>
      </c>
      <c r="E385" s="29">
        <v>4820</v>
      </c>
      <c r="F385" s="29">
        <f>Table2[[#This Row],[Rate]]*Table2[[#This Row],[Qty]]</f>
        <v>28920</v>
      </c>
      <c r="G385" s="62">
        <f>Progress!D232</f>
        <v>0.95</v>
      </c>
      <c r="H385" s="29">
        <v>27474</v>
      </c>
      <c r="I385" s="29">
        <f>Table2[[#This Row],[Cumulative Amount]]-Table2[[#This Row],[Previous Amount]]</f>
        <v>0</v>
      </c>
      <c r="J385" s="29">
        <f>Table2[[#This Row],[Progress %]]*Table2[[#This Row],[Amount]]</f>
        <v>27474</v>
      </c>
    </row>
    <row r="386" spans="1:10">
      <c r="A386" s="40"/>
      <c r="B386" s="28" t="s">
        <v>207</v>
      </c>
      <c r="C386" s="40"/>
      <c r="D386" s="40"/>
      <c r="E386" s="29"/>
      <c r="F386" s="29"/>
      <c r="G386" s="62"/>
      <c r="H386" s="29"/>
      <c r="I386" s="29"/>
      <c r="J386" s="29"/>
    </row>
    <row r="387" spans="1:10">
      <c r="A387" s="40"/>
      <c r="B387" s="45" t="s">
        <v>231</v>
      </c>
      <c r="C387" s="40"/>
      <c r="D387" s="40"/>
      <c r="E387" s="29"/>
      <c r="F387" s="29"/>
      <c r="G387" s="62"/>
      <c r="H387" s="29"/>
      <c r="I387" s="29"/>
      <c r="J387" s="29"/>
    </row>
    <row r="388" spans="1:10">
      <c r="A388" s="40">
        <v>1</v>
      </c>
      <c r="B388" s="28" t="s">
        <v>232</v>
      </c>
      <c r="C388" s="40"/>
      <c r="D388" s="40"/>
      <c r="E388" s="29"/>
      <c r="F388" s="29"/>
      <c r="G388" s="62"/>
      <c r="H388" s="29"/>
      <c r="I388" s="29"/>
      <c r="J388" s="29"/>
    </row>
    <row r="389" spans="1:10" ht="57.6">
      <c r="A389" s="40"/>
      <c r="B389" s="28" t="s">
        <v>222</v>
      </c>
      <c r="C389" s="40"/>
      <c r="D389" s="40"/>
      <c r="E389" s="29"/>
      <c r="F389" s="29"/>
      <c r="G389" s="62"/>
      <c r="H389" s="29"/>
      <c r="I389" s="29"/>
      <c r="J389" s="29"/>
    </row>
    <row r="390" spans="1:10">
      <c r="A390" s="40"/>
      <c r="B390" s="28" t="s">
        <v>223</v>
      </c>
      <c r="C390" s="40">
        <v>2</v>
      </c>
      <c r="D390" s="40" t="s">
        <v>466</v>
      </c>
      <c r="E390" s="29">
        <v>7176</v>
      </c>
      <c r="F390" s="29">
        <f>Table2[[#This Row],[Rate]]*Table2[[#This Row],[Qty]]</f>
        <v>14352</v>
      </c>
      <c r="G390" s="62">
        <f>Progress!C233</f>
        <v>0.98</v>
      </c>
      <c r="H390" s="29">
        <v>14064.96</v>
      </c>
      <c r="I390" s="29">
        <f>Table2[[#This Row],[Cumulative Amount]]-Table2[[#This Row],[Previous Amount]]</f>
        <v>0</v>
      </c>
      <c r="J390" s="29">
        <f>Table2[[#This Row],[Progress %]]*Table2[[#This Row],[Amount]]</f>
        <v>14064.96</v>
      </c>
    </row>
    <row r="391" spans="1:10">
      <c r="A391" s="40"/>
      <c r="B391" s="28" t="s">
        <v>224</v>
      </c>
      <c r="C391" s="40">
        <v>2</v>
      </c>
      <c r="D391" s="40" t="s">
        <v>466</v>
      </c>
      <c r="E391" s="29">
        <v>5140</v>
      </c>
      <c r="F391" s="29">
        <f>Table2[[#This Row],[Rate]]*Table2[[#This Row],[Qty]]</f>
        <v>10280</v>
      </c>
      <c r="G391" s="62">
        <f>G390</f>
        <v>0.98</v>
      </c>
      <c r="H391" s="29">
        <v>10074.4</v>
      </c>
      <c r="I391" s="29">
        <f>Table2[[#This Row],[Cumulative Amount]]-Table2[[#This Row],[Previous Amount]]</f>
        <v>0</v>
      </c>
      <c r="J391" s="29">
        <f>Table2[[#This Row],[Progress %]]*Table2[[#This Row],[Amount]]</f>
        <v>10074.4</v>
      </c>
    </row>
    <row r="392" spans="1:10" ht="72">
      <c r="A392" s="40"/>
      <c r="B392" s="28" t="s">
        <v>179</v>
      </c>
      <c r="C392" s="40"/>
      <c r="D392" s="40"/>
      <c r="E392" s="29"/>
      <c r="F392" s="29"/>
      <c r="G392" s="62"/>
      <c r="H392" s="29"/>
      <c r="I392" s="29"/>
      <c r="J392" s="29"/>
    </row>
    <row r="393" spans="1:10">
      <c r="A393" s="40">
        <v>2</v>
      </c>
      <c r="B393" s="28" t="s">
        <v>189</v>
      </c>
      <c r="C393" s="40"/>
      <c r="D393" s="40"/>
      <c r="E393" s="29"/>
      <c r="F393" s="29"/>
      <c r="G393" s="62"/>
      <c r="H393" s="29"/>
      <c r="I393" s="29"/>
      <c r="J393" s="29"/>
    </row>
    <row r="394" spans="1:10">
      <c r="A394" s="40"/>
      <c r="B394" s="28" t="s">
        <v>225</v>
      </c>
      <c r="C394" s="40">
        <v>2</v>
      </c>
      <c r="D394" s="40" t="s">
        <v>466</v>
      </c>
      <c r="E394" s="29">
        <v>0</v>
      </c>
      <c r="F394" s="29"/>
      <c r="G394" s="62"/>
      <c r="H394" s="29"/>
      <c r="I394" s="29">
        <f>Table2[[#This Row],[Cumulative Amount]]-Table2[[#This Row],[Previous Amount]]</f>
        <v>0</v>
      </c>
      <c r="J394" s="29">
        <f>Table2[[#This Row],[Progress %]]*Table2[[#This Row],[Amount]]</f>
        <v>0</v>
      </c>
    </row>
    <row r="395" spans="1:10">
      <c r="A395" s="40"/>
      <c r="B395" s="45" t="s">
        <v>233</v>
      </c>
      <c r="C395" s="40"/>
      <c r="D395" s="40"/>
      <c r="E395" s="29"/>
      <c r="F395" s="29"/>
      <c r="G395" s="62"/>
      <c r="H395" s="29"/>
      <c r="I395" s="29"/>
      <c r="J395" s="29"/>
    </row>
    <row r="396" spans="1:10">
      <c r="A396" s="40">
        <v>1</v>
      </c>
      <c r="B396" s="28" t="s">
        <v>234</v>
      </c>
      <c r="C396" s="40"/>
      <c r="D396" s="40"/>
      <c r="E396" s="29"/>
      <c r="F396" s="29"/>
      <c r="G396" s="62"/>
      <c r="H396" s="29"/>
      <c r="I396" s="29"/>
      <c r="J396" s="29"/>
    </row>
    <row r="397" spans="1:10" ht="57.6">
      <c r="A397" s="40"/>
      <c r="B397" s="28" t="s">
        <v>195</v>
      </c>
      <c r="C397" s="40"/>
      <c r="D397" s="40"/>
      <c r="E397" s="29"/>
      <c r="F397" s="29"/>
      <c r="G397" s="62"/>
      <c r="H397" s="29"/>
      <c r="I397" s="29"/>
      <c r="J397" s="29"/>
    </row>
    <row r="398" spans="1:10">
      <c r="A398" s="40"/>
      <c r="B398" s="28" t="s">
        <v>235</v>
      </c>
      <c r="C398" s="40">
        <v>4</v>
      </c>
      <c r="D398" s="40" t="s">
        <v>466</v>
      </c>
      <c r="E398" s="29">
        <v>14808</v>
      </c>
      <c r="F398" s="29">
        <f>Table2[[#This Row],[Rate]]*Table2[[#This Row],[Qty]]</f>
        <v>59232</v>
      </c>
      <c r="G398" s="62">
        <f>Progress!C247</f>
        <v>0.98</v>
      </c>
      <c r="H398" s="29">
        <v>58047.360000000001</v>
      </c>
      <c r="I398" s="29">
        <f>Table2[[#This Row],[Cumulative Amount]]-Table2[[#This Row],[Previous Amount]]</f>
        <v>0</v>
      </c>
      <c r="J398" s="29">
        <f>Table2[[#This Row],[Progress %]]*Table2[[#This Row],[Amount]]</f>
        <v>58047.360000000001</v>
      </c>
    </row>
    <row r="399" spans="1:10" ht="72">
      <c r="A399" s="40"/>
      <c r="B399" s="28" t="s">
        <v>179</v>
      </c>
      <c r="C399" s="40"/>
      <c r="D399" s="40"/>
      <c r="E399" s="29"/>
      <c r="F399" s="29"/>
      <c r="G399" s="62"/>
      <c r="H399" s="29"/>
      <c r="I399" s="29"/>
      <c r="J399" s="29"/>
    </row>
    <row r="400" spans="1:10">
      <c r="A400" s="40">
        <v>2</v>
      </c>
      <c r="B400" s="28" t="s">
        <v>189</v>
      </c>
      <c r="C400" s="40"/>
      <c r="D400" s="40"/>
      <c r="E400" s="29"/>
      <c r="F400" s="29"/>
      <c r="G400" s="62"/>
      <c r="H400" s="29"/>
      <c r="I400" s="29"/>
      <c r="J400" s="29"/>
    </row>
    <row r="401" spans="1:10">
      <c r="A401" s="40"/>
      <c r="B401" s="28" t="s">
        <v>181</v>
      </c>
      <c r="C401" s="40">
        <v>4</v>
      </c>
      <c r="D401" s="40" t="s">
        <v>466</v>
      </c>
      <c r="E401" s="29">
        <v>0</v>
      </c>
      <c r="F401" s="29"/>
      <c r="G401" s="62"/>
      <c r="H401" s="29"/>
      <c r="I401" s="29">
        <f>Table2[[#This Row],[Cumulative Amount]]-Table2[[#This Row],[Previous Amount]]</f>
        <v>0</v>
      </c>
      <c r="J401" s="29">
        <f>Table2[[#This Row],[Progress %]]*Table2[[#This Row],[Amount]]</f>
        <v>0</v>
      </c>
    </row>
    <row r="402" spans="1:10">
      <c r="A402" s="40"/>
      <c r="B402" s="28" t="s">
        <v>229</v>
      </c>
      <c r="C402" s="40">
        <v>4</v>
      </c>
      <c r="D402" s="40" t="s">
        <v>466</v>
      </c>
      <c r="E402" s="29">
        <v>0</v>
      </c>
      <c r="F402" s="29"/>
      <c r="G402" s="62"/>
      <c r="H402" s="29"/>
      <c r="I402" s="29">
        <f>Table2[[#This Row],[Cumulative Amount]]-Table2[[#This Row],[Previous Amount]]</f>
        <v>0</v>
      </c>
      <c r="J402" s="29">
        <f>Table2[[#This Row],[Progress %]]*Table2[[#This Row],[Amount]]</f>
        <v>0</v>
      </c>
    </row>
    <row r="403" spans="1:10">
      <c r="A403" s="40">
        <v>4</v>
      </c>
      <c r="B403" s="28" t="s">
        <v>185</v>
      </c>
      <c r="C403" s="40"/>
      <c r="D403" s="40"/>
      <c r="E403" s="29"/>
      <c r="F403" s="29"/>
      <c r="G403" s="62"/>
      <c r="H403" s="29"/>
      <c r="I403" s="29"/>
      <c r="J403" s="29"/>
    </row>
    <row r="404" spans="1:10" ht="43.2">
      <c r="A404" s="40"/>
      <c r="B404" s="28" t="s">
        <v>186</v>
      </c>
      <c r="C404" s="40"/>
      <c r="D404" s="40"/>
      <c r="E404" s="29"/>
      <c r="F404" s="29"/>
      <c r="G404" s="62"/>
      <c r="H404" s="29"/>
      <c r="I404" s="29"/>
      <c r="J404" s="29"/>
    </row>
    <row r="405" spans="1:10">
      <c r="A405" s="40"/>
      <c r="B405" s="28" t="s">
        <v>220</v>
      </c>
      <c r="C405" s="40">
        <v>4</v>
      </c>
      <c r="D405" s="40" t="s">
        <v>466</v>
      </c>
      <c r="E405" s="29">
        <v>2234</v>
      </c>
      <c r="F405" s="29">
        <f>Table2[[#This Row],[Rate]]*Table2[[#This Row],[Qty]]</f>
        <v>8936</v>
      </c>
      <c r="G405" s="62">
        <f>Progress!F247</f>
        <v>0.98</v>
      </c>
      <c r="H405" s="29">
        <v>8757.2800000000007</v>
      </c>
      <c r="I405" s="29">
        <f>Table2[[#This Row],[Cumulative Amount]]-Table2[[#This Row],[Previous Amount]]</f>
        <v>0</v>
      </c>
      <c r="J405" s="29">
        <f>Table2[[#This Row],[Progress %]]*Table2[[#This Row],[Amount]]</f>
        <v>8757.2800000000007</v>
      </c>
    </row>
    <row r="406" spans="1:10">
      <c r="A406" s="40"/>
      <c r="B406" s="28" t="s">
        <v>206</v>
      </c>
      <c r="C406" s="40">
        <v>4</v>
      </c>
      <c r="D406" s="40" t="s">
        <v>466</v>
      </c>
      <c r="E406" s="29">
        <v>4820</v>
      </c>
      <c r="F406" s="29">
        <f>Table2[[#This Row],[Rate]]*Table2[[#This Row],[Qty]]</f>
        <v>19280</v>
      </c>
      <c r="G406" s="62">
        <f>Progress!D247</f>
        <v>0.95</v>
      </c>
      <c r="H406" s="29">
        <v>18316</v>
      </c>
      <c r="I406" s="29">
        <f>Table2[[#This Row],[Cumulative Amount]]-Table2[[#This Row],[Previous Amount]]</f>
        <v>0</v>
      </c>
      <c r="J406" s="29">
        <f>Table2[[#This Row],[Progress %]]*Table2[[#This Row],[Amount]]</f>
        <v>18316</v>
      </c>
    </row>
    <row r="407" spans="1:10">
      <c r="A407" s="40"/>
      <c r="B407" s="28" t="s">
        <v>207</v>
      </c>
      <c r="C407" s="40"/>
      <c r="D407" s="40"/>
      <c r="E407" s="29"/>
      <c r="F407" s="29"/>
      <c r="G407" s="62"/>
      <c r="H407" s="29"/>
      <c r="I407" s="29"/>
      <c r="J407" s="29"/>
    </row>
    <row r="408" spans="1:10">
      <c r="A408" s="40"/>
      <c r="B408" s="45" t="s">
        <v>236</v>
      </c>
      <c r="C408" s="40"/>
      <c r="D408" s="40"/>
      <c r="E408" s="29"/>
      <c r="F408" s="29"/>
      <c r="G408" s="62"/>
      <c r="H408" s="29"/>
      <c r="I408" s="29"/>
      <c r="J408" s="29"/>
    </row>
    <row r="409" spans="1:10">
      <c r="A409" s="40">
        <v>1</v>
      </c>
      <c r="B409" s="28" t="s">
        <v>234</v>
      </c>
      <c r="C409" s="40"/>
      <c r="D409" s="40"/>
      <c r="E409" s="29"/>
      <c r="F409" s="29"/>
      <c r="G409" s="62"/>
      <c r="H409" s="29"/>
      <c r="I409" s="29"/>
      <c r="J409" s="29"/>
    </row>
    <row r="410" spans="1:10" ht="57.6">
      <c r="A410" s="40"/>
      <c r="B410" s="28" t="s">
        <v>195</v>
      </c>
      <c r="C410" s="40"/>
      <c r="D410" s="40"/>
      <c r="E410" s="29"/>
      <c r="F410" s="29"/>
      <c r="G410" s="62"/>
      <c r="H410" s="29"/>
      <c r="I410" s="29"/>
      <c r="J410" s="29"/>
    </row>
    <row r="411" spans="1:10">
      <c r="A411" s="40"/>
      <c r="B411" s="28" t="s">
        <v>235</v>
      </c>
      <c r="C411" s="40">
        <v>1</v>
      </c>
      <c r="D411" s="40" t="s">
        <v>466</v>
      </c>
      <c r="E411" s="29">
        <v>14808</v>
      </c>
      <c r="F411" s="29">
        <f>Table2[[#This Row],[Rate]]*Table2[[#This Row],[Qty]]</f>
        <v>14808</v>
      </c>
      <c r="G411" s="62">
        <f>Progress!C248</f>
        <v>1</v>
      </c>
      <c r="H411" s="29">
        <v>14808</v>
      </c>
      <c r="I411" s="29">
        <f>Table2[[#This Row],[Cumulative Amount]]-Table2[[#This Row],[Previous Amount]]</f>
        <v>0</v>
      </c>
      <c r="J411" s="29">
        <f>Table2[[#This Row],[Progress %]]*Table2[[#This Row],[Amount]]</f>
        <v>14808</v>
      </c>
    </row>
    <row r="412" spans="1:10" ht="72">
      <c r="A412" s="40"/>
      <c r="B412" s="28" t="s">
        <v>179</v>
      </c>
      <c r="C412" s="40"/>
      <c r="D412" s="40"/>
      <c r="E412" s="29"/>
      <c r="F412" s="29"/>
      <c r="G412" s="62"/>
      <c r="H412" s="29"/>
      <c r="I412" s="29"/>
      <c r="J412" s="29"/>
    </row>
    <row r="413" spans="1:10">
      <c r="A413" s="40">
        <v>2</v>
      </c>
      <c r="B413" s="28" t="s">
        <v>189</v>
      </c>
      <c r="C413" s="40"/>
      <c r="D413" s="40"/>
      <c r="E413" s="29"/>
      <c r="F413" s="29"/>
      <c r="G413" s="62"/>
      <c r="H413" s="29"/>
      <c r="I413" s="29"/>
      <c r="J413" s="29"/>
    </row>
    <row r="414" spans="1:10">
      <c r="A414" s="40"/>
      <c r="B414" s="28" t="s">
        <v>237</v>
      </c>
      <c r="C414" s="40">
        <v>1</v>
      </c>
      <c r="D414" s="40" t="s">
        <v>466</v>
      </c>
      <c r="E414" s="29">
        <v>0</v>
      </c>
      <c r="F414" s="29"/>
      <c r="G414" s="62"/>
      <c r="H414" s="29"/>
      <c r="I414" s="29">
        <f>Table2[[#This Row],[Cumulative Amount]]-Table2[[#This Row],[Previous Amount]]</f>
        <v>0</v>
      </c>
      <c r="J414" s="29">
        <f>Table2[[#This Row],[Progress %]]*Table2[[#This Row],[Amount]]</f>
        <v>0</v>
      </c>
    </row>
    <row r="415" spans="1:10">
      <c r="A415" s="40"/>
      <c r="B415" s="28" t="s">
        <v>185</v>
      </c>
      <c r="C415" s="40"/>
      <c r="D415" s="40"/>
      <c r="E415" s="29"/>
      <c r="F415" s="29"/>
      <c r="G415" s="62"/>
      <c r="H415" s="29"/>
      <c r="I415" s="29"/>
      <c r="J415" s="29"/>
    </row>
    <row r="416" spans="1:10" ht="43.2">
      <c r="A416" s="40">
        <v>4</v>
      </c>
      <c r="B416" s="28" t="s">
        <v>186</v>
      </c>
      <c r="C416" s="40"/>
      <c r="D416" s="40"/>
      <c r="E416" s="29"/>
      <c r="F416" s="29"/>
      <c r="G416" s="62"/>
      <c r="H416" s="29"/>
      <c r="I416" s="29"/>
      <c r="J416" s="29"/>
    </row>
    <row r="417" spans="1:10">
      <c r="A417" s="40"/>
      <c r="B417" s="28" t="s">
        <v>220</v>
      </c>
      <c r="C417" s="40">
        <v>1</v>
      </c>
      <c r="D417" s="40" t="s">
        <v>466</v>
      </c>
      <c r="E417" s="29">
        <v>2234</v>
      </c>
      <c r="F417" s="29">
        <f>Table2[[#This Row],[Rate]]*Table2[[#This Row],[Qty]]</f>
        <v>2234</v>
      </c>
      <c r="G417" s="62">
        <f>Progress!F248</f>
        <v>0.98</v>
      </c>
      <c r="H417" s="29">
        <v>2189.3200000000002</v>
      </c>
      <c r="I417" s="29">
        <f>Table2[[#This Row],[Cumulative Amount]]-Table2[[#This Row],[Previous Amount]]</f>
        <v>0</v>
      </c>
      <c r="J417" s="29">
        <f>Table2[[#This Row],[Progress %]]*Table2[[#This Row],[Amount]]</f>
        <v>2189.3200000000002</v>
      </c>
    </row>
    <row r="418" spans="1:10">
      <c r="A418" s="40">
        <v>5</v>
      </c>
      <c r="B418" s="28" t="s">
        <v>206</v>
      </c>
      <c r="C418" s="40">
        <v>1</v>
      </c>
      <c r="D418" s="40" t="s">
        <v>466</v>
      </c>
      <c r="E418" s="29">
        <v>4820</v>
      </c>
      <c r="F418" s="29">
        <f>Table2[[#This Row],[Rate]]*Table2[[#This Row],[Qty]]</f>
        <v>4820</v>
      </c>
      <c r="G418" s="62">
        <f>Progress!D248</f>
        <v>0.95</v>
      </c>
      <c r="H418" s="29">
        <v>4579</v>
      </c>
      <c r="I418" s="29">
        <f>Table2[[#This Row],[Cumulative Amount]]-Table2[[#This Row],[Previous Amount]]</f>
        <v>0</v>
      </c>
      <c r="J418" s="29">
        <f>Table2[[#This Row],[Progress %]]*Table2[[#This Row],[Amount]]</f>
        <v>4579</v>
      </c>
    </row>
    <row r="419" spans="1:10">
      <c r="A419" s="40"/>
      <c r="B419" s="28" t="s">
        <v>207</v>
      </c>
      <c r="C419" s="40"/>
      <c r="D419" s="40"/>
      <c r="E419" s="29"/>
      <c r="F419" s="29"/>
      <c r="G419" s="62"/>
      <c r="H419" s="29"/>
      <c r="I419" s="29"/>
      <c r="J419" s="29"/>
    </row>
    <row r="420" spans="1:10">
      <c r="A420" s="40"/>
      <c r="B420" s="45" t="s">
        <v>238</v>
      </c>
      <c r="C420" s="40"/>
      <c r="D420" s="40"/>
      <c r="E420" s="29"/>
      <c r="F420" s="29"/>
      <c r="G420" s="62"/>
      <c r="H420" s="29"/>
      <c r="I420" s="29"/>
      <c r="J420" s="29"/>
    </row>
    <row r="421" spans="1:10">
      <c r="A421" s="40">
        <v>1</v>
      </c>
      <c r="B421" s="28" t="s">
        <v>6</v>
      </c>
      <c r="C421" s="40"/>
      <c r="D421" s="40"/>
      <c r="E421" s="29"/>
      <c r="F421" s="29"/>
      <c r="G421" s="62"/>
      <c r="H421" s="29"/>
      <c r="I421" s="29"/>
      <c r="J421" s="29"/>
    </row>
    <row r="422" spans="1:10" ht="57.6">
      <c r="A422" s="40"/>
      <c r="B422" s="28" t="s">
        <v>239</v>
      </c>
      <c r="C422" s="40"/>
      <c r="D422" s="40"/>
      <c r="E422" s="29"/>
      <c r="F422" s="29"/>
      <c r="G422" s="62"/>
      <c r="H422" s="29"/>
      <c r="I422" s="29"/>
      <c r="J422" s="29"/>
    </row>
    <row r="423" spans="1:10">
      <c r="A423" s="40"/>
      <c r="B423" s="28" t="s">
        <v>240</v>
      </c>
      <c r="C423" s="40">
        <v>9</v>
      </c>
      <c r="D423" s="40" t="s">
        <v>466</v>
      </c>
      <c r="E423" s="29">
        <v>14382</v>
      </c>
      <c r="F423" s="29">
        <f>Table2[[#This Row],[Rate]]*Table2[[#This Row],[Qty]]</f>
        <v>129438</v>
      </c>
      <c r="G423" s="62">
        <f>Progress!C249</f>
        <v>0.96666666666666679</v>
      </c>
      <c r="H423" s="29">
        <v>125123.40000000001</v>
      </c>
      <c r="I423" s="29">
        <f>Table2[[#This Row],[Cumulative Amount]]-Table2[[#This Row],[Previous Amount]]</f>
        <v>0</v>
      </c>
      <c r="J423" s="29">
        <f>Table2[[#This Row],[Progress %]]*Table2[[#This Row],[Amount]]</f>
        <v>125123.40000000001</v>
      </c>
    </row>
    <row r="424" spans="1:10" ht="72">
      <c r="A424" s="40"/>
      <c r="B424" s="28" t="s">
        <v>179</v>
      </c>
      <c r="C424" s="40"/>
      <c r="D424" s="40"/>
      <c r="E424" s="29"/>
      <c r="F424" s="29"/>
      <c r="G424" s="62"/>
      <c r="H424" s="29"/>
      <c r="I424" s="29"/>
      <c r="J424" s="29"/>
    </row>
    <row r="425" spans="1:10">
      <c r="A425" s="40">
        <v>2</v>
      </c>
      <c r="B425" s="28" t="s">
        <v>189</v>
      </c>
      <c r="C425" s="40"/>
      <c r="D425" s="40"/>
      <c r="E425" s="29"/>
      <c r="F425" s="29"/>
      <c r="G425" s="62"/>
      <c r="H425" s="29"/>
      <c r="I425" s="29"/>
      <c r="J425" s="29"/>
    </row>
    <row r="426" spans="1:10">
      <c r="A426" s="40"/>
      <c r="B426" s="28" t="s">
        <v>237</v>
      </c>
      <c r="C426" s="40">
        <v>9</v>
      </c>
      <c r="D426" s="40" t="s">
        <v>466</v>
      </c>
      <c r="E426" s="29">
        <v>0</v>
      </c>
      <c r="F426" s="29"/>
      <c r="G426" s="62"/>
      <c r="H426" s="29"/>
      <c r="I426" s="29">
        <f>Table2[[#This Row],[Cumulative Amount]]-Table2[[#This Row],[Previous Amount]]</f>
        <v>0</v>
      </c>
      <c r="J426" s="29">
        <f>Table2[[#This Row],[Progress %]]*Table2[[#This Row],[Amount]]</f>
        <v>0</v>
      </c>
    </row>
    <row r="427" spans="1:10">
      <c r="A427" s="40">
        <v>4</v>
      </c>
      <c r="B427" s="28" t="s">
        <v>185</v>
      </c>
      <c r="C427" s="40"/>
      <c r="D427" s="40"/>
      <c r="E427" s="29"/>
      <c r="F427" s="29"/>
      <c r="G427" s="62"/>
      <c r="H427" s="29"/>
      <c r="I427" s="29"/>
      <c r="J427" s="29"/>
    </row>
    <row r="428" spans="1:10" ht="43.2">
      <c r="A428" s="40"/>
      <c r="B428" s="28" t="s">
        <v>186</v>
      </c>
      <c r="C428" s="40"/>
      <c r="D428" s="40"/>
      <c r="E428" s="29"/>
      <c r="F428" s="29"/>
      <c r="G428" s="62"/>
      <c r="H428" s="29"/>
      <c r="I428" s="29"/>
      <c r="J428" s="29"/>
    </row>
    <row r="429" spans="1:10">
      <c r="A429" s="40"/>
      <c r="B429" s="28" t="s">
        <v>220</v>
      </c>
      <c r="C429" s="40">
        <v>9</v>
      </c>
      <c r="D429" s="40" t="s">
        <v>466</v>
      </c>
      <c r="E429" s="29">
        <v>2234</v>
      </c>
      <c r="F429" s="29">
        <f>Table2[[#This Row],[Rate]]*Table2[[#This Row],[Qty]]</f>
        <v>20106</v>
      </c>
      <c r="G429" s="62">
        <f>Progress!F249</f>
        <v>0.86111111111111116</v>
      </c>
      <c r="H429" s="29">
        <v>17313.5</v>
      </c>
      <c r="I429" s="29">
        <f>Table2[[#This Row],[Cumulative Amount]]-Table2[[#This Row],[Previous Amount]]</f>
        <v>0</v>
      </c>
      <c r="J429" s="29">
        <f>Table2[[#This Row],[Progress %]]*Table2[[#This Row],[Amount]]</f>
        <v>17313.5</v>
      </c>
    </row>
    <row r="430" spans="1:10">
      <c r="A430" s="40">
        <v>5</v>
      </c>
      <c r="B430" s="28" t="s">
        <v>241</v>
      </c>
      <c r="C430" s="40">
        <v>9</v>
      </c>
      <c r="D430" s="40" t="s">
        <v>466</v>
      </c>
      <c r="E430" s="29">
        <v>7416</v>
      </c>
      <c r="F430" s="29">
        <f>Table2[[#This Row],[Rate]]*Table2[[#This Row],[Qty]]</f>
        <v>66744</v>
      </c>
      <c r="G430" s="62">
        <f>Progress!D249</f>
        <v>0.93888888888888899</v>
      </c>
      <c r="H430" s="29">
        <v>62665.200000000004</v>
      </c>
      <c r="I430" s="29">
        <f>Table2[[#This Row],[Cumulative Amount]]-Table2[[#This Row],[Previous Amount]]</f>
        <v>0</v>
      </c>
      <c r="J430" s="29">
        <f>Table2[[#This Row],[Progress %]]*Table2[[#This Row],[Amount]]</f>
        <v>62665.200000000004</v>
      </c>
    </row>
    <row r="431" spans="1:10">
      <c r="A431" s="40"/>
      <c r="B431" s="28" t="s">
        <v>242</v>
      </c>
      <c r="C431" s="40"/>
      <c r="D431" s="40"/>
      <c r="E431" s="29"/>
      <c r="F431" s="29"/>
      <c r="G431" s="62"/>
      <c r="H431" s="29"/>
      <c r="I431" s="29"/>
      <c r="J431" s="29"/>
    </row>
    <row r="432" spans="1:10">
      <c r="A432" s="40"/>
      <c r="B432" s="45" t="s">
        <v>243</v>
      </c>
      <c r="C432" s="40"/>
      <c r="D432" s="40"/>
      <c r="E432" s="29"/>
      <c r="F432" s="29"/>
      <c r="G432" s="62"/>
      <c r="H432" s="29"/>
      <c r="I432" s="29"/>
      <c r="J432" s="29"/>
    </row>
    <row r="433" spans="1:10">
      <c r="A433" s="40">
        <v>1</v>
      </c>
      <c r="B433" s="28" t="s">
        <v>6</v>
      </c>
      <c r="C433" s="40"/>
      <c r="D433" s="40"/>
      <c r="E433" s="29"/>
      <c r="F433" s="29"/>
      <c r="G433" s="62"/>
      <c r="H433" s="29"/>
      <c r="I433" s="29"/>
      <c r="J433" s="29"/>
    </row>
    <row r="434" spans="1:10" ht="57.6">
      <c r="A434" s="40"/>
      <c r="B434" s="28" t="s">
        <v>244</v>
      </c>
      <c r="C434" s="40"/>
      <c r="D434" s="40"/>
      <c r="E434" s="29"/>
      <c r="F434" s="29"/>
      <c r="G434" s="62"/>
      <c r="H434" s="29"/>
      <c r="I434" s="29"/>
      <c r="J434" s="29"/>
    </row>
    <row r="435" spans="1:10">
      <c r="A435" s="40"/>
      <c r="B435" s="28" t="s">
        <v>245</v>
      </c>
      <c r="C435" s="40">
        <v>5</v>
      </c>
      <c r="D435" s="40" t="s">
        <v>466</v>
      </c>
      <c r="E435" s="29">
        <v>13752</v>
      </c>
      <c r="F435" s="29">
        <f>Table2[[#This Row],[Rate]]*Table2[[#This Row],[Qty]]</f>
        <v>68760</v>
      </c>
      <c r="G435" s="62">
        <f>Progress!C250</f>
        <v>0.97399999999999998</v>
      </c>
      <c r="H435" s="29">
        <v>66972.240000000005</v>
      </c>
      <c r="I435" s="29">
        <f>Table2[[#This Row],[Cumulative Amount]]-Table2[[#This Row],[Previous Amount]]</f>
        <v>0</v>
      </c>
      <c r="J435" s="29">
        <f>Table2[[#This Row],[Progress %]]*Table2[[#This Row],[Amount]]</f>
        <v>66972.240000000005</v>
      </c>
    </row>
    <row r="436" spans="1:10">
      <c r="A436" s="40">
        <v>4</v>
      </c>
      <c r="B436" s="28" t="s">
        <v>185</v>
      </c>
      <c r="C436" s="40"/>
      <c r="D436" s="40"/>
      <c r="E436" s="29"/>
      <c r="F436" s="29"/>
      <c r="G436" s="62"/>
      <c r="H436" s="29"/>
      <c r="I436" s="29"/>
      <c r="J436" s="29"/>
    </row>
    <row r="437" spans="1:10" ht="43.2">
      <c r="A437" s="40"/>
      <c r="B437" s="28" t="s">
        <v>186</v>
      </c>
      <c r="C437" s="40"/>
      <c r="D437" s="40"/>
      <c r="E437" s="29"/>
      <c r="F437" s="29"/>
      <c r="G437" s="62"/>
      <c r="H437" s="29"/>
      <c r="I437" s="29"/>
      <c r="J437" s="29"/>
    </row>
    <row r="438" spans="1:10">
      <c r="A438" s="40"/>
      <c r="B438" s="28" t="s">
        <v>220</v>
      </c>
      <c r="C438" s="40">
        <v>5</v>
      </c>
      <c r="D438" s="40" t="s">
        <v>466</v>
      </c>
      <c r="E438" s="29">
        <v>2234</v>
      </c>
      <c r="F438" s="29">
        <f>Table2[[#This Row],[Rate]]*Table2[[#This Row],[Qty]]</f>
        <v>11170</v>
      </c>
      <c r="G438" s="62">
        <f>Progress!F250</f>
        <v>0.95399999999999996</v>
      </c>
      <c r="H438" s="29">
        <v>8757.2800000000007</v>
      </c>
      <c r="I438" s="29">
        <f>Table2[[#This Row],[Cumulative Amount]]-Table2[[#This Row],[Previous Amount]]</f>
        <v>1898.8999999999996</v>
      </c>
      <c r="J438" s="29">
        <f>Table2[[#This Row],[Progress %]]*Table2[[#This Row],[Amount]]</f>
        <v>10656.18</v>
      </c>
    </row>
    <row r="439" spans="1:10">
      <c r="A439" s="40"/>
      <c r="B439" s="45" t="s">
        <v>246</v>
      </c>
      <c r="C439" s="40"/>
      <c r="D439" s="40"/>
      <c r="E439" s="29"/>
      <c r="F439" s="29"/>
      <c r="G439" s="62"/>
      <c r="H439" s="29"/>
      <c r="I439" s="29"/>
      <c r="J439" s="29"/>
    </row>
    <row r="440" spans="1:10" ht="28.8">
      <c r="A440" s="40"/>
      <c r="B440" s="28" t="s">
        <v>247</v>
      </c>
      <c r="C440" s="40"/>
      <c r="D440" s="40"/>
      <c r="E440" s="29"/>
      <c r="F440" s="29"/>
      <c r="G440" s="62"/>
      <c r="H440" s="29"/>
      <c r="I440" s="29"/>
      <c r="J440" s="29"/>
    </row>
    <row r="441" spans="1:10">
      <c r="A441" s="40">
        <v>1</v>
      </c>
      <c r="B441" s="28" t="s">
        <v>248</v>
      </c>
      <c r="C441" s="40"/>
      <c r="D441" s="40"/>
      <c r="E441" s="29"/>
      <c r="F441" s="29"/>
      <c r="G441" s="62"/>
      <c r="H441" s="29"/>
      <c r="I441" s="29"/>
      <c r="J441" s="29"/>
    </row>
    <row r="442" spans="1:10" ht="57.6">
      <c r="A442" s="40"/>
      <c r="B442" s="28" t="s">
        <v>249</v>
      </c>
      <c r="C442" s="40"/>
      <c r="D442" s="40"/>
      <c r="E442" s="29"/>
      <c r="F442" s="29"/>
      <c r="G442" s="62"/>
      <c r="H442" s="29"/>
      <c r="I442" s="29"/>
      <c r="J442" s="29"/>
    </row>
    <row r="443" spans="1:10">
      <c r="A443" s="40"/>
      <c r="B443" s="28" t="s">
        <v>250</v>
      </c>
      <c r="C443" s="40">
        <v>5</v>
      </c>
      <c r="D443" s="40" t="s">
        <v>466</v>
      </c>
      <c r="E443" s="29">
        <v>2591</v>
      </c>
      <c r="F443" s="29">
        <f>Table2[[#This Row],[Rate]]*Table2[[#This Row],[Qty]]</f>
        <v>12955</v>
      </c>
      <c r="G443" s="62">
        <f>Progress!C251</f>
        <v>0.81600000000000006</v>
      </c>
      <c r="H443" s="29">
        <v>10571.28</v>
      </c>
      <c r="I443" s="29">
        <f>Table2[[#This Row],[Cumulative Amount]]-Table2[[#This Row],[Previous Amount]]</f>
        <v>0</v>
      </c>
      <c r="J443" s="29">
        <f>Table2[[#This Row],[Progress %]]*Table2[[#This Row],[Amount]]</f>
        <v>10571.28</v>
      </c>
    </row>
    <row r="444" spans="1:10">
      <c r="A444" s="40">
        <v>2</v>
      </c>
      <c r="B444" s="28" t="s">
        <v>251</v>
      </c>
      <c r="C444" s="40"/>
      <c r="D444" s="40"/>
      <c r="E444" s="29"/>
      <c r="F444" s="29"/>
      <c r="G444" s="62"/>
      <c r="H444" s="29"/>
      <c r="I444" s="29"/>
      <c r="J444" s="29"/>
    </row>
    <row r="445" spans="1:10" ht="57.6">
      <c r="A445" s="40"/>
      <c r="B445" s="28" t="s">
        <v>252</v>
      </c>
      <c r="C445" s="40"/>
      <c r="D445" s="40"/>
      <c r="E445" s="29"/>
      <c r="F445" s="29"/>
      <c r="G445" s="62"/>
      <c r="H445" s="29"/>
      <c r="I445" s="29"/>
      <c r="J445" s="29"/>
    </row>
    <row r="446" spans="1:10">
      <c r="A446" s="40"/>
      <c r="B446" s="28" t="s">
        <v>253</v>
      </c>
      <c r="C446" s="40">
        <v>5</v>
      </c>
      <c r="D446" s="40" t="s">
        <v>466</v>
      </c>
      <c r="E446" s="29">
        <v>13430</v>
      </c>
      <c r="F446" s="29">
        <f>Table2[[#This Row],[Rate]]*Table2[[#This Row],[Qty]]</f>
        <v>67150</v>
      </c>
      <c r="G446" s="62">
        <f>G443</f>
        <v>0.81600000000000006</v>
      </c>
      <c r="H446" s="29">
        <v>54794.400000000001</v>
      </c>
      <c r="I446" s="29">
        <f>Table2[[#This Row],[Cumulative Amount]]-Table2[[#This Row],[Previous Amount]]</f>
        <v>0</v>
      </c>
      <c r="J446" s="29">
        <f>Table2[[#This Row],[Progress %]]*Table2[[#This Row],[Amount]]</f>
        <v>54794.400000000001</v>
      </c>
    </row>
    <row r="447" spans="1:10">
      <c r="A447" s="40"/>
      <c r="B447" s="28" t="s">
        <v>254</v>
      </c>
      <c r="C447" s="40">
        <v>5</v>
      </c>
      <c r="D447" s="40" t="s">
        <v>466</v>
      </c>
      <c r="E447" s="29">
        <v>5853</v>
      </c>
      <c r="F447" s="29">
        <f>Table2[[#This Row],[Rate]]*Table2[[#This Row],[Qty]]</f>
        <v>29265</v>
      </c>
      <c r="G447" s="62">
        <f>G443</f>
        <v>0.81600000000000006</v>
      </c>
      <c r="H447" s="29">
        <v>23880.240000000002</v>
      </c>
      <c r="I447" s="29">
        <f>Table2[[#This Row],[Cumulative Amount]]-Table2[[#This Row],[Previous Amount]]</f>
        <v>0</v>
      </c>
      <c r="J447" s="29">
        <f>Table2[[#This Row],[Progress %]]*Table2[[#This Row],[Amount]]</f>
        <v>23880.240000000002</v>
      </c>
    </row>
    <row r="448" spans="1:10">
      <c r="A448" s="40"/>
      <c r="B448" s="28" t="s">
        <v>255</v>
      </c>
      <c r="C448" s="40">
        <v>5</v>
      </c>
      <c r="D448" s="40" t="s">
        <v>466</v>
      </c>
      <c r="E448" s="29">
        <v>2973</v>
      </c>
      <c r="F448" s="29">
        <f>Table2[[#This Row],[Rate]]*Table2[[#This Row],[Qty]]</f>
        <v>14865</v>
      </c>
      <c r="G448" s="62">
        <f>G443</f>
        <v>0.81600000000000006</v>
      </c>
      <c r="H448" s="29">
        <v>12129.84</v>
      </c>
      <c r="I448" s="29">
        <f>Table2[[#This Row],[Cumulative Amount]]-Table2[[#This Row],[Previous Amount]]</f>
        <v>0</v>
      </c>
      <c r="J448" s="29">
        <f>Table2[[#This Row],[Progress %]]*Table2[[#This Row],[Amount]]</f>
        <v>12129.84</v>
      </c>
    </row>
    <row r="449" spans="1:10">
      <c r="A449" s="40">
        <v>3</v>
      </c>
      <c r="B449" s="28" t="s">
        <v>256</v>
      </c>
      <c r="C449" s="40"/>
      <c r="D449" s="40"/>
      <c r="E449" s="29"/>
      <c r="F449" s="29"/>
      <c r="G449" s="62"/>
      <c r="H449" s="29"/>
      <c r="I449" s="29"/>
      <c r="J449" s="29"/>
    </row>
    <row r="450" spans="1:10" ht="57.6">
      <c r="A450" s="40"/>
      <c r="B450" s="28" t="s">
        <v>257</v>
      </c>
      <c r="C450" s="40"/>
      <c r="D450" s="40"/>
      <c r="E450" s="29"/>
      <c r="F450" s="29"/>
      <c r="G450" s="62"/>
      <c r="H450" s="29"/>
      <c r="I450" s="29"/>
      <c r="J450" s="29"/>
    </row>
    <row r="451" spans="1:10">
      <c r="A451" s="40"/>
      <c r="B451" s="28" t="s">
        <v>258</v>
      </c>
      <c r="C451" s="40">
        <v>10</v>
      </c>
      <c r="D451" s="40" t="s">
        <v>466</v>
      </c>
      <c r="E451" s="29">
        <v>1918</v>
      </c>
      <c r="F451" s="29">
        <f>Table2[[#This Row],[Rate]]*Table2[[#This Row],[Qty]]</f>
        <v>19180</v>
      </c>
      <c r="G451" s="47">
        <v>0.2</v>
      </c>
      <c r="H451" s="29">
        <v>0</v>
      </c>
      <c r="I451" s="29">
        <f>Table2[[#This Row],[Cumulative Amount]]-Table2[[#This Row],[Previous Amount]]</f>
        <v>3836</v>
      </c>
      <c r="J451" s="29">
        <f>Table2[[#This Row],[Progress %]]*Table2[[#This Row],[Amount]]</f>
        <v>3836</v>
      </c>
    </row>
    <row r="452" spans="1:10">
      <c r="A452" s="40">
        <v>4</v>
      </c>
      <c r="B452" s="28" t="s">
        <v>259</v>
      </c>
      <c r="C452" s="40"/>
      <c r="D452" s="40"/>
      <c r="E452" s="29"/>
      <c r="F452" s="29"/>
      <c r="G452" s="62"/>
      <c r="H452" s="29"/>
      <c r="I452" s="29"/>
      <c r="J452" s="29"/>
    </row>
    <row r="453" spans="1:10" ht="57.6">
      <c r="A453" s="40"/>
      <c r="B453" s="28" t="s">
        <v>260</v>
      </c>
      <c r="C453" s="40"/>
      <c r="D453" s="40"/>
      <c r="E453" s="29"/>
      <c r="F453" s="29"/>
      <c r="G453" s="62"/>
      <c r="H453" s="29"/>
      <c r="I453" s="29"/>
      <c r="J453" s="29"/>
    </row>
    <row r="454" spans="1:10">
      <c r="A454" s="40"/>
      <c r="B454" s="28" t="s">
        <v>261</v>
      </c>
      <c r="C454" s="40">
        <v>5</v>
      </c>
      <c r="D454" s="40" t="s">
        <v>466</v>
      </c>
      <c r="E454" s="29">
        <v>3044</v>
      </c>
      <c r="F454" s="29">
        <f>Table2[[#This Row],[Rate]]*Table2[[#This Row],[Qty]]</f>
        <v>15220</v>
      </c>
      <c r="G454" s="62">
        <f>Progress!D251</f>
        <v>0.16</v>
      </c>
      <c r="H454" s="29">
        <v>3044</v>
      </c>
      <c r="I454" s="29">
        <f>Table2[[#This Row],[Cumulative Amount]]-Table2[[#This Row],[Previous Amount]]</f>
        <v>-608.79999999999973</v>
      </c>
      <c r="J454" s="29">
        <f>Table2[[#This Row],[Progress %]]*Table2[[#This Row],[Amount]]</f>
        <v>2435.2000000000003</v>
      </c>
    </row>
    <row r="455" spans="1:10">
      <c r="A455" s="40">
        <v>5</v>
      </c>
      <c r="B455" s="28" t="s">
        <v>262</v>
      </c>
      <c r="C455" s="40"/>
      <c r="D455" s="40"/>
      <c r="E455" s="29"/>
      <c r="F455" s="29"/>
      <c r="G455" s="62"/>
      <c r="H455" s="29"/>
      <c r="I455" s="29"/>
      <c r="J455" s="29"/>
    </row>
    <row r="456" spans="1:10" ht="43.2">
      <c r="A456" s="40"/>
      <c r="B456" s="28" t="s">
        <v>263</v>
      </c>
      <c r="C456" s="40"/>
      <c r="D456" s="40"/>
      <c r="E456" s="29"/>
      <c r="F456" s="29"/>
      <c r="G456" s="62"/>
      <c r="H456" s="29"/>
      <c r="I456" s="29"/>
      <c r="J456" s="29"/>
    </row>
    <row r="457" spans="1:10">
      <c r="A457" s="40"/>
      <c r="B457" s="28" t="s">
        <v>264</v>
      </c>
      <c r="C457" s="40">
        <v>5</v>
      </c>
      <c r="D457" s="40" t="s">
        <v>466</v>
      </c>
      <c r="E457" s="29">
        <v>3282</v>
      </c>
      <c r="F457" s="29">
        <f>Table2[[#This Row],[Rate]]*Table2[[#This Row],[Qty]]</f>
        <v>16410</v>
      </c>
      <c r="G457" s="62">
        <f>Progress!F251</f>
        <v>0.85199999999999998</v>
      </c>
      <c r="H457" s="29">
        <v>13981.32</v>
      </c>
      <c r="I457" s="29">
        <f>Table2[[#This Row],[Cumulative Amount]]-Table2[[#This Row],[Previous Amount]]</f>
        <v>0</v>
      </c>
      <c r="J457" s="29">
        <f>Table2[[#This Row],[Progress %]]*Table2[[#This Row],[Amount]]</f>
        <v>13981.32</v>
      </c>
    </row>
    <row r="458" spans="1:10" ht="43.2">
      <c r="A458" s="40"/>
      <c r="B458" s="28" t="s">
        <v>265</v>
      </c>
      <c r="C458" s="40"/>
      <c r="D458" s="40"/>
      <c r="E458" s="29"/>
      <c r="F458" s="29"/>
      <c r="G458" s="62"/>
      <c r="H458" s="29"/>
      <c r="I458" s="29"/>
      <c r="J458" s="29"/>
    </row>
    <row r="459" spans="1:10">
      <c r="A459" s="40"/>
      <c r="B459" s="28" t="s">
        <v>266</v>
      </c>
      <c r="C459" s="40">
        <v>5</v>
      </c>
      <c r="D459" s="40" t="s">
        <v>466</v>
      </c>
      <c r="E459" s="29">
        <v>1327</v>
      </c>
      <c r="F459" s="29">
        <f>Table2[[#This Row],[Rate]]*Table2[[#This Row],[Qty]]</f>
        <v>6635</v>
      </c>
      <c r="G459" s="62">
        <f>G457</f>
        <v>0.85199999999999998</v>
      </c>
      <c r="H459" s="29">
        <v>5653.0199999999995</v>
      </c>
      <c r="I459" s="29">
        <f>Table2[[#This Row],[Cumulative Amount]]-Table2[[#This Row],[Previous Amount]]</f>
        <v>0</v>
      </c>
      <c r="J459" s="29">
        <f>Table2[[#This Row],[Progress %]]*Table2[[#This Row],[Amount]]</f>
        <v>5653.0199999999995</v>
      </c>
    </row>
    <row r="460" spans="1:10">
      <c r="A460" s="40">
        <v>6</v>
      </c>
      <c r="B460" s="28" t="s">
        <v>267</v>
      </c>
      <c r="C460" s="40"/>
      <c r="D460" s="40"/>
      <c r="E460" s="29"/>
      <c r="F460" s="29"/>
      <c r="G460" s="62"/>
      <c r="H460" s="29"/>
      <c r="I460" s="29"/>
      <c r="J460" s="29"/>
    </row>
    <row r="461" spans="1:10" ht="43.2">
      <c r="A461" s="40"/>
      <c r="B461" s="28" t="s">
        <v>268</v>
      </c>
      <c r="C461" s="40"/>
      <c r="D461" s="40"/>
      <c r="E461" s="29"/>
      <c r="F461" s="29"/>
      <c r="G461" s="62"/>
      <c r="H461" s="29"/>
      <c r="I461" s="29"/>
      <c r="J461" s="29"/>
    </row>
    <row r="462" spans="1:10">
      <c r="A462" s="40"/>
      <c r="B462" s="28" t="s">
        <v>269</v>
      </c>
      <c r="C462" s="40">
        <v>5</v>
      </c>
      <c r="D462" s="40" t="s">
        <v>466</v>
      </c>
      <c r="E462" s="29">
        <v>1719</v>
      </c>
      <c r="F462" s="29">
        <f>Table2[[#This Row],[Rate]]*Table2[[#This Row],[Qty]]</f>
        <v>8595</v>
      </c>
      <c r="G462" s="62">
        <f>G454</f>
        <v>0.16</v>
      </c>
      <c r="H462" s="29">
        <v>1719</v>
      </c>
      <c r="I462" s="29">
        <f>Table2[[#This Row],[Cumulative Amount]]-Table2[[#This Row],[Previous Amount]]</f>
        <v>-343.79999999999995</v>
      </c>
      <c r="J462" s="29">
        <f>Table2[[#This Row],[Progress %]]*Table2[[#This Row],[Amount]]</f>
        <v>1375.2</v>
      </c>
    </row>
    <row r="463" spans="1:10">
      <c r="A463" s="40"/>
      <c r="B463" s="28" t="s">
        <v>270</v>
      </c>
      <c r="C463" s="40">
        <v>5</v>
      </c>
      <c r="D463" s="40" t="s">
        <v>466</v>
      </c>
      <c r="E463" s="29">
        <v>2188</v>
      </c>
      <c r="F463" s="29">
        <f>Table2[[#This Row],[Rate]]*Table2[[#This Row],[Qty]]</f>
        <v>10940</v>
      </c>
      <c r="G463" s="62"/>
      <c r="H463" s="29">
        <v>0</v>
      </c>
      <c r="I463" s="29">
        <f>Table2[[#This Row],[Cumulative Amount]]-Table2[[#This Row],[Previous Amount]]</f>
        <v>0</v>
      </c>
      <c r="J463" s="29">
        <f>Table2[[#This Row],[Progress %]]*Table2[[#This Row],[Amount]]</f>
        <v>0</v>
      </c>
    </row>
    <row r="464" spans="1:10">
      <c r="A464" s="40"/>
      <c r="B464" s="28" t="s">
        <v>271</v>
      </c>
      <c r="C464" s="40"/>
      <c r="D464" s="40"/>
      <c r="E464" s="29"/>
      <c r="F464" s="29"/>
      <c r="G464" s="62"/>
      <c r="H464" s="29"/>
      <c r="I464" s="29"/>
      <c r="J464" s="29"/>
    </row>
    <row r="465" spans="1:10" ht="28.8">
      <c r="A465" s="40"/>
      <c r="B465" s="28" t="s">
        <v>272</v>
      </c>
      <c r="C465" s="40"/>
      <c r="D465" s="40"/>
      <c r="E465" s="29"/>
      <c r="F465" s="29"/>
      <c r="G465" s="62"/>
      <c r="H465" s="29"/>
      <c r="I465" s="29"/>
      <c r="J465" s="29"/>
    </row>
    <row r="466" spans="1:10">
      <c r="A466" s="40">
        <v>7</v>
      </c>
      <c r="B466" s="28" t="s">
        <v>273</v>
      </c>
      <c r="C466" s="40">
        <v>137</v>
      </c>
      <c r="D466" s="40" t="s">
        <v>468</v>
      </c>
      <c r="E466" s="29">
        <v>116</v>
      </c>
      <c r="F466" s="29">
        <f>Table2[[#This Row],[Rate]]*Table2[[#This Row],[Qty]]</f>
        <v>15892</v>
      </c>
      <c r="G466" s="47">
        <v>0.2</v>
      </c>
      <c r="H466" s="29">
        <v>0</v>
      </c>
      <c r="I466" s="29">
        <f>Table2[[#This Row],[Cumulative Amount]]-Table2[[#This Row],[Previous Amount]]</f>
        <v>3178.4</v>
      </c>
      <c r="J466" s="29">
        <f>Table2[[#This Row],[Progress %]]*Table2[[#This Row],[Amount]]</f>
        <v>3178.4</v>
      </c>
    </row>
    <row r="467" spans="1:10">
      <c r="A467" s="40"/>
      <c r="B467" s="28" t="s">
        <v>274</v>
      </c>
      <c r="C467" s="40"/>
      <c r="D467" s="40"/>
      <c r="E467" s="29"/>
      <c r="F467" s="29"/>
      <c r="G467" s="62"/>
      <c r="H467" s="29"/>
      <c r="I467" s="29"/>
      <c r="J467" s="29"/>
    </row>
    <row r="468" spans="1:10" ht="43.2">
      <c r="A468" s="40"/>
      <c r="B468" s="28" t="s">
        <v>275</v>
      </c>
      <c r="C468" s="40">
        <v>310</v>
      </c>
      <c r="D468" s="40" t="s">
        <v>469</v>
      </c>
      <c r="E468" s="29">
        <v>487</v>
      </c>
      <c r="F468" s="29">
        <f>Table2[[#This Row],[Rate]]*Table2[[#This Row],[Qty]]</f>
        <v>150970</v>
      </c>
      <c r="G468" s="62">
        <v>0.8</v>
      </c>
      <c r="H468" s="29">
        <v>120776</v>
      </c>
      <c r="I468" s="29">
        <f>Table2[[#This Row],[Cumulative Amount]]-Table2[[#This Row],[Previous Amount]]</f>
        <v>0</v>
      </c>
      <c r="J468" s="29">
        <f>Table2[[#This Row],[Progress %]]*Table2[[#This Row],[Amount]]</f>
        <v>120776</v>
      </c>
    </row>
    <row r="469" spans="1:10">
      <c r="A469" s="40"/>
      <c r="B469" s="45" t="s">
        <v>276</v>
      </c>
      <c r="C469" s="40"/>
      <c r="D469" s="40"/>
      <c r="E469" s="29"/>
      <c r="F469" s="29"/>
      <c r="G469" s="62"/>
      <c r="H469" s="29"/>
      <c r="I469" s="29"/>
      <c r="J469" s="29"/>
    </row>
    <row r="470" spans="1:10">
      <c r="A470" s="40"/>
      <c r="B470" s="28" t="s">
        <v>6</v>
      </c>
      <c r="C470" s="40"/>
      <c r="D470" s="40"/>
      <c r="E470" s="29"/>
      <c r="F470" s="29"/>
      <c r="G470" s="62"/>
      <c r="H470" s="29"/>
      <c r="I470" s="29"/>
      <c r="J470" s="29"/>
    </row>
    <row r="471" spans="1:10" ht="72">
      <c r="A471" s="40"/>
      <c r="B471" s="28" t="s">
        <v>277</v>
      </c>
      <c r="C471" s="40"/>
      <c r="D471" s="40"/>
      <c r="E471" s="29"/>
      <c r="F471" s="29"/>
      <c r="G471" s="62"/>
      <c r="H471" s="29"/>
      <c r="I471" s="29"/>
      <c r="J471" s="29"/>
    </row>
    <row r="472" spans="1:10">
      <c r="A472" s="40"/>
      <c r="B472" s="28" t="s">
        <v>278</v>
      </c>
      <c r="C472" s="40"/>
      <c r="D472" s="40"/>
      <c r="E472" s="29"/>
      <c r="F472" s="29"/>
      <c r="G472" s="62"/>
      <c r="H472" s="29"/>
      <c r="I472" s="29"/>
      <c r="J472" s="29"/>
    </row>
    <row r="473" spans="1:10">
      <c r="A473" s="40"/>
      <c r="B473" s="28" t="s">
        <v>279</v>
      </c>
      <c r="C473" s="40">
        <v>3</v>
      </c>
      <c r="D473" s="40" t="s">
        <v>466</v>
      </c>
      <c r="E473" s="29">
        <v>15517</v>
      </c>
      <c r="F473" s="29">
        <f>Table2[[#This Row],[Rate]]*Table2[[#This Row],[Qty]]</f>
        <v>46551</v>
      </c>
      <c r="G473" s="62">
        <f>Progress!C258</f>
        <v>0.91500000000000004</v>
      </c>
      <c r="H473" s="29">
        <v>42594.165000000001</v>
      </c>
      <c r="I473" s="29">
        <f>Table2[[#This Row],[Cumulative Amount]]-Table2[[#This Row],[Previous Amount]]</f>
        <v>0</v>
      </c>
      <c r="J473" s="29">
        <f>Table2[[#This Row],[Progress %]]*Table2[[#This Row],[Amount]]</f>
        <v>42594.165000000001</v>
      </c>
    </row>
    <row r="474" spans="1:10" ht="28.8">
      <c r="A474" s="40"/>
      <c r="B474" s="28" t="s">
        <v>280</v>
      </c>
      <c r="C474" s="40"/>
      <c r="D474" s="40"/>
      <c r="E474" s="29"/>
      <c r="F474" s="29"/>
      <c r="G474" s="62"/>
      <c r="H474" s="29"/>
      <c r="I474" s="29"/>
      <c r="J474" s="29"/>
    </row>
    <row r="475" spans="1:10">
      <c r="A475" s="40"/>
      <c r="B475" s="28" t="s">
        <v>281</v>
      </c>
      <c r="C475" s="40"/>
      <c r="D475" s="40"/>
      <c r="E475" s="29"/>
      <c r="F475" s="29"/>
      <c r="G475" s="62"/>
      <c r="H475" s="29"/>
      <c r="I475" s="29"/>
      <c r="J475" s="29"/>
    </row>
    <row r="476" spans="1:10" ht="57.6">
      <c r="A476" s="40"/>
      <c r="B476" s="28" t="s">
        <v>282</v>
      </c>
      <c r="C476" s="40"/>
      <c r="D476" s="40"/>
      <c r="E476" s="29"/>
      <c r="F476" s="29"/>
      <c r="G476" s="62"/>
      <c r="H476" s="29"/>
      <c r="I476" s="29"/>
      <c r="J476" s="29"/>
    </row>
    <row r="477" spans="1:10">
      <c r="A477" s="40"/>
      <c r="B477" s="28" t="s">
        <v>283</v>
      </c>
      <c r="C477" s="40">
        <v>3</v>
      </c>
      <c r="D477" s="40" t="s">
        <v>466</v>
      </c>
      <c r="E477" s="29">
        <v>1584</v>
      </c>
      <c r="F477" s="29">
        <f>Table2[[#This Row],[Rate]]*Table2[[#This Row],[Qty]]</f>
        <v>4752</v>
      </c>
      <c r="G477" s="62"/>
      <c r="H477" s="29">
        <v>0</v>
      </c>
      <c r="I477" s="29">
        <f>Table2[[#This Row],[Cumulative Amount]]-Table2[[#This Row],[Previous Amount]]</f>
        <v>0</v>
      </c>
      <c r="J477" s="29">
        <f>Table2[[#This Row],[Progress %]]*Table2[[#This Row],[Amount]]</f>
        <v>0</v>
      </c>
    </row>
    <row r="478" spans="1:10">
      <c r="A478" s="40"/>
      <c r="B478" s="28" t="s">
        <v>284</v>
      </c>
      <c r="C478" s="40">
        <v>24</v>
      </c>
      <c r="D478" s="40" t="s">
        <v>469</v>
      </c>
      <c r="E478" s="29">
        <v>462</v>
      </c>
      <c r="F478" s="29">
        <f>Table2[[#This Row],[Rate]]*Table2[[#This Row],[Qty]]</f>
        <v>11088</v>
      </c>
      <c r="G478" s="62"/>
      <c r="H478" s="29">
        <v>0</v>
      </c>
      <c r="I478" s="29">
        <f>Table2[[#This Row],[Cumulative Amount]]-Table2[[#This Row],[Previous Amount]]</f>
        <v>0</v>
      </c>
      <c r="J478" s="29">
        <f>Table2[[#This Row],[Progress %]]*Table2[[#This Row],[Amount]]</f>
        <v>0</v>
      </c>
    </row>
    <row r="479" spans="1:10">
      <c r="A479" s="40"/>
      <c r="B479" s="28" t="s">
        <v>285</v>
      </c>
      <c r="C479" s="40"/>
      <c r="D479" s="40"/>
      <c r="E479" s="29"/>
      <c r="F479" s="29"/>
      <c r="G479" s="62"/>
      <c r="H479" s="29"/>
      <c r="I479" s="29"/>
      <c r="J479" s="29"/>
    </row>
    <row r="480" spans="1:10" ht="43.2">
      <c r="A480" s="40"/>
      <c r="B480" s="28" t="s">
        <v>286</v>
      </c>
      <c r="C480" s="40"/>
      <c r="D480" s="40"/>
      <c r="E480" s="29"/>
      <c r="F480" s="29"/>
      <c r="G480" s="62"/>
      <c r="H480" s="29"/>
      <c r="I480" s="29"/>
      <c r="J480" s="29"/>
    </row>
    <row r="481" spans="1:10">
      <c r="A481" s="40"/>
      <c r="B481" s="28" t="s">
        <v>287</v>
      </c>
      <c r="C481" s="40">
        <v>6</v>
      </c>
      <c r="D481" s="40" t="s">
        <v>466</v>
      </c>
      <c r="E481" s="29">
        <v>1207</v>
      </c>
      <c r="F481" s="29">
        <f>Table2[[#This Row],[Rate]]*Table2[[#This Row],[Qty]]</f>
        <v>7242</v>
      </c>
      <c r="G481" s="62"/>
      <c r="H481" s="29">
        <v>0</v>
      </c>
      <c r="I481" s="29">
        <f>Table2[[#This Row],[Cumulative Amount]]-Table2[[#This Row],[Previous Amount]]</f>
        <v>0</v>
      </c>
      <c r="J481" s="29">
        <f>Table2[[#This Row],[Progress %]]*Table2[[#This Row],[Amount]]</f>
        <v>0</v>
      </c>
    </row>
    <row r="482" spans="1:10">
      <c r="A482" s="40"/>
      <c r="B482" s="28" t="s">
        <v>288</v>
      </c>
      <c r="C482" s="40"/>
      <c r="D482" s="40"/>
      <c r="E482" s="29"/>
      <c r="F482" s="29"/>
      <c r="G482" s="62"/>
      <c r="H482" s="29"/>
      <c r="I482" s="29"/>
      <c r="J482" s="29"/>
    </row>
    <row r="483" spans="1:10">
      <c r="A483" s="40"/>
      <c r="B483" s="28" t="s">
        <v>259</v>
      </c>
      <c r="C483" s="40"/>
      <c r="D483" s="40"/>
      <c r="E483" s="29"/>
      <c r="F483" s="29"/>
      <c r="G483" s="62"/>
      <c r="H483" s="29"/>
      <c r="I483" s="29"/>
      <c r="J483" s="29"/>
    </row>
    <row r="484" spans="1:10" ht="43.2">
      <c r="A484" s="40"/>
      <c r="B484" s="28" t="s">
        <v>289</v>
      </c>
      <c r="C484" s="40"/>
      <c r="D484" s="40"/>
      <c r="E484" s="29"/>
      <c r="F484" s="29"/>
      <c r="G484" s="62"/>
      <c r="H484" s="29"/>
      <c r="I484" s="29"/>
      <c r="J484" s="29"/>
    </row>
    <row r="485" spans="1:10">
      <c r="A485" s="40"/>
      <c r="B485" s="28" t="s">
        <v>290</v>
      </c>
      <c r="C485" s="40">
        <v>3</v>
      </c>
      <c r="D485" s="40" t="s">
        <v>466</v>
      </c>
      <c r="E485" s="29">
        <v>5706</v>
      </c>
      <c r="F485" s="29">
        <f>Table2[[#This Row],[Rate]]*Table2[[#This Row],[Qty]]</f>
        <v>17118</v>
      </c>
      <c r="G485" s="62">
        <f>Progress!D258</f>
        <v>0.125</v>
      </c>
      <c r="H485" s="29">
        <v>15406.2</v>
      </c>
      <c r="I485" s="29">
        <f>Table2[[#This Row],[Cumulative Amount]]-Table2[[#This Row],[Previous Amount]]</f>
        <v>-13266.45</v>
      </c>
      <c r="J485" s="29">
        <f>Table2[[#This Row],[Progress %]]*Table2[[#This Row],[Amount]]</f>
        <v>2139.75</v>
      </c>
    </row>
    <row r="486" spans="1:10">
      <c r="A486" s="40"/>
      <c r="B486" s="28" t="s">
        <v>291</v>
      </c>
      <c r="C486" s="40">
        <v>3</v>
      </c>
      <c r="D486" s="40" t="s">
        <v>466</v>
      </c>
      <c r="E486" s="29">
        <v>0</v>
      </c>
      <c r="F486" s="29"/>
      <c r="G486" s="62"/>
      <c r="H486" s="29"/>
      <c r="I486" s="29">
        <f>Table2[[#This Row],[Cumulative Amount]]-Table2[[#This Row],[Previous Amount]]</f>
        <v>0</v>
      </c>
      <c r="J486" s="29">
        <f>Table2[[#This Row],[Progress %]]*Table2[[#This Row],[Amount]]</f>
        <v>0</v>
      </c>
    </row>
    <row r="487" spans="1:10">
      <c r="A487" s="40"/>
      <c r="B487" s="28" t="s">
        <v>292</v>
      </c>
      <c r="C487" s="40">
        <v>3</v>
      </c>
      <c r="D487" s="40" t="s">
        <v>466</v>
      </c>
      <c r="E487" s="29">
        <v>0</v>
      </c>
      <c r="F487" s="29"/>
      <c r="G487" s="62"/>
      <c r="H487" s="29"/>
      <c r="I487" s="29">
        <f>Table2[[#This Row],[Cumulative Amount]]-Table2[[#This Row],[Previous Amount]]</f>
        <v>0</v>
      </c>
      <c r="J487" s="29">
        <f>Table2[[#This Row],[Progress %]]*Table2[[#This Row],[Amount]]</f>
        <v>0</v>
      </c>
    </row>
    <row r="488" spans="1:10">
      <c r="A488" s="40"/>
      <c r="B488" s="28" t="s">
        <v>293</v>
      </c>
      <c r="C488" s="40">
        <v>3</v>
      </c>
      <c r="D488" s="40" t="s">
        <v>466</v>
      </c>
      <c r="E488" s="29">
        <v>0</v>
      </c>
      <c r="F488" s="29"/>
      <c r="G488" s="62"/>
      <c r="H488" s="29"/>
      <c r="I488" s="29">
        <f>Table2[[#This Row],[Cumulative Amount]]-Table2[[#This Row],[Previous Amount]]</f>
        <v>0</v>
      </c>
      <c r="J488" s="29">
        <f>Table2[[#This Row],[Progress %]]*Table2[[#This Row],[Amount]]</f>
        <v>0</v>
      </c>
    </row>
    <row r="489" spans="1:10">
      <c r="A489" s="40"/>
      <c r="B489" s="28" t="s">
        <v>294</v>
      </c>
      <c r="C489" s="40"/>
      <c r="D489" s="40"/>
      <c r="E489" s="29"/>
      <c r="F489" s="29"/>
      <c r="G489" s="62"/>
      <c r="H489" s="29"/>
      <c r="I489" s="29"/>
      <c r="J489" s="29"/>
    </row>
    <row r="490" spans="1:10" ht="57.6">
      <c r="A490" s="40"/>
      <c r="B490" s="28" t="s">
        <v>295</v>
      </c>
      <c r="C490" s="40"/>
      <c r="D490" s="40"/>
      <c r="E490" s="29"/>
      <c r="F490" s="29"/>
      <c r="G490" s="62"/>
      <c r="H490" s="29"/>
      <c r="I490" s="29"/>
      <c r="J490" s="29"/>
    </row>
    <row r="491" spans="1:10">
      <c r="A491" s="40"/>
      <c r="B491" s="28" t="s">
        <v>296</v>
      </c>
      <c r="C491" s="40">
        <v>3</v>
      </c>
      <c r="D491" s="40" t="s">
        <v>466</v>
      </c>
      <c r="E491" s="29">
        <v>2613</v>
      </c>
      <c r="F491" s="29">
        <f>Table2[[#This Row],[Rate]]*Table2[[#This Row],[Qty]]</f>
        <v>7839</v>
      </c>
      <c r="G491" s="62"/>
      <c r="H491" s="29">
        <v>0</v>
      </c>
      <c r="I491" s="29">
        <f>Table2[[#This Row],[Cumulative Amount]]-Table2[[#This Row],[Previous Amount]]</f>
        <v>0</v>
      </c>
      <c r="J491" s="29">
        <f>Table2[[#This Row],[Progress %]]*Table2[[#This Row],[Amount]]</f>
        <v>0</v>
      </c>
    </row>
    <row r="492" spans="1:10">
      <c r="A492" s="40"/>
      <c r="B492" s="28" t="s">
        <v>274</v>
      </c>
      <c r="C492" s="40"/>
      <c r="D492" s="40"/>
      <c r="E492" s="29"/>
      <c r="F492" s="29"/>
      <c r="G492" s="62"/>
      <c r="H492" s="29"/>
      <c r="I492" s="29"/>
      <c r="J492" s="29"/>
    </row>
    <row r="493" spans="1:10" ht="43.2">
      <c r="A493" s="40"/>
      <c r="B493" s="28" t="s">
        <v>297</v>
      </c>
      <c r="C493" s="40">
        <v>156</v>
      </c>
      <c r="D493" s="40" t="s">
        <v>469</v>
      </c>
      <c r="E493" s="29">
        <v>316</v>
      </c>
      <c r="F493" s="29">
        <f>Table2[[#This Row],[Rate]]*Table2[[#This Row],[Qty]]</f>
        <v>49296</v>
      </c>
      <c r="G493" s="62">
        <f>G473</f>
        <v>0.91500000000000004</v>
      </c>
      <c r="H493" s="29">
        <v>45105.840000000004</v>
      </c>
      <c r="I493" s="29">
        <f>Table2[[#This Row],[Cumulative Amount]]-Table2[[#This Row],[Previous Amount]]</f>
        <v>0</v>
      </c>
      <c r="J493" s="29">
        <f>Table2[[#This Row],[Progress %]]*Table2[[#This Row],[Amount]]</f>
        <v>45105.840000000004</v>
      </c>
    </row>
    <row r="494" spans="1:10">
      <c r="A494" s="40"/>
      <c r="B494" s="28" t="s">
        <v>298</v>
      </c>
      <c r="C494" s="40"/>
      <c r="D494" s="40"/>
      <c r="E494" s="29"/>
      <c r="F494" s="29"/>
      <c r="G494" s="62"/>
      <c r="H494" s="29"/>
      <c r="I494" s="29"/>
      <c r="J494" s="29"/>
    </row>
    <row r="495" spans="1:10" ht="43.2">
      <c r="A495" s="40"/>
      <c r="B495" s="28" t="s">
        <v>299</v>
      </c>
      <c r="C495" s="40">
        <v>0</v>
      </c>
      <c r="D495" s="40" t="s">
        <v>469</v>
      </c>
      <c r="E495" s="29">
        <v>0</v>
      </c>
      <c r="F495" s="29"/>
      <c r="G495" s="62"/>
      <c r="H495" s="29"/>
      <c r="I495" s="29">
        <f>Table2[[#This Row],[Cumulative Amount]]-Table2[[#This Row],[Previous Amount]]</f>
        <v>0</v>
      </c>
      <c r="J495" s="29">
        <f>Table2[[#This Row],[Progress %]]*Table2[[#This Row],[Amount]]</f>
        <v>0</v>
      </c>
    </row>
    <row r="496" spans="1:10">
      <c r="A496" s="40"/>
      <c r="B496" s="28" t="s">
        <v>300</v>
      </c>
      <c r="C496" s="40"/>
      <c r="D496" s="40"/>
      <c r="E496" s="29"/>
      <c r="F496" s="29"/>
      <c r="G496" s="62"/>
      <c r="H496" s="29"/>
      <c r="I496" s="29"/>
      <c r="J496" s="29"/>
    </row>
    <row r="497" spans="1:10" ht="43.2">
      <c r="A497" s="40"/>
      <c r="B497" s="28" t="s">
        <v>301</v>
      </c>
      <c r="C497" s="40">
        <v>0</v>
      </c>
      <c r="D497" s="40" t="s">
        <v>468</v>
      </c>
      <c r="E497" s="29">
        <v>0</v>
      </c>
      <c r="F497" s="29"/>
      <c r="G497" s="62"/>
      <c r="H497" s="29"/>
      <c r="I497" s="29">
        <f>Table2[[#This Row],[Cumulative Amount]]-Table2[[#This Row],[Previous Amount]]</f>
        <v>0</v>
      </c>
      <c r="J497" s="29">
        <f>Table2[[#This Row],[Progress %]]*Table2[[#This Row],[Amount]]</f>
        <v>0</v>
      </c>
    </row>
    <row r="498" spans="1:10">
      <c r="A498" s="40"/>
      <c r="B498" s="28" t="s">
        <v>302</v>
      </c>
      <c r="C498" s="40"/>
      <c r="D498" s="40"/>
      <c r="E498" s="29"/>
      <c r="F498" s="29"/>
      <c r="G498" s="62"/>
      <c r="H498" s="29"/>
      <c r="I498" s="29"/>
      <c r="J498" s="29"/>
    </row>
    <row r="499" spans="1:10" ht="28.8">
      <c r="A499" s="40"/>
      <c r="B499" s="28" t="s">
        <v>303</v>
      </c>
      <c r="C499" s="40"/>
      <c r="D499" s="40"/>
      <c r="E499" s="29"/>
      <c r="F499" s="29"/>
      <c r="G499" s="62"/>
      <c r="H499" s="29"/>
      <c r="I499" s="29"/>
      <c r="J499" s="29"/>
    </row>
    <row r="500" spans="1:10">
      <c r="A500" s="40"/>
      <c r="B500" s="28" t="s">
        <v>273</v>
      </c>
      <c r="C500" s="40">
        <v>150</v>
      </c>
      <c r="D500" s="40" t="s">
        <v>468</v>
      </c>
      <c r="E500" s="29">
        <v>116</v>
      </c>
      <c r="F500" s="29">
        <f>Table2[[#This Row],[Rate]]*Table2[[#This Row],[Qty]]</f>
        <v>17400</v>
      </c>
      <c r="G500" s="62"/>
      <c r="H500" s="29">
        <v>0</v>
      </c>
      <c r="I500" s="29">
        <f>Table2[[#This Row],[Cumulative Amount]]-Table2[[#This Row],[Previous Amount]]</f>
        <v>0</v>
      </c>
      <c r="J500" s="29">
        <f>Table2[[#This Row],[Progress %]]*Table2[[#This Row],[Amount]]</f>
        <v>0</v>
      </c>
    </row>
    <row r="501" spans="1:10">
      <c r="A501" s="40">
        <v>4</v>
      </c>
      <c r="B501" s="28" t="s">
        <v>185</v>
      </c>
      <c r="C501" s="40"/>
      <c r="D501" s="40"/>
      <c r="E501" s="29"/>
      <c r="F501" s="29"/>
      <c r="G501" s="62"/>
      <c r="H501" s="29"/>
      <c r="I501" s="29"/>
      <c r="J501" s="29"/>
    </row>
    <row r="502" spans="1:10" ht="43.2">
      <c r="A502" s="40"/>
      <c r="B502" s="28" t="s">
        <v>304</v>
      </c>
      <c r="C502" s="40"/>
      <c r="D502" s="40"/>
      <c r="E502" s="29"/>
      <c r="F502" s="29"/>
      <c r="G502" s="62"/>
      <c r="H502" s="29"/>
      <c r="I502" s="29"/>
      <c r="J502" s="29"/>
    </row>
    <row r="503" spans="1:10">
      <c r="A503" s="40"/>
      <c r="B503" s="28" t="s">
        <v>305</v>
      </c>
      <c r="C503" s="40">
        <v>3</v>
      </c>
      <c r="D503" s="40" t="s">
        <v>466</v>
      </c>
      <c r="E503" s="29">
        <v>3555</v>
      </c>
      <c r="F503" s="29">
        <f>Table2[[#This Row],[Rate]]*Table2[[#This Row],[Qty]]</f>
        <v>10665</v>
      </c>
      <c r="G503" s="62">
        <f>Progress!F258</f>
        <v>0.82000000000000006</v>
      </c>
      <c r="H503" s="29">
        <v>10665</v>
      </c>
      <c r="I503" s="29">
        <f>Table2[[#This Row],[Cumulative Amount]]-Table2[[#This Row],[Previous Amount]]</f>
        <v>-1919.6999999999989</v>
      </c>
      <c r="J503" s="29">
        <f>Table2[[#This Row],[Progress %]]*Table2[[#This Row],[Amount]]</f>
        <v>8745.3000000000011</v>
      </c>
    </row>
    <row r="504" spans="1:10">
      <c r="A504" s="40"/>
      <c r="B504" s="28" t="s">
        <v>306</v>
      </c>
      <c r="C504" s="40"/>
      <c r="D504" s="40"/>
      <c r="E504" s="29"/>
      <c r="F504" s="29"/>
      <c r="G504" s="62"/>
      <c r="H504" s="29"/>
      <c r="I504" s="29"/>
      <c r="J504" s="29"/>
    </row>
    <row r="505" spans="1:10" ht="57.6">
      <c r="A505" s="40"/>
      <c r="B505" s="28" t="s">
        <v>307</v>
      </c>
      <c r="C505" s="40"/>
      <c r="D505" s="40"/>
      <c r="E505" s="29"/>
      <c r="F505" s="29"/>
      <c r="G505" s="62"/>
      <c r="H505" s="29"/>
      <c r="I505" s="29"/>
      <c r="J505" s="29"/>
    </row>
    <row r="506" spans="1:10">
      <c r="A506" s="40"/>
      <c r="B506" s="28" t="s">
        <v>308</v>
      </c>
      <c r="C506" s="40">
        <v>3</v>
      </c>
      <c r="D506" s="40" t="s">
        <v>466</v>
      </c>
      <c r="E506" s="29">
        <v>1389</v>
      </c>
      <c r="F506" s="29">
        <f>Table2[[#This Row],[Rate]]*Table2[[#This Row],[Qty]]</f>
        <v>4167</v>
      </c>
      <c r="G506" s="62">
        <f>G503</f>
        <v>0.82000000000000006</v>
      </c>
      <c r="H506" s="29">
        <v>4167</v>
      </c>
      <c r="I506" s="29">
        <f>Table2[[#This Row],[Cumulative Amount]]-Table2[[#This Row],[Previous Amount]]</f>
        <v>-750.06</v>
      </c>
      <c r="J506" s="29">
        <f>Table2[[#This Row],[Progress %]]*Table2[[#This Row],[Amount]]</f>
        <v>3416.94</v>
      </c>
    </row>
    <row r="507" spans="1:10">
      <c r="A507" s="40"/>
      <c r="B507" s="45" t="s">
        <v>309</v>
      </c>
      <c r="C507" s="40"/>
      <c r="D507" s="40"/>
      <c r="E507" s="29"/>
      <c r="F507" s="29"/>
      <c r="G507" s="62"/>
      <c r="H507" s="29"/>
      <c r="I507" s="29"/>
      <c r="J507" s="29"/>
    </row>
    <row r="508" spans="1:10">
      <c r="A508" s="40"/>
      <c r="B508" s="28" t="s">
        <v>6</v>
      </c>
      <c r="C508" s="40"/>
      <c r="D508" s="40"/>
      <c r="E508" s="29"/>
      <c r="F508" s="29"/>
      <c r="G508" s="62"/>
      <c r="H508" s="29"/>
      <c r="I508" s="29"/>
      <c r="J508" s="29"/>
    </row>
    <row r="509" spans="1:10" ht="57.6">
      <c r="A509" s="40"/>
      <c r="B509" s="28" t="s">
        <v>310</v>
      </c>
      <c r="C509" s="40"/>
      <c r="D509" s="40"/>
      <c r="E509" s="29"/>
      <c r="F509" s="29"/>
      <c r="G509" s="62"/>
      <c r="H509" s="29"/>
      <c r="I509" s="29"/>
      <c r="J509" s="29"/>
    </row>
    <row r="510" spans="1:10">
      <c r="A510" s="40"/>
      <c r="B510" s="28" t="s">
        <v>278</v>
      </c>
      <c r="C510" s="40"/>
      <c r="D510" s="40"/>
      <c r="E510" s="29"/>
      <c r="F510" s="29"/>
      <c r="G510" s="62"/>
      <c r="H510" s="29"/>
      <c r="I510" s="29"/>
      <c r="J510" s="29"/>
    </row>
    <row r="511" spans="1:10">
      <c r="A511" s="40"/>
      <c r="B511" s="28" t="s">
        <v>279</v>
      </c>
      <c r="C511" s="40">
        <v>1</v>
      </c>
      <c r="D511" s="40" t="s">
        <v>466</v>
      </c>
      <c r="E511" s="29">
        <v>15517</v>
      </c>
      <c r="F511" s="29">
        <f>Table2[[#This Row],[Rate]]*Table2[[#This Row],[Qty]]</f>
        <v>15517</v>
      </c>
      <c r="G511" s="62">
        <f>Progress!C257</f>
        <v>0.95</v>
      </c>
      <c r="H511" s="29">
        <v>14741.15</v>
      </c>
      <c r="I511" s="29">
        <f>Table2[[#This Row],[Cumulative Amount]]-Table2[[#This Row],[Previous Amount]]</f>
        <v>0</v>
      </c>
      <c r="J511" s="29">
        <f>Table2[[#This Row],[Progress %]]*Table2[[#This Row],[Amount]]</f>
        <v>14741.15</v>
      </c>
    </row>
    <row r="512" spans="1:10" ht="28.8">
      <c r="A512" s="40"/>
      <c r="B512" s="28" t="s">
        <v>280</v>
      </c>
      <c r="C512" s="40"/>
      <c r="D512" s="40"/>
      <c r="E512" s="29"/>
      <c r="F512" s="29"/>
      <c r="G512" s="62"/>
      <c r="H512" s="29"/>
      <c r="I512" s="29"/>
      <c r="J512" s="29"/>
    </row>
    <row r="513" spans="1:10">
      <c r="A513" s="40"/>
      <c r="B513" s="28" t="s">
        <v>281</v>
      </c>
      <c r="C513" s="40"/>
      <c r="D513" s="40"/>
      <c r="E513" s="29"/>
      <c r="F513" s="29"/>
      <c r="G513" s="62"/>
      <c r="H513" s="29"/>
      <c r="I513" s="29"/>
      <c r="J513" s="29"/>
    </row>
    <row r="514" spans="1:10" ht="57.6">
      <c r="A514" s="40"/>
      <c r="B514" s="28" t="s">
        <v>282</v>
      </c>
      <c r="C514" s="40"/>
      <c r="D514" s="40"/>
      <c r="E514" s="29"/>
      <c r="F514" s="29"/>
      <c r="G514" s="62"/>
      <c r="H514" s="29"/>
      <c r="I514" s="29"/>
      <c r="J514" s="29"/>
    </row>
    <row r="515" spans="1:10">
      <c r="A515" s="40"/>
      <c r="B515" s="28" t="s">
        <v>283</v>
      </c>
      <c r="C515" s="40">
        <v>1</v>
      </c>
      <c r="D515" s="40" t="s">
        <v>466</v>
      </c>
      <c r="E515" s="29">
        <v>1584</v>
      </c>
      <c r="F515" s="29">
        <f>Table2[[#This Row],[Rate]]*Table2[[#This Row],[Qty]]</f>
        <v>1584</v>
      </c>
      <c r="G515" s="62">
        <v>0.8</v>
      </c>
      <c r="H515" s="29">
        <v>1267.2</v>
      </c>
      <c r="I515" s="29">
        <f>Table2[[#This Row],[Cumulative Amount]]-Table2[[#This Row],[Previous Amount]]</f>
        <v>0</v>
      </c>
      <c r="J515" s="29">
        <f>Table2[[#This Row],[Progress %]]*Table2[[#This Row],[Amount]]</f>
        <v>1267.2</v>
      </c>
    </row>
    <row r="516" spans="1:10">
      <c r="A516" s="40"/>
      <c r="B516" s="28" t="s">
        <v>284</v>
      </c>
      <c r="C516" s="40">
        <v>8</v>
      </c>
      <c r="D516" s="40" t="s">
        <v>469</v>
      </c>
      <c r="E516" s="29">
        <v>462</v>
      </c>
      <c r="F516" s="29">
        <f>Table2[[#This Row],[Rate]]*Table2[[#This Row],[Qty]]</f>
        <v>3696</v>
      </c>
      <c r="G516" s="62">
        <v>0.8</v>
      </c>
      <c r="H516" s="29">
        <v>2956.8</v>
      </c>
      <c r="I516" s="29">
        <f>Table2[[#This Row],[Cumulative Amount]]-Table2[[#This Row],[Previous Amount]]</f>
        <v>0</v>
      </c>
      <c r="J516" s="29">
        <f>Table2[[#This Row],[Progress %]]*Table2[[#This Row],[Amount]]</f>
        <v>2956.8</v>
      </c>
    </row>
    <row r="517" spans="1:10">
      <c r="A517" s="40"/>
      <c r="B517" s="28" t="s">
        <v>285</v>
      </c>
      <c r="C517" s="40"/>
      <c r="D517" s="40"/>
      <c r="E517" s="29"/>
      <c r="F517" s="29"/>
      <c r="G517" s="62"/>
      <c r="H517" s="29"/>
      <c r="I517" s="29"/>
      <c r="J517" s="29"/>
    </row>
    <row r="518" spans="1:10" ht="43.2">
      <c r="A518" s="40"/>
      <c r="B518" s="28" t="s">
        <v>286</v>
      </c>
      <c r="C518" s="40"/>
      <c r="D518" s="40"/>
      <c r="E518" s="29"/>
      <c r="F518" s="29"/>
      <c r="G518" s="62"/>
      <c r="H518" s="29"/>
      <c r="I518" s="29"/>
      <c r="J518" s="29"/>
    </row>
    <row r="519" spans="1:10">
      <c r="A519" s="40"/>
      <c r="B519" s="28" t="s">
        <v>287</v>
      </c>
      <c r="C519" s="40">
        <v>2</v>
      </c>
      <c r="D519" s="40" t="s">
        <v>466</v>
      </c>
      <c r="E519" s="29">
        <v>1207</v>
      </c>
      <c r="F519" s="29">
        <f>Table2[[#This Row],[Rate]]*Table2[[#This Row],[Qty]]</f>
        <v>2414</v>
      </c>
      <c r="G519" s="62">
        <v>0.8</v>
      </c>
      <c r="H519" s="29">
        <v>1931.2</v>
      </c>
      <c r="I519" s="29">
        <f>Table2[[#This Row],[Cumulative Amount]]-Table2[[#This Row],[Previous Amount]]</f>
        <v>0</v>
      </c>
      <c r="J519" s="29">
        <f>Table2[[#This Row],[Progress %]]*Table2[[#This Row],[Amount]]</f>
        <v>1931.2</v>
      </c>
    </row>
    <row r="520" spans="1:10">
      <c r="A520" s="40"/>
      <c r="B520" s="28" t="s">
        <v>288</v>
      </c>
      <c r="C520" s="40"/>
      <c r="D520" s="40"/>
      <c r="E520" s="29"/>
      <c r="F520" s="29"/>
      <c r="G520" s="62"/>
      <c r="H520" s="29"/>
      <c r="I520" s="29"/>
      <c r="J520" s="29"/>
    </row>
    <row r="521" spans="1:10">
      <c r="A521" s="40"/>
      <c r="B521" s="28" t="s">
        <v>259</v>
      </c>
      <c r="C521" s="40"/>
      <c r="D521" s="40"/>
      <c r="E521" s="29"/>
      <c r="F521" s="29"/>
      <c r="G521" s="62"/>
      <c r="H521" s="29"/>
      <c r="I521" s="29"/>
      <c r="J521" s="29"/>
    </row>
    <row r="522" spans="1:10" ht="43.2">
      <c r="A522" s="40"/>
      <c r="B522" s="28" t="s">
        <v>289</v>
      </c>
      <c r="C522" s="40"/>
      <c r="D522" s="40"/>
      <c r="E522" s="29"/>
      <c r="F522" s="29"/>
      <c r="G522" s="62"/>
      <c r="H522" s="29"/>
      <c r="I522" s="29"/>
      <c r="J522" s="29"/>
    </row>
    <row r="523" spans="1:10">
      <c r="A523" s="40"/>
      <c r="B523" s="28" t="s">
        <v>290</v>
      </c>
      <c r="C523" s="40">
        <v>1</v>
      </c>
      <c r="D523" s="40" t="s">
        <v>466</v>
      </c>
      <c r="E523" s="29">
        <v>5706</v>
      </c>
      <c r="F523" s="29">
        <f>Table2[[#This Row],[Rate]]*Table2[[#This Row],[Qty]]</f>
        <v>5706</v>
      </c>
      <c r="G523" s="62">
        <v>0.9</v>
      </c>
      <c r="H523" s="29">
        <v>5135.4000000000005</v>
      </c>
      <c r="I523" s="29">
        <f>Table2[[#This Row],[Cumulative Amount]]-Table2[[#This Row],[Previous Amount]]</f>
        <v>0</v>
      </c>
      <c r="J523" s="29">
        <f>Table2[[#This Row],[Progress %]]*Table2[[#This Row],[Amount]]</f>
        <v>5135.4000000000005</v>
      </c>
    </row>
    <row r="524" spans="1:10">
      <c r="A524" s="40"/>
      <c r="B524" s="28" t="s">
        <v>291</v>
      </c>
      <c r="C524" s="40">
        <v>1</v>
      </c>
      <c r="D524" s="40" t="s">
        <v>466</v>
      </c>
      <c r="E524" s="29">
        <v>0</v>
      </c>
      <c r="F524" s="29"/>
      <c r="G524" s="62"/>
      <c r="H524" s="29"/>
      <c r="I524" s="29">
        <f>Table2[[#This Row],[Cumulative Amount]]-Table2[[#This Row],[Previous Amount]]</f>
        <v>0</v>
      </c>
      <c r="J524" s="29">
        <f>Table2[[#This Row],[Progress %]]*Table2[[#This Row],[Amount]]</f>
        <v>0</v>
      </c>
    </row>
    <row r="525" spans="1:10">
      <c r="A525" s="40"/>
      <c r="B525" s="28" t="s">
        <v>292</v>
      </c>
      <c r="C525" s="40">
        <v>1</v>
      </c>
      <c r="D525" s="40" t="s">
        <v>466</v>
      </c>
      <c r="E525" s="29">
        <v>0</v>
      </c>
      <c r="F525" s="29"/>
      <c r="G525" s="62"/>
      <c r="H525" s="29"/>
      <c r="I525" s="29">
        <f>Table2[[#This Row],[Cumulative Amount]]-Table2[[#This Row],[Previous Amount]]</f>
        <v>0</v>
      </c>
      <c r="J525" s="29">
        <f>Table2[[#This Row],[Progress %]]*Table2[[#This Row],[Amount]]</f>
        <v>0</v>
      </c>
    </row>
    <row r="526" spans="1:10">
      <c r="A526" s="40"/>
      <c r="B526" s="28" t="s">
        <v>293</v>
      </c>
      <c r="C526" s="40">
        <v>1</v>
      </c>
      <c r="D526" s="40" t="s">
        <v>466</v>
      </c>
      <c r="E526" s="29">
        <v>0</v>
      </c>
      <c r="F526" s="29"/>
      <c r="G526" s="62"/>
      <c r="H526" s="29"/>
      <c r="I526" s="29">
        <f>Table2[[#This Row],[Cumulative Amount]]-Table2[[#This Row],[Previous Amount]]</f>
        <v>0</v>
      </c>
      <c r="J526" s="29">
        <f>Table2[[#This Row],[Progress %]]*Table2[[#This Row],[Amount]]</f>
        <v>0</v>
      </c>
    </row>
    <row r="527" spans="1:10">
      <c r="A527" s="40"/>
      <c r="B527" s="28" t="s">
        <v>294</v>
      </c>
      <c r="C527" s="40"/>
      <c r="D527" s="40"/>
      <c r="E527" s="29"/>
      <c r="F527" s="29"/>
      <c r="G527" s="62"/>
      <c r="H527" s="29"/>
      <c r="I527" s="29"/>
      <c r="J527" s="29"/>
    </row>
    <row r="528" spans="1:10" ht="57.6">
      <c r="A528" s="40"/>
      <c r="B528" s="28" t="s">
        <v>295</v>
      </c>
      <c r="C528" s="40"/>
      <c r="D528" s="40"/>
      <c r="E528" s="29"/>
      <c r="F528" s="29"/>
      <c r="G528" s="62"/>
      <c r="H528" s="29"/>
      <c r="I528" s="29"/>
      <c r="J528" s="29"/>
    </row>
    <row r="529" spans="1:10">
      <c r="A529" s="40"/>
      <c r="B529" s="28" t="s">
        <v>296</v>
      </c>
      <c r="C529" s="40">
        <v>1</v>
      </c>
      <c r="D529" s="40" t="s">
        <v>466</v>
      </c>
      <c r="E529" s="29">
        <v>2613</v>
      </c>
      <c r="F529" s="29">
        <f>Table2[[#This Row],[Rate]]*Table2[[#This Row],[Qty]]</f>
        <v>2613</v>
      </c>
      <c r="G529" s="62"/>
      <c r="H529" s="29">
        <v>0</v>
      </c>
      <c r="I529" s="29">
        <f>Table2[[#This Row],[Cumulative Amount]]-Table2[[#This Row],[Previous Amount]]</f>
        <v>0</v>
      </c>
      <c r="J529" s="29">
        <f>Table2[[#This Row],[Progress %]]*Table2[[#This Row],[Amount]]</f>
        <v>0</v>
      </c>
    </row>
    <row r="530" spans="1:10">
      <c r="A530" s="40"/>
      <c r="B530" s="28" t="s">
        <v>274</v>
      </c>
      <c r="C530" s="40"/>
      <c r="D530" s="40"/>
      <c r="E530" s="29"/>
      <c r="F530" s="29"/>
      <c r="G530" s="62"/>
      <c r="H530" s="29"/>
      <c r="I530" s="29"/>
      <c r="J530" s="29"/>
    </row>
    <row r="531" spans="1:10" ht="43.2">
      <c r="A531" s="40"/>
      <c r="B531" s="28" t="s">
        <v>297</v>
      </c>
      <c r="C531" s="40">
        <v>52</v>
      </c>
      <c r="D531" s="40" t="s">
        <v>469</v>
      </c>
      <c r="E531" s="29">
        <v>316</v>
      </c>
      <c r="F531" s="29">
        <f>Table2[[#This Row],[Rate]]*Table2[[#This Row],[Qty]]</f>
        <v>16432</v>
      </c>
      <c r="G531" s="62">
        <f>G511</f>
        <v>0.95</v>
      </c>
      <c r="H531" s="29">
        <v>15610.4</v>
      </c>
      <c r="I531" s="29">
        <f>Table2[[#This Row],[Cumulative Amount]]-Table2[[#This Row],[Previous Amount]]</f>
        <v>0</v>
      </c>
      <c r="J531" s="29">
        <f>Table2[[#This Row],[Progress %]]*Table2[[#This Row],[Amount]]</f>
        <v>15610.4</v>
      </c>
    </row>
    <row r="532" spans="1:10">
      <c r="A532" s="40"/>
      <c r="B532" s="28" t="s">
        <v>298</v>
      </c>
      <c r="C532" s="40"/>
      <c r="D532" s="40"/>
      <c r="E532" s="29"/>
      <c r="F532" s="29"/>
      <c r="G532" s="62"/>
      <c r="H532" s="29"/>
      <c r="I532" s="29"/>
      <c r="J532" s="29"/>
    </row>
    <row r="533" spans="1:10" ht="43.2">
      <c r="A533" s="40"/>
      <c r="B533" s="28" t="s">
        <v>299</v>
      </c>
      <c r="C533" s="40">
        <v>0</v>
      </c>
      <c r="D533" s="40" t="s">
        <v>469</v>
      </c>
      <c r="E533" s="29">
        <v>0</v>
      </c>
      <c r="F533" s="29"/>
      <c r="G533" s="62"/>
      <c r="H533" s="29"/>
      <c r="I533" s="29">
        <f>Table2[[#This Row],[Cumulative Amount]]-Table2[[#This Row],[Previous Amount]]</f>
        <v>0</v>
      </c>
      <c r="J533" s="29">
        <f>Table2[[#This Row],[Progress %]]*Table2[[#This Row],[Amount]]</f>
        <v>0</v>
      </c>
    </row>
    <row r="534" spans="1:10">
      <c r="A534" s="40"/>
      <c r="B534" s="28" t="s">
        <v>300</v>
      </c>
      <c r="C534" s="40"/>
      <c r="D534" s="40"/>
      <c r="E534" s="29"/>
      <c r="F534" s="29"/>
      <c r="G534" s="62"/>
      <c r="H534" s="29"/>
      <c r="I534" s="29"/>
      <c r="J534" s="29"/>
    </row>
    <row r="535" spans="1:10" ht="43.2">
      <c r="A535" s="40"/>
      <c r="B535" s="28" t="s">
        <v>301</v>
      </c>
      <c r="C535" s="40">
        <v>0</v>
      </c>
      <c r="D535" s="40" t="s">
        <v>468</v>
      </c>
      <c r="E535" s="29">
        <v>0</v>
      </c>
      <c r="F535" s="29"/>
      <c r="G535" s="62"/>
      <c r="H535" s="29"/>
      <c r="I535" s="29">
        <f>Table2[[#This Row],[Cumulative Amount]]-Table2[[#This Row],[Previous Amount]]</f>
        <v>0</v>
      </c>
      <c r="J535" s="29">
        <f>Table2[[#This Row],[Progress %]]*Table2[[#This Row],[Amount]]</f>
        <v>0</v>
      </c>
    </row>
    <row r="536" spans="1:10">
      <c r="A536" s="40"/>
      <c r="B536" s="28" t="s">
        <v>302</v>
      </c>
      <c r="C536" s="40"/>
      <c r="D536" s="40"/>
      <c r="E536" s="29"/>
      <c r="F536" s="29"/>
      <c r="G536" s="62"/>
      <c r="H536" s="29"/>
      <c r="I536" s="29"/>
      <c r="J536" s="29"/>
    </row>
    <row r="537" spans="1:10" ht="28.8">
      <c r="A537" s="40"/>
      <c r="B537" s="28" t="s">
        <v>303</v>
      </c>
      <c r="C537" s="40"/>
      <c r="D537" s="40"/>
      <c r="E537" s="29"/>
      <c r="F537" s="29"/>
      <c r="G537" s="62"/>
      <c r="H537" s="29"/>
      <c r="I537" s="29"/>
      <c r="J537" s="29"/>
    </row>
    <row r="538" spans="1:10">
      <c r="A538" s="40"/>
      <c r="B538" s="28" t="s">
        <v>273</v>
      </c>
      <c r="C538" s="40">
        <v>50</v>
      </c>
      <c r="D538" s="40" t="s">
        <v>468</v>
      </c>
      <c r="E538" s="29">
        <v>116</v>
      </c>
      <c r="F538" s="29">
        <f>Table2[[#This Row],[Rate]]*Table2[[#This Row],[Qty]]</f>
        <v>5800</v>
      </c>
      <c r="G538" s="62">
        <f>G531</f>
        <v>0.95</v>
      </c>
      <c r="H538" s="29">
        <v>5510</v>
      </c>
      <c r="I538" s="29">
        <f>Table2[[#This Row],[Cumulative Amount]]-Table2[[#This Row],[Previous Amount]]</f>
        <v>0</v>
      </c>
      <c r="J538" s="29">
        <f>Table2[[#This Row],[Progress %]]*Table2[[#This Row],[Amount]]</f>
        <v>5510</v>
      </c>
    </row>
    <row r="539" spans="1:10">
      <c r="A539" s="40">
        <v>4</v>
      </c>
      <c r="B539" s="28" t="s">
        <v>185</v>
      </c>
      <c r="C539" s="40"/>
      <c r="D539" s="40"/>
      <c r="E539" s="29"/>
      <c r="F539" s="29"/>
      <c r="G539" s="62"/>
      <c r="H539" s="29"/>
      <c r="I539" s="29"/>
      <c r="J539" s="29"/>
    </row>
    <row r="540" spans="1:10" ht="43.2">
      <c r="A540" s="40"/>
      <c r="B540" s="28" t="s">
        <v>304</v>
      </c>
      <c r="C540" s="40"/>
      <c r="D540" s="40"/>
      <c r="E540" s="29"/>
      <c r="F540" s="29"/>
      <c r="G540" s="62"/>
      <c r="H540" s="29"/>
      <c r="I540" s="29"/>
      <c r="J540" s="29"/>
    </row>
    <row r="541" spans="1:10">
      <c r="A541" s="40"/>
      <c r="B541" s="28" t="s">
        <v>305</v>
      </c>
      <c r="C541" s="40">
        <v>1</v>
      </c>
      <c r="D541" s="40" t="s">
        <v>466</v>
      </c>
      <c r="E541" s="29">
        <v>3555</v>
      </c>
      <c r="F541" s="29">
        <f>Table2[[#This Row],[Rate]]*Table2[[#This Row],[Qty]]</f>
        <v>3555</v>
      </c>
      <c r="G541" s="62">
        <v>0.95</v>
      </c>
      <c r="H541" s="29">
        <v>3377.25</v>
      </c>
      <c r="I541" s="29">
        <f>Table2[[#This Row],[Cumulative Amount]]-Table2[[#This Row],[Previous Amount]]</f>
        <v>0</v>
      </c>
      <c r="J541" s="29">
        <f>Table2[[#This Row],[Progress %]]*Table2[[#This Row],[Amount]]</f>
        <v>3377.25</v>
      </c>
    </row>
    <row r="542" spans="1:10">
      <c r="A542" s="40"/>
      <c r="B542" s="28" t="s">
        <v>306</v>
      </c>
      <c r="C542" s="40"/>
      <c r="D542" s="40"/>
      <c r="E542" s="29"/>
      <c r="F542" s="29"/>
      <c r="G542" s="62"/>
      <c r="H542" s="29"/>
      <c r="I542" s="29"/>
      <c r="J542" s="29"/>
    </row>
    <row r="543" spans="1:10" ht="57.6">
      <c r="A543" s="40"/>
      <c r="B543" s="28" t="s">
        <v>307</v>
      </c>
      <c r="C543" s="40"/>
      <c r="D543" s="40"/>
      <c r="E543" s="29"/>
      <c r="F543" s="29"/>
      <c r="G543" s="62"/>
      <c r="H543" s="29"/>
      <c r="I543" s="29"/>
      <c r="J543" s="29"/>
    </row>
    <row r="544" spans="1:10">
      <c r="A544" s="40"/>
      <c r="B544" s="28" t="s">
        <v>308</v>
      </c>
      <c r="C544" s="40">
        <v>1</v>
      </c>
      <c r="D544" s="40" t="s">
        <v>466</v>
      </c>
      <c r="E544" s="29">
        <v>1389</v>
      </c>
      <c r="F544" s="29">
        <f>Table2[[#This Row],[Rate]]*Table2[[#This Row],[Qty]]</f>
        <v>1389</v>
      </c>
      <c r="G544" s="62">
        <v>0.95</v>
      </c>
      <c r="H544" s="29">
        <v>1319.55</v>
      </c>
      <c r="I544" s="29">
        <f>Table2[[#This Row],[Cumulative Amount]]-Table2[[#This Row],[Previous Amount]]</f>
        <v>0</v>
      </c>
      <c r="J544" s="29">
        <f>Table2[[#This Row],[Progress %]]*Table2[[#This Row],[Amount]]</f>
        <v>1319.55</v>
      </c>
    </row>
    <row r="545" spans="1:10">
      <c r="A545" s="40"/>
      <c r="B545" s="45" t="s">
        <v>311</v>
      </c>
      <c r="C545" s="40"/>
      <c r="D545" s="40"/>
      <c r="E545" s="29"/>
      <c r="F545" s="29"/>
      <c r="G545" s="62"/>
      <c r="H545" s="29"/>
      <c r="I545" s="29"/>
      <c r="J545" s="29"/>
    </row>
    <row r="546" spans="1:10">
      <c r="A546" s="40"/>
      <c r="B546" s="28" t="s">
        <v>6</v>
      </c>
      <c r="C546" s="40"/>
      <c r="D546" s="40"/>
      <c r="E546" s="29"/>
      <c r="F546" s="29"/>
      <c r="G546" s="62"/>
      <c r="H546" s="29"/>
      <c r="I546" s="29"/>
      <c r="J546" s="29"/>
    </row>
    <row r="547" spans="1:10" ht="57.6">
      <c r="A547" s="40"/>
      <c r="B547" s="28" t="s">
        <v>310</v>
      </c>
      <c r="C547" s="40"/>
      <c r="D547" s="40"/>
      <c r="E547" s="29"/>
      <c r="F547" s="29"/>
      <c r="G547" s="62"/>
      <c r="H547" s="29"/>
      <c r="I547" s="29"/>
      <c r="J547" s="29"/>
    </row>
    <row r="548" spans="1:10">
      <c r="A548" s="40"/>
      <c r="B548" s="28" t="s">
        <v>278</v>
      </c>
      <c r="C548" s="40"/>
      <c r="D548" s="40"/>
      <c r="E548" s="29"/>
      <c r="F548" s="29"/>
      <c r="G548" s="62"/>
      <c r="H548" s="29"/>
      <c r="I548" s="29"/>
      <c r="J548" s="29"/>
    </row>
    <row r="549" spans="1:10">
      <c r="A549" s="40"/>
      <c r="B549" s="28" t="s">
        <v>279</v>
      </c>
      <c r="C549" s="40">
        <v>11</v>
      </c>
      <c r="D549" s="40" t="s">
        <v>466</v>
      </c>
      <c r="E549" s="29">
        <v>15517</v>
      </c>
      <c r="F549" s="29">
        <f>Table2[[#This Row],[Rate]]*Table2[[#This Row],[Qty]]</f>
        <v>170687</v>
      </c>
      <c r="G549" s="62">
        <f>Progress!C259</f>
        <v>0.93818181818181834</v>
      </c>
      <c r="H549" s="29">
        <v>160135.44000000003</v>
      </c>
      <c r="I549" s="29">
        <f>Table2[[#This Row],[Cumulative Amount]]-Table2[[#This Row],[Previous Amount]]</f>
        <v>0</v>
      </c>
      <c r="J549" s="29">
        <f>Table2[[#This Row],[Progress %]]*Table2[[#This Row],[Amount]]</f>
        <v>160135.44000000003</v>
      </c>
    </row>
    <row r="550" spans="1:10" ht="28.8">
      <c r="A550" s="40"/>
      <c r="B550" s="28" t="s">
        <v>280</v>
      </c>
      <c r="C550" s="40"/>
      <c r="D550" s="40"/>
      <c r="E550" s="29"/>
      <c r="F550" s="29"/>
      <c r="G550" s="62"/>
      <c r="H550" s="29"/>
      <c r="I550" s="29"/>
      <c r="J550" s="29"/>
    </row>
    <row r="551" spans="1:10">
      <c r="A551" s="40"/>
      <c r="B551" s="28" t="s">
        <v>281</v>
      </c>
      <c r="C551" s="40"/>
      <c r="D551" s="40"/>
      <c r="E551" s="29"/>
      <c r="F551" s="29"/>
      <c r="G551" s="62"/>
      <c r="H551" s="29"/>
      <c r="I551" s="29"/>
      <c r="J551" s="29"/>
    </row>
    <row r="552" spans="1:10" ht="57.6">
      <c r="A552" s="40"/>
      <c r="B552" s="28" t="s">
        <v>282</v>
      </c>
      <c r="C552" s="40"/>
      <c r="D552" s="40"/>
      <c r="E552" s="29"/>
      <c r="F552" s="29"/>
      <c r="G552" s="62"/>
      <c r="H552" s="29"/>
      <c r="I552" s="29"/>
      <c r="J552" s="29"/>
    </row>
    <row r="553" spans="1:10">
      <c r="A553" s="40"/>
      <c r="B553" s="28" t="s">
        <v>283</v>
      </c>
      <c r="C553" s="40">
        <v>11</v>
      </c>
      <c r="D553" s="40" t="s">
        <v>466</v>
      </c>
      <c r="E553" s="29">
        <v>1584</v>
      </c>
      <c r="F553" s="29">
        <f>Table2[[#This Row],[Rate]]*Table2[[#This Row],[Qty]]</f>
        <v>17424</v>
      </c>
      <c r="G553" s="62">
        <v>0.9</v>
      </c>
      <c r="H553" s="29">
        <v>17424</v>
      </c>
      <c r="I553" s="29">
        <f>Table2[[#This Row],[Cumulative Amount]]-Table2[[#This Row],[Previous Amount]]</f>
        <v>-1742.3999999999996</v>
      </c>
      <c r="J553" s="29">
        <f>Table2[[#This Row],[Progress %]]*Table2[[#This Row],[Amount]]</f>
        <v>15681.6</v>
      </c>
    </row>
    <row r="554" spans="1:10">
      <c r="A554" s="40"/>
      <c r="B554" s="28" t="s">
        <v>284</v>
      </c>
      <c r="C554" s="40">
        <v>88</v>
      </c>
      <c r="D554" s="40" t="s">
        <v>469</v>
      </c>
      <c r="E554" s="29">
        <v>462</v>
      </c>
      <c r="F554" s="29">
        <f>Table2[[#This Row],[Rate]]*Table2[[#This Row],[Qty]]</f>
        <v>40656</v>
      </c>
      <c r="G554" s="62">
        <v>0.9</v>
      </c>
      <c r="H554" s="29">
        <v>40656</v>
      </c>
      <c r="I554" s="29">
        <f>Table2[[#This Row],[Cumulative Amount]]-Table2[[#This Row],[Previous Amount]]</f>
        <v>-4065.5999999999985</v>
      </c>
      <c r="J554" s="29">
        <f>Table2[[#This Row],[Progress %]]*Table2[[#This Row],[Amount]]</f>
        <v>36590.400000000001</v>
      </c>
    </row>
    <row r="555" spans="1:10">
      <c r="A555" s="40"/>
      <c r="B555" s="28" t="s">
        <v>285</v>
      </c>
      <c r="C555" s="40"/>
      <c r="D555" s="40"/>
      <c r="E555" s="29"/>
      <c r="F555" s="29"/>
      <c r="G555" s="62"/>
      <c r="H555" s="29"/>
      <c r="I555" s="29"/>
      <c r="J555" s="29"/>
    </row>
    <row r="556" spans="1:10" ht="43.2">
      <c r="A556" s="40"/>
      <c r="B556" s="28" t="s">
        <v>286</v>
      </c>
      <c r="C556" s="40"/>
      <c r="D556" s="40"/>
      <c r="E556" s="29"/>
      <c r="F556" s="29"/>
      <c r="G556" s="62"/>
      <c r="H556" s="29"/>
      <c r="I556" s="29"/>
      <c r="J556" s="29"/>
    </row>
    <row r="557" spans="1:10">
      <c r="A557" s="40"/>
      <c r="B557" s="28" t="s">
        <v>287</v>
      </c>
      <c r="C557" s="40">
        <v>22</v>
      </c>
      <c r="D557" s="40" t="s">
        <v>466</v>
      </c>
      <c r="E557" s="29">
        <v>1207</v>
      </c>
      <c r="F557" s="29">
        <f>Table2[[#This Row],[Rate]]*Table2[[#This Row],[Qty]]</f>
        <v>26554</v>
      </c>
      <c r="G557" s="62">
        <v>0.9</v>
      </c>
      <c r="H557" s="29">
        <v>26554</v>
      </c>
      <c r="I557" s="29">
        <f>Table2[[#This Row],[Cumulative Amount]]-Table2[[#This Row],[Previous Amount]]</f>
        <v>-2655.3999999999978</v>
      </c>
      <c r="J557" s="29">
        <f>Table2[[#This Row],[Progress %]]*Table2[[#This Row],[Amount]]</f>
        <v>23898.600000000002</v>
      </c>
    </row>
    <row r="558" spans="1:10">
      <c r="A558" s="40"/>
      <c r="B558" s="28" t="s">
        <v>288</v>
      </c>
      <c r="C558" s="40"/>
      <c r="D558" s="40"/>
      <c r="E558" s="29"/>
      <c r="F558" s="29"/>
      <c r="G558" s="62"/>
      <c r="H558" s="29"/>
      <c r="I558" s="29"/>
      <c r="J558" s="29"/>
    </row>
    <row r="559" spans="1:10">
      <c r="A559" s="40"/>
      <c r="B559" s="28" t="s">
        <v>259</v>
      </c>
      <c r="C559" s="40"/>
      <c r="D559" s="40"/>
      <c r="E559" s="29"/>
      <c r="F559" s="29"/>
      <c r="G559" s="62"/>
      <c r="H559" s="29"/>
      <c r="I559" s="29"/>
      <c r="J559" s="29"/>
    </row>
    <row r="560" spans="1:10" ht="43.2">
      <c r="A560" s="40"/>
      <c r="B560" s="28" t="s">
        <v>289</v>
      </c>
      <c r="C560" s="40"/>
      <c r="D560" s="40"/>
      <c r="E560" s="29"/>
      <c r="F560" s="29"/>
      <c r="G560" s="62"/>
      <c r="H560" s="29"/>
      <c r="I560" s="29"/>
      <c r="J560" s="29"/>
    </row>
    <row r="561" spans="1:10">
      <c r="A561" s="40"/>
      <c r="B561" s="28" t="s">
        <v>290</v>
      </c>
      <c r="C561" s="40">
        <v>11</v>
      </c>
      <c r="D561" s="40" t="s">
        <v>466</v>
      </c>
      <c r="E561" s="29">
        <v>5706</v>
      </c>
      <c r="F561" s="29">
        <f>Table2[[#This Row],[Rate]]*Table2[[#This Row],[Qty]]</f>
        <v>62766</v>
      </c>
      <c r="G561" s="62">
        <v>0.7</v>
      </c>
      <c r="H561" s="29">
        <v>43936.2</v>
      </c>
      <c r="I561" s="29">
        <f>Table2[[#This Row],[Cumulative Amount]]-Table2[[#This Row],[Previous Amount]]</f>
        <v>0</v>
      </c>
      <c r="J561" s="29">
        <f>Table2[[#This Row],[Progress %]]*Table2[[#This Row],[Amount]]</f>
        <v>43936.2</v>
      </c>
    </row>
    <row r="562" spans="1:10">
      <c r="A562" s="40"/>
      <c r="B562" s="28" t="s">
        <v>291</v>
      </c>
      <c r="C562" s="40">
        <v>11</v>
      </c>
      <c r="D562" s="40" t="s">
        <v>466</v>
      </c>
      <c r="E562" s="29">
        <v>0</v>
      </c>
      <c r="F562" s="29"/>
      <c r="G562" s="62"/>
      <c r="H562" s="29"/>
      <c r="I562" s="29">
        <f>Table2[[#This Row],[Cumulative Amount]]-Table2[[#This Row],[Previous Amount]]</f>
        <v>0</v>
      </c>
      <c r="J562" s="29">
        <f>Table2[[#This Row],[Progress %]]*Table2[[#This Row],[Amount]]</f>
        <v>0</v>
      </c>
    </row>
    <row r="563" spans="1:10">
      <c r="A563" s="40"/>
      <c r="B563" s="28" t="s">
        <v>292</v>
      </c>
      <c r="C563" s="40">
        <v>11</v>
      </c>
      <c r="D563" s="40" t="s">
        <v>466</v>
      </c>
      <c r="E563" s="29">
        <v>0</v>
      </c>
      <c r="F563" s="29"/>
      <c r="G563" s="62"/>
      <c r="H563" s="29"/>
      <c r="I563" s="29">
        <f>Table2[[#This Row],[Cumulative Amount]]-Table2[[#This Row],[Previous Amount]]</f>
        <v>0</v>
      </c>
      <c r="J563" s="29">
        <f>Table2[[#This Row],[Progress %]]*Table2[[#This Row],[Amount]]</f>
        <v>0</v>
      </c>
    </row>
    <row r="564" spans="1:10">
      <c r="A564" s="40"/>
      <c r="B564" s="28" t="s">
        <v>293</v>
      </c>
      <c r="C564" s="40">
        <v>11</v>
      </c>
      <c r="D564" s="40" t="s">
        <v>466</v>
      </c>
      <c r="E564" s="29">
        <v>0</v>
      </c>
      <c r="F564" s="29"/>
      <c r="G564" s="62"/>
      <c r="H564" s="29"/>
      <c r="I564" s="29">
        <f>Table2[[#This Row],[Cumulative Amount]]-Table2[[#This Row],[Previous Amount]]</f>
        <v>0</v>
      </c>
      <c r="J564" s="29">
        <f>Table2[[#This Row],[Progress %]]*Table2[[#This Row],[Amount]]</f>
        <v>0</v>
      </c>
    </row>
    <row r="565" spans="1:10">
      <c r="A565" s="40"/>
      <c r="B565" s="28" t="s">
        <v>294</v>
      </c>
      <c r="C565" s="40"/>
      <c r="D565" s="40"/>
      <c r="E565" s="29"/>
      <c r="F565" s="29"/>
      <c r="G565" s="62"/>
      <c r="H565" s="29"/>
      <c r="I565" s="29"/>
      <c r="J565" s="29"/>
    </row>
    <row r="566" spans="1:10" ht="57.6">
      <c r="A566" s="40"/>
      <c r="B566" s="28" t="s">
        <v>295</v>
      </c>
      <c r="C566" s="40"/>
      <c r="D566" s="40"/>
      <c r="E566" s="29"/>
      <c r="F566" s="29"/>
      <c r="G566" s="62"/>
      <c r="H566" s="29"/>
      <c r="I566" s="29"/>
      <c r="J566" s="29"/>
    </row>
    <row r="567" spans="1:10">
      <c r="A567" s="40"/>
      <c r="B567" s="28" t="s">
        <v>296</v>
      </c>
      <c r="C567" s="40">
        <v>11</v>
      </c>
      <c r="D567" s="40" t="s">
        <v>466</v>
      </c>
      <c r="E567" s="29">
        <v>2613</v>
      </c>
      <c r="F567" s="29">
        <f>Table2[[#This Row],[Rate]]*Table2[[#This Row],[Qty]]</f>
        <v>28743</v>
      </c>
      <c r="G567" s="47">
        <v>0.35</v>
      </c>
      <c r="H567" s="29">
        <v>0</v>
      </c>
      <c r="I567" s="29">
        <f>Table2[[#This Row],[Cumulative Amount]]-Table2[[#This Row],[Previous Amount]]</f>
        <v>10060.049999999999</v>
      </c>
      <c r="J567" s="29">
        <f>Table2[[#This Row],[Progress %]]*Table2[[#This Row],[Amount]]</f>
        <v>10060.049999999999</v>
      </c>
    </row>
    <row r="568" spans="1:10">
      <c r="A568" s="40"/>
      <c r="B568" s="28" t="s">
        <v>274</v>
      </c>
      <c r="C568" s="40"/>
      <c r="D568" s="40"/>
      <c r="E568" s="29"/>
      <c r="F568" s="29"/>
      <c r="G568" s="62"/>
      <c r="H568" s="29"/>
      <c r="I568" s="29"/>
      <c r="J568" s="29"/>
    </row>
    <row r="569" spans="1:10" ht="43.2">
      <c r="A569" s="40"/>
      <c r="B569" s="28" t="s">
        <v>297</v>
      </c>
      <c r="C569" s="40">
        <v>572</v>
      </c>
      <c r="D569" s="40" t="s">
        <v>469</v>
      </c>
      <c r="E569" s="29">
        <v>316</v>
      </c>
      <c r="F569" s="29">
        <f>Table2[[#This Row],[Rate]]*Table2[[#This Row],[Qty]]</f>
        <v>180752</v>
      </c>
      <c r="G569" s="62">
        <f>G549</f>
        <v>0.93818181818181834</v>
      </c>
      <c r="H569" s="29">
        <v>169578.24000000002</v>
      </c>
      <c r="I569" s="29">
        <f>Table2[[#This Row],[Cumulative Amount]]-Table2[[#This Row],[Previous Amount]]</f>
        <v>0</v>
      </c>
      <c r="J569" s="29">
        <f>Table2[[#This Row],[Progress %]]*Table2[[#This Row],[Amount]]</f>
        <v>169578.24000000002</v>
      </c>
    </row>
    <row r="570" spans="1:10">
      <c r="A570" s="40"/>
      <c r="B570" s="28" t="s">
        <v>298</v>
      </c>
      <c r="C570" s="40"/>
      <c r="D570" s="40"/>
      <c r="E570" s="29"/>
      <c r="F570" s="29"/>
      <c r="G570" s="62"/>
      <c r="H570" s="29"/>
      <c r="I570" s="29"/>
      <c r="J570" s="29"/>
    </row>
    <row r="571" spans="1:10" ht="43.2">
      <c r="A571" s="40"/>
      <c r="B571" s="28" t="s">
        <v>299</v>
      </c>
      <c r="C571" s="40">
        <v>0</v>
      </c>
      <c r="D571" s="40" t="s">
        <v>469</v>
      </c>
      <c r="E571" s="29">
        <v>0</v>
      </c>
      <c r="F571" s="29"/>
      <c r="G571" s="62"/>
      <c r="H571" s="29"/>
      <c r="I571" s="29">
        <f>Table2[[#This Row],[Cumulative Amount]]-Table2[[#This Row],[Previous Amount]]</f>
        <v>0</v>
      </c>
      <c r="J571" s="29">
        <f>Table2[[#This Row],[Progress %]]*Table2[[#This Row],[Amount]]</f>
        <v>0</v>
      </c>
    </row>
    <row r="572" spans="1:10">
      <c r="A572" s="40"/>
      <c r="B572" s="28" t="s">
        <v>300</v>
      </c>
      <c r="C572" s="40"/>
      <c r="D572" s="40"/>
      <c r="E572" s="29"/>
      <c r="F572" s="29"/>
      <c r="G572" s="62"/>
      <c r="H572" s="29"/>
      <c r="I572" s="29"/>
      <c r="J572" s="29"/>
    </row>
    <row r="573" spans="1:10" ht="43.2">
      <c r="A573" s="40"/>
      <c r="B573" s="28" t="s">
        <v>301</v>
      </c>
      <c r="C573" s="40">
        <v>0</v>
      </c>
      <c r="D573" s="40" t="s">
        <v>468</v>
      </c>
      <c r="E573" s="29">
        <v>0</v>
      </c>
      <c r="F573" s="29"/>
      <c r="G573" s="62"/>
      <c r="H573" s="29"/>
      <c r="I573" s="29">
        <f>Table2[[#This Row],[Cumulative Amount]]-Table2[[#This Row],[Previous Amount]]</f>
        <v>0</v>
      </c>
      <c r="J573" s="29">
        <f>Table2[[#This Row],[Progress %]]*Table2[[#This Row],[Amount]]</f>
        <v>0</v>
      </c>
    </row>
    <row r="574" spans="1:10">
      <c r="A574" s="40"/>
      <c r="B574" s="28" t="s">
        <v>302</v>
      </c>
      <c r="C574" s="40"/>
      <c r="D574" s="40"/>
      <c r="E574" s="29"/>
      <c r="F574" s="29"/>
      <c r="G574" s="62"/>
      <c r="H574" s="29"/>
      <c r="I574" s="29"/>
      <c r="J574" s="29"/>
    </row>
    <row r="575" spans="1:10" ht="28.8">
      <c r="A575" s="40"/>
      <c r="B575" s="28" t="s">
        <v>303</v>
      </c>
      <c r="C575" s="40"/>
      <c r="D575" s="40"/>
      <c r="E575" s="29"/>
      <c r="F575" s="29"/>
      <c r="G575" s="62"/>
      <c r="H575" s="29"/>
      <c r="I575" s="29"/>
      <c r="J575" s="29"/>
    </row>
    <row r="576" spans="1:10">
      <c r="A576" s="40"/>
      <c r="B576" s="28" t="s">
        <v>273</v>
      </c>
      <c r="C576" s="40">
        <v>550</v>
      </c>
      <c r="D576" s="40" t="s">
        <v>468</v>
      </c>
      <c r="E576" s="29">
        <v>116</v>
      </c>
      <c r="F576" s="29">
        <f>Table2[[#This Row],[Rate]]*Table2[[#This Row],[Qty]]</f>
        <v>63800</v>
      </c>
      <c r="G576" s="62">
        <f>G569</f>
        <v>0.93818181818181834</v>
      </c>
      <c r="H576" s="29">
        <v>59856.000000000007</v>
      </c>
      <c r="I576" s="29">
        <f>Table2[[#This Row],[Cumulative Amount]]-Table2[[#This Row],[Previous Amount]]</f>
        <v>0</v>
      </c>
      <c r="J576" s="29">
        <f>Table2[[#This Row],[Progress %]]*Table2[[#This Row],[Amount]]</f>
        <v>59856.000000000007</v>
      </c>
    </row>
    <row r="577" spans="1:10">
      <c r="A577" s="40">
        <v>4</v>
      </c>
      <c r="B577" s="28" t="s">
        <v>185</v>
      </c>
      <c r="C577" s="40"/>
      <c r="D577" s="40"/>
      <c r="E577" s="29"/>
      <c r="F577" s="29"/>
      <c r="G577" s="62"/>
      <c r="H577" s="29"/>
      <c r="I577" s="29"/>
      <c r="J577" s="29"/>
    </row>
    <row r="578" spans="1:10" ht="43.2">
      <c r="A578" s="40"/>
      <c r="B578" s="28" t="s">
        <v>304</v>
      </c>
      <c r="C578" s="40"/>
      <c r="D578" s="40"/>
      <c r="E578" s="29"/>
      <c r="F578" s="29"/>
      <c r="G578" s="62"/>
      <c r="H578" s="29"/>
      <c r="I578" s="29"/>
      <c r="J578" s="29"/>
    </row>
    <row r="579" spans="1:10">
      <c r="A579" s="40"/>
      <c r="B579" s="28" t="s">
        <v>305</v>
      </c>
      <c r="C579" s="40">
        <v>11</v>
      </c>
      <c r="D579" s="40" t="s">
        <v>466</v>
      </c>
      <c r="E579" s="29">
        <v>3555</v>
      </c>
      <c r="F579" s="29">
        <f>Table2[[#This Row],[Rate]]*Table2[[#This Row],[Qty]]</f>
        <v>39105</v>
      </c>
      <c r="G579" s="62">
        <f>Progress!F259</f>
        <v>0.88818181818181829</v>
      </c>
      <c r="H579" s="29">
        <v>34732.350000000006</v>
      </c>
      <c r="I579" s="29">
        <f>Table2[[#This Row],[Cumulative Amount]]-Table2[[#This Row],[Previous Amount]]</f>
        <v>0</v>
      </c>
      <c r="J579" s="29">
        <f>Table2[[#This Row],[Progress %]]*Table2[[#This Row],[Amount]]</f>
        <v>34732.350000000006</v>
      </c>
    </row>
    <row r="580" spans="1:10">
      <c r="A580" s="40"/>
      <c r="B580" s="28" t="s">
        <v>306</v>
      </c>
      <c r="C580" s="40"/>
      <c r="D580" s="40"/>
      <c r="E580" s="29"/>
      <c r="F580" s="29"/>
      <c r="G580" s="62"/>
      <c r="H580" s="29"/>
      <c r="I580" s="29"/>
      <c r="J580" s="29"/>
    </row>
    <row r="581" spans="1:10" ht="57.6">
      <c r="A581" s="40"/>
      <c r="B581" s="28" t="s">
        <v>307</v>
      </c>
      <c r="C581" s="40"/>
      <c r="D581" s="40"/>
      <c r="E581" s="29"/>
      <c r="F581" s="29"/>
      <c r="G581" s="62"/>
      <c r="H581" s="29"/>
      <c r="I581" s="29"/>
      <c r="J581" s="29"/>
    </row>
    <row r="582" spans="1:10">
      <c r="A582" s="40"/>
      <c r="B582" s="28" t="s">
        <v>308</v>
      </c>
      <c r="C582" s="40">
        <v>11</v>
      </c>
      <c r="D582" s="40" t="s">
        <v>466</v>
      </c>
      <c r="E582" s="29">
        <v>1389</v>
      </c>
      <c r="F582" s="29">
        <f>Table2[[#This Row],[Rate]]*Table2[[#This Row],[Qty]]</f>
        <v>15279</v>
      </c>
      <c r="G582" s="62">
        <v>0.9</v>
      </c>
      <c r="H582" s="29">
        <v>15279</v>
      </c>
      <c r="I582" s="29">
        <f>Table2[[#This Row],[Cumulative Amount]]-Table2[[#This Row],[Previous Amount]]</f>
        <v>-1527.8999999999996</v>
      </c>
      <c r="J582" s="29">
        <f>Table2[[#This Row],[Progress %]]*Table2[[#This Row],[Amount]]</f>
        <v>13751.1</v>
      </c>
    </row>
    <row r="583" spans="1:10">
      <c r="A583" s="40"/>
      <c r="B583" s="45" t="s">
        <v>312</v>
      </c>
      <c r="C583" s="40"/>
      <c r="D583" s="40"/>
      <c r="E583" s="29"/>
      <c r="F583" s="29"/>
      <c r="G583" s="62"/>
      <c r="H583" s="29"/>
      <c r="I583" s="29"/>
      <c r="J583" s="29"/>
    </row>
    <row r="584" spans="1:10">
      <c r="A584" s="40"/>
      <c r="B584" s="28" t="s">
        <v>6</v>
      </c>
      <c r="C584" s="40"/>
      <c r="D584" s="40"/>
      <c r="E584" s="29"/>
      <c r="F584" s="29"/>
      <c r="G584" s="62"/>
      <c r="H584" s="29"/>
      <c r="I584" s="29"/>
      <c r="J584" s="29"/>
    </row>
    <row r="585" spans="1:10" ht="57.6">
      <c r="A585" s="40"/>
      <c r="B585" s="28" t="s">
        <v>310</v>
      </c>
      <c r="C585" s="40"/>
      <c r="D585" s="40"/>
      <c r="E585" s="29"/>
      <c r="F585" s="29"/>
      <c r="G585" s="62"/>
      <c r="H585" s="29"/>
      <c r="I585" s="29"/>
      <c r="J585" s="29"/>
    </row>
    <row r="586" spans="1:10">
      <c r="A586" s="40"/>
      <c r="B586" s="28" t="s">
        <v>278</v>
      </c>
      <c r="C586" s="40"/>
      <c r="D586" s="40"/>
      <c r="E586" s="29"/>
      <c r="F586" s="29"/>
      <c r="G586" s="62"/>
      <c r="H586" s="29"/>
      <c r="I586" s="29"/>
      <c r="J586" s="29"/>
    </row>
    <row r="587" spans="1:10">
      <c r="A587" s="40"/>
      <c r="B587" s="28" t="s">
        <v>279</v>
      </c>
      <c r="C587" s="40">
        <v>4</v>
      </c>
      <c r="D587" s="40" t="s">
        <v>466</v>
      </c>
      <c r="E587" s="29">
        <v>15517</v>
      </c>
      <c r="F587" s="29">
        <f>Table2[[#This Row],[Rate]]*Table2[[#This Row],[Qty]]</f>
        <v>62068</v>
      </c>
      <c r="G587" s="62">
        <f>Progress!C260</f>
        <v>0.96</v>
      </c>
      <c r="H587" s="29">
        <v>59585.279999999999</v>
      </c>
      <c r="I587" s="29">
        <f>Table2[[#This Row],[Cumulative Amount]]-Table2[[#This Row],[Previous Amount]]</f>
        <v>0</v>
      </c>
      <c r="J587" s="29">
        <f>Table2[[#This Row],[Progress %]]*Table2[[#This Row],[Amount]]</f>
        <v>59585.279999999999</v>
      </c>
    </row>
    <row r="588" spans="1:10" ht="28.8">
      <c r="A588" s="40"/>
      <c r="B588" s="28" t="s">
        <v>280</v>
      </c>
      <c r="C588" s="40"/>
      <c r="D588" s="40"/>
      <c r="E588" s="29"/>
      <c r="F588" s="29"/>
      <c r="G588" s="62"/>
      <c r="H588" s="29"/>
      <c r="I588" s="29"/>
      <c r="J588" s="29"/>
    </row>
    <row r="589" spans="1:10">
      <c r="A589" s="40"/>
      <c r="B589" s="28" t="s">
        <v>281</v>
      </c>
      <c r="C589" s="40"/>
      <c r="D589" s="40"/>
      <c r="E589" s="29"/>
      <c r="F589" s="29"/>
      <c r="G589" s="62"/>
      <c r="H589" s="29"/>
      <c r="I589" s="29"/>
      <c r="J589" s="29"/>
    </row>
    <row r="590" spans="1:10" ht="57.6">
      <c r="A590" s="40"/>
      <c r="B590" s="28" t="s">
        <v>282</v>
      </c>
      <c r="C590" s="40"/>
      <c r="D590" s="40"/>
      <c r="E590" s="29"/>
      <c r="F590" s="29"/>
      <c r="G590" s="62"/>
      <c r="H590" s="29"/>
      <c r="I590" s="29"/>
      <c r="J590" s="29"/>
    </row>
    <row r="591" spans="1:10">
      <c r="A591" s="40"/>
      <c r="B591" s="28" t="s">
        <v>283</v>
      </c>
      <c r="C591" s="40">
        <v>4</v>
      </c>
      <c r="D591" s="40" t="s">
        <v>466</v>
      </c>
      <c r="E591" s="29">
        <v>1584</v>
      </c>
      <c r="F591" s="29">
        <f>Table2[[#This Row],[Rate]]*Table2[[#This Row],[Qty]]</f>
        <v>6336</v>
      </c>
      <c r="G591" s="62">
        <v>0.25</v>
      </c>
      <c r="H591" s="29">
        <v>1584</v>
      </c>
      <c r="I591" s="29">
        <f>Table2[[#This Row],[Cumulative Amount]]-Table2[[#This Row],[Previous Amount]]</f>
        <v>0</v>
      </c>
      <c r="J591" s="29">
        <f>Table2[[#This Row],[Progress %]]*Table2[[#This Row],[Amount]]</f>
        <v>1584</v>
      </c>
    </row>
    <row r="592" spans="1:10">
      <c r="A592" s="40"/>
      <c r="B592" s="28" t="s">
        <v>284</v>
      </c>
      <c r="C592" s="40">
        <v>32</v>
      </c>
      <c r="D592" s="40" t="s">
        <v>469</v>
      </c>
      <c r="E592" s="29">
        <v>462</v>
      </c>
      <c r="F592" s="29">
        <f>Table2[[#This Row],[Rate]]*Table2[[#This Row],[Qty]]</f>
        <v>14784</v>
      </c>
      <c r="G592" s="62">
        <v>0.25</v>
      </c>
      <c r="H592" s="29">
        <v>3696</v>
      </c>
      <c r="I592" s="29">
        <f>Table2[[#This Row],[Cumulative Amount]]-Table2[[#This Row],[Previous Amount]]</f>
        <v>0</v>
      </c>
      <c r="J592" s="29">
        <f>Table2[[#This Row],[Progress %]]*Table2[[#This Row],[Amount]]</f>
        <v>3696</v>
      </c>
    </row>
    <row r="593" spans="1:10">
      <c r="A593" s="40"/>
      <c r="B593" s="28" t="s">
        <v>285</v>
      </c>
      <c r="C593" s="40"/>
      <c r="D593" s="40"/>
      <c r="E593" s="29"/>
      <c r="F593" s="29"/>
      <c r="G593" s="62"/>
      <c r="H593" s="29"/>
      <c r="I593" s="29"/>
      <c r="J593" s="29"/>
    </row>
    <row r="594" spans="1:10" ht="43.2">
      <c r="A594" s="40"/>
      <c r="B594" s="28" t="s">
        <v>286</v>
      </c>
      <c r="C594" s="40"/>
      <c r="D594" s="40"/>
      <c r="E594" s="29"/>
      <c r="F594" s="29"/>
      <c r="G594" s="62"/>
      <c r="H594" s="29"/>
      <c r="I594" s="29"/>
      <c r="J594" s="29"/>
    </row>
    <row r="595" spans="1:10">
      <c r="A595" s="40"/>
      <c r="B595" s="28" t="s">
        <v>287</v>
      </c>
      <c r="C595" s="40">
        <v>8</v>
      </c>
      <c r="D595" s="40" t="s">
        <v>466</v>
      </c>
      <c r="E595" s="29">
        <v>1207</v>
      </c>
      <c r="F595" s="29">
        <f>Table2[[#This Row],[Rate]]*Table2[[#This Row],[Qty]]</f>
        <v>9656</v>
      </c>
      <c r="G595" s="62">
        <v>1</v>
      </c>
      <c r="H595" s="29">
        <v>9656</v>
      </c>
      <c r="I595" s="29">
        <f>Table2[[#This Row],[Cumulative Amount]]-Table2[[#This Row],[Previous Amount]]</f>
        <v>0</v>
      </c>
      <c r="J595" s="29">
        <f>Table2[[#This Row],[Progress %]]*Table2[[#This Row],[Amount]]</f>
        <v>9656</v>
      </c>
    </row>
    <row r="596" spans="1:10">
      <c r="A596" s="40"/>
      <c r="B596" s="28" t="s">
        <v>288</v>
      </c>
      <c r="C596" s="40"/>
      <c r="D596" s="40"/>
      <c r="E596" s="29"/>
      <c r="F596" s="29"/>
      <c r="G596" s="62"/>
      <c r="H596" s="29"/>
      <c r="I596" s="29"/>
      <c r="J596" s="29"/>
    </row>
    <row r="597" spans="1:10">
      <c r="A597" s="40"/>
      <c r="B597" s="28" t="s">
        <v>259</v>
      </c>
      <c r="C597" s="40"/>
      <c r="D597" s="40"/>
      <c r="E597" s="29"/>
      <c r="F597" s="29"/>
      <c r="G597" s="62"/>
      <c r="H597" s="29"/>
      <c r="I597" s="29"/>
      <c r="J597" s="29"/>
    </row>
    <row r="598" spans="1:10" ht="43.2">
      <c r="A598" s="40"/>
      <c r="B598" s="28" t="s">
        <v>289</v>
      </c>
      <c r="C598" s="40"/>
      <c r="D598" s="40"/>
      <c r="E598" s="29"/>
      <c r="F598" s="29"/>
      <c r="G598" s="62"/>
      <c r="H598" s="29"/>
      <c r="I598" s="29"/>
      <c r="J598" s="29"/>
    </row>
    <row r="599" spans="1:10">
      <c r="A599" s="40"/>
      <c r="B599" s="28" t="s">
        <v>290</v>
      </c>
      <c r="C599" s="40">
        <v>4</v>
      </c>
      <c r="D599" s="40" t="s">
        <v>466</v>
      </c>
      <c r="E599" s="29">
        <v>5706</v>
      </c>
      <c r="F599" s="29">
        <f>Table2[[#This Row],[Rate]]*Table2[[#This Row],[Qty]]</f>
        <v>22824</v>
      </c>
      <c r="G599" s="62">
        <v>0.7</v>
      </c>
      <c r="H599" s="29">
        <v>15976.799999999996</v>
      </c>
      <c r="I599" s="29">
        <f>Table2[[#This Row],[Cumulative Amount]]-Table2[[#This Row],[Previous Amount]]</f>
        <v>0</v>
      </c>
      <c r="J599" s="29">
        <f>Table2[[#This Row],[Progress %]]*Table2[[#This Row],[Amount]]</f>
        <v>15976.8</v>
      </c>
    </row>
    <row r="600" spans="1:10">
      <c r="A600" s="40"/>
      <c r="B600" s="28" t="s">
        <v>291</v>
      </c>
      <c r="C600" s="40">
        <v>4</v>
      </c>
      <c r="D600" s="40" t="s">
        <v>466</v>
      </c>
      <c r="E600" s="29">
        <v>0</v>
      </c>
      <c r="F600" s="29"/>
      <c r="G600" s="62"/>
      <c r="H600" s="29"/>
      <c r="I600" s="29">
        <f>Table2[[#This Row],[Cumulative Amount]]-Table2[[#This Row],[Previous Amount]]</f>
        <v>0</v>
      </c>
      <c r="J600" s="29">
        <f>Table2[[#This Row],[Progress %]]*Table2[[#This Row],[Amount]]</f>
        <v>0</v>
      </c>
    </row>
    <row r="601" spans="1:10">
      <c r="A601" s="40"/>
      <c r="B601" s="28" t="s">
        <v>292</v>
      </c>
      <c r="C601" s="40">
        <v>4</v>
      </c>
      <c r="D601" s="40" t="s">
        <v>466</v>
      </c>
      <c r="E601" s="29">
        <v>0</v>
      </c>
      <c r="F601" s="29"/>
      <c r="G601" s="62"/>
      <c r="H601" s="29"/>
      <c r="I601" s="29">
        <f>Table2[[#This Row],[Cumulative Amount]]-Table2[[#This Row],[Previous Amount]]</f>
        <v>0</v>
      </c>
      <c r="J601" s="29">
        <f>Table2[[#This Row],[Progress %]]*Table2[[#This Row],[Amount]]</f>
        <v>0</v>
      </c>
    </row>
    <row r="602" spans="1:10">
      <c r="A602" s="40"/>
      <c r="B602" s="28" t="s">
        <v>293</v>
      </c>
      <c r="C602" s="40">
        <v>4</v>
      </c>
      <c r="D602" s="40" t="s">
        <v>466</v>
      </c>
      <c r="E602" s="29">
        <v>0</v>
      </c>
      <c r="F602" s="29"/>
      <c r="G602" s="62"/>
      <c r="H602" s="29"/>
      <c r="I602" s="29">
        <f>Table2[[#This Row],[Cumulative Amount]]-Table2[[#This Row],[Previous Amount]]</f>
        <v>0</v>
      </c>
      <c r="J602" s="29">
        <f>Table2[[#This Row],[Progress %]]*Table2[[#This Row],[Amount]]</f>
        <v>0</v>
      </c>
    </row>
    <row r="603" spans="1:10">
      <c r="A603" s="40"/>
      <c r="B603" s="28" t="s">
        <v>294</v>
      </c>
      <c r="C603" s="40"/>
      <c r="D603" s="40"/>
      <c r="E603" s="29"/>
      <c r="F603" s="29"/>
      <c r="G603" s="62"/>
      <c r="H603" s="29"/>
      <c r="I603" s="29"/>
      <c r="J603" s="29"/>
    </row>
    <row r="604" spans="1:10" ht="57.6">
      <c r="A604" s="40"/>
      <c r="B604" s="28" t="s">
        <v>295</v>
      </c>
      <c r="C604" s="40"/>
      <c r="D604" s="40"/>
      <c r="E604" s="29"/>
      <c r="F604" s="29"/>
      <c r="G604" s="62"/>
      <c r="H604" s="29"/>
      <c r="I604" s="29"/>
      <c r="J604" s="29"/>
    </row>
    <row r="605" spans="1:10">
      <c r="A605" s="40"/>
      <c r="B605" s="28" t="s">
        <v>296</v>
      </c>
      <c r="C605" s="40">
        <v>4</v>
      </c>
      <c r="D605" s="40" t="s">
        <v>466</v>
      </c>
      <c r="E605" s="29">
        <v>2613</v>
      </c>
      <c r="F605" s="29">
        <f>Table2[[#This Row],[Rate]]*Table2[[#This Row],[Qty]]</f>
        <v>10452</v>
      </c>
      <c r="G605" s="62"/>
      <c r="H605" s="29">
        <v>0</v>
      </c>
      <c r="I605" s="29">
        <f>Table2[[#This Row],[Cumulative Amount]]-Table2[[#This Row],[Previous Amount]]</f>
        <v>0</v>
      </c>
      <c r="J605" s="29">
        <f>Table2[[#This Row],[Progress %]]*Table2[[#This Row],[Amount]]</f>
        <v>0</v>
      </c>
    </row>
    <row r="606" spans="1:10">
      <c r="A606" s="40"/>
      <c r="B606" s="28" t="s">
        <v>274</v>
      </c>
      <c r="C606" s="40"/>
      <c r="D606" s="40"/>
      <c r="E606" s="29"/>
      <c r="F606" s="29"/>
      <c r="G606" s="62"/>
      <c r="H606" s="29"/>
      <c r="I606" s="29"/>
      <c r="J606" s="29"/>
    </row>
    <row r="607" spans="1:10" ht="43.2">
      <c r="A607" s="40"/>
      <c r="B607" s="28" t="s">
        <v>297</v>
      </c>
      <c r="C607" s="40">
        <v>208</v>
      </c>
      <c r="D607" s="40" t="s">
        <v>469</v>
      </c>
      <c r="E607" s="29">
        <v>316</v>
      </c>
      <c r="F607" s="29">
        <f>Table2[[#This Row],[Rate]]*Table2[[#This Row],[Qty]]</f>
        <v>65728</v>
      </c>
      <c r="G607" s="62">
        <f>G587</f>
        <v>0.96</v>
      </c>
      <c r="H607" s="29">
        <v>63098.879999999997</v>
      </c>
      <c r="I607" s="29">
        <f>Table2[[#This Row],[Cumulative Amount]]-Table2[[#This Row],[Previous Amount]]</f>
        <v>0</v>
      </c>
      <c r="J607" s="29">
        <f>Table2[[#This Row],[Progress %]]*Table2[[#This Row],[Amount]]</f>
        <v>63098.879999999997</v>
      </c>
    </row>
    <row r="608" spans="1:10">
      <c r="A608" s="40"/>
      <c r="B608" s="28" t="s">
        <v>298</v>
      </c>
      <c r="C608" s="40"/>
      <c r="D608" s="40"/>
      <c r="E608" s="29"/>
      <c r="F608" s="29"/>
      <c r="G608" s="62"/>
      <c r="H608" s="29"/>
      <c r="I608" s="29"/>
      <c r="J608" s="29"/>
    </row>
    <row r="609" spans="1:10" ht="43.2">
      <c r="A609" s="40"/>
      <c r="B609" s="28" t="s">
        <v>299</v>
      </c>
      <c r="C609" s="40">
        <v>0</v>
      </c>
      <c r="D609" s="40" t="s">
        <v>469</v>
      </c>
      <c r="E609" s="29">
        <v>0</v>
      </c>
      <c r="F609" s="29"/>
      <c r="G609" s="62"/>
      <c r="H609" s="29"/>
      <c r="I609" s="29">
        <f>Table2[[#This Row],[Cumulative Amount]]-Table2[[#This Row],[Previous Amount]]</f>
        <v>0</v>
      </c>
      <c r="J609" s="29">
        <f>Table2[[#This Row],[Progress %]]*Table2[[#This Row],[Amount]]</f>
        <v>0</v>
      </c>
    </row>
    <row r="610" spans="1:10">
      <c r="A610" s="40"/>
      <c r="B610" s="28" t="s">
        <v>300</v>
      </c>
      <c r="C610" s="40"/>
      <c r="D610" s="40"/>
      <c r="E610" s="29"/>
      <c r="F610" s="29"/>
      <c r="G610" s="62"/>
      <c r="H610" s="29"/>
      <c r="I610" s="29"/>
      <c r="J610" s="29"/>
    </row>
    <row r="611" spans="1:10" ht="43.2">
      <c r="A611" s="40"/>
      <c r="B611" s="28" t="s">
        <v>301</v>
      </c>
      <c r="C611" s="40">
        <v>0</v>
      </c>
      <c r="D611" s="40" t="s">
        <v>468</v>
      </c>
      <c r="E611" s="29">
        <v>0</v>
      </c>
      <c r="F611" s="29"/>
      <c r="G611" s="62"/>
      <c r="H611" s="29"/>
      <c r="I611" s="29">
        <f>Table2[[#This Row],[Cumulative Amount]]-Table2[[#This Row],[Previous Amount]]</f>
        <v>0</v>
      </c>
      <c r="J611" s="29">
        <f>Table2[[#This Row],[Progress %]]*Table2[[#This Row],[Amount]]</f>
        <v>0</v>
      </c>
    </row>
    <row r="612" spans="1:10">
      <c r="A612" s="40"/>
      <c r="B612" s="28" t="s">
        <v>302</v>
      </c>
      <c r="C612" s="40"/>
      <c r="D612" s="40"/>
      <c r="E612" s="29"/>
      <c r="F612" s="29"/>
      <c r="G612" s="62"/>
      <c r="H612" s="29"/>
      <c r="I612" s="29"/>
      <c r="J612" s="29"/>
    </row>
    <row r="613" spans="1:10" ht="28.8">
      <c r="A613" s="40"/>
      <c r="B613" s="28" t="s">
        <v>303</v>
      </c>
      <c r="C613" s="40"/>
      <c r="D613" s="40"/>
      <c r="E613" s="29"/>
      <c r="F613" s="29"/>
      <c r="G613" s="62"/>
      <c r="H613" s="29"/>
      <c r="I613" s="29"/>
      <c r="J613" s="29"/>
    </row>
    <row r="614" spans="1:10">
      <c r="A614" s="40"/>
      <c r="B614" s="28" t="s">
        <v>273</v>
      </c>
      <c r="C614" s="40">
        <v>200</v>
      </c>
      <c r="D614" s="40" t="s">
        <v>468</v>
      </c>
      <c r="E614" s="29">
        <v>116</v>
      </c>
      <c r="F614" s="29">
        <f>Table2[[#This Row],[Rate]]*Table2[[#This Row],[Qty]]</f>
        <v>23200</v>
      </c>
      <c r="G614" s="62">
        <f>G607</f>
        <v>0.96</v>
      </c>
      <c r="H614" s="29">
        <v>22272</v>
      </c>
      <c r="I614" s="29">
        <f>Table2[[#This Row],[Cumulative Amount]]-Table2[[#This Row],[Previous Amount]]</f>
        <v>0</v>
      </c>
      <c r="J614" s="29">
        <f>Table2[[#This Row],[Progress %]]*Table2[[#This Row],[Amount]]</f>
        <v>22272</v>
      </c>
    </row>
    <row r="615" spans="1:10">
      <c r="A615" s="40">
        <v>4</v>
      </c>
      <c r="B615" s="28" t="s">
        <v>185</v>
      </c>
      <c r="C615" s="40"/>
      <c r="D615" s="40"/>
      <c r="E615" s="29"/>
      <c r="F615" s="29"/>
      <c r="G615" s="62"/>
      <c r="H615" s="29"/>
      <c r="I615" s="29"/>
      <c r="J615" s="29"/>
    </row>
    <row r="616" spans="1:10" ht="43.2">
      <c r="A616" s="40"/>
      <c r="B616" s="28" t="s">
        <v>304</v>
      </c>
      <c r="C616" s="40"/>
      <c r="D616" s="40"/>
      <c r="E616" s="29"/>
      <c r="F616" s="29"/>
      <c r="G616" s="62"/>
      <c r="H616" s="29"/>
      <c r="I616" s="29"/>
      <c r="J616" s="29"/>
    </row>
    <row r="617" spans="1:10">
      <c r="A617" s="40"/>
      <c r="B617" s="28" t="s">
        <v>305</v>
      </c>
      <c r="C617" s="40">
        <v>4</v>
      </c>
      <c r="D617" s="40" t="s">
        <v>466</v>
      </c>
      <c r="E617" s="29">
        <v>3555</v>
      </c>
      <c r="F617" s="29">
        <f>Table2[[#This Row],[Rate]]*Table2[[#This Row],[Qty]]</f>
        <v>14220</v>
      </c>
      <c r="G617" s="62">
        <f>Progress!F259</f>
        <v>0.88818181818181829</v>
      </c>
      <c r="H617" s="29">
        <v>13177.199999999999</v>
      </c>
      <c r="I617" s="29">
        <f>Table2[[#This Row],[Cumulative Amount]]-Table2[[#This Row],[Previous Amount]]</f>
        <v>-547.2545454545434</v>
      </c>
      <c r="J617" s="29">
        <f>Table2[[#This Row],[Progress %]]*Table2[[#This Row],[Amount]]</f>
        <v>12629.945454545456</v>
      </c>
    </row>
    <row r="618" spans="1:10">
      <c r="A618" s="40"/>
      <c r="B618" s="28" t="s">
        <v>306</v>
      </c>
      <c r="C618" s="40"/>
      <c r="D618" s="40"/>
      <c r="E618" s="29"/>
      <c r="F618" s="29"/>
      <c r="G618" s="62"/>
      <c r="H618" s="29"/>
      <c r="I618" s="29"/>
      <c r="J618" s="29"/>
    </row>
    <row r="619" spans="1:10" ht="57.6">
      <c r="A619" s="40"/>
      <c r="B619" s="28" t="s">
        <v>307</v>
      </c>
      <c r="C619" s="40"/>
      <c r="D619" s="40"/>
      <c r="E619" s="29"/>
      <c r="F619" s="29"/>
      <c r="G619" s="62"/>
      <c r="H619" s="29"/>
      <c r="I619" s="29"/>
      <c r="J619" s="29"/>
    </row>
    <row r="620" spans="1:10">
      <c r="A620" s="40"/>
      <c r="B620" s="28" t="s">
        <v>308</v>
      </c>
      <c r="C620" s="40">
        <v>4</v>
      </c>
      <c r="D620" s="40" t="s">
        <v>466</v>
      </c>
      <c r="E620" s="29">
        <v>1389</v>
      </c>
      <c r="F620" s="29">
        <f>Table2[[#This Row],[Rate]]*Table2[[#This Row],[Qty]]</f>
        <v>5556</v>
      </c>
      <c r="G620" s="62">
        <f>G617</f>
        <v>0.88818181818181829</v>
      </c>
      <c r="H620" s="29">
        <v>5148.5599999999995</v>
      </c>
      <c r="I620" s="29">
        <f>Table2[[#This Row],[Cumulative Amount]]-Table2[[#This Row],[Previous Amount]]</f>
        <v>-213.82181818181743</v>
      </c>
      <c r="J620" s="29">
        <f>Table2[[#This Row],[Progress %]]*Table2[[#This Row],[Amount]]</f>
        <v>4934.7381818181821</v>
      </c>
    </row>
    <row r="621" spans="1:10">
      <c r="A621" s="40"/>
      <c r="B621" s="45" t="s">
        <v>313</v>
      </c>
      <c r="C621" s="40"/>
      <c r="D621" s="40"/>
      <c r="E621" s="29"/>
      <c r="F621" s="29"/>
      <c r="G621" s="62"/>
      <c r="H621" s="29"/>
      <c r="I621" s="29"/>
      <c r="J621" s="29"/>
    </row>
    <row r="622" spans="1:10">
      <c r="A622" s="40"/>
      <c r="B622" s="28" t="s">
        <v>6</v>
      </c>
      <c r="C622" s="40"/>
      <c r="D622" s="40"/>
      <c r="E622" s="29"/>
      <c r="F622" s="29"/>
      <c r="G622" s="62"/>
      <c r="H622" s="29"/>
      <c r="I622" s="29"/>
      <c r="J622" s="29"/>
    </row>
    <row r="623" spans="1:10" ht="57.6">
      <c r="A623" s="40"/>
      <c r="B623" s="28" t="s">
        <v>310</v>
      </c>
      <c r="C623" s="40"/>
      <c r="D623" s="40"/>
      <c r="E623" s="29"/>
      <c r="F623" s="29"/>
      <c r="G623" s="62"/>
      <c r="H623" s="29"/>
      <c r="I623" s="29"/>
      <c r="J623" s="29"/>
    </row>
    <row r="624" spans="1:10">
      <c r="A624" s="40"/>
      <c r="B624" s="28" t="s">
        <v>314</v>
      </c>
      <c r="C624" s="40"/>
      <c r="D624" s="40"/>
      <c r="E624" s="29"/>
      <c r="F624" s="29"/>
      <c r="G624" s="62"/>
      <c r="H624" s="29"/>
      <c r="I624" s="29"/>
      <c r="J624" s="29"/>
    </row>
    <row r="625" spans="1:10">
      <c r="A625" s="40"/>
      <c r="B625" s="28" t="s">
        <v>315</v>
      </c>
      <c r="C625" s="40">
        <v>5</v>
      </c>
      <c r="D625" s="40" t="s">
        <v>466</v>
      </c>
      <c r="E625" s="29">
        <v>11259</v>
      </c>
      <c r="F625" s="29">
        <f>Table2[[#This Row],[Rate]]*Table2[[#This Row],[Qty]]</f>
        <v>56295</v>
      </c>
      <c r="G625" s="62">
        <f>Progress!C252</f>
        <v>0.98000000000000009</v>
      </c>
      <c r="H625" s="29">
        <v>55169.100000000006</v>
      </c>
      <c r="I625" s="29">
        <f>Table2[[#This Row],[Cumulative Amount]]-Table2[[#This Row],[Previous Amount]]</f>
        <v>0</v>
      </c>
      <c r="J625" s="29">
        <f>Table2[[#This Row],[Progress %]]*Table2[[#This Row],[Amount]]</f>
        <v>55169.100000000006</v>
      </c>
    </row>
    <row r="626" spans="1:10">
      <c r="A626" s="40"/>
      <c r="B626" s="28" t="s">
        <v>274</v>
      </c>
      <c r="C626" s="40"/>
      <c r="D626" s="40"/>
      <c r="E626" s="29"/>
      <c r="F626" s="29"/>
      <c r="G626" s="62"/>
      <c r="H626" s="29"/>
      <c r="I626" s="29"/>
      <c r="J626" s="29"/>
    </row>
    <row r="627" spans="1:10" ht="43.2">
      <c r="A627" s="40"/>
      <c r="B627" s="28" t="s">
        <v>297</v>
      </c>
      <c r="C627" s="40">
        <v>260</v>
      </c>
      <c r="D627" s="40" t="s">
        <v>469</v>
      </c>
      <c r="E627" s="29">
        <v>316</v>
      </c>
      <c r="F627" s="29">
        <f>Table2[[#This Row],[Rate]]*Table2[[#This Row],[Qty]]</f>
        <v>82160</v>
      </c>
      <c r="G627" s="62">
        <f>G625</f>
        <v>0.98000000000000009</v>
      </c>
      <c r="H627" s="29">
        <v>80516.800000000003</v>
      </c>
      <c r="I627" s="29">
        <f>Table2[[#This Row],[Cumulative Amount]]-Table2[[#This Row],[Previous Amount]]</f>
        <v>0</v>
      </c>
      <c r="J627" s="29">
        <f>Table2[[#This Row],[Progress %]]*Table2[[#This Row],[Amount]]</f>
        <v>80516.800000000003</v>
      </c>
    </row>
    <row r="628" spans="1:10">
      <c r="A628" s="40"/>
      <c r="B628" s="28" t="s">
        <v>298</v>
      </c>
      <c r="C628" s="40"/>
      <c r="D628" s="40"/>
      <c r="E628" s="29"/>
      <c r="F628" s="29"/>
      <c r="G628" s="62"/>
      <c r="H628" s="29"/>
      <c r="I628" s="29"/>
      <c r="J628" s="29"/>
    </row>
    <row r="629" spans="1:10" ht="43.2">
      <c r="A629" s="40"/>
      <c r="B629" s="28" t="s">
        <v>299</v>
      </c>
      <c r="C629" s="40">
        <v>0</v>
      </c>
      <c r="D629" s="40" t="s">
        <v>469</v>
      </c>
      <c r="E629" s="29">
        <v>0</v>
      </c>
      <c r="F629" s="29"/>
      <c r="G629" s="62"/>
      <c r="H629" s="29"/>
      <c r="I629" s="29">
        <f>Table2[[#This Row],[Cumulative Amount]]-Table2[[#This Row],[Previous Amount]]</f>
        <v>0</v>
      </c>
      <c r="J629" s="29">
        <f>Table2[[#This Row],[Progress %]]*Table2[[#This Row],[Amount]]</f>
        <v>0</v>
      </c>
    </row>
    <row r="630" spans="1:10">
      <c r="A630" s="40"/>
      <c r="B630" s="28" t="s">
        <v>300</v>
      </c>
      <c r="C630" s="40"/>
      <c r="D630" s="40"/>
      <c r="E630" s="29"/>
      <c r="F630" s="29"/>
      <c r="G630" s="62"/>
      <c r="H630" s="29"/>
      <c r="I630" s="29"/>
      <c r="J630" s="29"/>
    </row>
    <row r="631" spans="1:10" ht="43.2">
      <c r="A631" s="40"/>
      <c r="B631" s="28" t="s">
        <v>301</v>
      </c>
      <c r="C631" s="40">
        <v>0</v>
      </c>
      <c r="D631" s="40" t="s">
        <v>468</v>
      </c>
      <c r="E631" s="29">
        <v>0</v>
      </c>
      <c r="F631" s="29"/>
      <c r="G631" s="62"/>
      <c r="H631" s="29"/>
      <c r="I631" s="29">
        <f>Table2[[#This Row],[Cumulative Amount]]-Table2[[#This Row],[Previous Amount]]</f>
        <v>0</v>
      </c>
      <c r="J631" s="29">
        <f>Table2[[#This Row],[Progress %]]*Table2[[#This Row],[Amount]]</f>
        <v>0</v>
      </c>
    </row>
    <row r="632" spans="1:10">
      <c r="A632" s="40"/>
      <c r="B632" s="28" t="s">
        <v>302</v>
      </c>
      <c r="C632" s="40"/>
      <c r="D632" s="40"/>
      <c r="E632" s="29"/>
      <c r="F632" s="29"/>
      <c r="G632" s="62"/>
      <c r="H632" s="29"/>
      <c r="I632" s="29"/>
      <c r="J632" s="29"/>
    </row>
    <row r="633" spans="1:10" ht="28.8">
      <c r="A633" s="40"/>
      <c r="B633" s="28" t="s">
        <v>303</v>
      </c>
      <c r="C633" s="40"/>
      <c r="D633" s="40"/>
      <c r="E633" s="29"/>
      <c r="F633" s="29"/>
      <c r="G633" s="62"/>
      <c r="H633" s="29"/>
      <c r="I633" s="29"/>
      <c r="J633" s="29"/>
    </row>
    <row r="634" spans="1:10">
      <c r="A634" s="40"/>
      <c r="B634" s="28" t="s">
        <v>273</v>
      </c>
      <c r="C634" s="40">
        <v>250</v>
      </c>
      <c r="D634" s="40" t="s">
        <v>468</v>
      </c>
      <c r="E634" s="29">
        <v>116</v>
      </c>
      <c r="F634" s="29">
        <f>Table2[[#This Row],[Rate]]*Table2[[#This Row],[Qty]]</f>
        <v>29000</v>
      </c>
      <c r="G634" s="62">
        <f>G627</f>
        <v>0.98000000000000009</v>
      </c>
      <c r="H634" s="29">
        <v>28420.000000000004</v>
      </c>
      <c r="I634" s="29">
        <f>Table2[[#This Row],[Cumulative Amount]]-Table2[[#This Row],[Previous Amount]]</f>
        <v>0</v>
      </c>
      <c r="J634" s="29">
        <f>Table2[[#This Row],[Progress %]]*Table2[[#This Row],[Amount]]</f>
        <v>28420.000000000004</v>
      </c>
    </row>
    <row r="635" spans="1:10">
      <c r="A635" s="40">
        <v>4</v>
      </c>
      <c r="B635" s="28" t="s">
        <v>185</v>
      </c>
      <c r="C635" s="40"/>
      <c r="D635" s="40"/>
      <c r="E635" s="29"/>
      <c r="F635" s="29"/>
      <c r="G635" s="62"/>
      <c r="H635" s="29"/>
      <c r="I635" s="29"/>
      <c r="J635" s="29"/>
    </row>
    <row r="636" spans="1:10" ht="43.2">
      <c r="A636" s="40"/>
      <c r="B636" s="28" t="s">
        <v>304</v>
      </c>
      <c r="C636" s="40"/>
      <c r="D636" s="40"/>
      <c r="E636" s="29"/>
      <c r="F636" s="29"/>
      <c r="G636" s="62"/>
      <c r="H636" s="29"/>
      <c r="I636" s="29"/>
      <c r="J636" s="29"/>
    </row>
    <row r="637" spans="1:10">
      <c r="A637" s="40"/>
      <c r="B637" s="28" t="s">
        <v>220</v>
      </c>
      <c r="C637" s="40">
        <v>5</v>
      </c>
      <c r="D637" s="40" t="s">
        <v>466</v>
      </c>
      <c r="E637" s="29">
        <v>2234</v>
      </c>
      <c r="F637" s="29">
        <f>Table2[[#This Row],[Rate]]*Table2[[#This Row],[Qty]]</f>
        <v>11170</v>
      </c>
      <c r="G637" s="62">
        <f>Progress!F252</f>
        <v>0.98000000000000009</v>
      </c>
      <c r="H637" s="29">
        <v>10946.6</v>
      </c>
      <c r="I637" s="29">
        <f>Table2[[#This Row],[Cumulative Amount]]-Table2[[#This Row],[Previous Amount]]</f>
        <v>0</v>
      </c>
      <c r="J637" s="29">
        <f>Table2[[#This Row],[Progress %]]*Table2[[#This Row],[Amount]]</f>
        <v>10946.6</v>
      </c>
    </row>
    <row r="638" spans="1:10">
      <c r="A638" s="40"/>
      <c r="B638" s="45" t="s">
        <v>316</v>
      </c>
      <c r="C638" s="40"/>
      <c r="D638" s="40"/>
      <c r="E638" s="29"/>
      <c r="F638" s="29"/>
      <c r="G638" s="62"/>
      <c r="H638" s="29"/>
      <c r="I638" s="29"/>
      <c r="J638" s="29"/>
    </row>
    <row r="639" spans="1:10">
      <c r="A639" s="40"/>
      <c r="B639" s="28" t="s">
        <v>6</v>
      </c>
      <c r="C639" s="40"/>
      <c r="D639" s="40"/>
      <c r="E639" s="29"/>
      <c r="F639" s="29"/>
      <c r="G639" s="62"/>
      <c r="H639" s="29"/>
      <c r="I639" s="29"/>
      <c r="J639" s="29"/>
    </row>
    <row r="640" spans="1:10" ht="57.6">
      <c r="A640" s="40"/>
      <c r="B640" s="28" t="s">
        <v>317</v>
      </c>
      <c r="C640" s="40"/>
      <c r="D640" s="40"/>
      <c r="E640" s="29"/>
      <c r="F640" s="29"/>
      <c r="G640" s="62"/>
      <c r="H640" s="29"/>
      <c r="I640" s="29"/>
      <c r="J640" s="29"/>
    </row>
    <row r="641" spans="1:10">
      <c r="A641" s="40"/>
      <c r="B641" s="28" t="s">
        <v>318</v>
      </c>
      <c r="C641" s="40"/>
      <c r="D641" s="40"/>
      <c r="E641" s="29"/>
      <c r="F641" s="29"/>
      <c r="G641" s="62"/>
      <c r="H641" s="29"/>
      <c r="I641" s="29"/>
      <c r="J641" s="29"/>
    </row>
    <row r="642" spans="1:10">
      <c r="A642" s="40"/>
      <c r="B642" s="28" t="s">
        <v>319</v>
      </c>
      <c r="C642" s="40">
        <v>2</v>
      </c>
      <c r="D642" s="40" t="s">
        <v>466</v>
      </c>
      <c r="E642" s="29">
        <v>4954</v>
      </c>
      <c r="F642" s="29">
        <f>Table2[[#This Row],[Rate]]*Table2[[#This Row],[Qty]]</f>
        <v>9908</v>
      </c>
      <c r="G642" s="62">
        <f>Progress!C253</f>
        <v>0.98</v>
      </c>
      <c r="H642" s="29">
        <v>9709.84</v>
      </c>
      <c r="I642" s="29">
        <f>Table2[[#This Row],[Cumulative Amount]]-Table2[[#This Row],[Previous Amount]]</f>
        <v>0</v>
      </c>
      <c r="J642" s="29">
        <f>Table2[[#This Row],[Progress %]]*Table2[[#This Row],[Amount]]</f>
        <v>9709.84</v>
      </c>
    </row>
    <row r="643" spans="1:10">
      <c r="A643" s="40"/>
      <c r="B643" s="28" t="s">
        <v>320</v>
      </c>
      <c r="C643" s="40"/>
      <c r="D643" s="40"/>
      <c r="E643" s="29"/>
      <c r="F643" s="29"/>
      <c r="G643" s="62"/>
      <c r="H643" s="29"/>
      <c r="I643" s="29"/>
      <c r="J643" s="29"/>
    </row>
    <row r="644" spans="1:10">
      <c r="A644" s="40"/>
      <c r="B644" s="28" t="s">
        <v>321</v>
      </c>
      <c r="C644" s="40">
        <v>2</v>
      </c>
      <c r="D644" s="40" t="s">
        <v>466</v>
      </c>
      <c r="E644" s="29">
        <v>7606</v>
      </c>
      <c r="F644" s="29">
        <f>Table2[[#This Row],[Rate]]*Table2[[#This Row],[Qty]]</f>
        <v>15212</v>
      </c>
      <c r="G644" s="62">
        <f>G642</f>
        <v>0.98</v>
      </c>
      <c r="H644" s="29">
        <v>14907.76</v>
      </c>
      <c r="I644" s="29">
        <f>Table2[[#This Row],[Cumulative Amount]]-Table2[[#This Row],[Previous Amount]]</f>
        <v>0</v>
      </c>
      <c r="J644" s="29">
        <f>Table2[[#This Row],[Progress %]]*Table2[[#This Row],[Amount]]</f>
        <v>14907.76</v>
      </c>
    </row>
    <row r="645" spans="1:10">
      <c r="A645" s="40"/>
      <c r="B645" s="28" t="s">
        <v>288</v>
      </c>
      <c r="C645" s="40"/>
      <c r="D645" s="40"/>
      <c r="E645" s="29"/>
      <c r="F645" s="29"/>
      <c r="G645" s="62"/>
      <c r="H645" s="29"/>
      <c r="I645" s="29"/>
      <c r="J645" s="29"/>
    </row>
    <row r="646" spans="1:10">
      <c r="A646" s="40"/>
      <c r="B646" s="28" t="s">
        <v>259</v>
      </c>
      <c r="C646" s="40"/>
      <c r="D646" s="40"/>
      <c r="E646" s="29"/>
      <c r="F646" s="29"/>
      <c r="G646" s="62"/>
      <c r="H646" s="29"/>
      <c r="I646" s="29"/>
      <c r="J646" s="29"/>
    </row>
    <row r="647" spans="1:10" ht="28.8">
      <c r="A647" s="40"/>
      <c r="B647" s="28" t="s">
        <v>322</v>
      </c>
      <c r="C647" s="40"/>
      <c r="D647" s="40"/>
      <c r="E647" s="29"/>
      <c r="F647" s="29"/>
      <c r="G647" s="62"/>
      <c r="H647" s="29"/>
      <c r="I647" s="29"/>
      <c r="J647" s="29"/>
    </row>
    <row r="648" spans="1:10">
      <c r="A648" s="40"/>
      <c r="B648" s="28" t="s">
        <v>323</v>
      </c>
      <c r="C648" s="40">
        <v>2</v>
      </c>
      <c r="D648" s="40" t="s">
        <v>466</v>
      </c>
      <c r="E648" s="29">
        <v>7416</v>
      </c>
      <c r="F648" s="29">
        <f>Table2[[#This Row],[Rate]]*Table2[[#This Row],[Qty]]</f>
        <v>14832</v>
      </c>
      <c r="G648" s="62">
        <f>G644</f>
        <v>0.98</v>
      </c>
      <c r="H648" s="29">
        <v>14090.4</v>
      </c>
      <c r="I648" s="29">
        <f>Table2[[#This Row],[Cumulative Amount]]-Table2[[#This Row],[Previous Amount]]</f>
        <v>444.96000000000095</v>
      </c>
      <c r="J648" s="29">
        <f>Table2[[#This Row],[Progress %]]*Table2[[#This Row],[Amount]]</f>
        <v>14535.36</v>
      </c>
    </row>
    <row r="649" spans="1:10">
      <c r="A649" s="40"/>
      <c r="B649" s="28" t="s">
        <v>274</v>
      </c>
      <c r="C649" s="40"/>
      <c r="D649" s="40"/>
      <c r="E649" s="29"/>
      <c r="F649" s="29"/>
      <c r="G649" s="62"/>
      <c r="H649" s="29"/>
      <c r="I649" s="29"/>
      <c r="J649" s="29"/>
    </row>
    <row r="650" spans="1:10" ht="43.2">
      <c r="A650" s="40"/>
      <c r="B650" s="28" t="s">
        <v>297</v>
      </c>
      <c r="C650" s="40">
        <v>0</v>
      </c>
      <c r="D650" s="40" t="s">
        <v>469</v>
      </c>
      <c r="E650" s="29">
        <v>0</v>
      </c>
      <c r="F650" s="29"/>
      <c r="G650" s="62"/>
      <c r="H650" s="29"/>
      <c r="I650" s="29">
        <f>Table2[[#This Row],[Cumulative Amount]]-Table2[[#This Row],[Previous Amount]]</f>
        <v>0</v>
      </c>
      <c r="J650" s="29">
        <f>Table2[[#This Row],[Progress %]]*Table2[[#This Row],[Amount]]</f>
        <v>0</v>
      </c>
    </row>
    <row r="651" spans="1:10">
      <c r="A651" s="40"/>
      <c r="B651" s="28" t="s">
        <v>298</v>
      </c>
      <c r="C651" s="40"/>
      <c r="D651" s="40"/>
      <c r="E651" s="29"/>
      <c r="F651" s="29"/>
      <c r="G651" s="62"/>
      <c r="H651" s="29"/>
      <c r="I651" s="29"/>
      <c r="J651" s="29"/>
    </row>
    <row r="652" spans="1:10" ht="43.2">
      <c r="A652" s="40"/>
      <c r="B652" s="28" t="s">
        <v>299</v>
      </c>
      <c r="C652" s="40">
        <v>0</v>
      </c>
      <c r="D652" s="40" t="s">
        <v>469</v>
      </c>
      <c r="E652" s="29">
        <v>0</v>
      </c>
      <c r="F652" s="29"/>
      <c r="G652" s="62"/>
      <c r="H652" s="29"/>
      <c r="I652" s="29">
        <f>Table2[[#This Row],[Cumulative Amount]]-Table2[[#This Row],[Previous Amount]]</f>
        <v>0</v>
      </c>
      <c r="J652" s="29">
        <f>Table2[[#This Row],[Progress %]]*Table2[[#This Row],[Amount]]</f>
        <v>0</v>
      </c>
    </row>
    <row r="653" spans="1:10">
      <c r="A653" s="40"/>
      <c r="B653" s="28" t="s">
        <v>300</v>
      </c>
      <c r="C653" s="40"/>
      <c r="D653" s="40"/>
      <c r="E653" s="29"/>
      <c r="F653" s="29"/>
      <c r="G653" s="62"/>
      <c r="H653" s="29"/>
      <c r="I653" s="29"/>
      <c r="J653" s="29"/>
    </row>
    <row r="654" spans="1:10" ht="43.2">
      <c r="A654" s="40"/>
      <c r="B654" s="28" t="s">
        <v>301</v>
      </c>
      <c r="C654" s="40">
        <v>0</v>
      </c>
      <c r="D654" s="40" t="s">
        <v>468</v>
      </c>
      <c r="E654" s="29">
        <v>0</v>
      </c>
      <c r="F654" s="29"/>
      <c r="G654" s="62"/>
      <c r="H654" s="29"/>
      <c r="I654" s="29">
        <f>Table2[[#This Row],[Cumulative Amount]]-Table2[[#This Row],[Previous Amount]]</f>
        <v>0</v>
      </c>
      <c r="J654" s="29">
        <f>Table2[[#This Row],[Progress %]]*Table2[[#This Row],[Amount]]</f>
        <v>0</v>
      </c>
    </row>
    <row r="655" spans="1:10">
      <c r="A655" s="40"/>
      <c r="B655" s="28" t="s">
        <v>302</v>
      </c>
      <c r="C655" s="40"/>
      <c r="D655" s="40"/>
      <c r="E655" s="29"/>
      <c r="F655" s="29"/>
      <c r="G655" s="62"/>
      <c r="H655" s="29"/>
      <c r="I655" s="29"/>
      <c r="J655" s="29"/>
    </row>
    <row r="656" spans="1:10" ht="28.8">
      <c r="A656" s="40"/>
      <c r="B656" s="28" t="s">
        <v>303</v>
      </c>
      <c r="C656" s="40"/>
      <c r="D656" s="40"/>
      <c r="E656" s="29"/>
      <c r="F656" s="29"/>
      <c r="G656" s="62"/>
      <c r="H656" s="29"/>
      <c r="I656" s="29"/>
      <c r="J656" s="29"/>
    </row>
    <row r="657" spans="1:10">
      <c r="A657" s="40">
        <v>0</v>
      </c>
      <c r="B657" s="28" t="s">
        <v>273</v>
      </c>
      <c r="C657" s="40">
        <v>0</v>
      </c>
      <c r="D657" s="40" t="s">
        <v>468</v>
      </c>
      <c r="E657" s="29">
        <v>0</v>
      </c>
      <c r="F657" s="29"/>
      <c r="G657" s="62"/>
      <c r="H657" s="29"/>
      <c r="I657" s="29">
        <f>Table2[[#This Row],[Cumulative Amount]]-Table2[[#This Row],[Previous Amount]]</f>
        <v>0</v>
      </c>
      <c r="J657" s="29">
        <f>Table2[[#This Row],[Progress %]]*Table2[[#This Row],[Amount]]</f>
        <v>0</v>
      </c>
    </row>
    <row r="658" spans="1:10">
      <c r="A658" s="40">
        <v>4</v>
      </c>
      <c r="B658" s="28" t="s">
        <v>185</v>
      </c>
      <c r="C658" s="40"/>
      <c r="D658" s="40"/>
      <c r="E658" s="29"/>
      <c r="F658" s="29"/>
      <c r="G658" s="62"/>
      <c r="H658" s="29"/>
      <c r="I658" s="29"/>
      <c r="J658" s="29"/>
    </row>
    <row r="659" spans="1:10" ht="43.2">
      <c r="A659" s="40"/>
      <c r="B659" s="28" t="s">
        <v>304</v>
      </c>
      <c r="C659" s="40"/>
      <c r="D659" s="40"/>
      <c r="E659" s="29"/>
      <c r="F659" s="29"/>
      <c r="G659" s="62"/>
      <c r="H659" s="29"/>
      <c r="I659" s="29"/>
      <c r="J659" s="29"/>
    </row>
    <row r="660" spans="1:10">
      <c r="A660" s="40"/>
      <c r="B660" s="28" t="s">
        <v>220</v>
      </c>
      <c r="C660" s="40">
        <v>2</v>
      </c>
      <c r="D660" s="40" t="s">
        <v>466</v>
      </c>
      <c r="E660" s="29">
        <v>2234</v>
      </c>
      <c r="F660" s="29">
        <f>Table2[[#This Row],[Rate]]*Table2[[#This Row],[Qty]]</f>
        <v>4468</v>
      </c>
      <c r="G660" s="62">
        <f>Progress!F253</f>
        <v>0.98</v>
      </c>
      <c r="H660" s="29">
        <v>4378.6400000000003</v>
      </c>
      <c r="I660" s="29">
        <f>Table2[[#This Row],[Cumulative Amount]]-Table2[[#This Row],[Previous Amount]]</f>
        <v>0</v>
      </c>
      <c r="J660" s="29">
        <f>Table2[[#This Row],[Progress %]]*Table2[[#This Row],[Amount]]</f>
        <v>4378.6400000000003</v>
      </c>
    </row>
    <row r="661" spans="1:10">
      <c r="A661" s="40"/>
      <c r="B661" s="45" t="s">
        <v>324</v>
      </c>
      <c r="C661" s="40"/>
      <c r="D661" s="40"/>
      <c r="E661" s="29"/>
      <c r="F661" s="29"/>
      <c r="G661" s="62"/>
      <c r="H661" s="29"/>
      <c r="I661" s="29"/>
      <c r="J661" s="29"/>
    </row>
    <row r="662" spans="1:10">
      <c r="A662" s="40"/>
      <c r="B662" s="28" t="s">
        <v>6</v>
      </c>
      <c r="C662" s="40"/>
      <c r="D662" s="40"/>
      <c r="E662" s="29"/>
      <c r="F662" s="29"/>
      <c r="G662" s="62"/>
      <c r="H662" s="29"/>
      <c r="I662" s="29"/>
      <c r="J662" s="29"/>
    </row>
    <row r="663" spans="1:10" ht="57.6">
      <c r="A663" s="40"/>
      <c r="B663" s="28" t="s">
        <v>317</v>
      </c>
      <c r="C663" s="40"/>
      <c r="D663" s="40"/>
      <c r="E663" s="29"/>
      <c r="F663" s="29"/>
      <c r="G663" s="62"/>
      <c r="H663" s="29"/>
      <c r="I663" s="29"/>
      <c r="J663" s="29"/>
    </row>
    <row r="664" spans="1:10">
      <c r="A664" s="40"/>
      <c r="B664" s="28" t="s">
        <v>318</v>
      </c>
      <c r="C664" s="40"/>
      <c r="D664" s="40"/>
      <c r="E664" s="29"/>
      <c r="F664" s="29"/>
      <c r="G664" s="62"/>
      <c r="H664" s="29"/>
      <c r="I664" s="29"/>
      <c r="J664" s="29"/>
    </row>
    <row r="665" spans="1:10">
      <c r="A665" s="40"/>
      <c r="B665" s="28" t="s">
        <v>319</v>
      </c>
      <c r="C665" s="40">
        <v>2</v>
      </c>
      <c r="D665" s="40" t="s">
        <v>466</v>
      </c>
      <c r="E665" s="29">
        <v>4954</v>
      </c>
      <c r="F665" s="29">
        <f>Table2[[#This Row],[Rate]]*Table2[[#This Row],[Qty]]</f>
        <v>9908</v>
      </c>
      <c r="G665" s="62">
        <f>Progress!C254</f>
        <v>0.98</v>
      </c>
      <c r="H665" s="29">
        <v>9709.84</v>
      </c>
      <c r="I665" s="29">
        <f>Table2[[#This Row],[Cumulative Amount]]-Table2[[#This Row],[Previous Amount]]</f>
        <v>0</v>
      </c>
      <c r="J665" s="29">
        <f>Table2[[#This Row],[Progress %]]*Table2[[#This Row],[Amount]]</f>
        <v>9709.84</v>
      </c>
    </row>
    <row r="666" spans="1:10">
      <c r="A666" s="40"/>
      <c r="B666" s="28" t="s">
        <v>320</v>
      </c>
      <c r="C666" s="40"/>
      <c r="D666" s="40"/>
      <c r="E666" s="29"/>
      <c r="F666" s="29"/>
      <c r="G666" s="62"/>
      <c r="H666" s="29"/>
      <c r="I666" s="29"/>
      <c r="J666" s="29"/>
    </row>
    <row r="667" spans="1:10">
      <c r="A667" s="40"/>
      <c r="B667" s="28" t="s">
        <v>321</v>
      </c>
      <c r="C667" s="40">
        <v>2</v>
      </c>
      <c r="D667" s="40" t="s">
        <v>466</v>
      </c>
      <c r="E667" s="29">
        <v>7606</v>
      </c>
      <c r="F667" s="29">
        <f>Table2[[#This Row],[Rate]]*Table2[[#This Row],[Qty]]</f>
        <v>15212</v>
      </c>
      <c r="G667" s="62">
        <f>G665</f>
        <v>0.98</v>
      </c>
      <c r="H667" s="29">
        <v>14907.76</v>
      </c>
      <c r="I667" s="29">
        <f>Table2[[#This Row],[Cumulative Amount]]-Table2[[#This Row],[Previous Amount]]</f>
        <v>0</v>
      </c>
      <c r="J667" s="29">
        <f>Table2[[#This Row],[Progress %]]*Table2[[#This Row],[Amount]]</f>
        <v>14907.76</v>
      </c>
    </row>
    <row r="668" spans="1:10">
      <c r="A668" s="40"/>
      <c r="B668" s="28" t="s">
        <v>325</v>
      </c>
      <c r="C668" s="40"/>
      <c r="D668" s="40"/>
      <c r="E668" s="29"/>
      <c r="F668" s="29"/>
      <c r="G668" s="62"/>
      <c r="H668" s="29"/>
      <c r="I668" s="29"/>
      <c r="J668" s="29"/>
    </row>
    <row r="669" spans="1:10">
      <c r="A669" s="40"/>
      <c r="B669" s="28" t="s">
        <v>326</v>
      </c>
      <c r="C669" s="40">
        <v>2</v>
      </c>
      <c r="D669" s="40" t="s">
        <v>466</v>
      </c>
      <c r="E669" s="29">
        <v>5204</v>
      </c>
      <c r="F669" s="29">
        <f>Table2[[#This Row],[Rate]]*Table2[[#This Row],[Qty]]</f>
        <v>10408</v>
      </c>
      <c r="G669" s="62">
        <f>G667</f>
        <v>0.98</v>
      </c>
      <c r="H669" s="29">
        <v>10199.84</v>
      </c>
      <c r="I669" s="29">
        <f>Table2[[#This Row],[Cumulative Amount]]-Table2[[#This Row],[Previous Amount]]</f>
        <v>0</v>
      </c>
      <c r="J669" s="29">
        <f>Table2[[#This Row],[Progress %]]*Table2[[#This Row],[Amount]]</f>
        <v>10199.84</v>
      </c>
    </row>
    <row r="670" spans="1:10">
      <c r="A670" s="40"/>
      <c r="B670" s="28" t="s">
        <v>288</v>
      </c>
      <c r="C670" s="40"/>
      <c r="D670" s="40"/>
      <c r="E670" s="29"/>
      <c r="F670" s="29"/>
      <c r="G670" s="62"/>
      <c r="H670" s="29"/>
      <c r="I670" s="29"/>
      <c r="J670" s="29"/>
    </row>
    <row r="671" spans="1:10">
      <c r="A671" s="40"/>
      <c r="B671" s="28" t="s">
        <v>259</v>
      </c>
      <c r="C671" s="40"/>
      <c r="D671" s="40"/>
      <c r="E671" s="29"/>
      <c r="F671" s="29"/>
      <c r="G671" s="62"/>
      <c r="H671" s="29"/>
      <c r="I671" s="29"/>
      <c r="J671" s="29"/>
    </row>
    <row r="672" spans="1:10" ht="28.8">
      <c r="A672" s="40"/>
      <c r="B672" s="28" t="s">
        <v>322</v>
      </c>
      <c r="C672" s="40"/>
      <c r="D672" s="40"/>
      <c r="E672" s="29"/>
      <c r="F672" s="29"/>
      <c r="G672" s="62"/>
      <c r="H672" s="29"/>
      <c r="I672" s="29"/>
      <c r="J672" s="29"/>
    </row>
    <row r="673" spans="1:10">
      <c r="A673" s="40"/>
      <c r="B673" s="28" t="s">
        <v>323</v>
      </c>
      <c r="C673" s="40">
        <v>2</v>
      </c>
      <c r="D673" s="40" t="s">
        <v>466</v>
      </c>
      <c r="E673" s="29">
        <v>7416</v>
      </c>
      <c r="F673" s="29">
        <f>Table2[[#This Row],[Rate]]*Table2[[#This Row],[Qty]]</f>
        <v>14832</v>
      </c>
      <c r="G673" s="62">
        <f>G669</f>
        <v>0.98</v>
      </c>
      <c r="H673" s="29">
        <v>14090.4</v>
      </c>
      <c r="I673" s="29">
        <f>Table2[[#This Row],[Cumulative Amount]]-Table2[[#This Row],[Previous Amount]]</f>
        <v>444.96000000000095</v>
      </c>
      <c r="J673" s="29">
        <f>Table2[[#This Row],[Progress %]]*Table2[[#This Row],[Amount]]</f>
        <v>14535.36</v>
      </c>
    </row>
    <row r="674" spans="1:10">
      <c r="A674" s="40"/>
      <c r="B674" s="28" t="s">
        <v>274</v>
      </c>
      <c r="C674" s="40"/>
      <c r="D674" s="40"/>
      <c r="E674" s="29"/>
      <c r="F674" s="29"/>
      <c r="G674" s="62"/>
      <c r="H674" s="29"/>
      <c r="I674" s="29"/>
      <c r="J674" s="29"/>
    </row>
    <row r="675" spans="1:10" ht="43.2">
      <c r="A675" s="40"/>
      <c r="B675" s="28" t="s">
        <v>297</v>
      </c>
      <c r="C675" s="40">
        <v>0</v>
      </c>
      <c r="D675" s="40" t="s">
        <v>469</v>
      </c>
      <c r="E675" s="29">
        <v>0</v>
      </c>
      <c r="F675" s="29"/>
      <c r="G675" s="62"/>
      <c r="H675" s="29"/>
      <c r="I675" s="29">
        <f>Table2[[#This Row],[Cumulative Amount]]-Table2[[#This Row],[Previous Amount]]</f>
        <v>0</v>
      </c>
      <c r="J675" s="29">
        <f>Table2[[#This Row],[Progress %]]*Table2[[#This Row],[Amount]]</f>
        <v>0</v>
      </c>
    </row>
    <row r="676" spans="1:10">
      <c r="A676" s="40"/>
      <c r="B676" s="28" t="s">
        <v>298</v>
      </c>
      <c r="C676" s="40"/>
      <c r="D676" s="40"/>
      <c r="E676" s="29"/>
      <c r="F676" s="29"/>
      <c r="G676" s="62"/>
      <c r="H676" s="29"/>
      <c r="I676" s="29"/>
      <c r="J676" s="29"/>
    </row>
    <row r="677" spans="1:10" ht="43.2">
      <c r="A677" s="40"/>
      <c r="B677" s="28" t="s">
        <v>299</v>
      </c>
      <c r="C677" s="40">
        <v>0</v>
      </c>
      <c r="D677" s="40" t="s">
        <v>469</v>
      </c>
      <c r="E677" s="29">
        <v>0</v>
      </c>
      <c r="F677" s="29"/>
      <c r="G677" s="62"/>
      <c r="H677" s="29"/>
      <c r="I677" s="29">
        <f>Table2[[#This Row],[Cumulative Amount]]-Table2[[#This Row],[Previous Amount]]</f>
        <v>0</v>
      </c>
      <c r="J677" s="29">
        <f>Table2[[#This Row],[Progress %]]*Table2[[#This Row],[Amount]]</f>
        <v>0</v>
      </c>
    </row>
    <row r="678" spans="1:10">
      <c r="A678" s="40"/>
      <c r="B678" s="28" t="s">
        <v>300</v>
      </c>
      <c r="C678" s="40"/>
      <c r="D678" s="40"/>
      <c r="E678" s="29"/>
      <c r="F678" s="29"/>
      <c r="G678" s="62"/>
      <c r="H678" s="29"/>
      <c r="I678" s="29"/>
      <c r="J678" s="29"/>
    </row>
    <row r="679" spans="1:10" ht="43.2">
      <c r="A679" s="40"/>
      <c r="B679" s="28" t="s">
        <v>301</v>
      </c>
      <c r="C679" s="40">
        <v>0</v>
      </c>
      <c r="D679" s="40" t="s">
        <v>468</v>
      </c>
      <c r="E679" s="29">
        <v>0</v>
      </c>
      <c r="F679" s="29"/>
      <c r="G679" s="62"/>
      <c r="H679" s="29"/>
      <c r="I679" s="29">
        <f>Table2[[#This Row],[Cumulative Amount]]-Table2[[#This Row],[Previous Amount]]</f>
        <v>0</v>
      </c>
      <c r="J679" s="29">
        <f>Table2[[#This Row],[Progress %]]*Table2[[#This Row],[Amount]]</f>
        <v>0</v>
      </c>
    </row>
    <row r="680" spans="1:10">
      <c r="A680" s="40"/>
      <c r="B680" s="28" t="s">
        <v>302</v>
      </c>
      <c r="C680" s="40"/>
      <c r="D680" s="40"/>
      <c r="E680" s="29"/>
      <c r="F680" s="29"/>
      <c r="G680" s="62"/>
      <c r="H680" s="29"/>
      <c r="I680" s="29"/>
      <c r="J680" s="29"/>
    </row>
    <row r="681" spans="1:10" ht="28.8">
      <c r="A681" s="40"/>
      <c r="B681" s="28" t="s">
        <v>303</v>
      </c>
      <c r="C681" s="40"/>
      <c r="D681" s="40"/>
      <c r="E681" s="29"/>
      <c r="F681" s="29"/>
      <c r="G681" s="62"/>
      <c r="H681" s="29"/>
      <c r="I681" s="29"/>
      <c r="J681" s="29"/>
    </row>
    <row r="682" spans="1:10">
      <c r="A682" s="40"/>
      <c r="B682" s="28" t="s">
        <v>273</v>
      </c>
      <c r="C682" s="40">
        <v>0</v>
      </c>
      <c r="D682" s="40" t="s">
        <v>468</v>
      </c>
      <c r="E682" s="29">
        <v>0</v>
      </c>
      <c r="F682" s="29"/>
      <c r="G682" s="62"/>
      <c r="H682" s="29"/>
      <c r="I682" s="29">
        <f>Table2[[#This Row],[Cumulative Amount]]-Table2[[#This Row],[Previous Amount]]</f>
        <v>0</v>
      </c>
      <c r="J682" s="29">
        <f>Table2[[#This Row],[Progress %]]*Table2[[#This Row],[Amount]]</f>
        <v>0</v>
      </c>
    </row>
    <row r="683" spans="1:10">
      <c r="A683" s="40">
        <v>4</v>
      </c>
      <c r="B683" s="28" t="s">
        <v>185</v>
      </c>
      <c r="C683" s="40"/>
      <c r="D683" s="40"/>
      <c r="E683" s="29"/>
      <c r="F683" s="29"/>
      <c r="G683" s="62"/>
      <c r="H683" s="29"/>
      <c r="I683" s="29"/>
      <c r="J683" s="29"/>
    </row>
    <row r="684" spans="1:10" ht="43.2">
      <c r="A684" s="40"/>
      <c r="B684" s="28" t="s">
        <v>304</v>
      </c>
      <c r="C684" s="40"/>
      <c r="D684" s="40"/>
      <c r="E684" s="29"/>
      <c r="F684" s="29"/>
      <c r="G684" s="62"/>
      <c r="H684" s="29"/>
      <c r="I684" s="29"/>
      <c r="J684" s="29"/>
    </row>
    <row r="685" spans="1:10">
      <c r="A685" s="40"/>
      <c r="B685" s="28" t="s">
        <v>220</v>
      </c>
      <c r="C685" s="40">
        <v>2</v>
      </c>
      <c r="D685" s="40" t="s">
        <v>466</v>
      </c>
      <c r="E685" s="29">
        <v>2234</v>
      </c>
      <c r="F685" s="29">
        <f>Table2[[#This Row],[Rate]]*Table2[[#This Row],[Qty]]</f>
        <v>4468</v>
      </c>
      <c r="G685" s="62">
        <f>Progress!F254</f>
        <v>0.98</v>
      </c>
      <c r="H685" s="29">
        <v>4378.6400000000003</v>
      </c>
      <c r="I685" s="29">
        <f>Table2[[#This Row],[Cumulative Amount]]-Table2[[#This Row],[Previous Amount]]</f>
        <v>0</v>
      </c>
      <c r="J685" s="29">
        <f>Table2[[#This Row],[Progress %]]*Table2[[#This Row],[Amount]]</f>
        <v>4378.6400000000003</v>
      </c>
    </row>
    <row r="686" spans="1:10">
      <c r="A686" s="40"/>
      <c r="B686" s="45" t="s">
        <v>327</v>
      </c>
      <c r="C686" s="40"/>
      <c r="D686" s="40"/>
      <c r="E686" s="29"/>
      <c r="F686" s="29"/>
      <c r="G686" s="62"/>
      <c r="H686" s="29"/>
      <c r="I686" s="29"/>
      <c r="J686" s="29"/>
    </row>
    <row r="687" spans="1:10">
      <c r="A687" s="40"/>
      <c r="B687" s="28" t="s">
        <v>6</v>
      </c>
      <c r="C687" s="40"/>
      <c r="D687" s="40"/>
      <c r="E687" s="29"/>
      <c r="F687" s="29"/>
      <c r="G687" s="62"/>
      <c r="H687" s="29"/>
      <c r="I687" s="29"/>
      <c r="J687" s="29"/>
    </row>
    <row r="688" spans="1:10" ht="57.6">
      <c r="A688" s="40"/>
      <c r="B688" s="28" t="s">
        <v>317</v>
      </c>
      <c r="C688" s="40"/>
      <c r="D688" s="40"/>
      <c r="E688" s="29"/>
      <c r="F688" s="29"/>
      <c r="G688" s="62"/>
      <c r="H688" s="29"/>
      <c r="I688" s="29"/>
      <c r="J688" s="29"/>
    </row>
    <row r="689" spans="1:10">
      <c r="A689" s="40"/>
      <c r="B689" s="28" t="s">
        <v>318</v>
      </c>
      <c r="C689" s="40">
        <v>5</v>
      </c>
      <c r="D689" s="40" t="s">
        <v>466</v>
      </c>
      <c r="E689" s="29">
        <v>4954</v>
      </c>
      <c r="F689" s="29">
        <f>Table2[[#This Row],[Rate]]*Table2[[#This Row],[Qty]]</f>
        <v>24770</v>
      </c>
      <c r="G689" s="62">
        <f>Progress!C255</f>
        <v>0.98199999999999998</v>
      </c>
      <c r="H689" s="29">
        <v>24324.14</v>
      </c>
      <c r="I689" s="29">
        <f>Table2[[#This Row],[Cumulative Amount]]-Table2[[#This Row],[Previous Amount]]</f>
        <v>0</v>
      </c>
      <c r="J689" s="29">
        <f>Table2[[#This Row],[Progress %]]*Table2[[#This Row],[Amount]]</f>
        <v>24324.14</v>
      </c>
    </row>
    <row r="690" spans="1:10">
      <c r="A690" s="40"/>
      <c r="B690" s="28" t="s">
        <v>319</v>
      </c>
      <c r="C690" s="40"/>
      <c r="D690" s="40"/>
      <c r="E690" s="29"/>
      <c r="F690" s="29"/>
      <c r="G690" s="62"/>
      <c r="H690" s="29"/>
      <c r="I690" s="29"/>
      <c r="J690" s="29"/>
    </row>
    <row r="691" spans="1:10">
      <c r="A691" s="40"/>
      <c r="B691" s="28" t="s">
        <v>318</v>
      </c>
      <c r="C691" s="40">
        <v>5</v>
      </c>
      <c r="D691" s="40" t="s">
        <v>466</v>
      </c>
      <c r="E691" s="29">
        <v>7606</v>
      </c>
      <c r="F691" s="29">
        <f>Table2[[#This Row],[Rate]]*Table2[[#This Row],[Qty]]</f>
        <v>38030</v>
      </c>
      <c r="G691" s="62">
        <f>G689</f>
        <v>0.98199999999999998</v>
      </c>
      <c r="H691" s="29">
        <v>37345.46</v>
      </c>
      <c r="I691" s="29">
        <f>Table2[[#This Row],[Cumulative Amount]]-Table2[[#This Row],[Previous Amount]]</f>
        <v>0</v>
      </c>
      <c r="J691" s="29">
        <f>Table2[[#This Row],[Progress %]]*Table2[[#This Row],[Amount]]</f>
        <v>37345.46</v>
      </c>
    </row>
    <row r="692" spans="1:10">
      <c r="A692" s="40"/>
      <c r="B692" s="28" t="s">
        <v>319</v>
      </c>
      <c r="C692" s="40"/>
      <c r="D692" s="40"/>
      <c r="E692" s="29"/>
      <c r="F692" s="29"/>
      <c r="G692" s="62"/>
      <c r="H692" s="29"/>
      <c r="I692" s="29"/>
      <c r="J692" s="29"/>
    </row>
    <row r="693" spans="1:10">
      <c r="A693" s="40"/>
      <c r="B693" s="28" t="s">
        <v>325</v>
      </c>
      <c r="C693" s="40"/>
      <c r="D693" s="40"/>
      <c r="E693" s="29"/>
      <c r="F693" s="29"/>
      <c r="G693" s="62"/>
      <c r="H693" s="29"/>
      <c r="I693" s="29"/>
      <c r="J693" s="29"/>
    </row>
    <row r="694" spans="1:10">
      <c r="A694" s="40"/>
      <c r="B694" s="28" t="s">
        <v>328</v>
      </c>
      <c r="C694" s="40">
        <v>5</v>
      </c>
      <c r="D694" s="40" t="s">
        <v>466</v>
      </c>
      <c r="E694" s="29">
        <v>5204</v>
      </c>
      <c r="F694" s="29">
        <f>Table2[[#This Row],[Rate]]*Table2[[#This Row],[Qty]]</f>
        <v>26020</v>
      </c>
      <c r="G694" s="62">
        <f>G691</f>
        <v>0.98199999999999998</v>
      </c>
      <c r="H694" s="29">
        <v>25551.64</v>
      </c>
      <c r="I694" s="29">
        <f>Table2[[#This Row],[Cumulative Amount]]-Table2[[#This Row],[Previous Amount]]</f>
        <v>0</v>
      </c>
      <c r="J694" s="29">
        <f>Table2[[#This Row],[Progress %]]*Table2[[#This Row],[Amount]]</f>
        <v>25551.64</v>
      </c>
    </row>
    <row r="695" spans="1:10">
      <c r="A695" s="40"/>
      <c r="B695" s="28" t="s">
        <v>274</v>
      </c>
      <c r="C695" s="40"/>
      <c r="D695" s="40"/>
      <c r="E695" s="29"/>
      <c r="F695" s="29"/>
      <c r="G695" s="62"/>
      <c r="H695" s="29"/>
      <c r="I695" s="29"/>
      <c r="J695" s="29"/>
    </row>
    <row r="696" spans="1:10" ht="43.2">
      <c r="A696" s="40"/>
      <c r="B696" s="28" t="s">
        <v>297</v>
      </c>
      <c r="C696" s="40">
        <v>0</v>
      </c>
      <c r="D696" s="40" t="s">
        <v>469</v>
      </c>
      <c r="E696" s="29">
        <v>0</v>
      </c>
      <c r="F696" s="29"/>
      <c r="G696" s="62"/>
      <c r="H696" s="29"/>
      <c r="I696" s="29">
        <f>Table2[[#This Row],[Cumulative Amount]]-Table2[[#This Row],[Previous Amount]]</f>
        <v>0</v>
      </c>
      <c r="J696" s="29">
        <f>Table2[[#This Row],[Progress %]]*Table2[[#This Row],[Amount]]</f>
        <v>0</v>
      </c>
    </row>
    <row r="697" spans="1:10">
      <c r="A697" s="40"/>
      <c r="B697" s="28" t="s">
        <v>298</v>
      </c>
      <c r="C697" s="40"/>
      <c r="D697" s="40"/>
      <c r="E697" s="29"/>
      <c r="F697" s="29"/>
      <c r="G697" s="62"/>
      <c r="H697" s="29"/>
      <c r="I697" s="29"/>
      <c r="J697" s="29"/>
    </row>
    <row r="698" spans="1:10" ht="43.2">
      <c r="A698" s="40"/>
      <c r="B698" s="28" t="s">
        <v>299</v>
      </c>
      <c r="C698" s="40">
        <v>0</v>
      </c>
      <c r="D698" s="40" t="s">
        <v>469</v>
      </c>
      <c r="E698" s="29">
        <v>0</v>
      </c>
      <c r="F698" s="29"/>
      <c r="G698" s="62"/>
      <c r="H698" s="29"/>
      <c r="I698" s="29">
        <f>Table2[[#This Row],[Cumulative Amount]]-Table2[[#This Row],[Previous Amount]]</f>
        <v>0</v>
      </c>
      <c r="J698" s="29">
        <f>Table2[[#This Row],[Progress %]]*Table2[[#This Row],[Amount]]</f>
        <v>0</v>
      </c>
    </row>
    <row r="699" spans="1:10">
      <c r="A699" s="40"/>
      <c r="B699" s="28" t="s">
        <v>300</v>
      </c>
      <c r="C699" s="40"/>
      <c r="D699" s="40"/>
      <c r="E699" s="29"/>
      <c r="F699" s="29"/>
      <c r="G699" s="62"/>
      <c r="H699" s="29"/>
      <c r="I699" s="29"/>
      <c r="J699" s="29"/>
    </row>
    <row r="700" spans="1:10" ht="43.2">
      <c r="A700" s="40"/>
      <c r="B700" s="28" t="s">
        <v>301</v>
      </c>
      <c r="C700" s="40">
        <v>0</v>
      </c>
      <c r="D700" s="40" t="s">
        <v>468</v>
      </c>
      <c r="E700" s="29">
        <v>0</v>
      </c>
      <c r="F700" s="29"/>
      <c r="G700" s="62"/>
      <c r="H700" s="29"/>
      <c r="I700" s="29">
        <f>Table2[[#This Row],[Cumulative Amount]]-Table2[[#This Row],[Previous Amount]]</f>
        <v>0</v>
      </c>
      <c r="J700" s="29">
        <f>Table2[[#This Row],[Progress %]]*Table2[[#This Row],[Amount]]</f>
        <v>0</v>
      </c>
    </row>
    <row r="701" spans="1:10">
      <c r="A701" s="40"/>
      <c r="B701" s="28" t="s">
        <v>302</v>
      </c>
      <c r="C701" s="40"/>
      <c r="D701" s="40"/>
      <c r="E701" s="29"/>
      <c r="F701" s="29"/>
      <c r="G701" s="62"/>
      <c r="H701" s="29"/>
      <c r="I701" s="29"/>
      <c r="J701" s="29"/>
    </row>
    <row r="702" spans="1:10" ht="28.8">
      <c r="A702" s="40"/>
      <c r="B702" s="28" t="s">
        <v>303</v>
      </c>
      <c r="C702" s="40"/>
      <c r="D702" s="40"/>
      <c r="E702" s="29"/>
      <c r="F702" s="29"/>
      <c r="G702" s="62"/>
      <c r="H702" s="29"/>
      <c r="I702" s="29"/>
      <c r="J702" s="29"/>
    </row>
    <row r="703" spans="1:10">
      <c r="A703" s="40"/>
      <c r="B703" s="28" t="s">
        <v>273</v>
      </c>
      <c r="C703" s="40">
        <v>0</v>
      </c>
      <c r="D703" s="40" t="s">
        <v>468</v>
      </c>
      <c r="E703" s="29">
        <v>0</v>
      </c>
      <c r="F703" s="29"/>
      <c r="G703" s="62"/>
      <c r="H703" s="29"/>
      <c r="I703" s="29">
        <f>Table2[[#This Row],[Cumulative Amount]]-Table2[[#This Row],[Previous Amount]]</f>
        <v>0</v>
      </c>
      <c r="J703" s="29">
        <f>Table2[[#This Row],[Progress %]]*Table2[[#This Row],[Amount]]</f>
        <v>0</v>
      </c>
    </row>
    <row r="704" spans="1:10">
      <c r="A704" s="40">
        <v>4</v>
      </c>
      <c r="B704" s="28" t="s">
        <v>185</v>
      </c>
      <c r="C704" s="40"/>
      <c r="D704" s="40"/>
      <c r="E704" s="29"/>
      <c r="F704" s="29"/>
      <c r="G704" s="62"/>
      <c r="H704" s="29"/>
      <c r="I704" s="29"/>
      <c r="J704" s="29"/>
    </row>
    <row r="705" spans="1:10" ht="43.2">
      <c r="A705" s="40"/>
      <c r="B705" s="28" t="s">
        <v>304</v>
      </c>
      <c r="C705" s="40"/>
      <c r="D705" s="40"/>
      <c r="E705" s="29"/>
      <c r="F705" s="29"/>
      <c r="G705" s="62"/>
      <c r="H705" s="29"/>
      <c r="I705" s="29"/>
      <c r="J705" s="29"/>
    </row>
    <row r="706" spans="1:10">
      <c r="A706" s="40"/>
      <c r="B706" s="28" t="s">
        <v>329</v>
      </c>
      <c r="C706" s="40">
        <v>5</v>
      </c>
      <c r="D706" s="40" t="s">
        <v>466</v>
      </c>
      <c r="E706" s="29">
        <v>2234</v>
      </c>
      <c r="F706" s="29">
        <f>Table2[[#This Row],[Rate]]*Table2[[#This Row],[Qty]]</f>
        <v>11170</v>
      </c>
      <c r="G706" s="62">
        <f>Progress!F255</f>
        <v>0.98000000000000009</v>
      </c>
      <c r="H706" s="29">
        <v>10946.6</v>
      </c>
      <c r="I706" s="29">
        <f>Table2[[#This Row],[Cumulative Amount]]-Table2[[#This Row],[Previous Amount]]</f>
        <v>0</v>
      </c>
      <c r="J706" s="29">
        <f>Table2[[#This Row],[Progress %]]*Table2[[#This Row],[Amount]]</f>
        <v>10946.6</v>
      </c>
    </row>
    <row r="707" spans="1:10">
      <c r="A707" s="40">
        <v>3</v>
      </c>
      <c r="B707" s="28" t="s">
        <v>182</v>
      </c>
      <c r="C707" s="40"/>
      <c r="D707" s="40"/>
      <c r="E707" s="29"/>
      <c r="F707" s="29"/>
      <c r="G707" s="62"/>
      <c r="H707" s="29"/>
      <c r="I707" s="29"/>
      <c r="J707" s="29"/>
    </row>
    <row r="708" spans="1:10" ht="28.8">
      <c r="A708" s="40"/>
      <c r="B708" s="28" t="s">
        <v>183</v>
      </c>
      <c r="C708" s="40"/>
      <c r="D708" s="40"/>
      <c r="E708" s="29"/>
      <c r="F708" s="29"/>
      <c r="G708" s="62"/>
      <c r="H708" s="29"/>
      <c r="I708" s="29"/>
      <c r="J708" s="29"/>
    </row>
    <row r="709" spans="1:10">
      <c r="A709" s="40"/>
      <c r="B709" s="28" t="s">
        <v>184</v>
      </c>
      <c r="C709" s="40">
        <v>5</v>
      </c>
      <c r="D709" s="40" t="s">
        <v>466</v>
      </c>
      <c r="E709" s="29">
        <v>2227</v>
      </c>
      <c r="F709" s="29">
        <f>Table2[[#This Row],[Rate]]*Table2[[#This Row],[Qty]]</f>
        <v>11135</v>
      </c>
      <c r="G709" s="62">
        <f>Progress!E255</f>
        <v>0.98000000000000009</v>
      </c>
      <c r="H709" s="29">
        <v>10912.300000000001</v>
      </c>
      <c r="I709" s="29">
        <f>Table2[[#This Row],[Cumulative Amount]]-Table2[[#This Row],[Previous Amount]]</f>
        <v>0</v>
      </c>
      <c r="J709" s="29">
        <f>Table2[[#This Row],[Progress %]]*Table2[[#This Row],[Amount]]</f>
        <v>10912.300000000001</v>
      </c>
    </row>
    <row r="710" spans="1:10">
      <c r="A710" s="40"/>
      <c r="B710" s="45" t="s">
        <v>151</v>
      </c>
      <c r="C710" s="40"/>
      <c r="D710" s="40"/>
      <c r="E710" s="29"/>
      <c r="F710" s="29"/>
      <c r="G710" s="62"/>
      <c r="H710" s="29"/>
      <c r="I710" s="29"/>
      <c r="J710" s="29"/>
    </row>
    <row r="711" spans="1:10">
      <c r="A711" s="40"/>
      <c r="B711" s="28" t="s">
        <v>6</v>
      </c>
      <c r="C711" s="40"/>
      <c r="D711" s="40"/>
      <c r="E711" s="29"/>
      <c r="F711" s="29"/>
      <c r="G711" s="62"/>
      <c r="H711" s="29"/>
      <c r="I711" s="29"/>
      <c r="J711" s="29"/>
    </row>
    <row r="712" spans="1:10" ht="57.6">
      <c r="A712" s="40"/>
      <c r="B712" s="28" t="s">
        <v>317</v>
      </c>
      <c r="C712" s="40"/>
      <c r="D712" s="40"/>
      <c r="E712" s="29"/>
      <c r="F712" s="29"/>
      <c r="G712" s="62"/>
      <c r="H712" s="29"/>
      <c r="I712" s="29"/>
      <c r="J712" s="29"/>
    </row>
    <row r="713" spans="1:10">
      <c r="A713" s="40"/>
      <c r="B713" s="28" t="s">
        <v>318</v>
      </c>
      <c r="C713" s="40"/>
      <c r="D713" s="40"/>
      <c r="E713" s="29"/>
      <c r="F713" s="29"/>
      <c r="G713" s="62"/>
      <c r="H713" s="29"/>
      <c r="I713" s="29"/>
      <c r="J713" s="29"/>
    </row>
    <row r="714" spans="1:10">
      <c r="A714" s="40"/>
      <c r="B714" s="28" t="s">
        <v>319</v>
      </c>
      <c r="C714" s="40">
        <v>3</v>
      </c>
      <c r="D714" s="40" t="s">
        <v>466</v>
      </c>
      <c r="E714" s="29">
        <v>4954</v>
      </c>
      <c r="F714" s="29">
        <f>Table2[[#This Row],[Rate]]*Table2[[#This Row],[Qty]]</f>
        <v>14862</v>
      </c>
      <c r="G714" s="62">
        <f>Progress!C256</f>
        <v>0.94999999999999984</v>
      </c>
      <c r="H714" s="29">
        <v>14118.899999999998</v>
      </c>
      <c r="I714" s="29">
        <f>Table2[[#This Row],[Cumulative Amount]]-Table2[[#This Row],[Previous Amount]]</f>
        <v>0</v>
      </c>
      <c r="J714" s="29">
        <f>Table2[[#This Row],[Progress %]]*Table2[[#This Row],[Amount]]</f>
        <v>14118.899999999998</v>
      </c>
    </row>
    <row r="715" spans="1:10">
      <c r="A715" s="40"/>
      <c r="B715" s="28" t="s">
        <v>320</v>
      </c>
      <c r="C715" s="40"/>
      <c r="D715" s="40"/>
      <c r="E715" s="29"/>
      <c r="F715" s="29"/>
      <c r="G715" s="62"/>
      <c r="H715" s="29"/>
      <c r="I715" s="29"/>
      <c r="J715" s="29"/>
    </row>
    <row r="716" spans="1:10">
      <c r="A716" s="40"/>
      <c r="B716" s="28" t="s">
        <v>321</v>
      </c>
      <c r="C716" s="40">
        <v>3</v>
      </c>
      <c r="D716" s="40" t="s">
        <v>466</v>
      </c>
      <c r="E716" s="29">
        <v>7606</v>
      </c>
      <c r="F716" s="29">
        <f>Table2[[#This Row],[Rate]]*Table2[[#This Row],[Qty]]</f>
        <v>22818</v>
      </c>
      <c r="G716" s="62">
        <f>G714</f>
        <v>0.94999999999999984</v>
      </c>
      <c r="H716" s="29">
        <v>21677.099999999995</v>
      </c>
      <c r="I716" s="29">
        <f>Table2[[#This Row],[Cumulative Amount]]-Table2[[#This Row],[Previous Amount]]</f>
        <v>0</v>
      </c>
      <c r="J716" s="29">
        <f>Table2[[#This Row],[Progress %]]*Table2[[#This Row],[Amount]]</f>
        <v>21677.099999999995</v>
      </c>
    </row>
    <row r="717" spans="1:10">
      <c r="A717" s="40"/>
      <c r="B717" s="28" t="s">
        <v>274</v>
      </c>
      <c r="C717" s="40"/>
      <c r="D717" s="40"/>
      <c r="E717" s="29"/>
      <c r="F717" s="29"/>
      <c r="G717" s="62"/>
      <c r="H717" s="29"/>
      <c r="I717" s="29"/>
      <c r="J717" s="29"/>
    </row>
    <row r="718" spans="1:10" ht="43.2">
      <c r="A718" s="40"/>
      <c r="B718" s="28" t="s">
        <v>297</v>
      </c>
      <c r="C718" s="40">
        <v>0</v>
      </c>
      <c r="D718" s="40" t="s">
        <v>469</v>
      </c>
      <c r="E718" s="29">
        <v>0</v>
      </c>
      <c r="F718" s="29"/>
      <c r="G718" s="62"/>
      <c r="H718" s="29"/>
      <c r="I718" s="29">
        <f>Table2[[#This Row],[Cumulative Amount]]-Table2[[#This Row],[Previous Amount]]</f>
        <v>0</v>
      </c>
      <c r="J718" s="29">
        <f>Table2[[#This Row],[Progress %]]*Table2[[#This Row],[Amount]]</f>
        <v>0</v>
      </c>
    </row>
    <row r="719" spans="1:10">
      <c r="A719" s="40"/>
      <c r="B719" s="28" t="s">
        <v>298</v>
      </c>
      <c r="C719" s="40"/>
      <c r="D719" s="40"/>
      <c r="E719" s="29"/>
      <c r="F719" s="29"/>
      <c r="G719" s="62"/>
      <c r="H719" s="29"/>
      <c r="I719" s="29"/>
      <c r="J719" s="29"/>
    </row>
    <row r="720" spans="1:10" ht="43.2">
      <c r="A720" s="40"/>
      <c r="B720" s="28" t="s">
        <v>299</v>
      </c>
      <c r="C720" s="40">
        <v>0</v>
      </c>
      <c r="D720" s="40" t="s">
        <v>469</v>
      </c>
      <c r="E720" s="29">
        <v>0</v>
      </c>
      <c r="F720" s="29"/>
      <c r="G720" s="62"/>
      <c r="H720" s="29"/>
      <c r="I720" s="29">
        <f>Table2[[#This Row],[Cumulative Amount]]-Table2[[#This Row],[Previous Amount]]</f>
        <v>0</v>
      </c>
      <c r="J720" s="29">
        <f>Table2[[#This Row],[Progress %]]*Table2[[#This Row],[Amount]]</f>
        <v>0</v>
      </c>
    </row>
    <row r="721" spans="1:10">
      <c r="A721" s="40"/>
      <c r="B721" s="28" t="s">
        <v>300</v>
      </c>
      <c r="C721" s="40"/>
      <c r="D721" s="40"/>
      <c r="E721" s="29"/>
      <c r="F721" s="29"/>
      <c r="G721" s="62"/>
      <c r="H721" s="29"/>
      <c r="I721" s="29"/>
      <c r="J721" s="29"/>
    </row>
    <row r="722" spans="1:10" ht="43.2">
      <c r="A722" s="40"/>
      <c r="B722" s="28" t="s">
        <v>301</v>
      </c>
      <c r="C722" s="40">
        <v>0</v>
      </c>
      <c r="D722" s="40" t="s">
        <v>468</v>
      </c>
      <c r="E722" s="29">
        <v>0</v>
      </c>
      <c r="F722" s="29"/>
      <c r="G722" s="62"/>
      <c r="H722" s="29"/>
      <c r="I722" s="29">
        <f>Table2[[#This Row],[Cumulative Amount]]-Table2[[#This Row],[Previous Amount]]</f>
        <v>0</v>
      </c>
      <c r="J722" s="29">
        <f>Table2[[#This Row],[Progress %]]*Table2[[#This Row],[Amount]]</f>
        <v>0</v>
      </c>
    </row>
    <row r="723" spans="1:10">
      <c r="A723" s="40"/>
      <c r="B723" s="28" t="s">
        <v>302</v>
      </c>
      <c r="C723" s="40"/>
      <c r="D723" s="40"/>
      <c r="E723" s="29"/>
      <c r="F723" s="29"/>
      <c r="G723" s="62"/>
      <c r="H723" s="29"/>
      <c r="I723" s="29"/>
      <c r="J723" s="29"/>
    </row>
    <row r="724" spans="1:10" ht="28.8">
      <c r="A724" s="40"/>
      <c r="B724" s="28" t="s">
        <v>303</v>
      </c>
      <c r="C724" s="40"/>
      <c r="D724" s="40"/>
      <c r="E724" s="29"/>
      <c r="F724" s="29"/>
      <c r="G724" s="62"/>
      <c r="H724" s="29"/>
      <c r="I724" s="29"/>
      <c r="J724" s="29"/>
    </row>
    <row r="725" spans="1:10">
      <c r="A725" s="40"/>
      <c r="B725" s="28" t="s">
        <v>273</v>
      </c>
      <c r="C725" s="40">
        <v>0</v>
      </c>
      <c r="D725" s="40" t="s">
        <v>468</v>
      </c>
      <c r="E725" s="29">
        <v>0</v>
      </c>
      <c r="F725" s="29"/>
      <c r="G725" s="62"/>
      <c r="H725" s="29"/>
      <c r="I725" s="29">
        <f>Table2[[#This Row],[Cumulative Amount]]-Table2[[#This Row],[Previous Amount]]</f>
        <v>0</v>
      </c>
      <c r="J725" s="29">
        <f>Table2[[#This Row],[Progress %]]*Table2[[#This Row],[Amount]]</f>
        <v>0</v>
      </c>
    </row>
    <row r="726" spans="1:10">
      <c r="A726" s="40">
        <v>4</v>
      </c>
      <c r="B726" s="28" t="s">
        <v>185</v>
      </c>
      <c r="C726" s="40"/>
      <c r="D726" s="40"/>
      <c r="E726" s="29"/>
      <c r="F726" s="29"/>
      <c r="G726" s="62"/>
      <c r="H726" s="29"/>
      <c r="I726" s="29"/>
      <c r="J726" s="29"/>
    </row>
    <row r="727" spans="1:10" ht="43.2">
      <c r="A727" s="40"/>
      <c r="B727" s="28" t="s">
        <v>304</v>
      </c>
      <c r="C727" s="40"/>
      <c r="D727" s="40"/>
      <c r="E727" s="29"/>
      <c r="F727" s="29"/>
      <c r="G727" s="62"/>
      <c r="H727" s="29"/>
      <c r="I727" s="29"/>
      <c r="J727" s="29"/>
    </row>
    <row r="728" spans="1:10">
      <c r="A728" s="40"/>
      <c r="B728" s="28" t="s">
        <v>329</v>
      </c>
      <c r="C728" s="40">
        <v>3</v>
      </c>
      <c r="D728" s="40" t="s">
        <v>466</v>
      </c>
      <c r="E728" s="29">
        <v>2234</v>
      </c>
      <c r="F728" s="29">
        <f>Table2[[#This Row],[Rate]]*Table2[[#This Row],[Qty]]</f>
        <v>6702</v>
      </c>
      <c r="G728" s="62">
        <f>Progress!F256</f>
        <v>0.94999999999999984</v>
      </c>
      <c r="H728" s="29">
        <v>6366.8999999999987</v>
      </c>
      <c r="I728" s="29">
        <f>Table2[[#This Row],[Cumulative Amount]]-Table2[[#This Row],[Previous Amount]]</f>
        <v>0</v>
      </c>
      <c r="J728" s="29">
        <f>Table2[[#This Row],[Progress %]]*Table2[[#This Row],[Amount]]</f>
        <v>6366.8999999999987</v>
      </c>
    </row>
    <row r="729" spans="1:10">
      <c r="A729" s="40"/>
      <c r="B729" s="45" t="s">
        <v>330</v>
      </c>
      <c r="C729" s="40"/>
      <c r="D729" s="40"/>
      <c r="E729" s="29"/>
      <c r="F729" s="29"/>
      <c r="G729" s="62"/>
      <c r="H729" s="29"/>
      <c r="I729" s="29"/>
      <c r="J729" s="29"/>
    </row>
    <row r="730" spans="1:10">
      <c r="A730" s="40"/>
      <c r="B730" s="28" t="s">
        <v>6</v>
      </c>
      <c r="C730" s="40"/>
      <c r="D730" s="40"/>
      <c r="E730" s="29"/>
      <c r="F730" s="29"/>
      <c r="G730" s="62"/>
      <c r="H730" s="29"/>
      <c r="I730" s="29"/>
      <c r="J730" s="29"/>
    </row>
    <row r="731" spans="1:10" ht="57.6">
      <c r="A731" s="40"/>
      <c r="B731" s="28" t="s">
        <v>310</v>
      </c>
      <c r="C731" s="40"/>
      <c r="D731" s="40"/>
      <c r="E731" s="29"/>
      <c r="F731" s="29"/>
      <c r="G731" s="62"/>
      <c r="H731" s="29"/>
      <c r="I731" s="29"/>
      <c r="J731" s="29"/>
    </row>
    <row r="732" spans="1:10">
      <c r="A732" s="40"/>
      <c r="B732" s="28" t="s">
        <v>318</v>
      </c>
      <c r="C732" s="40"/>
      <c r="D732" s="40"/>
      <c r="E732" s="29"/>
      <c r="F732" s="29"/>
      <c r="G732" s="62"/>
      <c r="H732" s="29"/>
      <c r="I732" s="29"/>
      <c r="J732" s="29"/>
    </row>
    <row r="733" spans="1:10">
      <c r="A733" s="40"/>
      <c r="B733" s="28" t="s">
        <v>331</v>
      </c>
      <c r="C733" s="40">
        <v>5</v>
      </c>
      <c r="D733" s="40" t="s">
        <v>466</v>
      </c>
      <c r="E733" s="29">
        <v>13929</v>
      </c>
      <c r="F733" s="29">
        <f>Table2[[#This Row],[Rate]]*Table2[[#This Row],[Qty]]</f>
        <v>69645</v>
      </c>
      <c r="G733" s="62">
        <f>Progress!C261</f>
        <v>0.98000000000000009</v>
      </c>
      <c r="H733" s="29">
        <v>68252.100000000006</v>
      </c>
      <c r="I733" s="29">
        <f>Table2[[#This Row],[Cumulative Amount]]-Table2[[#This Row],[Previous Amount]]</f>
        <v>0</v>
      </c>
      <c r="J733" s="29">
        <f>Table2[[#This Row],[Progress %]]*Table2[[#This Row],[Amount]]</f>
        <v>68252.100000000006</v>
      </c>
    </row>
    <row r="734" spans="1:10">
      <c r="A734" s="40"/>
      <c r="B734" s="28" t="s">
        <v>332</v>
      </c>
      <c r="C734" s="40"/>
      <c r="D734" s="40"/>
      <c r="E734" s="29"/>
      <c r="F734" s="29"/>
      <c r="G734" s="62"/>
      <c r="H734" s="29"/>
      <c r="I734" s="29"/>
      <c r="J734" s="29"/>
    </row>
    <row r="735" spans="1:10">
      <c r="A735" s="40"/>
      <c r="B735" s="28" t="s">
        <v>281</v>
      </c>
      <c r="C735" s="40"/>
      <c r="D735" s="40"/>
      <c r="E735" s="29"/>
      <c r="F735" s="29"/>
      <c r="G735" s="62"/>
      <c r="H735" s="29"/>
      <c r="I735" s="29"/>
      <c r="J735" s="29"/>
    </row>
    <row r="736" spans="1:10" ht="43.2">
      <c r="A736" s="40"/>
      <c r="B736" s="28" t="s">
        <v>333</v>
      </c>
      <c r="C736" s="40"/>
      <c r="D736" s="40"/>
      <c r="E736" s="29"/>
      <c r="F736" s="29"/>
      <c r="G736" s="62"/>
      <c r="H736" s="29"/>
      <c r="I736" s="29"/>
      <c r="J736" s="29"/>
    </row>
    <row r="737" spans="1:10">
      <c r="A737" s="40"/>
      <c r="B737" s="28" t="s">
        <v>283</v>
      </c>
      <c r="C737" s="40">
        <v>5</v>
      </c>
      <c r="D737" s="40" t="s">
        <v>466</v>
      </c>
      <c r="E737" s="29">
        <v>1584</v>
      </c>
      <c r="F737" s="29">
        <f>Table2[[#This Row],[Rate]]*Table2[[#This Row],[Qty]]</f>
        <v>7920</v>
      </c>
      <c r="G737" s="62">
        <v>0.8</v>
      </c>
      <c r="H737" s="29">
        <v>6336</v>
      </c>
      <c r="I737" s="29">
        <f>Table2[[#This Row],[Cumulative Amount]]-Table2[[#This Row],[Previous Amount]]</f>
        <v>0</v>
      </c>
      <c r="J737" s="29">
        <f>Table2[[#This Row],[Progress %]]*Table2[[#This Row],[Amount]]</f>
        <v>6336</v>
      </c>
    </row>
    <row r="738" spans="1:10">
      <c r="A738" s="40"/>
      <c r="B738" s="28" t="s">
        <v>284</v>
      </c>
      <c r="C738" s="40">
        <v>40</v>
      </c>
      <c r="D738" s="40" t="s">
        <v>469</v>
      </c>
      <c r="E738" s="29">
        <v>462</v>
      </c>
      <c r="F738" s="29">
        <f>Table2[[#This Row],[Rate]]*Table2[[#This Row],[Qty]]</f>
        <v>18480</v>
      </c>
      <c r="G738" s="62">
        <v>0.8</v>
      </c>
      <c r="H738" s="29">
        <v>14784</v>
      </c>
      <c r="I738" s="29">
        <f>Table2[[#This Row],[Cumulative Amount]]-Table2[[#This Row],[Previous Amount]]</f>
        <v>0</v>
      </c>
      <c r="J738" s="29">
        <f>Table2[[#This Row],[Progress %]]*Table2[[#This Row],[Amount]]</f>
        <v>14784</v>
      </c>
    </row>
    <row r="739" spans="1:10">
      <c r="A739" s="40"/>
      <c r="B739" s="28" t="s">
        <v>274</v>
      </c>
      <c r="C739" s="40"/>
      <c r="D739" s="40"/>
      <c r="E739" s="29"/>
      <c r="F739" s="29"/>
      <c r="G739" s="62"/>
      <c r="H739" s="29"/>
      <c r="I739" s="29"/>
      <c r="J739" s="29"/>
    </row>
    <row r="740" spans="1:10" ht="43.2">
      <c r="A740" s="40"/>
      <c r="B740" s="28" t="s">
        <v>297</v>
      </c>
      <c r="C740" s="40">
        <v>0</v>
      </c>
      <c r="D740" s="40" t="s">
        <v>469</v>
      </c>
      <c r="E740" s="29">
        <v>0</v>
      </c>
      <c r="F740" s="29"/>
      <c r="G740" s="62"/>
      <c r="H740" s="29"/>
      <c r="I740" s="29">
        <f>Table2[[#This Row],[Cumulative Amount]]-Table2[[#This Row],[Previous Amount]]</f>
        <v>0</v>
      </c>
      <c r="J740" s="29">
        <f>Table2[[#This Row],[Progress %]]*Table2[[#This Row],[Amount]]</f>
        <v>0</v>
      </c>
    </row>
    <row r="741" spans="1:10">
      <c r="A741" s="40"/>
      <c r="B741" s="28" t="s">
        <v>298</v>
      </c>
      <c r="C741" s="40"/>
      <c r="D741" s="40"/>
      <c r="E741" s="29"/>
      <c r="F741" s="29"/>
      <c r="G741" s="62"/>
      <c r="H741" s="29"/>
      <c r="I741" s="29"/>
      <c r="J741" s="29"/>
    </row>
    <row r="742" spans="1:10" ht="43.2">
      <c r="A742" s="40"/>
      <c r="B742" s="28" t="s">
        <v>299</v>
      </c>
      <c r="C742" s="40">
        <v>0</v>
      </c>
      <c r="D742" s="40" t="s">
        <v>469</v>
      </c>
      <c r="E742" s="29">
        <v>0</v>
      </c>
      <c r="F742" s="29"/>
      <c r="G742" s="62"/>
      <c r="H742" s="29"/>
      <c r="I742" s="29">
        <f>Table2[[#This Row],[Cumulative Amount]]-Table2[[#This Row],[Previous Amount]]</f>
        <v>0</v>
      </c>
      <c r="J742" s="29">
        <f>Table2[[#This Row],[Progress %]]*Table2[[#This Row],[Amount]]</f>
        <v>0</v>
      </c>
    </row>
    <row r="743" spans="1:10">
      <c r="A743" s="40"/>
      <c r="B743" s="28" t="s">
        <v>300</v>
      </c>
      <c r="C743" s="40"/>
      <c r="D743" s="40"/>
      <c r="E743" s="29"/>
      <c r="F743" s="29"/>
      <c r="G743" s="62"/>
      <c r="H743" s="29"/>
      <c r="I743" s="29"/>
      <c r="J743" s="29"/>
    </row>
    <row r="744" spans="1:10" ht="43.2">
      <c r="A744" s="40"/>
      <c r="B744" s="28" t="s">
        <v>301</v>
      </c>
      <c r="C744" s="40">
        <v>0</v>
      </c>
      <c r="D744" s="40" t="s">
        <v>468</v>
      </c>
      <c r="E744" s="29">
        <v>0</v>
      </c>
      <c r="F744" s="29"/>
      <c r="G744" s="62"/>
      <c r="H744" s="29"/>
      <c r="I744" s="29">
        <f>Table2[[#This Row],[Cumulative Amount]]-Table2[[#This Row],[Previous Amount]]</f>
        <v>0</v>
      </c>
      <c r="J744" s="29">
        <f>Table2[[#This Row],[Progress %]]*Table2[[#This Row],[Amount]]</f>
        <v>0</v>
      </c>
    </row>
    <row r="745" spans="1:10">
      <c r="A745" s="40"/>
      <c r="B745" s="28" t="s">
        <v>302</v>
      </c>
      <c r="C745" s="40"/>
      <c r="D745" s="40"/>
      <c r="E745" s="29"/>
      <c r="F745" s="29"/>
      <c r="G745" s="62"/>
      <c r="H745" s="29"/>
      <c r="I745" s="29"/>
      <c r="J745" s="29"/>
    </row>
    <row r="746" spans="1:10" ht="28.8">
      <c r="A746" s="40"/>
      <c r="B746" s="28" t="s">
        <v>303</v>
      </c>
      <c r="C746" s="40"/>
      <c r="D746" s="40"/>
      <c r="E746" s="29"/>
      <c r="F746" s="29"/>
      <c r="G746" s="62"/>
      <c r="H746" s="29"/>
      <c r="I746" s="29"/>
      <c r="J746" s="29"/>
    </row>
    <row r="747" spans="1:10">
      <c r="A747" s="40"/>
      <c r="B747" s="28" t="s">
        <v>273</v>
      </c>
      <c r="C747" s="40">
        <v>0</v>
      </c>
      <c r="D747" s="40" t="s">
        <v>468</v>
      </c>
      <c r="E747" s="29">
        <v>0</v>
      </c>
      <c r="F747" s="29"/>
      <c r="G747" s="62"/>
      <c r="H747" s="29"/>
      <c r="I747" s="29">
        <f>Table2[[#This Row],[Cumulative Amount]]-Table2[[#This Row],[Previous Amount]]</f>
        <v>0</v>
      </c>
      <c r="J747" s="29">
        <f>Table2[[#This Row],[Progress %]]*Table2[[#This Row],[Amount]]</f>
        <v>0</v>
      </c>
    </row>
    <row r="748" spans="1:10">
      <c r="A748" s="40">
        <v>4</v>
      </c>
      <c r="B748" s="28" t="s">
        <v>185</v>
      </c>
      <c r="C748" s="40"/>
      <c r="D748" s="40"/>
      <c r="E748" s="29"/>
      <c r="F748" s="29"/>
      <c r="G748" s="62"/>
      <c r="H748" s="29"/>
      <c r="I748" s="29"/>
      <c r="J748" s="29"/>
    </row>
    <row r="749" spans="1:10" ht="43.2">
      <c r="A749" s="40"/>
      <c r="B749" s="28" t="s">
        <v>304</v>
      </c>
      <c r="C749" s="40"/>
      <c r="D749" s="40"/>
      <c r="E749" s="29"/>
      <c r="F749" s="29"/>
      <c r="G749" s="62"/>
      <c r="H749" s="29"/>
      <c r="I749" s="29"/>
      <c r="J749" s="29"/>
    </row>
    <row r="750" spans="1:10">
      <c r="A750" s="40"/>
      <c r="B750" s="28" t="s">
        <v>329</v>
      </c>
      <c r="C750" s="40">
        <v>5</v>
      </c>
      <c r="D750" s="40" t="s">
        <v>466</v>
      </c>
      <c r="E750" s="29">
        <v>2234</v>
      </c>
      <c r="F750" s="29">
        <f>Table2[[#This Row],[Rate]]*Table2[[#This Row],[Qty]]</f>
        <v>11170</v>
      </c>
      <c r="G750" s="62">
        <f>Progress!F261</f>
        <v>0.95399999999999996</v>
      </c>
      <c r="H750" s="29">
        <v>8757.2800000000007</v>
      </c>
      <c r="I750" s="29">
        <f>Table2[[#This Row],[Cumulative Amount]]-Table2[[#This Row],[Previous Amount]]</f>
        <v>1898.8999999999996</v>
      </c>
      <c r="J750" s="29">
        <f>Table2[[#This Row],[Progress %]]*Table2[[#This Row],[Amount]]</f>
        <v>10656.18</v>
      </c>
    </row>
    <row r="751" spans="1:10">
      <c r="A751" s="40"/>
      <c r="B751" s="28" t="s">
        <v>259</v>
      </c>
      <c r="C751" s="40"/>
      <c r="D751" s="40"/>
      <c r="E751" s="29"/>
      <c r="F751" s="29"/>
      <c r="G751" s="62"/>
      <c r="H751" s="29"/>
      <c r="I751" s="29"/>
      <c r="J751" s="29"/>
    </row>
    <row r="752" spans="1:10" ht="43.2">
      <c r="A752" s="40"/>
      <c r="B752" s="28" t="s">
        <v>334</v>
      </c>
      <c r="C752" s="40"/>
      <c r="D752" s="40"/>
      <c r="E752" s="29"/>
      <c r="F752" s="29"/>
      <c r="G752" s="62"/>
      <c r="H752" s="29"/>
      <c r="I752" s="29"/>
      <c r="J752" s="29"/>
    </row>
    <row r="753" spans="1:10">
      <c r="A753" s="40"/>
      <c r="B753" s="28" t="s">
        <v>290</v>
      </c>
      <c r="C753" s="40">
        <v>5</v>
      </c>
      <c r="D753" s="40" t="s">
        <v>466</v>
      </c>
      <c r="E753" s="29">
        <v>5706</v>
      </c>
      <c r="F753" s="29">
        <f>Table2[[#This Row],[Rate]]*Table2[[#This Row],[Qty]]</f>
        <v>28530</v>
      </c>
      <c r="G753" s="62">
        <f>Progress!D261</f>
        <v>0.95</v>
      </c>
      <c r="H753" s="29">
        <v>27103.5</v>
      </c>
      <c r="I753" s="29">
        <f>Table2[[#This Row],[Cumulative Amount]]-Table2[[#This Row],[Previous Amount]]</f>
        <v>0</v>
      </c>
      <c r="J753" s="29">
        <f>Table2[[#This Row],[Progress %]]*Table2[[#This Row],[Amount]]</f>
        <v>27103.5</v>
      </c>
    </row>
    <row r="754" spans="1:10">
      <c r="A754" s="40"/>
      <c r="B754" s="28" t="s">
        <v>291</v>
      </c>
      <c r="C754" s="40">
        <v>5</v>
      </c>
      <c r="D754" s="40" t="s">
        <v>466</v>
      </c>
      <c r="E754" s="29">
        <v>0</v>
      </c>
      <c r="F754" s="29"/>
      <c r="G754" s="62"/>
      <c r="H754" s="29"/>
      <c r="I754" s="29">
        <f>Table2[[#This Row],[Cumulative Amount]]-Table2[[#This Row],[Previous Amount]]</f>
        <v>0</v>
      </c>
      <c r="J754" s="29">
        <f>Table2[[#This Row],[Progress %]]*Table2[[#This Row],[Amount]]</f>
        <v>0</v>
      </c>
    </row>
    <row r="755" spans="1:10">
      <c r="A755" s="40"/>
      <c r="B755" s="28" t="s">
        <v>292</v>
      </c>
      <c r="C755" s="40">
        <v>5</v>
      </c>
      <c r="D755" s="40" t="s">
        <v>466</v>
      </c>
      <c r="E755" s="29">
        <v>0</v>
      </c>
      <c r="F755" s="29"/>
      <c r="G755" s="62"/>
      <c r="H755" s="29"/>
      <c r="I755" s="29">
        <f>Table2[[#This Row],[Cumulative Amount]]-Table2[[#This Row],[Previous Amount]]</f>
        <v>0</v>
      </c>
      <c r="J755" s="29">
        <f>Table2[[#This Row],[Progress %]]*Table2[[#This Row],[Amount]]</f>
        <v>0</v>
      </c>
    </row>
    <row r="756" spans="1:10">
      <c r="A756" s="40"/>
      <c r="B756" s="28" t="s">
        <v>293</v>
      </c>
      <c r="C756" s="40">
        <v>5</v>
      </c>
      <c r="D756" s="40" t="s">
        <v>466</v>
      </c>
      <c r="E756" s="29">
        <v>0</v>
      </c>
      <c r="F756" s="29"/>
      <c r="G756" s="62"/>
      <c r="H756" s="29"/>
      <c r="I756" s="29">
        <f>Table2[[#This Row],[Cumulative Amount]]-Table2[[#This Row],[Previous Amount]]</f>
        <v>0</v>
      </c>
      <c r="J756" s="29">
        <f>Table2[[#This Row],[Progress %]]*Table2[[#This Row],[Amount]]</f>
        <v>0</v>
      </c>
    </row>
    <row r="757" spans="1:10">
      <c r="A757" s="40"/>
      <c r="B757" s="45" t="s">
        <v>335</v>
      </c>
      <c r="C757" s="40"/>
      <c r="D757" s="40"/>
      <c r="E757" s="29"/>
      <c r="F757" s="29"/>
      <c r="G757" s="62"/>
      <c r="H757" s="29"/>
      <c r="I757" s="29"/>
      <c r="J757" s="29"/>
    </row>
    <row r="758" spans="1:10">
      <c r="A758" s="40"/>
      <c r="B758" s="28" t="s">
        <v>6</v>
      </c>
      <c r="C758" s="40"/>
      <c r="D758" s="40"/>
      <c r="E758" s="29"/>
      <c r="F758" s="29"/>
      <c r="G758" s="62"/>
      <c r="H758" s="29"/>
      <c r="I758" s="29"/>
      <c r="J758" s="29"/>
    </row>
    <row r="759" spans="1:10" ht="57.6">
      <c r="A759" s="40"/>
      <c r="B759" s="28" t="s">
        <v>336</v>
      </c>
      <c r="C759" s="40"/>
      <c r="D759" s="40"/>
      <c r="E759" s="29"/>
      <c r="F759" s="29"/>
      <c r="G759" s="62"/>
      <c r="H759" s="29"/>
      <c r="I759" s="29"/>
      <c r="J759" s="29"/>
    </row>
    <row r="760" spans="1:10">
      <c r="A760" s="40"/>
      <c r="B760" s="28" t="s">
        <v>337</v>
      </c>
      <c r="C760" s="40">
        <v>1</v>
      </c>
      <c r="D760" s="40" t="s">
        <v>466</v>
      </c>
      <c r="E760" s="29">
        <v>15514</v>
      </c>
      <c r="F760" s="29">
        <f>Table2[[#This Row],[Rate]]*Table2[[#This Row],[Qty]]</f>
        <v>15514</v>
      </c>
      <c r="G760" s="62">
        <f>Progress!C262</f>
        <v>0.95</v>
      </c>
      <c r="H760" s="29">
        <v>14738.3</v>
      </c>
      <c r="I760" s="29">
        <f>Table2[[#This Row],[Cumulative Amount]]-Table2[[#This Row],[Previous Amount]]</f>
        <v>0</v>
      </c>
      <c r="J760" s="29">
        <f>Table2[[#This Row],[Progress %]]*Table2[[#This Row],[Amount]]</f>
        <v>14738.3</v>
      </c>
    </row>
    <row r="761" spans="1:10">
      <c r="A761" s="40"/>
      <c r="B761" s="28" t="s">
        <v>274</v>
      </c>
      <c r="C761" s="40"/>
      <c r="D761" s="40"/>
      <c r="E761" s="29"/>
      <c r="F761" s="29"/>
      <c r="G761" s="62"/>
      <c r="H761" s="29"/>
      <c r="I761" s="29"/>
      <c r="J761" s="29"/>
    </row>
    <row r="762" spans="1:10" ht="43.2">
      <c r="A762" s="40"/>
      <c r="B762" s="28" t="s">
        <v>297</v>
      </c>
      <c r="C762" s="40">
        <v>0</v>
      </c>
      <c r="D762" s="40" t="s">
        <v>469</v>
      </c>
      <c r="E762" s="29">
        <v>0</v>
      </c>
      <c r="F762" s="29"/>
      <c r="G762" s="62"/>
      <c r="H762" s="29"/>
      <c r="I762" s="29">
        <f>Table2[[#This Row],[Cumulative Amount]]-Table2[[#This Row],[Previous Amount]]</f>
        <v>0</v>
      </c>
      <c r="J762" s="29">
        <f>Table2[[#This Row],[Progress %]]*Table2[[#This Row],[Amount]]</f>
        <v>0</v>
      </c>
    </row>
    <row r="763" spans="1:10">
      <c r="A763" s="40"/>
      <c r="B763" s="28" t="s">
        <v>298</v>
      </c>
      <c r="C763" s="40"/>
      <c r="D763" s="40"/>
      <c r="E763" s="29"/>
      <c r="F763" s="29"/>
      <c r="G763" s="62"/>
      <c r="H763" s="29"/>
      <c r="I763" s="29"/>
      <c r="J763" s="29"/>
    </row>
    <row r="764" spans="1:10" ht="43.2">
      <c r="A764" s="40"/>
      <c r="B764" s="28" t="s">
        <v>299</v>
      </c>
      <c r="C764" s="40">
        <v>0</v>
      </c>
      <c r="D764" s="40" t="s">
        <v>469</v>
      </c>
      <c r="E764" s="29">
        <v>0</v>
      </c>
      <c r="F764" s="29"/>
      <c r="G764" s="62"/>
      <c r="H764" s="29"/>
      <c r="I764" s="29">
        <f>Table2[[#This Row],[Cumulative Amount]]-Table2[[#This Row],[Previous Amount]]</f>
        <v>0</v>
      </c>
      <c r="J764" s="29">
        <f>Table2[[#This Row],[Progress %]]*Table2[[#This Row],[Amount]]</f>
        <v>0</v>
      </c>
    </row>
    <row r="765" spans="1:10">
      <c r="A765" s="40"/>
      <c r="B765" s="28" t="s">
        <v>302</v>
      </c>
      <c r="C765" s="40"/>
      <c r="D765" s="40"/>
      <c r="E765" s="29"/>
      <c r="F765" s="29"/>
      <c r="G765" s="62"/>
      <c r="H765" s="29"/>
      <c r="I765" s="29"/>
      <c r="J765" s="29"/>
    </row>
    <row r="766" spans="1:10" ht="28.8">
      <c r="A766" s="40"/>
      <c r="B766" s="28" t="s">
        <v>303</v>
      </c>
      <c r="C766" s="40"/>
      <c r="D766" s="40"/>
      <c r="E766" s="29"/>
      <c r="F766" s="29"/>
      <c r="G766" s="62"/>
      <c r="H766" s="29"/>
      <c r="I766" s="29"/>
      <c r="J766" s="29"/>
    </row>
    <row r="767" spans="1:10">
      <c r="A767" s="40"/>
      <c r="B767" s="28" t="s">
        <v>273</v>
      </c>
      <c r="C767" s="40">
        <v>0</v>
      </c>
      <c r="D767" s="40" t="s">
        <v>468</v>
      </c>
      <c r="E767" s="29">
        <v>0</v>
      </c>
      <c r="F767" s="29"/>
      <c r="G767" s="62"/>
      <c r="H767" s="29"/>
      <c r="I767" s="29">
        <f>Table2[[#This Row],[Cumulative Amount]]-Table2[[#This Row],[Previous Amount]]</f>
        <v>0</v>
      </c>
      <c r="J767" s="29">
        <f>Table2[[#This Row],[Progress %]]*Table2[[#This Row],[Amount]]</f>
        <v>0</v>
      </c>
    </row>
    <row r="768" spans="1:10">
      <c r="A768" s="40">
        <v>4</v>
      </c>
      <c r="B768" s="28" t="s">
        <v>185</v>
      </c>
      <c r="C768" s="40"/>
      <c r="D768" s="40"/>
      <c r="E768" s="29"/>
      <c r="F768" s="29"/>
      <c r="G768" s="62"/>
      <c r="H768" s="29"/>
      <c r="I768" s="29"/>
      <c r="J768" s="29"/>
    </row>
    <row r="769" spans="1:10" ht="43.2">
      <c r="A769" s="40"/>
      <c r="B769" s="28" t="s">
        <v>338</v>
      </c>
      <c r="C769" s="40"/>
      <c r="D769" s="40"/>
      <c r="E769" s="29"/>
      <c r="F769" s="29"/>
      <c r="G769" s="62"/>
      <c r="H769" s="29"/>
      <c r="I769" s="29"/>
      <c r="J769" s="29"/>
    </row>
    <row r="770" spans="1:10">
      <c r="A770" s="40"/>
      <c r="B770" s="28" t="s">
        <v>329</v>
      </c>
      <c r="C770" s="40">
        <v>1</v>
      </c>
      <c r="D770" s="40" t="s">
        <v>466</v>
      </c>
      <c r="E770" s="29">
        <v>2234</v>
      </c>
      <c r="F770" s="29">
        <f>Table2[[#This Row],[Rate]]*Table2[[#This Row],[Qty]]</f>
        <v>2234</v>
      </c>
      <c r="G770" s="62"/>
      <c r="H770" s="29">
        <v>0</v>
      </c>
      <c r="I770" s="29">
        <f>Table2[[#This Row],[Cumulative Amount]]-Table2[[#This Row],[Previous Amount]]</f>
        <v>0</v>
      </c>
      <c r="J770" s="29">
        <f>Table2[[#This Row],[Progress %]]*Table2[[#This Row],[Amount]]</f>
        <v>0</v>
      </c>
    </row>
    <row r="771" spans="1:10">
      <c r="A771" s="40"/>
      <c r="B771" s="45" t="s">
        <v>339</v>
      </c>
      <c r="C771" s="40"/>
      <c r="D771" s="40"/>
      <c r="E771" s="29"/>
      <c r="F771" s="29"/>
      <c r="G771" s="62"/>
      <c r="H771" s="29"/>
      <c r="I771" s="29"/>
      <c r="J771" s="29"/>
    </row>
    <row r="772" spans="1:10">
      <c r="A772" s="40"/>
      <c r="B772" s="28" t="s">
        <v>6</v>
      </c>
      <c r="C772" s="40"/>
      <c r="D772" s="40"/>
      <c r="E772" s="29"/>
      <c r="F772" s="29"/>
      <c r="G772" s="62"/>
      <c r="H772" s="29"/>
      <c r="I772" s="29"/>
      <c r="J772" s="29"/>
    </row>
    <row r="773" spans="1:10" ht="57.6">
      <c r="A773" s="40"/>
      <c r="B773" s="28" t="s">
        <v>340</v>
      </c>
      <c r="C773" s="40"/>
      <c r="D773" s="40"/>
      <c r="E773" s="29"/>
      <c r="F773" s="29"/>
      <c r="G773" s="62"/>
      <c r="H773" s="29"/>
      <c r="I773" s="29"/>
      <c r="J773" s="29"/>
    </row>
    <row r="774" spans="1:10" ht="28.8">
      <c r="A774" s="40"/>
      <c r="B774" s="28" t="s">
        <v>341</v>
      </c>
      <c r="C774" s="40"/>
      <c r="D774" s="40"/>
      <c r="E774" s="29"/>
      <c r="F774" s="29"/>
      <c r="G774" s="62"/>
      <c r="H774" s="29"/>
      <c r="I774" s="29"/>
      <c r="J774" s="29"/>
    </row>
    <row r="775" spans="1:10">
      <c r="A775" s="40"/>
      <c r="B775" s="28" t="s">
        <v>342</v>
      </c>
      <c r="C775" s="40">
        <v>4</v>
      </c>
      <c r="D775" s="40" t="s">
        <v>466</v>
      </c>
      <c r="E775" s="29">
        <v>21067</v>
      </c>
      <c r="F775" s="29">
        <f>Table2[[#This Row],[Rate]]*Table2[[#This Row],[Qty]]</f>
        <v>84268</v>
      </c>
      <c r="G775" s="62">
        <f>Progress!C263</f>
        <v>0.95</v>
      </c>
      <c r="H775" s="29">
        <v>80054.599999999991</v>
      </c>
      <c r="I775" s="29">
        <f>Table2[[#This Row],[Cumulative Amount]]-Table2[[#This Row],[Previous Amount]]</f>
        <v>0</v>
      </c>
      <c r="J775" s="29">
        <f>Table2[[#This Row],[Progress %]]*Table2[[#This Row],[Amount]]</f>
        <v>80054.599999999991</v>
      </c>
    </row>
    <row r="776" spans="1:10">
      <c r="A776" s="40"/>
      <c r="B776" s="28" t="s">
        <v>274</v>
      </c>
      <c r="C776" s="40"/>
      <c r="D776" s="40"/>
      <c r="E776" s="29"/>
      <c r="F776" s="29"/>
      <c r="G776" s="62"/>
      <c r="H776" s="29"/>
      <c r="I776" s="29"/>
      <c r="J776" s="29"/>
    </row>
    <row r="777" spans="1:10" ht="43.2">
      <c r="A777" s="40"/>
      <c r="B777" s="28" t="s">
        <v>297</v>
      </c>
      <c r="C777" s="40">
        <v>0</v>
      </c>
      <c r="D777" s="40" t="s">
        <v>469</v>
      </c>
      <c r="E777" s="29">
        <v>0</v>
      </c>
      <c r="F777" s="29"/>
      <c r="G777" s="62"/>
      <c r="H777" s="29"/>
      <c r="I777" s="29">
        <f>Table2[[#This Row],[Cumulative Amount]]-Table2[[#This Row],[Previous Amount]]</f>
        <v>0</v>
      </c>
      <c r="J777" s="29">
        <f>Table2[[#This Row],[Progress %]]*Table2[[#This Row],[Amount]]</f>
        <v>0</v>
      </c>
    </row>
    <row r="778" spans="1:10">
      <c r="A778" s="40"/>
      <c r="B778" s="28" t="s">
        <v>298</v>
      </c>
      <c r="C778" s="40"/>
      <c r="D778" s="40"/>
      <c r="E778" s="29"/>
      <c r="F778" s="29"/>
      <c r="G778" s="62"/>
      <c r="H778" s="29"/>
      <c r="I778" s="29"/>
      <c r="J778" s="29"/>
    </row>
    <row r="779" spans="1:10" ht="43.2">
      <c r="A779" s="40"/>
      <c r="B779" s="28" t="s">
        <v>299</v>
      </c>
      <c r="C779" s="40">
        <v>0</v>
      </c>
      <c r="D779" s="40" t="s">
        <v>469</v>
      </c>
      <c r="E779" s="29">
        <v>0</v>
      </c>
      <c r="F779" s="29"/>
      <c r="G779" s="62"/>
      <c r="H779" s="29"/>
      <c r="I779" s="29">
        <f>Table2[[#This Row],[Cumulative Amount]]-Table2[[#This Row],[Previous Amount]]</f>
        <v>0</v>
      </c>
      <c r="J779" s="29">
        <f>Table2[[#This Row],[Progress %]]*Table2[[#This Row],[Amount]]</f>
        <v>0</v>
      </c>
    </row>
    <row r="780" spans="1:10">
      <c r="A780" s="40"/>
      <c r="B780" s="28" t="s">
        <v>300</v>
      </c>
      <c r="C780" s="40"/>
      <c r="D780" s="40"/>
      <c r="E780" s="29"/>
      <c r="F780" s="29"/>
      <c r="G780" s="62"/>
      <c r="H780" s="29"/>
      <c r="I780" s="29"/>
      <c r="J780" s="29"/>
    </row>
    <row r="781" spans="1:10" ht="43.2">
      <c r="A781" s="40"/>
      <c r="B781" s="28" t="s">
        <v>301</v>
      </c>
      <c r="C781" s="40">
        <v>0</v>
      </c>
      <c r="D781" s="40" t="s">
        <v>468</v>
      </c>
      <c r="E781" s="29">
        <v>0</v>
      </c>
      <c r="F781" s="29"/>
      <c r="G781" s="62"/>
      <c r="H781" s="29"/>
      <c r="I781" s="29">
        <f>Table2[[#This Row],[Cumulative Amount]]-Table2[[#This Row],[Previous Amount]]</f>
        <v>0</v>
      </c>
      <c r="J781" s="29">
        <f>Table2[[#This Row],[Progress %]]*Table2[[#This Row],[Amount]]</f>
        <v>0</v>
      </c>
    </row>
    <row r="782" spans="1:10">
      <c r="A782" s="40"/>
      <c r="B782" s="28" t="s">
        <v>302</v>
      </c>
      <c r="C782" s="40"/>
      <c r="D782" s="40"/>
      <c r="E782" s="29"/>
      <c r="F782" s="29"/>
      <c r="G782" s="62"/>
      <c r="H782" s="29"/>
      <c r="I782" s="29"/>
      <c r="J782" s="29"/>
    </row>
    <row r="783" spans="1:10" ht="28.8">
      <c r="A783" s="40"/>
      <c r="B783" s="28" t="s">
        <v>303</v>
      </c>
      <c r="C783" s="40"/>
      <c r="D783" s="40"/>
      <c r="E783" s="29"/>
      <c r="F783" s="29"/>
      <c r="G783" s="62"/>
      <c r="H783" s="29"/>
      <c r="I783" s="29"/>
      <c r="J783" s="29"/>
    </row>
    <row r="784" spans="1:10">
      <c r="A784" s="40"/>
      <c r="B784" s="28" t="s">
        <v>273</v>
      </c>
      <c r="C784" s="40">
        <v>0</v>
      </c>
      <c r="D784" s="40" t="s">
        <v>468</v>
      </c>
      <c r="E784" s="29">
        <v>0</v>
      </c>
      <c r="F784" s="29"/>
      <c r="G784" s="62"/>
      <c r="H784" s="29"/>
      <c r="I784" s="29">
        <f>Table2[[#This Row],[Cumulative Amount]]-Table2[[#This Row],[Previous Amount]]</f>
        <v>0</v>
      </c>
      <c r="J784" s="29">
        <f>Table2[[#This Row],[Progress %]]*Table2[[#This Row],[Amount]]</f>
        <v>0</v>
      </c>
    </row>
    <row r="785" spans="1:10">
      <c r="A785" s="40"/>
      <c r="B785" s="28" t="s">
        <v>259</v>
      </c>
      <c r="C785" s="40"/>
      <c r="D785" s="40"/>
      <c r="E785" s="29"/>
      <c r="F785" s="29"/>
      <c r="G785" s="62"/>
      <c r="H785" s="29"/>
      <c r="I785" s="29"/>
      <c r="J785" s="29"/>
    </row>
    <row r="786" spans="1:10" ht="43.2">
      <c r="A786" s="40"/>
      <c r="B786" s="28" t="s">
        <v>334</v>
      </c>
      <c r="C786" s="40"/>
      <c r="D786" s="40"/>
      <c r="E786" s="29"/>
      <c r="F786" s="29"/>
      <c r="G786" s="62"/>
      <c r="H786" s="29"/>
      <c r="I786" s="29"/>
      <c r="J786" s="29"/>
    </row>
    <row r="787" spans="1:10">
      <c r="A787" s="40"/>
      <c r="B787" s="28" t="s">
        <v>290</v>
      </c>
      <c r="C787" s="40">
        <v>4</v>
      </c>
      <c r="D787" s="40" t="s">
        <v>466</v>
      </c>
      <c r="E787" s="29">
        <v>5706</v>
      </c>
      <c r="F787" s="29">
        <f>Table2[[#This Row],[Rate]]*Table2[[#This Row],[Qty]]</f>
        <v>22824</v>
      </c>
      <c r="G787" s="62">
        <f>Progress!D263</f>
        <v>0.93749999999999989</v>
      </c>
      <c r="H787" s="29">
        <v>21397.499999999996</v>
      </c>
      <c r="I787" s="29">
        <f>Table2[[#This Row],[Cumulative Amount]]-Table2[[#This Row],[Previous Amount]]</f>
        <v>0</v>
      </c>
      <c r="J787" s="29">
        <f>Table2[[#This Row],[Progress %]]*Table2[[#This Row],[Amount]]</f>
        <v>21397.499999999996</v>
      </c>
    </row>
    <row r="788" spans="1:10">
      <c r="A788" s="40"/>
      <c r="B788" s="28" t="s">
        <v>291</v>
      </c>
      <c r="C788" s="40">
        <v>4</v>
      </c>
      <c r="D788" s="40" t="s">
        <v>466</v>
      </c>
      <c r="E788" s="29">
        <v>0</v>
      </c>
      <c r="F788" s="29"/>
      <c r="G788" s="62"/>
      <c r="H788" s="29"/>
      <c r="I788" s="29">
        <f>Table2[[#This Row],[Cumulative Amount]]-Table2[[#This Row],[Previous Amount]]</f>
        <v>0</v>
      </c>
      <c r="J788" s="29">
        <f>Table2[[#This Row],[Progress %]]*Table2[[#This Row],[Amount]]</f>
        <v>0</v>
      </c>
    </row>
    <row r="789" spans="1:10">
      <c r="A789" s="40"/>
      <c r="B789" s="28" t="s">
        <v>292</v>
      </c>
      <c r="C789" s="40">
        <v>4</v>
      </c>
      <c r="D789" s="40" t="s">
        <v>466</v>
      </c>
      <c r="E789" s="29">
        <v>0</v>
      </c>
      <c r="F789" s="29"/>
      <c r="G789" s="62"/>
      <c r="H789" s="29"/>
      <c r="I789" s="29">
        <f>Table2[[#This Row],[Cumulative Amount]]-Table2[[#This Row],[Previous Amount]]</f>
        <v>0</v>
      </c>
      <c r="J789" s="29">
        <f>Table2[[#This Row],[Progress %]]*Table2[[#This Row],[Amount]]</f>
        <v>0</v>
      </c>
    </row>
    <row r="790" spans="1:10">
      <c r="A790" s="40"/>
      <c r="B790" s="28" t="s">
        <v>293</v>
      </c>
      <c r="C790" s="40">
        <v>4</v>
      </c>
      <c r="D790" s="40" t="s">
        <v>466</v>
      </c>
      <c r="E790" s="29">
        <v>0</v>
      </c>
      <c r="F790" s="29"/>
      <c r="G790" s="62"/>
      <c r="H790" s="29"/>
      <c r="I790" s="29">
        <f>Table2[[#This Row],[Cumulative Amount]]-Table2[[#This Row],[Previous Amount]]</f>
        <v>0</v>
      </c>
      <c r="J790" s="29">
        <f>Table2[[#This Row],[Progress %]]*Table2[[#This Row],[Amount]]</f>
        <v>0</v>
      </c>
    </row>
    <row r="791" spans="1:10">
      <c r="A791" s="40">
        <v>4</v>
      </c>
      <c r="B791" s="28" t="s">
        <v>185</v>
      </c>
      <c r="C791" s="40"/>
      <c r="D791" s="40"/>
      <c r="E791" s="29"/>
      <c r="F791" s="29"/>
      <c r="G791" s="62"/>
      <c r="H791" s="29"/>
      <c r="I791" s="29"/>
      <c r="J791" s="29"/>
    </row>
    <row r="792" spans="1:10" ht="43.2">
      <c r="A792" s="40"/>
      <c r="B792" s="28" t="s">
        <v>338</v>
      </c>
      <c r="C792" s="40"/>
      <c r="D792" s="40"/>
      <c r="E792" s="29"/>
      <c r="F792" s="29"/>
      <c r="G792" s="62"/>
      <c r="H792" s="29"/>
      <c r="I792" s="29"/>
      <c r="J792" s="29"/>
    </row>
    <row r="793" spans="1:10">
      <c r="A793" s="40"/>
      <c r="B793" s="28" t="s">
        <v>329</v>
      </c>
      <c r="C793" s="40">
        <v>4</v>
      </c>
      <c r="D793" s="40" t="s">
        <v>466</v>
      </c>
      <c r="E793" s="29">
        <v>2234</v>
      </c>
      <c r="F793" s="29">
        <f>Table2[[#This Row],[Rate]]*Table2[[#This Row],[Qty]]</f>
        <v>8936</v>
      </c>
      <c r="G793" s="62">
        <f>Progress!F263</f>
        <v>0.71249999999999991</v>
      </c>
      <c r="H793" s="29">
        <v>6366.9</v>
      </c>
      <c r="I793" s="29">
        <f>Table2[[#This Row],[Cumulative Amount]]-Table2[[#This Row],[Previous Amount]]</f>
        <v>0</v>
      </c>
      <c r="J793" s="29">
        <f>Table2[[#This Row],[Progress %]]*Table2[[#This Row],[Amount]]</f>
        <v>6366.9</v>
      </c>
    </row>
    <row r="794" spans="1:10">
      <c r="A794" s="40"/>
      <c r="B794" s="28" t="s">
        <v>182</v>
      </c>
      <c r="C794" s="40"/>
      <c r="D794" s="40"/>
      <c r="E794" s="29"/>
      <c r="F794" s="29"/>
      <c r="G794" s="62"/>
      <c r="H794" s="29"/>
      <c r="I794" s="29"/>
      <c r="J794" s="29"/>
    </row>
    <row r="795" spans="1:10" ht="28.8">
      <c r="A795" s="40"/>
      <c r="B795" s="28" t="s">
        <v>183</v>
      </c>
      <c r="C795" s="40"/>
      <c r="D795" s="40"/>
      <c r="E795" s="29"/>
      <c r="F795" s="29"/>
      <c r="G795" s="62"/>
      <c r="H795" s="29"/>
      <c r="I795" s="29"/>
      <c r="J795" s="29"/>
    </row>
    <row r="796" spans="1:10">
      <c r="A796" s="40"/>
      <c r="B796" s="28" t="s">
        <v>184</v>
      </c>
      <c r="C796" s="40">
        <v>4</v>
      </c>
      <c r="D796" s="40" t="s">
        <v>466</v>
      </c>
      <c r="E796" s="29">
        <v>2227</v>
      </c>
      <c r="F796" s="29">
        <f>Table2[[#This Row],[Rate]]*Table2[[#This Row],[Qty]]</f>
        <v>8908</v>
      </c>
      <c r="G796" s="62">
        <f>Progress!E263</f>
        <v>0.6</v>
      </c>
      <c r="H796" s="29">
        <v>4008.6</v>
      </c>
      <c r="I796" s="29">
        <f>Table2[[#This Row],[Cumulative Amount]]-Table2[[#This Row],[Previous Amount]]</f>
        <v>1336.2000000000003</v>
      </c>
      <c r="J796" s="29">
        <f>Table2[[#This Row],[Progress %]]*Table2[[#This Row],[Amount]]</f>
        <v>5344.8</v>
      </c>
    </row>
    <row r="797" spans="1:10">
      <c r="A797" s="40"/>
      <c r="B797" s="45" t="s">
        <v>343</v>
      </c>
      <c r="C797" s="40"/>
      <c r="D797" s="40"/>
      <c r="E797" s="29"/>
      <c r="F797" s="29"/>
      <c r="G797" s="62"/>
      <c r="H797" s="29"/>
      <c r="I797" s="29"/>
      <c r="J797" s="29"/>
    </row>
    <row r="798" spans="1:10">
      <c r="A798" s="40"/>
      <c r="B798" s="28" t="s">
        <v>6</v>
      </c>
      <c r="C798" s="40"/>
      <c r="D798" s="40"/>
      <c r="E798" s="29"/>
      <c r="F798" s="29"/>
      <c r="G798" s="62"/>
      <c r="H798" s="29"/>
      <c r="I798" s="29"/>
      <c r="J798" s="29"/>
    </row>
    <row r="799" spans="1:10" ht="57.6">
      <c r="A799" s="40"/>
      <c r="B799" s="28" t="s">
        <v>340</v>
      </c>
      <c r="C799" s="40"/>
      <c r="D799" s="40"/>
      <c r="E799" s="29"/>
      <c r="F799" s="29"/>
      <c r="G799" s="62"/>
      <c r="H799" s="29"/>
      <c r="I799" s="29"/>
      <c r="J799" s="29"/>
    </row>
    <row r="800" spans="1:10" ht="28.8">
      <c r="A800" s="40"/>
      <c r="B800" s="28" t="s">
        <v>344</v>
      </c>
      <c r="C800" s="40"/>
      <c r="D800" s="40"/>
      <c r="E800" s="29"/>
      <c r="F800" s="29"/>
      <c r="G800" s="62"/>
      <c r="H800" s="29"/>
      <c r="I800" s="29"/>
      <c r="J800" s="29"/>
    </row>
    <row r="801" spans="1:10">
      <c r="A801" s="40"/>
      <c r="B801" s="28" t="s">
        <v>345</v>
      </c>
      <c r="C801" s="40">
        <v>3</v>
      </c>
      <c r="D801" s="40" t="s">
        <v>466</v>
      </c>
      <c r="E801" s="29">
        <v>8096</v>
      </c>
      <c r="F801" s="29">
        <f>Table2[[#This Row],[Rate]]*Table2[[#This Row],[Qty]]</f>
        <v>24288</v>
      </c>
      <c r="G801" s="62">
        <f>Progress!C265</f>
        <v>0.96</v>
      </c>
      <c r="H801" s="29">
        <v>23316.48</v>
      </c>
      <c r="I801" s="29">
        <f>Table2[[#This Row],[Cumulative Amount]]-Table2[[#This Row],[Previous Amount]]</f>
        <v>0</v>
      </c>
      <c r="J801" s="29">
        <f>Table2[[#This Row],[Progress %]]*Table2[[#This Row],[Amount]]</f>
        <v>23316.48</v>
      </c>
    </row>
    <row r="802" spans="1:10" ht="28.8">
      <c r="A802" s="40"/>
      <c r="B802" s="28" t="s">
        <v>346</v>
      </c>
      <c r="C802" s="40"/>
      <c r="D802" s="40"/>
      <c r="E802" s="29"/>
      <c r="F802" s="29"/>
      <c r="G802" s="62"/>
      <c r="H802" s="29"/>
      <c r="I802" s="29"/>
      <c r="J802" s="29"/>
    </row>
    <row r="803" spans="1:10">
      <c r="A803" s="40"/>
      <c r="B803" s="28" t="s">
        <v>347</v>
      </c>
      <c r="C803" s="40">
        <v>3</v>
      </c>
      <c r="D803" s="40" t="s">
        <v>466</v>
      </c>
      <c r="E803" s="29">
        <v>4112</v>
      </c>
      <c r="F803" s="29">
        <f>Table2[[#This Row],[Rate]]*Table2[[#This Row],[Qty]]</f>
        <v>12336</v>
      </c>
      <c r="G803" s="62">
        <f>G801</f>
        <v>0.96</v>
      </c>
      <c r="H803" s="29">
        <v>11842.56</v>
      </c>
      <c r="I803" s="29">
        <f>Table2[[#This Row],[Cumulative Amount]]-Table2[[#This Row],[Previous Amount]]</f>
        <v>0</v>
      </c>
      <c r="J803" s="29">
        <f>Table2[[#This Row],[Progress %]]*Table2[[#This Row],[Amount]]</f>
        <v>11842.56</v>
      </c>
    </row>
    <row r="804" spans="1:10">
      <c r="A804" s="40">
        <v>4</v>
      </c>
      <c r="B804" s="28" t="s">
        <v>185</v>
      </c>
      <c r="C804" s="40"/>
      <c r="D804" s="40"/>
      <c r="E804" s="29"/>
      <c r="F804" s="29"/>
      <c r="G804" s="62"/>
      <c r="H804" s="29"/>
      <c r="I804" s="29"/>
      <c r="J804" s="29"/>
    </row>
    <row r="805" spans="1:10" ht="43.2">
      <c r="A805" s="40"/>
      <c r="B805" s="28" t="s">
        <v>338</v>
      </c>
      <c r="C805" s="40"/>
      <c r="D805" s="40"/>
      <c r="E805" s="29"/>
      <c r="F805" s="29"/>
      <c r="G805" s="62"/>
      <c r="H805" s="29"/>
      <c r="I805" s="29"/>
      <c r="J805" s="29"/>
    </row>
    <row r="806" spans="1:10">
      <c r="A806" s="40"/>
      <c r="B806" s="28" t="s">
        <v>329</v>
      </c>
      <c r="C806" s="40">
        <v>3</v>
      </c>
      <c r="D806" s="40" t="s">
        <v>466</v>
      </c>
      <c r="E806" s="29">
        <v>2234</v>
      </c>
      <c r="F806" s="29">
        <f>Table2[[#This Row],[Rate]]*Table2[[#This Row],[Qty]]</f>
        <v>6702</v>
      </c>
      <c r="G806" s="62">
        <f>Progress!F265</f>
        <v>0.65333333333333332</v>
      </c>
      <c r="H806" s="29">
        <v>4378.6400000000003</v>
      </c>
      <c r="I806" s="29">
        <f>Table2[[#This Row],[Cumulative Amount]]-Table2[[#This Row],[Previous Amount]]</f>
        <v>0</v>
      </c>
      <c r="J806" s="29">
        <f>Table2[[#This Row],[Progress %]]*Table2[[#This Row],[Amount]]</f>
        <v>4378.6400000000003</v>
      </c>
    </row>
    <row r="807" spans="1:10">
      <c r="A807" s="40">
        <v>3</v>
      </c>
      <c r="B807" s="28" t="s">
        <v>182</v>
      </c>
      <c r="C807" s="40"/>
      <c r="D807" s="40"/>
      <c r="E807" s="29"/>
      <c r="F807" s="29"/>
      <c r="G807" s="62"/>
      <c r="H807" s="29"/>
      <c r="I807" s="29"/>
      <c r="J807" s="29"/>
    </row>
    <row r="808" spans="1:10" ht="28.8">
      <c r="A808" s="40"/>
      <c r="B808" s="28" t="s">
        <v>183</v>
      </c>
      <c r="C808" s="40"/>
      <c r="D808" s="40"/>
      <c r="E808" s="29"/>
      <c r="F808" s="29"/>
      <c r="G808" s="62"/>
      <c r="H808" s="29"/>
      <c r="I808" s="29"/>
      <c r="J808" s="29"/>
    </row>
    <row r="809" spans="1:10">
      <c r="A809" s="40"/>
      <c r="B809" s="28" t="s">
        <v>184</v>
      </c>
      <c r="C809" s="40">
        <v>3</v>
      </c>
      <c r="D809" s="40" t="s">
        <v>466</v>
      </c>
      <c r="E809" s="29">
        <v>2227</v>
      </c>
      <c r="F809" s="29">
        <f>Table2[[#This Row],[Rate]]*Table2[[#This Row],[Qty]]</f>
        <v>6681</v>
      </c>
      <c r="G809" s="62">
        <f>Progress!E265</f>
        <v>0.52666666666666673</v>
      </c>
      <c r="H809" s="29">
        <v>2182.46</v>
      </c>
      <c r="I809" s="29">
        <f>Table2[[#This Row],[Cumulative Amount]]-Table2[[#This Row],[Previous Amount]]</f>
        <v>1336.2000000000003</v>
      </c>
      <c r="J809" s="29">
        <f>Table2[[#This Row],[Progress %]]*Table2[[#This Row],[Amount]]</f>
        <v>3518.6600000000003</v>
      </c>
    </row>
    <row r="810" spans="1:10">
      <c r="A810" s="40"/>
      <c r="B810" s="45" t="s">
        <v>348</v>
      </c>
      <c r="C810" s="40"/>
      <c r="D810" s="40"/>
      <c r="E810" s="29"/>
      <c r="F810" s="29"/>
      <c r="G810" s="62"/>
      <c r="H810" s="29"/>
      <c r="I810" s="29"/>
      <c r="J810" s="29"/>
    </row>
    <row r="811" spans="1:10">
      <c r="A811" s="40"/>
      <c r="B811" s="28" t="s">
        <v>6</v>
      </c>
      <c r="C811" s="40"/>
      <c r="D811" s="40"/>
      <c r="E811" s="29"/>
      <c r="F811" s="29"/>
      <c r="G811" s="62"/>
      <c r="H811" s="29"/>
      <c r="I811" s="29"/>
      <c r="J811" s="29"/>
    </row>
    <row r="812" spans="1:10" ht="57.6">
      <c r="A812" s="40"/>
      <c r="B812" s="28" t="s">
        <v>340</v>
      </c>
      <c r="C812" s="40"/>
      <c r="D812" s="40"/>
      <c r="E812" s="29"/>
      <c r="F812" s="29"/>
      <c r="G812" s="62"/>
      <c r="H812" s="29"/>
      <c r="I812" s="29"/>
      <c r="J812" s="29"/>
    </row>
    <row r="813" spans="1:10" ht="28.8">
      <c r="A813" s="40"/>
      <c r="B813" s="28" t="s">
        <v>344</v>
      </c>
      <c r="C813" s="40"/>
      <c r="D813" s="40"/>
      <c r="E813" s="29"/>
      <c r="F813" s="29"/>
      <c r="G813" s="62"/>
      <c r="H813" s="29"/>
      <c r="I813" s="29"/>
      <c r="J813" s="29"/>
    </row>
    <row r="814" spans="1:10">
      <c r="A814" s="40"/>
      <c r="B814" s="28" t="s">
        <v>349</v>
      </c>
      <c r="C814" s="40">
        <v>6</v>
      </c>
      <c r="D814" s="40" t="s">
        <v>466</v>
      </c>
      <c r="E814" s="29">
        <v>5690</v>
      </c>
      <c r="F814" s="29">
        <f>Table2[[#This Row],[Rate]]*Table2[[#This Row],[Qty]]</f>
        <v>34140</v>
      </c>
      <c r="G814" s="62">
        <f>Progress!C268</f>
        <v>0.97500000000000009</v>
      </c>
      <c r="H814" s="29">
        <v>33286.5</v>
      </c>
      <c r="I814" s="29">
        <f>Table2[[#This Row],[Cumulative Amount]]-Table2[[#This Row],[Previous Amount]]</f>
        <v>0</v>
      </c>
      <c r="J814" s="29">
        <f>Table2[[#This Row],[Progress %]]*Table2[[#This Row],[Amount]]</f>
        <v>33286.5</v>
      </c>
    </row>
    <row r="815" spans="1:10" ht="28.8">
      <c r="A815" s="40"/>
      <c r="B815" s="28" t="s">
        <v>344</v>
      </c>
      <c r="C815" s="40"/>
      <c r="D815" s="40"/>
      <c r="E815" s="29"/>
      <c r="F815" s="29"/>
      <c r="G815" s="62"/>
      <c r="H815" s="29"/>
      <c r="I815" s="29"/>
      <c r="J815" s="29"/>
    </row>
    <row r="816" spans="1:10">
      <c r="A816" s="40"/>
      <c r="B816" s="28" t="s">
        <v>349</v>
      </c>
      <c r="C816" s="40">
        <v>6</v>
      </c>
      <c r="D816" s="40" t="s">
        <v>466</v>
      </c>
      <c r="E816" s="29">
        <v>8736</v>
      </c>
      <c r="F816" s="29">
        <f>Table2[[#This Row],[Rate]]*Table2[[#This Row],[Qty]]</f>
        <v>52416</v>
      </c>
      <c r="G816" s="62">
        <f>G814</f>
        <v>0.97500000000000009</v>
      </c>
      <c r="H816" s="29">
        <v>51105.600000000006</v>
      </c>
      <c r="I816" s="29">
        <f>Table2[[#This Row],[Cumulative Amount]]-Table2[[#This Row],[Previous Amount]]</f>
        <v>0</v>
      </c>
      <c r="J816" s="29">
        <f>Table2[[#This Row],[Progress %]]*Table2[[#This Row],[Amount]]</f>
        <v>51105.600000000006</v>
      </c>
    </row>
    <row r="817" spans="1:10">
      <c r="A817" s="40">
        <v>4</v>
      </c>
      <c r="B817" s="28" t="s">
        <v>185</v>
      </c>
      <c r="C817" s="40"/>
      <c r="D817" s="40"/>
      <c r="E817" s="29"/>
      <c r="F817" s="29"/>
      <c r="G817" s="62"/>
      <c r="H817" s="29"/>
      <c r="I817" s="29"/>
      <c r="J817" s="29"/>
    </row>
    <row r="818" spans="1:10" ht="43.2">
      <c r="A818" s="40"/>
      <c r="B818" s="28" t="s">
        <v>338</v>
      </c>
      <c r="C818" s="40"/>
      <c r="D818" s="40"/>
      <c r="E818" s="29"/>
      <c r="F818" s="29"/>
      <c r="G818" s="62"/>
      <c r="H818" s="29"/>
      <c r="I818" s="29"/>
      <c r="J818" s="29"/>
    </row>
    <row r="819" spans="1:10">
      <c r="A819" s="40"/>
      <c r="B819" s="28" t="s">
        <v>329</v>
      </c>
      <c r="C819" s="40">
        <v>6</v>
      </c>
      <c r="D819" s="40" t="s">
        <v>466</v>
      </c>
      <c r="E819" s="29">
        <v>2234</v>
      </c>
      <c r="F819" s="29">
        <f>Table2[[#This Row],[Rate]]*Table2[[#This Row],[Qty]]</f>
        <v>13404</v>
      </c>
      <c r="G819" s="62">
        <f>Progress!F268</f>
        <v>0.79499999999999993</v>
      </c>
      <c r="H819" s="29">
        <v>8757.2800000000007</v>
      </c>
      <c r="I819" s="29">
        <f>Table2[[#This Row],[Cumulative Amount]]-Table2[[#This Row],[Previous Amount]]</f>
        <v>1898.8999999999978</v>
      </c>
      <c r="J819" s="29">
        <f>Table2[[#This Row],[Progress %]]*Table2[[#This Row],[Amount]]</f>
        <v>10656.179999999998</v>
      </c>
    </row>
    <row r="820" spans="1:10">
      <c r="A820" s="40"/>
      <c r="B820" s="28" t="s">
        <v>259</v>
      </c>
      <c r="C820" s="40"/>
      <c r="D820" s="40"/>
      <c r="E820" s="29"/>
      <c r="F820" s="29"/>
      <c r="G820" s="62"/>
      <c r="H820" s="29"/>
      <c r="I820" s="29"/>
      <c r="J820" s="29"/>
    </row>
    <row r="821" spans="1:10" ht="28.8">
      <c r="A821" s="40"/>
      <c r="B821" s="28" t="s">
        <v>322</v>
      </c>
      <c r="C821" s="40"/>
      <c r="D821" s="40"/>
      <c r="E821" s="29"/>
      <c r="F821" s="29"/>
      <c r="G821" s="62"/>
      <c r="H821" s="29"/>
      <c r="I821" s="29"/>
      <c r="J821" s="29"/>
    </row>
    <row r="822" spans="1:10">
      <c r="A822" s="40"/>
      <c r="B822" s="28" t="s">
        <v>323</v>
      </c>
      <c r="C822" s="40">
        <v>6</v>
      </c>
      <c r="D822" s="40" t="s">
        <v>466</v>
      </c>
      <c r="E822" s="29">
        <v>7416</v>
      </c>
      <c r="F822" s="29">
        <f>Table2[[#This Row],[Rate]]*Table2[[#This Row],[Qty]]</f>
        <v>44496</v>
      </c>
      <c r="G822" s="62">
        <f>Progress!D268</f>
        <v>0.92499999999999993</v>
      </c>
      <c r="H822" s="29">
        <v>34855.199999999997</v>
      </c>
      <c r="I822" s="29">
        <f>Table2[[#This Row],[Cumulative Amount]]-Table2[[#This Row],[Previous Amount]]</f>
        <v>6303.5999999999985</v>
      </c>
      <c r="J822" s="29">
        <f>Table2[[#This Row],[Progress %]]*Table2[[#This Row],[Amount]]</f>
        <v>41158.799999999996</v>
      </c>
    </row>
    <row r="823" spans="1:10">
      <c r="A823" s="40"/>
      <c r="B823" s="28" t="s">
        <v>350</v>
      </c>
      <c r="C823" s="40"/>
      <c r="D823" s="40"/>
      <c r="E823" s="29"/>
      <c r="F823" s="29"/>
      <c r="G823" s="62"/>
      <c r="H823" s="29"/>
      <c r="I823" s="29"/>
      <c r="J823" s="29"/>
    </row>
    <row r="824" spans="1:10">
      <c r="A824" s="40"/>
      <c r="B824" s="28" t="s">
        <v>351</v>
      </c>
      <c r="C824" s="40"/>
      <c r="D824" s="40"/>
      <c r="E824" s="29"/>
      <c r="F824" s="29"/>
      <c r="G824" s="62"/>
      <c r="H824" s="29"/>
      <c r="I824" s="29"/>
      <c r="J824" s="29"/>
    </row>
    <row r="825" spans="1:10">
      <c r="A825" s="40"/>
      <c r="B825" s="28" t="s">
        <v>352</v>
      </c>
      <c r="C825" s="40"/>
      <c r="D825" s="40"/>
      <c r="E825" s="29"/>
      <c r="F825" s="29"/>
      <c r="G825" s="62"/>
      <c r="H825" s="29"/>
      <c r="I825" s="29"/>
      <c r="J825" s="29"/>
    </row>
    <row r="826" spans="1:10">
      <c r="A826" s="40"/>
      <c r="B826" s="28" t="s">
        <v>353</v>
      </c>
      <c r="C826" s="40"/>
      <c r="D826" s="40"/>
      <c r="E826" s="29"/>
      <c r="F826" s="29"/>
      <c r="G826" s="62"/>
      <c r="H826" s="29"/>
      <c r="I826" s="29"/>
      <c r="J826" s="29"/>
    </row>
    <row r="827" spans="1:10">
      <c r="A827" s="40"/>
      <c r="B827" s="28" t="s">
        <v>354</v>
      </c>
      <c r="C827" s="40"/>
      <c r="D827" s="40"/>
      <c r="E827" s="29"/>
      <c r="F827" s="29"/>
      <c r="G827" s="62"/>
      <c r="H827" s="29"/>
      <c r="I827" s="29"/>
      <c r="J827" s="29"/>
    </row>
    <row r="828" spans="1:10">
      <c r="A828" s="40"/>
      <c r="B828" s="28" t="s">
        <v>355</v>
      </c>
      <c r="C828" s="40"/>
      <c r="D828" s="40"/>
      <c r="E828" s="29"/>
      <c r="F828" s="29"/>
      <c r="G828" s="62"/>
      <c r="H828" s="29"/>
      <c r="I828" s="29"/>
      <c r="J828" s="29"/>
    </row>
    <row r="829" spans="1:10">
      <c r="A829" s="40"/>
      <c r="B829" s="28" t="s">
        <v>356</v>
      </c>
      <c r="C829" s="40"/>
      <c r="D829" s="40"/>
      <c r="E829" s="29"/>
      <c r="F829" s="29"/>
      <c r="G829" s="62"/>
      <c r="H829" s="29"/>
      <c r="I829" s="29"/>
      <c r="J829" s="29"/>
    </row>
    <row r="830" spans="1:10">
      <c r="A830" s="40"/>
      <c r="B830" s="28" t="s">
        <v>357</v>
      </c>
      <c r="C830" s="40"/>
      <c r="D830" s="40"/>
      <c r="E830" s="29"/>
      <c r="F830" s="29"/>
      <c r="G830" s="62"/>
      <c r="H830" s="29"/>
      <c r="I830" s="29"/>
      <c r="J830" s="29"/>
    </row>
    <row r="831" spans="1:10">
      <c r="A831" s="40"/>
      <c r="B831" s="45" t="s">
        <v>358</v>
      </c>
      <c r="C831" s="40"/>
      <c r="D831" s="40"/>
      <c r="E831" s="29"/>
      <c r="F831" s="29"/>
      <c r="G831" s="62"/>
      <c r="H831" s="29"/>
      <c r="I831" s="29"/>
      <c r="J831" s="29"/>
    </row>
    <row r="832" spans="1:10">
      <c r="A832" s="40"/>
      <c r="B832" s="45" t="s">
        <v>359</v>
      </c>
      <c r="C832" s="40"/>
      <c r="D832" s="40"/>
      <c r="E832" s="29"/>
      <c r="F832" s="29"/>
      <c r="G832" s="62"/>
      <c r="H832" s="29"/>
      <c r="I832" s="29"/>
      <c r="J832" s="29"/>
    </row>
    <row r="833" spans="1:10">
      <c r="A833" s="40"/>
      <c r="B833" s="28" t="s">
        <v>360</v>
      </c>
      <c r="C833" s="40"/>
      <c r="D833" s="40"/>
      <c r="E833" s="29"/>
      <c r="F833" s="29"/>
      <c r="G833" s="62"/>
      <c r="H833" s="29"/>
      <c r="I833" s="29"/>
      <c r="J833" s="29"/>
    </row>
    <row r="834" spans="1:10" ht="72">
      <c r="A834" s="40"/>
      <c r="B834" s="28" t="s">
        <v>361</v>
      </c>
      <c r="C834" s="40">
        <v>13</v>
      </c>
      <c r="D834" s="40" t="s">
        <v>466</v>
      </c>
      <c r="E834" s="29">
        <v>1769</v>
      </c>
      <c r="F834" s="29">
        <f>Table2[[#This Row],[Rate]]*Table2[[#This Row],[Qty]]</f>
        <v>22997</v>
      </c>
      <c r="G834" s="62"/>
      <c r="H834" s="29">
        <v>0</v>
      </c>
      <c r="I834" s="29">
        <f>Table2[[#This Row],[Cumulative Amount]]-Table2[[#This Row],[Previous Amount]]</f>
        <v>0</v>
      </c>
      <c r="J834" s="29">
        <f>Table2[[#This Row],[Progress %]]*Table2[[#This Row],[Amount]]</f>
        <v>0</v>
      </c>
    </row>
    <row r="835" spans="1:10">
      <c r="A835" s="40"/>
      <c r="B835" s="28" t="s">
        <v>362</v>
      </c>
      <c r="C835" s="40"/>
      <c r="D835" s="40"/>
      <c r="E835" s="29"/>
      <c r="F835" s="29"/>
      <c r="G835" s="62"/>
      <c r="H835" s="29"/>
      <c r="I835" s="29"/>
      <c r="J835" s="29"/>
    </row>
    <row r="836" spans="1:10" ht="43.2">
      <c r="A836" s="40"/>
      <c r="B836" s="28" t="s">
        <v>363</v>
      </c>
      <c r="C836" s="40">
        <v>13</v>
      </c>
      <c r="D836" s="40" t="s">
        <v>466</v>
      </c>
      <c r="E836" s="29">
        <v>377</v>
      </c>
      <c r="F836" s="29">
        <f>Table2[[#This Row],[Rate]]*Table2[[#This Row],[Qty]]</f>
        <v>4901</v>
      </c>
      <c r="G836" s="62">
        <f>Progress!H234</f>
        <v>1</v>
      </c>
      <c r="H836" s="29">
        <v>4901</v>
      </c>
      <c r="I836" s="29">
        <f>Table2[[#This Row],[Cumulative Amount]]-Table2[[#This Row],[Previous Amount]]</f>
        <v>0</v>
      </c>
      <c r="J836" s="29">
        <f>Table2[[#This Row],[Progress %]]*Table2[[#This Row],[Amount]]</f>
        <v>4901</v>
      </c>
    </row>
    <row r="837" spans="1:10">
      <c r="A837" s="40"/>
      <c r="B837" s="45" t="s">
        <v>364</v>
      </c>
      <c r="C837" s="40"/>
      <c r="D837" s="40"/>
      <c r="E837" s="29"/>
      <c r="F837" s="29"/>
      <c r="G837" s="62"/>
      <c r="H837" s="29"/>
      <c r="I837" s="29"/>
      <c r="J837" s="29"/>
    </row>
    <row r="838" spans="1:10">
      <c r="A838" s="40"/>
      <c r="B838" s="28" t="s">
        <v>360</v>
      </c>
      <c r="C838" s="40"/>
      <c r="D838" s="40"/>
      <c r="E838" s="29"/>
      <c r="F838" s="29"/>
      <c r="G838" s="62"/>
      <c r="H838" s="29"/>
      <c r="I838" s="29"/>
      <c r="J838" s="29"/>
    </row>
    <row r="839" spans="1:10" ht="72">
      <c r="A839" s="40"/>
      <c r="B839" s="28" t="s">
        <v>361</v>
      </c>
      <c r="C839" s="40">
        <v>16</v>
      </c>
      <c r="D839" s="40" t="s">
        <v>466</v>
      </c>
      <c r="E839" s="29">
        <v>1769</v>
      </c>
      <c r="F839" s="29">
        <f>Table2[[#This Row],[Rate]]*Table2[[#This Row],[Qty]]</f>
        <v>28304</v>
      </c>
      <c r="G839" s="62"/>
      <c r="H839" s="29">
        <v>0</v>
      </c>
      <c r="I839" s="29">
        <f>Table2[[#This Row],[Cumulative Amount]]-Table2[[#This Row],[Previous Amount]]</f>
        <v>0</v>
      </c>
      <c r="J839" s="29">
        <f>Table2[[#This Row],[Progress %]]*Table2[[#This Row],[Amount]]</f>
        <v>0</v>
      </c>
    </row>
    <row r="840" spans="1:10">
      <c r="A840" s="40"/>
      <c r="B840" s="28" t="s">
        <v>362</v>
      </c>
      <c r="C840" s="40"/>
      <c r="D840" s="40"/>
      <c r="E840" s="29"/>
      <c r="F840" s="29"/>
      <c r="G840" s="62"/>
      <c r="H840" s="29"/>
      <c r="I840" s="29"/>
      <c r="J840" s="29"/>
    </row>
    <row r="841" spans="1:10" ht="43.2">
      <c r="A841" s="40"/>
      <c r="B841" s="28" t="s">
        <v>363</v>
      </c>
      <c r="C841" s="40">
        <v>16</v>
      </c>
      <c r="D841" s="40" t="s">
        <v>466</v>
      </c>
      <c r="E841" s="29">
        <v>377</v>
      </c>
      <c r="F841" s="29">
        <f>Table2[[#This Row],[Rate]]*Table2[[#This Row],[Qty]]</f>
        <v>6032</v>
      </c>
      <c r="G841" s="62">
        <f>Progress!H235</f>
        <v>1</v>
      </c>
      <c r="H841" s="29">
        <v>6032</v>
      </c>
      <c r="I841" s="29">
        <f>Table2[[#This Row],[Cumulative Amount]]-Table2[[#This Row],[Previous Amount]]</f>
        <v>0</v>
      </c>
      <c r="J841" s="29">
        <f>Table2[[#This Row],[Progress %]]*Table2[[#This Row],[Amount]]</f>
        <v>6032</v>
      </c>
    </row>
    <row r="842" spans="1:10">
      <c r="A842" s="40"/>
      <c r="B842" s="45" t="s">
        <v>365</v>
      </c>
      <c r="C842" s="40"/>
      <c r="D842" s="40"/>
      <c r="E842" s="29"/>
      <c r="F842" s="29"/>
      <c r="G842" s="62"/>
      <c r="H842" s="29"/>
      <c r="I842" s="29"/>
      <c r="J842" s="29"/>
    </row>
    <row r="843" spans="1:10">
      <c r="A843" s="40"/>
      <c r="B843" s="28" t="s">
        <v>360</v>
      </c>
      <c r="C843" s="40"/>
      <c r="D843" s="40"/>
      <c r="E843" s="29"/>
      <c r="F843" s="29"/>
      <c r="G843" s="62"/>
      <c r="H843" s="29"/>
      <c r="I843" s="29"/>
      <c r="J843" s="29"/>
    </row>
    <row r="844" spans="1:10" ht="72">
      <c r="A844" s="40"/>
      <c r="B844" s="28" t="s">
        <v>361</v>
      </c>
      <c r="C844" s="40">
        <v>8</v>
      </c>
      <c r="D844" s="40" t="s">
        <v>466</v>
      </c>
      <c r="E844" s="29">
        <v>1769</v>
      </c>
      <c r="F844" s="29">
        <f>Table2[[#This Row],[Rate]]*Table2[[#This Row],[Qty]]</f>
        <v>14152</v>
      </c>
      <c r="G844" s="62"/>
      <c r="H844" s="29">
        <v>0</v>
      </c>
      <c r="I844" s="29">
        <f>Table2[[#This Row],[Cumulative Amount]]-Table2[[#This Row],[Previous Amount]]</f>
        <v>0</v>
      </c>
      <c r="J844" s="29">
        <f>Table2[[#This Row],[Progress %]]*Table2[[#This Row],[Amount]]</f>
        <v>0</v>
      </c>
    </row>
    <row r="845" spans="1:10">
      <c r="A845" s="40"/>
      <c r="B845" s="28" t="s">
        <v>362</v>
      </c>
      <c r="C845" s="40"/>
      <c r="D845" s="40"/>
      <c r="E845" s="29"/>
      <c r="F845" s="29"/>
      <c r="G845" s="62"/>
      <c r="H845" s="29"/>
      <c r="I845" s="29"/>
      <c r="J845" s="29"/>
    </row>
    <row r="846" spans="1:10" ht="43.2">
      <c r="A846" s="40"/>
      <c r="B846" s="28" t="s">
        <v>363</v>
      </c>
      <c r="C846" s="40">
        <v>8</v>
      </c>
      <c r="D846" s="40" t="s">
        <v>466</v>
      </c>
      <c r="E846" s="29">
        <v>377</v>
      </c>
      <c r="F846" s="29">
        <f>Table2[[#This Row],[Rate]]*Table2[[#This Row],[Qty]]</f>
        <v>3016</v>
      </c>
      <c r="G846" s="62">
        <f>Progress!H236</f>
        <v>1</v>
      </c>
      <c r="H846" s="29">
        <v>3016</v>
      </c>
      <c r="I846" s="29">
        <f>Table2[[#This Row],[Cumulative Amount]]-Table2[[#This Row],[Previous Amount]]</f>
        <v>0</v>
      </c>
      <c r="J846" s="29">
        <f>Table2[[#This Row],[Progress %]]*Table2[[#This Row],[Amount]]</f>
        <v>3016</v>
      </c>
    </row>
    <row r="847" spans="1:10">
      <c r="A847" s="40"/>
      <c r="B847" s="45" t="s">
        <v>366</v>
      </c>
      <c r="C847" s="40"/>
      <c r="D847" s="40"/>
      <c r="E847" s="29"/>
      <c r="F847" s="29"/>
      <c r="G847" s="62"/>
      <c r="H847" s="29"/>
      <c r="I847" s="29"/>
      <c r="J847" s="29"/>
    </row>
    <row r="848" spans="1:10">
      <c r="A848" s="40"/>
      <c r="B848" s="28" t="s">
        <v>360</v>
      </c>
      <c r="C848" s="40"/>
      <c r="D848" s="40"/>
      <c r="E848" s="29"/>
      <c r="F848" s="29"/>
      <c r="G848" s="62"/>
      <c r="H848" s="29"/>
      <c r="I848" s="29"/>
      <c r="J848" s="29"/>
    </row>
    <row r="849" spans="1:10" ht="72">
      <c r="A849" s="40"/>
      <c r="B849" s="28" t="s">
        <v>361</v>
      </c>
      <c r="C849" s="40">
        <v>7</v>
      </c>
      <c r="D849" s="40" t="s">
        <v>466</v>
      </c>
      <c r="E849" s="29">
        <v>1769</v>
      </c>
      <c r="F849" s="29">
        <f>Table2[[#This Row],[Rate]]*Table2[[#This Row],[Qty]]</f>
        <v>12383</v>
      </c>
      <c r="G849" s="62"/>
      <c r="H849" s="29">
        <v>0</v>
      </c>
      <c r="I849" s="29">
        <f>Table2[[#This Row],[Cumulative Amount]]-Table2[[#This Row],[Previous Amount]]</f>
        <v>0</v>
      </c>
      <c r="J849" s="29">
        <f>Table2[[#This Row],[Progress %]]*Table2[[#This Row],[Amount]]</f>
        <v>0</v>
      </c>
    </row>
    <row r="850" spans="1:10">
      <c r="A850" s="40"/>
      <c r="B850" s="28" t="s">
        <v>362</v>
      </c>
      <c r="C850" s="40"/>
      <c r="D850" s="40"/>
      <c r="E850" s="29"/>
      <c r="F850" s="29"/>
      <c r="G850" s="62"/>
      <c r="H850" s="29"/>
      <c r="I850" s="29"/>
      <c r="J850" s="29"/>
    </row>
    <row r="851" spans="1:10" ht="43.2">
      <c r="A851" s="40"/>
      <c r="B851" s="28" t="s">
        <v>363</v>
      </c>
      <c r="C851" s="40">
        <v>7</v>
      </c>
      <c r="D851" s="40" t="s">
        <v>466</v>
      </c>
      <c r="E851" s="29">
        <v>377</v>
      </c>
      <c r="F851" s="29">
        <f>Table2[[#This Row],[Rate]]*Table2[[#This Row],[Qty]]</f>
        <v>2639</v>
      </c>
      <c r="G851" s="62">
        <f>Progress!H237</f>
        <v>1</v>
      </c>
      <c r="H851" s="29">
        <v>2639</v>
      </c>
      <c r="I851" s="29">
        <f>Table2[[#This Row],[Cumulative Amount]]-Table2[[#This Row],[Previous Amount]]</f>
        <v>0</v>
      </c>
      <c r="J851" s="29">
        <f>Table2[[#This Row],[Progress %]]*Table2[[#This Row],[Amount]]</f>
        <v>2639</v>
      </c>
    </row>
    <row r="852" spans="1:10">
      <c r="A852" s="40"/>
      <c r="B852" s="45" t="s">
        <v>367</v>
      </c>
      <c r="C852" s="40"/>
      <c r="D852" s="40"/>
      <c r="E852" s="29"/>
      <c r="F852" s="29"/>
      <c r="G852" s="62"/>
      <c r="H852" s="29"/>
      <c r="I852" s="29"/>
      <c r="J852" s="29"/>
    </row>
    <row r="853" spans="1:10">
      <c r="A853" s="40"/>
      <c r="B853" s="28" t="s">
        <v>360</v>
      </c>
      <c r="C853" s="40"/>
      <c r="D853" s="40"/>
      <c r="E853" s="29"/>
      <c r="F853" s="29"/>
      <c r="G853" s="62"/>
      <c r="H853" s="29"/>
      <c r="I853" s="29"/>
      <c r="J853" s="29"/>
    </row>
    <row r="854" spans="1:10" ht="72">
      <c r="A854" s="40"/>
      <c r="B854" s="28" t="s">
        <v>361</v>
      </c>
      <c r="C854" s="40">
        <v>9</v>
      </c>
      <c r="D854" s="40" t="s">
        <v>466</v>
      </c>
      <c r="E854" s="29">
        <v>1769</v>
      </c>
      <c r="F854" s="29">
        <f>Table2[[#This Row],[Rate]]*Table2[[#This Row],[Qty]]</f>
        <v>15921</v>
      </c>
      <c r="G854" s="62"/>
      <c r="H854" s="29">
        <v>0</v>
      </c>
      <c r="I854" s="29">
        <f>Table2[[#This Row],[Cumulative Amount]]-Table2[[#This Row],[Previous Amount]]</f>
        <v>0</v>
      </c>
      <c r="J854" s="29">
        <f>Table2[[#This Row],[Progress %]]*Table2[[#This Row],[Amount]]</f>
        <v>0</v>
      </c>
    </row>
    <row r="855" spans="1:10">
      <c r="A855" s="40"/>
      <c r="B855" s="28" t="s">
        <v>362</v>
      </c>
      <c r="C855" s="40"/>
      <c r="D855" s="40"/>
      <c r="E855" s="29"/>
      <c r="F855" s="29"/>
      <c r="G855" s="62"/>
      <c r="H855" s="29"/>
      <c r="I855" s="29"/>
      <c r="J855" s="29"/>
    </row>
    <row r="856" spans="1:10" ht="43.2">
      <c r="A856" s="40"/>
      <c r="B856" s="28" t="s">
        <v>368</v>
      </c>
      <c r="C856" s="40">
        <v>9</v>
      </c>
      <c r="D856" s="40" t="s">
        <v>466</v>
      </c>
      <c r="E856" s="29">
        <v>543</v>
      </c>
      <c r="F856" s="29">
        <f>Table2[[#This Row],[Rate]]*Table2[[#This Row],[Qty]]</f>
        <v>4887</v>
      </c>
      <c r="G856" s="62">
        <f>Progress!H238</f>
        <v>1</v>
      </c>
      <c r="H856" s="29">
        <v>4887</v>
      </c>
      <c r="I856" s="29">
        <f>Table2[[#This Row],[Cumulative Amount]]-Table2[[#This Row],[Previous Amount]]</f>
        <v>0</v>
      </c>
      <c r="J856" s="29">
        <f>Table2[[#This Row],[Progress %]]*Table2[[#This Row],[Amount]]</f>
        <v>4887</v>
      </c>
    </row>
    <row r="857" spans="1:10">
      <c r="A857" s="40"/>
      <c r="B857" s="45" t="s">
        <v>369</v>
      </c>
      <c r="C857" s="40"/>
      <c r="D857" s="40"/>
      <c r="E857" s="29"/>
      <c r="F857" s="29"/>
      <c r="G857" s="62"/>
      <c r="H857" s="29"/>
      <c r="I857" s="29"/>
      <c r="J857" s="29"/>
    </row>
    <row r="858" spans="1:10">
      <c r="A858" s="40"/>
      <c r="B858" s="28" t="s">
        <v>360</v>
      </c>
      <c r="C858" s="40"/>
      <c r="D858" s="40"/>
      <c r="E858" s="29"/>
      <c r="F858" s="29"/>
      <c r="G858" s="62"/>
      <c r="H858" s="29"/>
      <c r="I858" s="29"/>
      <c r="J858" s="29"/>
    </row>
    <row r="859" spans="1:10" ht="72">
      <c r="A859" s="40"/>
      <c r="B859" s="28" t="s">
        <v>361</v>
      </c>
      <c r="C859" s="40">
        <v>8</v>
      </c>
      <c r="D859" s="40" t="s">
        <v>466</v>
      </c>
      <c r="E859" s="29">
        <v>1769</v>
      </c>
      <c r="F859" s="29">
        <f>Table2[[#This Row],[Rate]]*Table2[[#This Row],[Qty]]</f>
        <v>14152</v>
      </c>
      <c r="G859" s="62"/>
      <c r="H859" s="29">
        <v>0</v>
      </c>
      <c r="I859" s="29">
        <f>Table2[[#This Row],[Cumulative Amount]]-Table2[[#This Row],[Previous Amount]]</f>
        <v>0</v>
      </c>
      <c r="J859" s="29">
        <f>Table2[[#This Row],[Progress %]]*Table2[[#This Row],[Amount]]</f>
        <v>0</v>
      </c>
    </row>
    <row r="860" spans="1:10">
      <c r="A860" s="40"/>
      <c r="B860" s="28" t="s">
        <v>362</v>
      </c>
      <c r="C860" s="40"/>
      <c r="D860" s="40"/>
      <c r="E860" s="29"/>
      <c r="F860" s="29"/>
      <c r="G860" s="62"/>
      <c r="H860" s="29"/>
      <c r="I860" s="29"/>
      <c r="J860" s="29"/>
    </row>
    <row r="861" spans="1:10" ht="43.2">
      <c r="A861" s="40"/>
      <c r="B861" s="28" t="s">
        <v>370</v>
      </c>
      <c r="C861" s="40">
        <v>8</v>
      </c>
      <c r="D861" s="40" t="s">
        <v>466</v>
      </c>
      <c r="E861" s="29">
        <v>437</v>
      </c>
      <c r="F861" s="29">
        <f>Table2[[#This Row],[Rate]]*Table2[[#This Row],[Qty]]</f>
        <v>3496</v>
      </c>
      <c r="G861" s="62">
        <f>Progress!H239</f>
        <v>1</v>
      </c>
      <c r="H861" s="29">
        <v>3496</v>
      </c>
      <c r="I861" s="29">
        <f>Table2[[#This Row],[Cumulative Amount]]-Table2[[#This Row],[Previous Amount]]</f>
        <v>0</v>
      </c>
      <c r="J861" s="29">
        <f>Table2[[#This Row],[Progress %]]*Table2[[#This Row],[Amount]]</f>
        <v>3496</v>
      </c>
    </row>
    <row r="862" spans="1:10">
      <c r="A862" s="40"/>
      <c r="B862" s="45" t="s">
        <v>371</v>
      </c>
      <c r="C862" s="40"/>
      <c r="D862" s="40"/>
      <c r="E862" s="29"/>
      <c r="F862" s="29"/>
      <c r="G862" s="62"/>
      <c r="H862" s="29"/>
      <c r="I862" s="29"/>
      <c r="J862" s="29"/>
    </row>
    <row r="863" spans="1:10">
      <c r="A863" s="40"/>
      <c r="B863" s="28" t="s">
        <v>360</v>
      </c>
      <c r="C863" s="40"/>
      <c r="D863" s="40"/>
      <c r="E863" s="29"/>
      <c r="F863" s="29"/>
      <c r="G863" s="62"/>
      <c r="H863" s="29"/>
      <c r="I863" s="29"/>
      <c r="J863" s="29"/>
    </row>
    <row r="864" spans="1:10" ht="72">
      <c r="A864" s="40"/>
      <c r="B864" s="28" t="s">
        <v>372</v>
      </c>
      <c r="C864" s="40">
        <v>9</v>
      </c>
      <c r="D864" s="40" t="s">
        <v>466</v>
      </c>
      <c r="E864" s="29">
        <v>1624</v>
      </c>
      <c r="F864" s="29">
        <f>Table2[[#This Row],[Rate]]*Table2[[#This Row],[Qty]]</f>
        <v>14616</v>
      </c>
      <c r="G864" s="62"/>
      <c r="H864" s="29">
        <v>0</v>
      </c>
      <c r="I864" s="29">
        <f>Table2[[#This Row],[Cumulative Amount]]-Table2[[#This Row],[Previous Amount]]</f>
        <v>0</v>
      </c>
      <c r="J864" s="29">
        <f>Table2[[#This Row],[Progress %]]*Table2[[#This Row],[Amount]]</f>
        <v>0</v>
      </c>
    </row>
    <row r="865" spans="1:10">
      <c r="A865" s="40"/>
      <c r="B865" s="28" t="s">
        <v>362</v>
      </c>
      <c r="C865" s="40"/>
      <c r="D865" s="40"/>
      <c r="E865" s="29"/>
      <c r="F865" s="29"/>
      <c r="G865" s="62"/>
      <c r="H865" s="29"/>
      <c r="I865" s="29"/>
      <c r="J865" s="29"/>
    </row>
    <row r="866" spans="1:10" ht="43.2">
      <c r="A866" s="40"/>
      <c r="B866" s="28" t="s">
        <v>363</v>
      </c>
      <c r="C866" s="40">
        <v>9</v>
      </c>
      <c r="D866" s="40" t="s">
        <v>466</v>
      </c>
      <c r="E866" s="29">
        <v>377</v>
      </c>
      <c r="F866" s="29">
        <f>Table2[[#This Row],[Rate]]*Table2[[#This Row],[Qty]]</f>
        <v>3393</v>
      </c>
      <c r="G866" s="62">
        <f>Progress!H240</f>
        <v>1</v>
      </c>
      <c r="H866" s="29">
        <v>3393</v>
      </c>
      <c r="I866" s="29">
        <f>Table2[[#This Row],[Cumulative Amount]]-Table2[[#This Row],[Previous Amount]]</f>
        <v>0</v>
      </c>
      <c r="J866" s="29">
        <f>Table2[[#This Row],[Progress %]]*Table2[[#This Row],[Amount]]</f>
        <v>3393</v>
      </c>
    </row>
    <row r="867" spans="1:10">
      <c r="A867" s="40"/>
      <c r="B867" s="45" t="s">
        <v>373</v>
      </c>
      <c r="C867" s="40"/>
      <c r="D867" s="40"/>
      <c r="E867" s="29"/>
      <c r="F867" s="29"/>
      <c r="G867" s="62"/>
      <c r="H867" s="29"/>
      <c r="I867" s="29"/>
      <c r="J867" s="29"/>
    </row>
    <row r="868" spans="1:10">
      <c r="A868" s="40"/>
      <c r="B868" s="28" t="s">
        <v>360</v>
      </c>
      <c r="C868" s="40"/>
      <c r="D868" s="40"/>
      <c r="E868" s="29"/>
      <c r="F868" s="29"/>
      <c r="G868" s="62"/>
      <c r="H868" s="29"/>
      <c r="I868" s="29"/>
      <c r="J868" s="29"/>
    </row>
    <row r="869" spans="1:10" ht="86.4">
      <c r="A869" s="40"/>
      <c r="B869" s="28" t="s">
        <v>374</v>
      </c>
      <c r="C869" s="40">
        <v>13</v>
      </c>
      <c r="D869" s="40" t="s">
        <v>466</v>
      </c>
      <c r="E869" s="29">
        <v>4780</v>
      </c>
      <c r="F869" s="29">
        <f>Table2[[#This Row],[Rate]]*Table2[[#This Row],[Qty]]</f>
        <v>62140</v>
      </c>
      <c r="G869" s="62"/>
      <c r="H869" s="29">
        <v>0</v>
      </c>
      <c r="I869" s="29">
        <f>Table2[[#This Row],[Cumulative Amount]]-Table2[[#This Row],[Previous Amount]]</f>
        <v>0</v>
      </c>
      <c r="J869" s="29">
        <f>Table2[[#This Row],[Progress %]]*Table2[[#This Row],[Amount]]</f>
        <v>0</v>
      </c>
    </row>
    <row r="870" spans="1:10">
      <c r="A870" s="40"/>
      <c r="B870" s="28" t="s">
        <v>362</v>
      </c>
      <c r="C870" s="40"/>
      <c r="D870" s="40"/>
      <c r="E870" s="29"/>
      <c r="F870" s="29"/>
      <c r="G870" s="62"/>
      <c r="H870" s="29"/>
      <c r="I870" s="29"/>
      <c r="J870" s="29"/>
    </row>
    <row r="871" spans="1:10" ht="43.2">
      <c r="A871" s="40"/>
      <c r="B871" s="28" t="s">
        <v>375</v>
      </c>
      <c r="C871" s="40">
        <v>13</v>
      </c>
      <c r="D871" s="40" t="s">
        <v>466</v>
      </c>
      <c r="E871" s="29">
        <v>418</v>
      </c>
      <c r="F871" s="29">
        <f>Table2[[#This Row],[Rate]]*Table2[[#This Row],[Qty]]</f>
        <v>5434</v>
      </c>
      <c r="G871" s="62">
        <f>Progress!H242</f>
        <v>1</v>
      </c>
      <c r="H871" s="29">
        <v>5434</v>
      </c>
      <c r="I871" s="29">
        <f>Table2[[#This Row],[Cumulative Amount]]-Table2[[#This Row],[Previous Amount]]</f>
        <v>0</v>
      </c>
      <c r="J871" s="29">
        <f>Table2[[#This Row],[Progress %]]*Table2[[#This Row],[Amount]]</f>
        <v>5434</v>
      </c>
    </row>
    <row r="872" spans="1:10">
      <c r="A872" s="40"/>
      <c r="B872" s="45" t="s">
        <v>351</v>
      </c>
      <c r="C872" s="40"/>
      <c r="D872" s="40"/>
      <c r="E872" s="29"/>
      <c r="F872" s="29"/>
      <c r="G872" s="62"/>
      <c r="H872" s="29"/>
      <c r="I872" s="29"/>
      <c r="J872" s="29"/>
    </row>
    <row r="873" spans="1:10">
      <c r="A873" s="40"/>
      <c r="B873" s="28" t="s">
        <v>360</v>
      </c>
      <c r="C873" s="40"/>
      <c r="D873" s="40"/>
      <c r="E873" s="29"/>
      <c r="F873" s="29"/>
      <c r="G873" s="62"/>
      <c r="H873" s="29"/>
      <c r="I873" s="29"/>
      <c r="J873" s="29"/>
    </row>
    <row r="874" spans="1:10" ht="86.4">
      <c r="A874" s="40"/>
      <c r="B874" s="28" t="s">
        <v>374</v>
      </c>
      <c r="C874" s="40"/>
      <c r="D874" s="40" t="s">
        <v>466</v>
      </c>
      <c r="E874" s="29"/>
      <c r="F874" s="29"/>
      <c r="G874" s="62"/>
      <c r="H874" s="29"/>
      <c r="I874" s="29"/>
      <c r="J874" s="29"/>
    </row>
    <row r="875" spans="1:10">
      <c r="A875" s="40"/>
      <c r="B875" s="28" t="s">
        <v>362</v>
      </c>
      <c r="C875" s="40"/>
      <c r="D875" s="40"/>
      <c r="E875" s="29"/>
      <c r="F875" s="29"/>
      <c r="G875" s="62"/>
      <c r="H875" s="29"/>
      <c r="I875" s="29"/>
      <c r="J875" s="29"/>
    </row>
    <row r="876" spans="1:10" ht="43.2">
      <c r="A876" s="40"/>
      <c r="B876" s="28" t="s">
        <v>375</v>
      </c>
      <c r="C876" s="40"/>
      <c r="D876" s="40" t="s">
        <v>466</v>
      </c>
      <c r="E876" s="29"/>
      <c r="F876" s="29"/>
      <c r="G876" s="62"/>
      <c r="H876" s="29"/>
      <c r="I876" s="29"/>
      <c r="J876" s="29"/>
    </row>
    <row r="877" spans="1:10">
      <c r="A877" s="40"/>
      <c r="B877" s="45" t="s">
        <v>376</v>
      </c>
      <c r="C877" s="40"/>
      <c r="D877" s="40"/>
      <c r="E877" s="29"/>
      <c r="F877" s="29"/>
      <c r="G877" s="62"/>
      <c r="H877" s="29"/>
      <c r="I877" s="29"/>
      <c r="J877" s="29"/>
    </row>
    <row r="878" spans="1:10">
      <c r="A878" s="40"/>
      <c r="B878" s="28" t="s">
        <v>360</v>
      </c>
      <c r="C878" s="40"/>
      <c r="D878" s="40"/>
      <c r="E878" s="29"/>
      <c r="F878" s="29"/>
      <c r="G878" s="62"/>
      <c r="H878" s="29"/>
      <c r="I878" s="29"/>
      <c r="J878" s="29"/>
    </row>
    <row r="879" spans="1:10" ht="86.4">
      <c r="A879" s="40"/>
      <c r="B879" s="28" t="s">
        <v>374</v>
      </c>
      <c r="C879" s="40">
        <v>9</v>
      </c>
      <c r="D879" s="40" t="s">
        <v>466</v>
      </c>
      <c r="E879" s="29">
        <v>4780</v>
      </c>
      <c r="F879" s="29">
        <f>Table2[[#This Row],[Rate]]*Table2[[#This Row],[Qty]]</f>
        <v>43020</v>
      </c>
      <c r="G879" s="62"/>
      <c r="H879" s="29"/>
      <c r="I879" s="29">
        <f>Table2[[#This Row],[Cumulative Amount]]-Table2[[#This Row],[Previous Amount]]</f>
        <v>0</v>
      </c>
      <c r="J879" s="29">
        <f>Table2[[#This Row],[Progress %]]*Table2[[#This Row],[Amount]]</f>
        <v>0</v>
      </c>
    </row>
    <row r="880" spans="1:10">
      <c r="A880" s="40"/>
      <c r="B880" s="28" t="s">
        <v>362</v>
      </c>
      <c r="C880" s="40"/>
      <c r="D880" s="40"/>
      <c r="E880" s="29"/>
      <c r="F880" s="29"/>
      <c r="G880" s="62"/>
      <c r="H880" s="29"/>
      <c r="I880" s="29"/>
      <c r="J880" s="29"/>
    </row>
    <row r="881" spans="1:10" ht="43.2">
      <c r="A881" s="40"/>
      <c r="B881" s="28" t="s">
        <v>375</v>
      </c>
      <c r="C881" s="40">
        <v>9</v>
      </c>
      <c r="D881" s="40" t="s">
        <v>466</v>
      </c>
      <c r="E881" s="29">
        <v>418</v>
      </c>
      <c r="F881" s="29">
        <f>Table2[[#This Row],[Rate]]*Table2[[#This Row],[Qty]]</f>
        <v>3762</v>
      </c>
      <c r="G881" s="62">
        <f>Progress!H243</f>
        <v>1</v>
      </c>
      <c r="H881" s="29">
        <v>3762</v>
      </c>
      <c r="I881" s="29">
        <f>Table2[[#This Row],[Cumulative Amount]]-Table2[[#This Row],[Previous Amount]]</f>
        <v>0</v>
      </c>
      <c r="J881" s="29">
        <f>Table2[[#This Row],[Progress %]]*Table2[[#This Row],[Amount]]</f>
        <v>3762</v>
      </c>
    </row>
    <row r="882" spans="1:10">
      <c r="A882" s="40"/>
      <c r="B882" s="45" t="s">
        <v>377</v>
      </c>
      <c r="C882" s="40"/>
      <c r="D882" s="40"/>
      <c r="E882" s="29"/>
      <c r="F882" s="29"/>
      <c r="G882" s="62"/>
      <c r="H882" s="29"/>
      <c r="I882" s="29"/>
      <c r="J882" s="29"/>
    </row>
    <row r="883" spans="1:10">
      <c r="A883" s="40"/>
      <c r="B883" s="28" t="s">
        <v>360</v>
      </c>
      <c r="C883" s="40"/>
      <c r="D883" s="40"/>
      <c r="E883" s="29"/>
      <c r="F883" s="29"/>
      <c r="G883" s="62"/>
      <c r="H883" s="29"/>
      <c r="I883" s="29"/>
      <c r="J883" s="29"/>
    </row>
    <row r="884" spans="1:10" ht="86.4">
      <c r="A884" s="40"/>
      <c r="B884" s="28" t="s">
        <v>374</v>
      </c>
      <c r="C884" s="40">
        <v>18</v>
      </c>
      <c r="D884" s="40" t="s">
        <v>466</v>
      </c>
      <c r="E884" s="29">
        <v>4780</v>
      </c>
      <c r="F884" s="29">
        <f>Table2[[#This Row],[Rate]]*Table2[[#This Row],[Qty]]</f>
        <v>86040</v>
      </c>
      <c r="G884" s="62"/>
      <c r="H884" s="29">
        <v>0</v>
      </c>
      <c r="I884" s="29">
        <f>Table2[[#This Row],[Cumulative Amount]]-Table2[[#This Row],[Previous Amount]]</f>
        <v>0</v>
      </c>
      <c r="J884" s="29">
        <f>Table2[[#This Row],[Progress %]]*Table2[[#This Row],[Amount]]</f>
        <v>0</v>
      </c>
    </row>
    <row r="885" spans="1:10">
      <c r="A885" s="40"/>
      <c r="B885" s="28" t="s">
        <v>362</v>
      </c>
      <c r="C885" s="40"/>
      <c r="D885" s="40"/>
      <c r="E885" s="29"/>
      <c r="F885" s="29"/>
      <c r="G885" s="62"/>
      <c r="H885" s="29"/>
      <c r="I885" s="29"/>
      <c r="J885" s="29"/>
    </row>
    <row r="886" spans="1:10" ht="43.2">
      <c r="A886" s="40"/>
      <c r="B886" s="28" t="s">
        <v>375</v>
      </c>
      <c r="C886" s="40">
        <v>18</v>
      </c>
      <c r="D886" s="40" t="s">
        <v>466</v>
      </c>
      <c r="E886" s="29">
        <v>418</v>
      </c>
      <c r="F886" s="29">
        <f>Table2[[#This Row],[Rate]]*Table2[[#This Row],[Qty]]</f>
        <v>7524</v>
      </c>
      <c r="G886" s="62">
        <f>Progress!H244</f>
        <v>1</v>
      </c>
      <c r="H886" s="29">
        <v>7524</v>
      </c>
      <c r="I886" s="29">
        <f>Table2[[#This Row],[Cumulative Amount]]-Table2[[#This Row],[Previous Amount]]</f>
        <v>0</v>
      </c>
      <c r="J886" s="29">
        <f>Table2[[#This Row],[Progress %]]*Table2[[#This Row],[Amount]]</f>
        <v>7524</v>
      </c>
    </row>
    <row r="887" spans="1:10">
      <c r="A887" s="40"/>
      <c r="B887" s="45" t="s">
        <v>378</v>
      </c>
      <c r="C887" s="40"/>
      <c r="D887" s="40"/>
      <c r="E887" s="29"/>
      <c r="F887" s="29"/>
      <c r="G887" s="62"/>
      <c r="H887" s="29"/>
      <c r="I887" s="29"/>
      <c r="J887" s="29"/>
    </row>
    <row r="888" spans="1:10">
      <c r="A888" s="40"/>
      <c r="B888" s="28" t="s">
        <v>360</v>
      </c>
      <c r="C888" s="40"/>
      <c r="D888" s="40"/>
      <c r="E888" s="29"/>
      <c r="F888" s="29"/>
      <c r="G888" s="62"/>
      <c r="H888" s="29"/>
      <c r="I888" s="29"/>
      <c r="J888" s="29"/>
    </row>
    <row r="889" spans="1:10" ht="86.4">
      <c r="A889" s="40"/>
      <c r="B889" s="28" t="s">
        <v>374</v>
      </c>
      <c r="C889" s="40"/>
      <c r="D889" s="40" t="s">
        <v>466</v>
      </c>
      <c r="E889" s="29"/>
      <c r="F889" s="29"/>
      <c r="G889" s="62"/>
      <c r="H889" s="29"/>
      <c r="I889" s="29"/>
      <c r="J889" s="29"/>
    </row>
    <row r="890" spans="1:10">
      <c r="A890" s="40"/>
      <c r="B890" s="28" t="s">
        <v>362</v>
      </c>
      <c r="C890" s="40"/>
      <c r="D890" s="40"/>
      <c r="E890" s="29"/>
      <c r="F890" s="29"/>
      <c r="G890" s="62"/>
      <c r="H890" s="29"/>
      <c r="I890" s="29"/>
      <c r="J890" s="29"/>
    </row>
    <row r="891" spans="1:10" ht="43.2">
      <c r="A891" s="40"/>
      <c r="B891" s="28" t="s">
        <v>375</v>
      </c>
      <c r="C891" s="40"/>
      <c r="D891" s="40" t="s">
        <v>466</v>
      </c>
      <c r="E891" s="29"/>
      <c r="F891" s="29"/>
      <c r="G891" s="62"/>
      <c r="H891" s="29"/>
      <c r="I891" s="29"/>
      <c r="J891" s="29"/>
    </row>
    <row r="892" spans="1:10">
      <c r="A892" s="40"/>
      <c r="B892" s="45" t="s">
        <v>379</v>
      </c>
      <c r="C892" s="40"/>
      <c r="D892" s="40"/>
      <c r="E892" s="29"/>
      <c r="F892" s="29"/>
      <c r="G892" s="62"/>
      <c r="H892" s="29"/>
      <c r="I892" s="29"/>
      <c r="J892" s="29"/>
    </row>
    <row r="893" spans="1:10">
      <c r="A893" s="40"/>
      <c r="B893" s="28" t="s">
        <v>360</v>
      </c>
      <c r="C893" s="40"/>
      <c r="D893" s="40"/>
      <c r="E893" s="29"/>
      <c r="F893" s="29"/>
      <c r="G893" s="62"/>
      <c r="H893" s="29"/>
      <c r="I893" s="29"/>
      <c r="J893" s="29"/>
    </row>
    <row r="894" spans="1:10" ht="86.4">
      <c r="A894" s="40"/>
      <c r="B894" s="28" t="s">
        <v>374</v>
      </c>
      <c r="C894" s="40">
        <v>9</v>
      </c>
      <c r="D894" s="40" t="s">
        <v>466</v>
      </c>
      <c r="E894" s="29">
        <v>4780</v>
      </c>
      <c r="F894" s="29">
        <f>Table2[[#This Row],[Rate]]*Table2[[#This Row],[Qty]]</f>
        <v>43020</v>
      </c>
      <c r="G894" s="62"/>
      <c r="H894" s="29">
        <v>0</v>
      </c>
      <c r="I894" s="29">
        <f>Table2[[#This Row],[Cumulative Amount]]-Table2[[#This Row],[Previous Amount]]</f>
        <v>0</v>
      </c>
      <c r="J894" s="29">
        <f>Table2[[#This Row],[Progress %]]*Table2[[#This Row],[Amount]]</f>
        <v>0</v>
      </c>
    </row>
    <row r="895" spans="1:10">
      <c r="A895" s="40"/>
      <c r="B895" s="28" t="s">
        <v>362</v>
      </c>
      <c r="C895" s="40"/>
      <c r="D895" s="40"/>
      <c r="E895" s="29"/>
      <c r="F895" s="29"/>
      <c r="G895" s="62"/>
      <c r="H895" s="29"/>
      <c r="I895" s="29"/>
      <c r="J895" s="29"/>
    </row>
    <row r="896" spans="1:10" ht="43.2">
      <c r="A896" s="40"/>
      <c r="B896" s="28" t="s">
        <v>375</v>
      </c>
      <c r="C896" s="40">
        <v>9</v>
      </c>
      <c r="D896" s="40" t="s">
        <v>466</v>
      </c>
      <c r="E896" s="29">
        <v>418</v>
      </c>
      <c r="F896" s="29">
        <f>Table2[[#This Row],[Rate]]*Table2[[#This Row],[Qty]]</f>
        <v>3762</v>
      </c>
      <c r="G896" s="62">
        <f>Progress!H245</f>
        <v>1</v>
      </c>
      <c r="H896" s="29">
        <v>3762</v>
      </c>
      <c r="I896" s="29">
        <f>Table2[[#This Row],[Cumulative Amount]]-Table2[[#This Row],[Previous Amount]]</f>
        <v>0</v>
      </c>
      <c r="J896" s="29">
        <f>Table2[[#This Row],[Progress %]]*Table2[[#This Row],[Amount]]</f>
        <v>3762</v>
      </c>
    </row>
    <row r="897" spans="1:10">
      <c r="A897" s="40"/>
      <c r="B897" s="45" t="s">
        <v>353</v>
      </c>
      <c r="C897" s="40"/>
      <c r="D897" s="40"/>
      <c r="E897" s="29"/>
      <c r="F897" s="29"/>
      <c r="G897" s="62"/>
      <c r="H897" s="29"/>
      <c r="I897" s="29"/>
      <c r="J897" s="29"/>
    </row>
    <row r="898" spans="1:10">
      <c r="A898" s="40"/>
      <c r="B898" s="28" t="s">
        <v>360</v>
      </c>
      <c r="C898" s="40"/>
      <c r="D898" s="40"/>
      <c r="E898" s="29"/>
      <c r="F898" s="29"/>
      <c r="G898" s="62"/>
      <c r="H898" s="29"/>
      <c r="I898" s="29"/>
      <c r="J898" s="29"/>
    </row>
    <row r="899" spans="1:10" ht="72">
      <c r="A899" s="40"/>
      <c r="B899" s="28" t="s">
        <v>361</v>
      </c>
      <c r="C899" s="40"/>
      <c r="D899" s="40" t="s">
        <v>466</v>
      </c>
      <c r="E899" s="29"/>
      <c r="F899" s="29"/>
      <c r="G899" s="62"/>
      <c r="H899" s="29"/>
      <c r="I899" s="29"/>
      <c r="J899" s="29"/>
    </row>
    <row r="900" spans="1:10">
      <c r="A900" s="40"/>
      <c r="B900" s="28" t="s">
        <v>362</v>
      </c>
      <c r="C900" s="40"/>
      <c r="D900" s="40"/>
      <c r="E900" s="29"/>
      <c r="F900" s="29"/>
      <c r="G900" s="62"/>
      <c r="H900" s="29"/>
      <c r="I900" s="29"/>
      <c r="J900" s="29"/>
    </row>
    <row r="901" spans="1:10" ht="43.2">
      <c r="A901" s="40"/>
      <c r="B901" s="28" t="s">
        <v>380</v>
      </c>
      <c r="C901" s="40"/>
      <c r="D901" s="40" t="s">
        <v>466</v>
      </c>
      <c r="E901" s="29"/>
      <c r="F901" s="29"/>
      <c r="G901" s="62"/>
      <c r="H901" s="29"/>
      <c r="I901" s="29"/>
      <c r="J901" s="29"/>
    </row>
    <row r="902" spans="1:10">
      <c r="A902" s="40"/>
      <c r="B902" s="45" t="s">
        <v>381</v>
      </c>
      <c r="C902" s="40"/>
      <c r="D902" s="40"/>
      <c r="E902" s="29"/>
      <c r="F902" s="29"/>
      <c r="G902" s="62"/>
      <c r="H902" s="29"/>
      <c r="I902" s="29"/>
      <c r="J902" s="29"/>
    </row>
    <row r="903" spans="1:10">
      <c r="A903" s="40"/>
      <c r="B903" s="28" t="s">
        <v>360</v>
      </c>
      <c r="C903" s="40"/>
      <c r="D903" s="40"/>
      <c r="E903" s="29"/>
      <c r="F903" s="29"/>
      <c r="G903" s="62"/>
      <c r="H903" s="29"/>
      <c r="I903" s="29"/>
      <c r="J903" s="29"/>
    </row>
    <row r="904" spans="1:10" ht="72">
      <c r="A904" s="40"/>
      <c r="B904" s="28" t="s">
        <v>361</v>
      </c>
      <c r="C904" s="40">
        <v>2</v>
      </c>
      <c r="D904" s="40" t="s">
        <v>466</v>
      </c>
      <c r="E904" s="29">
        <v>1769</v>
      </c>
      <c r="F904" s="29">
        <f>Table2[[#This Row],[Rate]]*Table2[[#This Row],[Qty]]</f>
        <v>3538</v>
      </c>
      <c r="G904" s="62"/>
      <c r="H904" s="29">
        <v>0</v>
      </c>
      <c r="I904" s="29">
        <f>Table2[[#This Row],[Cumulative Amount]]-Table2[[#This Row],[Previous Amount]]</f>
        <v>0</v>
      </c>
      <c r="J904" s="29">
        <f>Table2[[#This Row],[Progress %]]*Table2[[#This Row],[Amount]]</f>
        <v>0</v>
      </c>
    </row>
    <row r="905" spans="1:10">
      <c r="A905" s="40"/>
      <c r="B905" s="28" t="s">
        <v>362</v>
      </c>
      <c r="C905" s="40"/>
      <c r="D905" s="40"/>
      <c r="E905" s="29"/>
      <c r="F905" s="29"/>
      <c r="G905" s="62"/>
      <c r="H905" s="29"/>
      <c r="I905" s="29"/>
      <c r="J905" s="29"/>
    </row>
    <row r="906" spans="1:10" ht="43.2">
      <c r="A906" s="40"/>
      <c r="B906" s="28" t="s">
        <v>380</v>
      </c>
      <c r="C906" s="40">
        <v>2</v>
      </c>
      <c r="D906" s="40" t="s">
        <v>466</v>
      </c>
      <c r="E906" s="29">
        <v>377</v>
      </c>
      <c r="F906" s="29">
        <f>Table2[[#This Row],[Rate]]*Table2[[#This Row],[Qty]]</f>
        <v>754</v>
      </c>
      <c r="G906" s="62">
        <f>Progress!H233</f>
        <v>1</v>
      </c>
      <c r="H906" s="29">
        <v>754</v>
      </c>
      <c r="I906" s="29">
        <f>Table2[[#This Row],[Cumulative Amount]]-Table2[[#This Row],[Previous Amount]]</f>
        <v>0</v>
      </c>
      <c r="J906" s="29">
        <f>Table2[[#This Row],[Progress %]]*Table2[[#This Row],[Amount]]</f>
        <v>754</v>
      </c>
    </row>
    <row r="907" spans="1:10">
      <c r="A907" s="40"/>
      <c r="B907" s="45" t="s">
        <v>382</v>
      </c>
      <c r="C907" s="40"/>
      <c r="D907" s="40"/>
      <c r="E907" s="29"/>
      <c r="F907" s="29"/>
      <c r="G907" s="62"/>
      <c r="H907" s="29"/>
      <c r="I907" s="29"/>
      <c r="J907" s="29"/>
    </row>
    <row r="908" spans="1:10">
      <c r="A908" s="40"/>
      <c r="B908" s="28" t="s">
        <v>360</v>
      </c>
      <c r="C908" s="40"/>
      <c r="D908" s="40"/>
      <c r="E908" s="29"/>
      <c r="F908" s="29"/>
      <c r="G908" s="62"/>
      <c r="H908" s="29"/>
      <c r="I908" s="29"/>
      <c r="J908" s="29"/>
    </row>
    <row r="909" spans="1:10" ht="72">
      <c r="A909" s="40"/>
      <c r="B909" s="28" t="s">
        <v>361</v>
      </c>
      <c r="C909" s="40">
        <v>4</v>
      </c>
      <c r="D909" s="40" t="s">
        <v>466</v>
      </c>
      <c r="E909" s="29">
        <v>3946</v>
      </c>
      <c r="F909" s="29">
        <f>Table2[[#This Row],[Rate]]*Table2[[#This Row],[Qty]]</f>
        <v>15784</v>
      </c>
      <c r="G909" s="62"/>
      <c r="H909" s="29">
        <v>0</v>
      </c>
      <c r="I909" s="29">
        <f>Table2[[#This Row],[Cumulative Amount]]-Table2[[#This Row],[Previous Amount]]</f>
        <v>0</v>
      </c>
      <c r="J909" s="29">
        <f>Table2[[#This Row],[Progress %]]*Table2[[#This Row],[Amount]]</f>
        <v>0</v>
      </c>
    </row>
    <row r="910" spans="1:10">
      <c r="A910" s="40"/>
      <c r="B910" s="28" t="s">
        <v>362</v>
      </c>
      <c r="C910" s="40"/>
      <c r="D910" s="40"/>
      <c r="E910" s="29"/>
      <c r="F910" s="29"/>
      <c r="G910" s="62"/>
      <c r="H910" s="29"/>
      <c r="I910" s="29"/>
      <c r="J910" s="29"/>
    </row>
    <row r="911" spans="1:10" ht="43.2">
      <c r="A911" s="40"/>
      <c r="B911" s="28" t="s">
        <v>380</v>
      </c>
      <c r="C911" s="40">
        <v>4</v>
      </c>
      <c r="D911" s="40" t="s">
        <v>466</v>
      </c>
      <c r="E911" s="29">
        <v>418</v>
      </c>
      <c r="F911" s="29">
        <f>Table2[[#This Row],[Rate]]*Table2[[#This Row],[Qty]]</f>
        <v>1672</v>
      </c>
      <c r="G911" s="62">
        <f>Progress!H247</f>
        <v>1</v>
      </c>
      <c r="H911" s="29">
        <v>1672</v>
      </c>
      <c r="I911" s="29">
        <f>Table2[[#This Row],[Cumulative Amount]]-Table2[[#This Row],[Previous Amount]]</f>
        <v>0</v>
      </c>
      <c r="J911" s="29">
        <f>Table2[[#This Row],[Progress %]]*Table2[[#This Row],[Amount]]</f>
        <v>1672</v>
      </c>
    </row>
    <row r="912" spans="1:10">
      <c r="A912" s="40"/>
      <c r="B912" s="45" t="s">
        <v>383</v>
      </c>
      <c r="C912" s="40"/>
      <c r="D912" s="40"/>
      <c r="E912" s="29"/>
      <c r="F912" s="29"/>
      <c r="G912" s="62"/>
      <c r="H912" s="29"/>
      <c r="I912" s="29"/>
      <c r="J912" s="29"/>
    </row>
    <row r="913" spans="1:10">
      <c r="A913" s="40"/>
      <c r="B913" s="28" t="s">
        <v>360</v>
      </c>
      <c r="C913" s="40"/>
      <c r="D913" s="40"/>
      <c r="E913" s="29"/>
      <c r="F913" s="29"/>
      <c r="G913" s="62"/>
      <c r="H913" s="29"/>
      <c r="I913" s="29"/>
      <c r="J913" s="29"/>
    </row>
    <row r="914" spans="1:10" ht="72">
      <c r="A914" s="40"/>
      <c r="B914" s="28" t="s">
        <v>361</v>
      </c>
      <c r="C914" s="40">
        <v>1</v>
      </c>
      <c r="D914" s="40" t="s">
        <v>466</v>
      </c>
      <c r="E914" s="29">
        <v>3946</v>
      </c>
      <c r="F914" s="29">
        <f>Table2[[#This Row],[Rate]]*Table2[[#This Row],[Qty]]</f>
        <v>3946</v>
      </c>
      <c r="G914" s="62"/>
      <c r="H914" s="29">
        <v>0</v>
      </c>
      <c r="I914" s="29">
        <f>Table2[[#This Row],[Cumulative Amount]]-Table2[[#This Row],[Previous Amount]]</f>
        <v>0</v>
      </c>
      <c r="J914" s="29">
        <f>Table2[[#This Row],[Progress %]]*Table2[[#This Row],[Amount]]</f>
        <v>0</v>
      </c>
    </row>
    <row r="915" spans="1:10">
      <c r="A915" s="40"/>
      <c r="B915" s="28" t="s">
        <v>362</v>
      </c>
      <c r="C915" s="40"/>
      <c r="D915" s="40"/>
      <c r="E915" s="29"/>
      <c r="F915" s="29"/>
      <c r="G915" s="62"/>
      <c r="H915" s="29"/>
      <c r="I915" s="29"/>
      <c r="J915" s="29"/>
    </row>
    <row r="916" spans="1:10" ht="43.2">
      <c r="A916" s="40"/>
      <c r="B916" s="28" t="s">
        <v>380</v>
      </c>
      <c r="C916" s="40">
        <v>1</v>
      </c>
      <c r="D916" s="40" t="s">
        <v>466</v>
      </c>
      <c r="E916" s="29">
        <v>418</v>
      </c>
      <c r="F916" s="29">
        <f>Table2[[#This Row],[Rate]]*Table2[[#This Row],[Qty]]</f>
        <v>418</v>
      </c>
      <c r="G916" s="62">
        <f>Progress!H248</f>
        <v>1</v>
      </c>
      <c r="H916" s="29">
        <v>418</v>
      </c>
      <c r="I916" s="29">
        <f>Table2[[#This Row],[Cumulative Amount]]-Table2[[#This Row],[Previous Amount]]</f>
        <v>0</v>
      </c>
      <c r="J916" s="29">
        <f>Table2[[#This Row],[Progress %]]*Table2[[#This Row],[Amount]]</f>
        <v>418</v>
      </c>
    </row>
    <row r="917" spans="1:10">
      <c r="A917" s="40"/>
      <c r="B917" s="45" t="s">
        <v>384</v>
      </c>
      <c r="C917" s="40"/>
      <c r="D917" s="40"/>
      <c r="E917" s="29"/>
      <c r="F917" s="29"/>
      <c r="G917" s="62"/>
      <c r="H917" s="29"/>
      <c r="I917" s="29"/>
      <c r="J917" s="29"/>
    </row>
    <row r="918" spans="1:10">
      <c r="A918" s="40"/>
      <c r="B918" s="28" t="s">
        <v>360</v>
      </c>
      <c r="C918" s="40"/>
      <c r="D918" s="40"/>
      <c r="E918" s="29"/>
      <c r="F918" s="29"/>
      <c r="G918" s="62"/>
      <c r="H918" s="29"/>
      <c r="I918" s="29"/>
      <c r="J918" s="29"/>
    </row>
    <row r="919" spans="1:10" ht="72">
      <c r="A919" s="40"/>
      <c r="B919" s="28" t="s">
        <v>361</v>
      </c>
      <c r="C919" s="40">
        <v>9</v>
      </c>
      <c r="D919" s="40" t="s">
        <v>466</v>
      </c>
      <c r="E919" s="29">
        <v>3946</v>
      </c>
      <c r="F919" s="29">
        <f>Table2[[#This Row],[Rate]]*Table2[[#This Row],[Qty]]</f>
        <v>35514</v>
      </c>
      <c r="G919" s="62"/>
      <c r="H919" s="29">
        <v>0</v>
      </c>
      <c r="I919" s="29">
        <f>Table2[[#This Row],[Cumulative Amount]]-Table2[[#This Row],[Previous Amount]]</f>
        <v>0</v>
      </c>
      <c r="J919" s="29">
        <f>Table2[[#This Row],[Progress %]]*Table2[[#This Row],[Amount]]</f>
        <v>0</v>
      </c>
    </row>
    <row r="920" spans="1:10">
      <c r="A920" s="40"/>
      <c r="B920" s="28" t="s">
        <v>362</v>
      </c>
      <c r="C920" s="40"/>
      <c r="D920" s="40"/>
      <c r="E920" s="29"/>
      <c r="F920" s="29"/>
      <c r="G920" s="62"/>
      <c r="H920" s="29"/>
      <c r="I920" s="29"/>
      <c r="J920" s="29"/>
    </row>
    <row r="921" spans="1:10" ht="43.2">
      <c r="A921" s="40"/>
      <c r="B921" s="28" t="s">
        <v>380</v>
      </c>
      <c r="C921" s="40">
        <v>9</v>
      </c>
      <c r="D921" s="40" t="s">
        <v>466</v>
      </c>
      <c r="E921" s="29">
        <v>418</v>
      </c>
      <c r="F921" s="29">
        <f>Table2[[#This Row],[Rate]]*Table2[[#This Row],[Qty]]</f>
        <v>3762</v>
      </c>
      <c r="G921" s="62">
        <f>Progress!H249</f>
        <v>1</v>
      </c>
      <c r="H921" s="29">
        <v>3762</v>
      </c>
      <c r="I921" s="29">
        <f>Table2[[#This Row],[Cumulative Amount]]-Table2[[#This Row],[Previous Amount]]</f>
        <v>0</v>
      </c>
      <c r="J921" s="29">
        <f>Table2[[#This Row],[Progress %]]*Table2[[#This Row],[Amount]]</f>
        <v>3762</v>
      </c>
    </row>
    <row r="922" spans="1:10">
      <c r="A922" s="40"/>
      <c r="B922" s="45" t="s">
        <v>385</v>
      </c>
      <c r="C922" s="40"/>
      <c r="D922" s="40"/>
      <c r="E922" s="29"/>
      <c r="F922" s="29"/>
      <c r="G922" s="62"/>
      <c r="H922" s="29"/>
      <c r="I922" s="29"/>
      <c r="J922" s="29"/>
    </row>
    <row r="923" spans="1:10">
      <c r="A923" s="40"/>
      <c r="B923" s="28" t="s">
        <v>360</v>
      </c>
      <c r="C923" s="40"/>
      <c r="D923" s="40"/>
      <c r="E923" s="29"/>
      <c r="F923" s="29"/>
      <c r="G923" s="62"/>
      <c r="H923" s="29"/>
      <c r="I923" s="29"/>
      <c r="J923" s="29"/>
    </row>
    <row r="924" spans="1:10" ht="72">
      <c r="A924" s="40"/>
      <c r="B924" s="28" t="s">
        <v>361</v>
      </c>
      <c r="C924" s="40">
        <v>5</v>
      </c>
      <c r="D924" s="40" t="s">
        <v>466</v>
      </c>
      <c r="E924" s="29">
        <v>3946</v>
      </c>
      <c r="F924" s="29">
        <f>Table2[[#This Row],[Rate]]*Table2[[#This Row],[Qty]]</f>
        <v>19730</v>
      </c>
      <c r="G924" s="62"/>
      <c r="H924" s="29">
        <v>0</v>
      </c>
      <c r="I924" s="29">
        <f>Table2[[#This Row],[Cumulative Amount]]-Table2[[#This Row],[Previous Amount]]</f>
        <v>0</v>
      </c>
      <c r="J924" s="29">
        <f>Table2[[#This Row],[Progress %]]*Table2[[#This Row],[Amount]]</f>
        <v>0</v>
      </c>
    </row>
    <row r="925" spans="1:10">
      <c r="A925" s="40"/>
      <c r="B925" s="28" t="s">
        <v>362</v>
      </c>
      <c r="C925" s="40"/>
      <c r="D925" s="40"/>
      <c r="E925" s="29"/>
      <c r="F925" s="29"/>
      <c r="G925" s="62"/>
      <c r="H925" s="29"/>
      <c r="I925" s="29"/>
      <c r="J925" s="29"/>
    </row>
    <row r="926" spans="1:10" ht="43.2">
      <c r="A926" s="40"/>
      <c r="B926" s="28" t="s">
        <v>380</v>
      </c>
      <c r="C926" s="40">
        <v>5</v>
      </c>
      <c r="D926" s="40" t="s">
        <v>466</v>
      </c>
      <c r="E926" s="29">
        <v>418</v>
      </c>
      <c r="F926" s="29">
        <f>Table2[[#This Row],[Rate]]*Table2[[#This Row],[Qty]]</f>
        <v>2090</v>
      </c>
      <c r="G926" s="62">
        <f>Progress!H250</f>
        <v>1</v>
      </c>
      <c r="H926" s="29">
        <v>2090</v>
      </c>
      <c r="I926" s="29">
        <f>Table2[[#This Row],[Cumulative Amount]]-Table2[[#This Row],[Previous Amount]]</f>
        <v>0</v>
      </c>
      <c r="J926" s="29">
        <f>Table2[[#This Row],[Progress %]]*Table2[[#This Row],[Amount]]</f>
        <v>2090</v>
      </c>
    </row>
    <row r="927" spans="1:10">
      <c r="A927" s="40"/>
      <c r="B927" s="45" t="s">
        <v>354</v>
      </c>
      <c r="C927" s="40"/>
      <c r="D927" s="40"/>
      <c r="E927" s="29"/>
      <c r="F927" s="29"/>
      <c r="G927" s="62"/>
      <c r="H927" s="29"/>
      <c r="I927" s="29"/>
      <c r="J927" s="29"/>
    </row>
    <row r="928" spans="1:10">
      <c r="A928" s="40"/>
      <c r="B928" s="28" t="s">
        <v>360</v>
      </c>
      <c r="C928" s="40"/>
      <c r="D928" s="40"/>
      <c r="E928" s="29"/>
      <c r="F928" s="29"/>
      <c r="G928" s="62"/>
      <c r="H928" s="29"/>
      <c r="I928" s="29"/>
      <c r="J928" s="29"/>
    </row>
    <row r="929" spans="1:10" ht="72">
      <c r="A929" s="40"/>
      <c r="B929" s="28" t="s">
        <v>361</v>
      </c>
      <c r="C929" s="40">
        <v>5</v>
      </c>
      <c r="D929" s="40" t="s">
        <v>466</v>
      </c>
      <c r="E929" s="29">
        <v>0</v>
      </c>
      <c r="F929" s="29"/>
      <c r="G929" s="62"/>
      <c r="H929" s="29"/>
      <c r="I929" s="29">
        <f>Table2[[#This Row],[Cumulative Amount]]-Table2[[#This Row],[Previous Amount]]</f>
        <v>0</v>
      </c>
      <c r="J929" s="29">
        <f>Table2[[#This Row],[Progress %]]*Table2[[#This Row],[Amount]]</f>
        <v>0</v>
      </c>
    </row>
    <row r="930" spans="1:10">
      <c r="A930" s="40"/>
      <c r="B930" s="28" t="s">
        <v>362</v>
      </c>
      <c r="C930" s="40"/>
      <c r="D930" s="40"/>
      <c r="E930" s="29"/>
      <c r="F930" s="29"/>
      <c r="G930" s="62"/>
      <c r="H930" s="29"/>
      <c r="I930" s="29"/>
      <c r="J930" s="29"/>
    </row>
    <row r="931" spans="1:10" ht="43.2">
      <c r="A931" s="40"/>
      <c r="B931" s="28" t="s">
        <v>380</v>
      </c>
      <c r="C931" s="40">
        <v>5</v>
      </c>
      <c r="D931" s="40" t="s">
        <v>466</v>
      </c>
      <c r="E931" s="29">
        <v>0</v>
      </c>
      <c r="F931" s="29"/>
      <c r="G931" s="62"/>
      <c r="H931" s="29"/>
      <c r="I931" s="29">
        <f>Table2[[#This Row],[Cumulative Amount]]-Table2[[#This Row],[Previous Amount]]</f>
        <v>0</v>
      </c>
      <c r="J931" s="29">
        <f>Table2[[#This Row],[Progress %]]*Table2[[#This Row],[Amount]]</f>
        <v>0</v>
      </c>
    </row>
    <row r="932" spans="1:10">
      <c r="A932" s="40"/>
      <c r="B932" s="45" t="s">
        <v>386</v>
      </c>
      <c r="C932" s="40"/>
      <c r="D932" s="40"/>
      <c r="E932" s="29"/>
      <c r="F932" s="29"/>
      <c r="G932" s="62"/>
      <c r="H932" s="29"/>
      <c r="I932" s="29"/>
      <c r="J932" s="29"/>
    </row>
    <row r="933" spans="1:10">
      <c r="A933" s="40"/>
      <c r="B933" s="28" t="s">
        <v>360</v>
      </c>
      <c r="C933" s="40"/>
      <c r="D933" s="40"/>
      <c r="E933" s="29"/>
      <c r="F933" s="29"/>
      <c r="G933" s="62"/>
      <c r="H933" s="29"/>
      <c r="I933" s="29"/>
      <c r="J933" s="29"/>
    </row>
    <row r="934" spans="1:10" ht="72">
      <c r="A934" s="40"/>
      <c r="B934" s="28" t="s">
        <v>361</v>
      </c>
      <c r="C934" s="40">
        <v>5</v>
      </c>
      <c r="D934" s="40" t="s">
        <v>466</v>
      </c>
      <c r="E934" s="29">
        <v>0</v>
      </c>
      <c r="F934" s="29"/>
      <c r="G934" s="62"/>
      <c r="H934" s="29"/>
      <c r="I934" s="29">
        <f>Table2[[#This Row],[Cumulative Amount]]-Table2[[#This Row],[Previous Amount]]</f>
        <v>0</v>
      </c>
      <c r="J934" s="29">
        <f>Table2[[#This Row],[Progress %]]*Table2[[#This Row],[Amount]]</f>
        <v>0</v>
      </c>
    </row>
    <row r="935" spans="1:10">
      <c r="A935" s="40"/>
      <c r="B935" s="28" t="s">
        <v>362</v>
      </c>
      <c r="C935" s="40"/>
      <c r="D935" s="40"/>
      <c r="E935" s="29"/>
      <c r="F935" s="29"/>
      <c r="G935" s="62"/>
      <c r="H935" s="29"/>
      <c r="I935" s="29"/>
      <c r="J935" s="29"/>
    </row>
    <row r="936" spans="1:10" ht="43.2">
      <c r="A936" s="40"/>
      <c r="B936" s="28" t="s">
        <v>380</v>
      </c>
      <c r="C936" s="40">
        <v>5</v>
      </c>
      <c r="D936" s="40" t="s">
        <v>466</v>
      </c>
      <c r="E936" s="29">
        <v>0</v>
      </c>
      <c r="F936" s="29"/>
      <c r="G936" s="62"/>
      <c r="H936" s="29"/>
      <c r="I936" s="29">
        <f>Table2[[#This Row],[Cumulative Amount]]-Table2[[#This Row],[Previous Amount]]</f>
        <v>0</v>
      </c>
      <c r="J936" s="29">
        <f>Table2[[#This Row],[Progress %]]*Table2[[#This Row],[Amount]]</f>
        <v>0</v>
      </c>
    </row>
    <row r="937" spans="1:10">
      <c r="A937" s="40"/>
      <c r="B937" s="45" t="s">
        <v>387</v>
      </c>
      <c r="C937" s="40"/>
      <c r="D937" s="40"/>
      <c r="E937" s="29"/>
      <c r="F937" s="29"/>
      <c r="G937" s="62"/>
      <c r="H937" s="29"/>
      <c r="I937" s="29"/>
      <c r="J937" s="29"/>
    </row>
    <row r="938" spans="1:10">
      <c r="A938" s="40"/>
      <c r="B938" s="28" t="s">
        <v>360</v>
      </c>
      <c r="C938" s="40"/>
      <c r="D938" s="40"/>
      <c r="E938" s="29"/>
      <c r="F938" s="29"/>
      <c r="G938" s="62"/>
      <c r="H938" s="29"/>
      <c r="I938" s="29"/>
      <c r="J938" s="29"/>
    </row>
    <row r="939" spans="1:10" ht="72">
      <c r="A939" s="40"/>
      <c r="B939" s="28" t="s">
        <v>361</v>
      </c>
      <c r="C939" s="40">
        <v>5</v>
      </c>
      <c r="D939" s="40" t="s">
        <v>466</v>
      </c>
      <c r="E939" s="29">
        <v>3946</v>
      </c>
      <c r="F939" s="29">
        <f>Table2[[#This Row],[Rate]]*Table2[[#This Row],[Qty]]</f>
        <v>19730</v>
      </c>
      <c r="G939" s="62"/>
      <c r="H939" s="29">
        <v>0</v>
      </c>
      <c r="I939" s="29">
        <f>Table2[[#This Row],[Cumulative Amount]]-Table2[[#This Row],[Previous Amount]]</f>
        <v>0</v>
      </c>
      <c r="J939" s="29">
        <f>Table2[[#This Row],[Progress %]]*Table2[[#This Row],[Amount]]</f>
        <v>0</v>
      </c>
    </row>
    <row r="940" spans="1:10">
      <c r="A940" s="40"/>
      <c r="B940" s="28" t="s">
        <v>362</v>
      </c>
      <c r="C940" s="40"/>
      <c r="D940" s="40"/>
      <c r="E940" s="29"/>
      <c r="F940" s="29"/>
      <c r="G940" s="62"/>
      <c r="H940" s="29"/>
      <c r="I940" s="29"/>
      <c r="J940" s="29"/>
    </row>
    <row r="941" spans="1:10" ht="43.2">
      <c r="A941" s="40"/>
      <c r="B941" s="28" t="s">
        <v>388</v>
      </c>
      <c r="C941" s="40">
        <v>5</v>
      </c>
      <c r="D941" s="40" t="s">
        <v>466</v>
      </c>
      <c r="E941" s="29">
        <v>437</v>
      </c>
      <c r="F941" s="29">
        <f>Table2[[#This Row],[Rate]]*Table2[[#This Row],[Qty]]</f>
        <v>2185</v>
      </c>
      <c r="G941" s="62">
        <f>Progress!H252</f>
        <v>1</v>
      </c>
      <c r="H941" s="29">
        <v>2185</v>
      </c>
      <c r="I941" s="29">
        <f>Table2[[#This Row],[Cumulative Amount]]-Table2[[#This Row],[Previous Amount]]</f>
        <v>0</v>
      </c>
      <c r="J941" s="29">
        <f>Table2[[#This Row],[Progress %]]*Table2[[#This Row],[Amount]]</f>
        <v>2185</v>
      </c>
    </row>
    <row r="942" spans="1:10">
      <c r="A942" s="40"/>
      <c r="B942" s="45" t="s">
        <v>389</v>
      </c>
      <c r="C942" s="40"/>
      <c r="D942" s="40"/>
      <c r="E942" s="29"/>
      <c r="F942" s="29"/>
      <c r="G942" s="62"/>
      <c r="H942" s="29"/>
      <c r="I942" s="29"/>
      <c r="J942" s="29"/>
    </row>
    <row r="943" spans="1:10">
      <c r="A943" s="40"/>
      <c r="B943" s="28" t="s">
        <v>360</v>
      </c>
      <c r="C943" s="40"/>
      <c r="D943" s="40"/>
      <c r="E943" s="29"/>
      <c r="F943" s="29"/>
      <c r="G943" s="62"/>
      <c r="H943" s="29"/>
      <c r="I943" s="29"/>
      <c r="J943" s="29"/>
    </row>
    <row r="944" spans="1:10" ht="72">
      <c r="A944" s="40"/>
      <c r="B944" s="28" t="s">
        <v>390</v>
      </c>
      <c r="C944" s="40">
        <v>2</v>
      </c>
      <c r="D944" s="40" t="s">
        <v>466</v>
      </c>
      <c r="E944" s="29">
        <v>2028</v>
      </c>
      <c r="F944" s="29">
        <f>Table2[[#This Row],[Rate]]*Table2[[#This Row],[Qty]]</f>
        <v>4056</v>
      </c>
      <c r="G944" s="62"/>
      <c r="H944" s="29">
        <v>0</v>
      </c>
      <c r="I944" s="29">
        <f>Table2[[#This Row],[Cumulative Amount]]-Table2[[#This Row],[Previous Amount]]</f>
        <v>0</v>
      </c>
      <c r="J944" s="29">
        <f>Table2[[#This Row],[Progress %]]*Table2[[#This Row],[Amount]]</f>
        <v>0</v>
      </c>
    </row>
    <row r="945" spans="1:10">
      <c r="A945" s="40"/>
      <c r="B945" s="28" t="s">
        <v>362</v>
      </c>
      <c r="C945" s="40"/>
      <c r="D945" s="40"/>
      <c r="E945" s="29"/>
      <c r="F945" s="29"/>
      <c r="G945" s="62"/>
      <c r="H945" s="29"/>
      <c r="I945" s="29"/>
      <c r="J945" s="29"/>
    </row>
    <row r="946" spans="1:10" ht="43.2">
      <c r="A946" s="40"/>
      <c r="B946" s="28" t="s">
        <v>391</v>
      </c>
      <c r="C946" s="40">
        <v>2</v>
      </c>
      <c r="D946" s="40" t="s">
        <v>466</v>
      </c>
      <c r="E946" s="29">
        <v>418</v>
      </c>
      <c r="F946" s="29">
        <f>Table2[[#This Row],[Rate]]*Table2[[#This Row],[Qty]]</f>
        <v>836</v>
      </c>
      <c r="G946" s="62">
        <f>Progress!H253</f>
        <v>1</v>
      </c>
      <c r="H946" s="29">
        <v>836</v>
      </c>
      <c r="I946" s="29">
        <f>Table2[[#This Row],[Cumulative Amount]]-Table2[[#This Row],[Previous Amount]]</f>
        <v>0</v>
      </c>
      <c r="J946" s="29">
        <f>Table2[[#This Row],[Progress %]]*Table2[[#This Row],[Amount]]</f>
        <v>836</v>
      </c>
    </row>
    <row r="947" spans="1:10">
      <c r="A947" s="40"/>
      <c r="B947" s="45" t="s">
        <v>392</v>
      </c>
      <c r="C947" s="40"/>
      <c r="D947" s="40"/>
      <c r="E947" s="29"/>
      <c r="F947" s="29"/>
      <c r="G947" s="62"/>
      <c r="H947" s="29"/>
      <c r="I947" s="29"/>
      <c r="J947" s="29"/>
    </row>
    <row r="948" spans="1:10">
      <c r="A948" s="40"/>
      <c r="B948" s="28" t="s">
        <v>360</v>
      </c>
      <c r="C948" s="40"/>
      <c r="D948" s="40"/>
      <c r="E948" s="29"/>
      <c r="F948" s="29"/>
      <c r="G948" s="62"/>
      <c r="H948" s="29"/>
      <c r="I948" s="29"/>
      <c r="J948" s="29"/>
    </row>
    <row r="949" spans="1:10" ht="72">
      <c r="A949" s="40"/>
      <c r="B949" s="28" t="s">
        <v>393</v>
      </c>
      <c r="C949" s="40">
        <v>2</v>
      </c>
      <c r="D949" s="40" t="s">
        <v>466</v>
      </c>
      <c r="E949" s="29">
        <v>1932</v>
      </c>
      <c r="F949" s="29">
        <f>Table2[[#This Row],[Rate]]*Table2[[#This Row],[Qty]]</f>
        <v>3864</v>
      </c>
      <c r="G949" s="62"/>
      <c r="H949" s="29">
        <v>0</v>
      </c>
      <c r="I949" s="29">
        <f>Table2[[#This Row],[Cumulative Amount]]-Table2[[#This Row],[Previous Amount]]</f>
        <v>0</v>
      </c>
      <c r="J949" s="29">
        <f>Table2[[#This Row],[Progress %]]*Table2[[#This Row],[Amount]]</f>
        <v>0</v>
      </c>
    </row>
    <row r="950" spans="1:10">
      <c r="A950" s="40"/>
      <c r="B950" s="28" t="s">
        <v>362</v>
      </c>
      <c r="C950" s="40"/>
      <c r="D950" s="40"/>
      <c r="E950" s="29"/>
      <c r="F950" s="29"/>
      <c r="G950" s="62"/>
      <c r="H950" s="29"/>
      <c r="I950" s="29"/>
      <c r="J950" s="29"/>
    </row>
    <row r="951" spans="1:10" ht="43.2">
      <c r="A951" s="40"/>
      <c r="B951" s="28" t="s">
        <v>391</v>
      </c>
      <c r="C951" s="40">
        <v>2</v>
      </c>
      <c r="D951" s="40" t="s">
        <v>466</v>
      </c>
      <c r="E951" s="29">
        <v>418</v>
      </c>
      <c r="F951" s="29">
        <f>Table2[[#This Row],[Rate]]*Table2[[#This Row],[Qty]]</f>
        <v>836</v>
      </c>
      <c r="G951" s="62">
        <f>Progress!H254</f>
        <v>1</v>
      </c>
      <c r="H951" s="29">
        <v>836</v>
      </c>
      <c r="I951" s="29">
        <f>Table2[[#This Row],[Cumulative Amount]]-Table2[[#This Row],[Previous Amount]]</f>
        <v>0</v>
      </c>
      <c r="J951" s="29">
        <f>Table2[[#This Row],[Progress %]]*Table2[[#This Row],[Amount]]</f>
        <v>836</v>
      </c>
    </row>
    <row r="952" spans="1:10">
      <c r="A952" s="40"/>
      <c r="B952" s="45" t="s">
        <v>394</v>
      </c>
      <c r="C952" s="40"/>
      <c r="D952" s="40"/>
      <c r="E952" s="29"/>
      <c r="F952" s="29"/>
      <c r="G952" s="62"/>
      <c r="H952" s="29"/>
      <c r="I952" s="29"/>
      <c r="J952" s="29"/>
    </row>
    <row r="953" spans="1:10">
      <c r="A953" s="40"/>
      <c r="B953" s="28" t="s">
        <v>360</v>
      </c>
      <c r="C953" s="40"/>
      <c r="D953" s="40"/>
      <c r="E953" s="29"/>
      <c r="F953" s="29"/>
      <c r="G953" s="62"/>
      <c r="H953" s="29"/>
      <c r="I953" s="29"/>
      <c r="J953" s="29"/>
    </row>
    <row r="954" spans="1:10" ht="72">
      <c r="A954" s="40"/>
      <c r="B954" s="28" t="s">
        <v>361</v>
      </c>
      <c r="C954" s="40">
        <v>5</v>
      </c>
      <c r="D954" s="40" t="s">
        <v>466</v>
      </c>
      <c r="E954" s="29">
        <v>1769</v>
      </c>
      <c r="F954" s="29">
        <f>Table2[[#This Row],[Rate]]*Table2[[#This Row],[Qty]]</f>
        <v>8845</v>
      </c>
      <c r="G954" s="62"/>
      <c r="H954" s="29">
        <v>0</v>
      </c>
      <c r="I954" s="29">
        <f>Table2[[#This Row],[Cumulative Amount]]-Table2[[#This Row],[Previous Amount]]</f>
        <v>0</v>
      </c>
      <c r="J954" s="29">
        <f>Table2[[#This Row],[Progress %]]*Table2[[#This Row],[Amount]]</f>
        <v>0</v>
      </c>
    </row>
    <row r="955" spans="1:10">
      <c r="A955" s="40"/>
      <c r="B955" s="28" t="s">
        <v>362</v>
      </c>
      <c r="C955" s="40"/>
      <c r="D955" s="40"/>
      <c r="E955" s="29"/>
      <c r="F955" s="29"/>
      <c r="G955" s="62"/>
      <c r="H955" s="29"/>
      <c r="I955" s="29"/>
      <c r="J955" s="29"/>
    </row>
    <row r="956" spans="1:10" ht="43.2">
      <c r="A956" s="40"/>
      <c r="B956" s="28" t="s">
        <v>380</v>
      </c>
      <c r="C956" s="40">
        <v>5</v>
      </c>
      <c r="D956" s="40" t="s">
        <v>466</v>
      </c>
      <c r="E956" s="29">
        <v>377</v>
      </c>
      <c r="F956" s="29">
        <f>Table2[[#This Row],[Rate]]*Table2[[#This Row],[Qty]]</f>
        <v>1885</v>
      </c>
      <c r="G956" s="62">
        <f>Progress!H255</f>
        <v>1</v>
      </c>
      <c r="H956" s="29">
        <v>1885</v>
      </c>
      <c r="I956" s="29">
        <f>Table2[[#This Row],[Cumulative Amount]]-Table2[[#This Row],[Previous Amount]]</f>
        <v>0</v>
      </c>
      <c r="J956" s="29">
        <f>Table2[[#This Row],[Progress %]]*Table2[[#This Row],[Amount]]</f>
        <v>1885</v>
      </c>
    </row>
    <row r="957" spans="1:10">
      <c r="A957" s="40"/>
      <c r="B957" s="45" t="s">
        <v>395</v>
      </c>
      <c r="C957" s="40"/>
      <c r="D957" s="40"/>
      <c r="E957" s="29"/>
      <c r="F957" s="29"/>
      <c r="G957" s="62"/>
      <c r="H957" s="29"/>
      <c r="I957" s="29"/>
      <c r="J957" s="29"/>
    </row>
    <row r="958" spans="1:10">
      <c r="A958" s="40"/>
      <c r="B958" s="28" t="s">
        <v>360</v>
      </c>
      <c r="C958" s="40"/>
      <c r="D958" s="40"/>
      <c r="E958" s="29"/>
      <c r="F958" s="29"/>
      <c r="G958" s="62"/>
      <c r="H958" s="29"/>
      <c r="I958" s="29"/>
      <c r="J958" s="29"/>
    </row>
    <row r="959" spans="1:10" ht="72">
      <c r="A959" s="40"/>
      <c r="B959" s="28" t="s">
        <v>361</v>
      </c>
      <c r="C959" s="40">
        <v>3</v>
      </c>
      <c r="D959" s="40" t="s">
        <v>466</v>
      </c>
      <c r="E959" s="29">
        <v>1769</v>
      </c>
      <c r="F959" s="29">
        <f>Table2[[#This Row],[Rate]]*Table2[[#This Row],[Qty]]</f>
        <v>5307</v>
      </c>
      <c r="G959" s="62"/>
      <c r="H959" s="29">
        <v>0</v>
      </c>
      <c r="I959" s="29">
        <f>Table2[[#This Row],[Cumulative Amount]]-Table2[[#This Row],[Previous Amount]]</f>
        <v>0</v>
      </c>
      <c r="J959" s="29">
        <f>Table2[[#This Row],[Progress %]]*Table2[[#This Row],[Amount]]</f>
        <v>0</v>
      </c>
    </row>
    <row r="960" spans="1:10">
      <c r="A960" s="40"/>
      <c r="B960" s="28" t="s">
        <v>362</v>
      </c>
      <c r="C960" s="40"/>
      <c r="D960" s="40"/>
      <c r="E960" s="29"/>
      <c r="F960" s="29"/>
      <c r="G960" s="62"/>
      <c r="H960" s="29"/>
      <c r="I960" s="29"/>
      <c r="J960" s="29"/>
    </row>
    <row r="961" spans="1:10" ht="43.2">
      <c r="A961" s="40"/>
      <c r="B961" s="28" t="s">
        <v>380</v>
      </c>
      <c r="C961" s="40">
        <v>3</v>
      </c>
      <c r="D961" s="40" t="s">
        <v>466</v>
      </c>
      <c r="E961" s="29">
        <v>377</v>
      </c>
      <c r="F961" s="29">
        <f>Table2[[#This Row],[Rate]]*Table2[[#This Row],[Qty]]</f>
        <v>1131</v>
      </c>
      <c r="G961" s="62">
        <f>Progress!H256</f>
        <v>1</v>
      </c>
      <c r="H961" s="29">
        <v>1131</v>
      </c>
      <c r="I961" s="29">
        <f>Table2[[#This Row],[Cumulative Amount]]-Table2[[#This Row],[Previous Amount]]</f>
        <v>0</v>
      </c>
      <c r="J961" s="29">
        <f>Table2[[#This Row],[Progress %]]*Table2[[#This Row],[Amount]]</f>
        <v>1131</v>
      </c>
    </row>
    <row r="962" spans="1:10">
      <c r="A962" s="40"/>
      <c r="B962" s="45" t="s">
        <v>396</v>
      </c>
      <c r="C962" s="40"/>
      <c r="D962" s="40"/>
      <c r="E962" s="29"/>
      <c r="F962" s="29"/>
      <c r="G962" s="62"/>
      <c r="H962" s="29"/>
      <c r="I962" s="29"/>
      <c r="J962" s="29"/>
    </row>
    <row r="963" spans="1:10">
      <c r="A963" s="40"/>
      <c r="B963" s="28" t="s">
        <v>360</v>
      </c>
      <c r="C963" s="40"/>
      <c r="D963" s="40"/>
      <c r="E963" s="29"/>
      <c r="F963" s="29"/>
      <c r="G963" s="62"/>
      <c r="H963" s="29"/>
      <c r="I963" s="29"/>
      <c r="J963" s="29"/>
    </row>
    <row r="964" spans="1:10" ht="72">
      <c r="A964" s="40"/>
      <c r="B964" s="28" t="s">
        <v>361</v>
      </c>
      <c r="C964" s="40">
        <v>9</v>
      </c>
      <c r="D964" s="40" t="s">
        <v>466</v>
      </c>
      <c r="E964" s="29">
        <v>0</v>
      </c>
      <c r="F964" s="29"/>
      <c r="G964" s="62"/>
      <c r="H964" s="29"/>
      <c r="I964" s="29">
        <f>Table2[[#This Row],[Cumulative Amount]]-Table2[[#This Row],[Previous Amount]]</f>
        <v>0</v>
      </c>
      <c r="J964" s="29">
        <f>Table2[[#This Row],[Progress %]]*Table2[[#This Row],[Amount]]</f>
        <v>0</v>
      </c>
    </row>
    <row r="965" spans="1:10">
      <c r="A965" s="40"/>
      <c r="B965" s="28" t="s">
        <v>362</v>
      </c>
      <c r="C965" s="40"/>
      <c r="D965" s="40"/>
      <c r="E965" s="29"/>
      <c r="F965" s="29"/>
      <c r="G965" s="62"/>
      <c r="H965" s="29"/>
      <c r="I965" s="29"/>
      <c r="J965" s="29"/>
    </row>
    <row r="966" spans="1:10" ht="43.2">
      <c r="A966" s="40"/>
      <c r="B966" s="28" t="s">
        <v>380</v>
      </c>
      <c r="C966" s="40">
        <v>9</v>
      </c>
      <c r="D966" s="40" t="s">
        <v>466</v>
      </c>
      <c r="E966" s="29">
        <v>0</v>
      </c>
      <c r="F966" s="29"/>
      <c r="G966" s="62"/>
      <c r="H966" s="29"/>
      <c r="I966" s="29">
        <f>Table2[[#This Row],[Cumulative Amount]]-Table2[[#This Row],[Previous Amount]]</f>
        <v>0</v>
      </c>
      <c r="J966" s="29">
        <f>Table2[[#This Row],[Progress %]]*Table2[[#This Row],[Amount]]</f>
        <v>0</v>
      </c>
    </row>
    <row r="967" spans="1:10">
      <c r="A967" s="40"/>
      <c r="B967" s="45" t="s">
        <v>397</v>
      </c>
      <c r="C967" s="40"/>
      <c r="D967" s="40"/>
      <c r="E967" s="29"/>
      <c r="F967" s="29"/>
      <c r="G967" s="62"/>
      <c r="H967" s="29"/>
      <c r="I967" s="29"/>
      <c r="J967" s="29"/>
    </row>
    <row r="968" spans="1:10">
      <c r="A968" s="40"/>
      <c r="B968" s="28" t="s">
        <v>360</v>
      </c>
      <c r="C968" s="40"/>
      <c r="D968" s="40"/>
      <c r="E968" s="29"/>
      <c r="F968" s="29"/>
      <c r="G968" s="62"/>
      <c r="H968" s="29"/>
      <c r="I968" s="29"/>
      <c r="J968" s="29"/>
    </row>
    <row r="969" spans="1:10" ht="72">
      <c r="A969" s="40"/>
      <c r="B969" s="28" t="s">
        <v>361</v>
      </c>
      <c r="C969" s="40">
        <v>11</v>
      </c>
      <c r="D969" s="40" t="s">
        <v>466</v>
      </c>
      <c r="E969" s="29">
        <v>0</v>
      </c>
      <c r="F969" s="29"/>
      <c r="G969" s="62"/>
      <c r="H969" s="29"/>
      <c r="I969" s="29">
        <f>Table2[[#This Row],[Cumulative Amount]]-Table2[[#This Row],[Previous Amount]]</f>
        <v>0</v>
      </c>
      <c r="J969" s="29">
        <f>Table2[[#This Row],[Progress %]]*Table2[[#This Row],[Amount]]</f>
        <v>0</v>
      </c>
    </row>
    <row r="970" spans="1:10">
      <c r="A970" s="40"/>
      <c r="B970" s="28" t="s">
        <v>362</v>
      </c>
      <c r="C970" s="40"/>
      <c r="D970" s="40"/>
      <c r="E970" s="29"/>
      <c r="F970" s="29"/>
      <c r="G970" s="62"/>
      <c r="H970" s="29"/>
      <c r="I970" s="29"/>
      <c r="J970" s="29"/>
    </row>
    <row r="971" spans="1:10" ht="43.2">
      <c r="A971" s="40"/>
      <c r="B971" s="28" t="s">
        <v>380</v>
      </c>
      <c r="C971" s="40">
        <v>11</v>
      </c>
      <c r="D971" s="40" t="s">
        <v>466</v>
      </c>
      <c r="E971" s="29">
        <v>0</v>
      </c>
      <c r="F971" s="29"/>
      <c r="G971" s="62"/>
      <c r="H971" s="29"/>
      <c r="I971" s="29">
        <f>Table2[[#This Row],[Cumulative Amount]]-Table2[[#This Row],[Previous Amount]]</f>
        <v>0</v>
      </c>
      <c r="J971" s="29">
        <f>Table2[[#This Row],[Progress %]]*Table2[[#This Row],[Amount]]</f>
        <v>0</v>
      </c>
    </row>
    <row r="972" spans="1:10">
      <c r="A972" s="40"/>
      <c r="B972" s="45" t="s">
        <v>398</v>
      </c>
      <c r="C972" s="40"/>
      <c r="D972" s="40"/>
      <c r="E972" s="29"/>
      <c r="F972" s="29"/>
      <c r="G972" s="62"/>
      <c r="H972" s="29"/>
      <c r="I972" s="29"/>
      <c r="J972" s="29"/>
    </row>
    <row r="973" spans="1:10">
      <c r="A973" s="40"/>
      <c r="B973" s="28" t="s">
        <v>360</v>
      </c>
      <c r="C973" s="40"/>
      <c r="D973" s="40"/>
      <c r="E973" s="29"/>
      <c r="F973" s="29"/>
      <c r="G973" s="62"/>
      <c r="H973" s="29"/>
      <c r="I973" s="29"/>
      <c r="J973" s="29"/>
    </row>
    <row r="974" spans="1:10" ht="72">
      <c r="A974" s="40"/>
      <c r="B974" s="28" t="s">
        <v>361</v>
      </c>
      <c r="C974" s="40">
        <v>5</v>
      </c>
      <c r="D974" s="40" t="s">
        <v>466</v>
      </c>
      <c r="E974" s="29">
        <v>0</v>
      </c>
      <c r="F974" s="29"/>
      <c r="G974" s="62"/>
      <c r="H974" s="29"/>
      <c r="I974" s="29">
        <f>Table2[[#This Row],[Cumulative Amount]]-Table2[[#This Row],[Previous Amount]]</f>
        <v>0</v>
      </c>
      <c r="J974" s="29">
        <f>Table2[[#This Row],[Progress %]]*Table2[[#This Row],[Amount]]</f>
        <v>0</v>
      </c>
    </row>
    <row r="975" spans="1:10">
      <c r="A975" s="40"/>
      <c r="B975" s="28" t="s">
        <v>362</v>
      </c>
      <c r="C975" s="40"/>
      <c r="D975" s="40"/>
      <c r="E975" s="29"/>
      <c r="F975" s="29"/>
      <c r="G975" s="62"/>
      <c r="H975" s="29"/>
      <c r="I975" s="29"/>
      <c r="J975" s="29"/>
    </row>
    <row r="976" spans="1:10" ht="43.2">
      <c r="A976" s="40"/>
      <c r="B976" s="28" t="s">
        <v>380</v>
      </c>
      <c r="C976" s="40">
        <v>5</v>
      </c>
      <c r="D976" s="40" t="s">
        <v>466</v>
      </c>
      <c r="E976" s="29">
        <v>0</v>
      </c>
      <c r="F976" s="29"/>
      <c r="G976" s="62"/>
      <c r="H976" s="29"/>
      <c r="I976" s="29">
        <f>Table2[[#This Row],[Cumulative Amount]]-Table2[[#This Row],[Previous Amount]]</f>
        <v>0</v>
      </c>
      <c r="J976" s="29">
        <f>Table2[[#This Row],[Progress %]]*Table2[[#This Row],[Amount]]</f>
        <v>0</v>
      </c>
    </row>
    <row r="977" spans="1:10">
      <c r="A977" s="40"/>
      <c r="B977" s="45" t="s">
        <v>399</v>
      </c>
      <c r="C977" s="40"/>
      <c r="D977" s="40"/>
      <c r="E977" s="29"/>
      <c r="F977" s="29"/>
      <c r="G977" s="62"/>
      <c r="H977" s="29"/>
      <c r="I977" s="29"/>
      <c r="J977" s="29"/>
    </row>
    <row r="978" spans="1:10">
      <c r="A978" s="40"/>
      <c r="B978" s="28" t="s">
        <v>360</v>
      </c>
      <c r="C978" s="40"/>
      <c r="D978" s="40"/>
      <c r="E978" s="29"/>
      <c r="F978" s="29"/>
      <c r="G978" s="62"/>
      <c r="H978" s="29"/>
      <c r="I978" s="29"/>
      <c r="J978" s="29"/>
    </row>
    <row r="979" spans="1:10" ht="72">
      <c r="A979" s="40"/>
      <c r="B979" s="28" t="s">
        <v>361</v>
      </c>
      <c r="C979" s="40">
        <v>1</v>
      </c>
      <c r="D979" s="40" t="s">
        <v>466</v>
      </c>
      <c r="E979" s="29">
        <v>1769</v>
      </c>
      <c r="F979" s="29">
        <f>Table2[[#This Row],[Rate]]*Table2[[#This Row],[Qty]]</f>
        <v>1769</v>
      </c>
      <c r="G979" s="62"/>
      <c r="H979" s="29">
        <v>0</v>
      </c>
      <c r="I979" s="29">
        <f>Table2[[#This Row],[Cumulative Amount]]-Table2[[#This Row],[Previous Amount]]</f>
        <v>0</v>
      </c>
      <c r="J979" s="29">
        <f>Table2[[#This Row],[Progress %]]*Table2[[#This Row],[Amount]]</f>
        <v>0</v>
      </c>
    </row>
    <row r="980" spans="1:10">
      <c r="A980" s="40"/>
      <c r="B980" s="28" t="s">
        <v>362</v>
      </c>
      <c r="C980" s="40"/>
      <c r="D980" s="40"/>
      <c r="E980" s="29"/>
      <c r="F980" s="29"/>
      <c r="G980" s="62"/>
      <c r="H980" s="29"/>
      <c r="I980" s="29"/>
      <c r="J980" s="29"/>
    </row>
    <row r="981" spans="1:10" ht="43.2">
      <c r="A981" s="40"/>
      <c r="B981" s="28" t="s">
        <v>400</v>
      </c>
      <c r="C981" s="40">
        <v>1</v>
      </c>
      <c r="D981" s="40" t="s">
        <v>466</v>
      </c>
      <c r="E981" s="29">
        <v>437</v>
      </c>
      <c r="F981" s="29">
        <f>Table2[[#This Row],[Rate]]*Table2[[#This Row],[Qty]]</f>
        <v>437</v>
      </c>
      <c r="G981" s="62">
        <f>Progress!H262</f>
        <v>1</v>
      </c>
      <c r="H981" s="29">
        <v>437</v>
      </c>
      <c r="I981" s="29">
        <f>Table2[[#This Row],[Cumulative Amount]]-Table2[[#This Row],[Previous Amount]]</f>
        <v>0</v>
      </c>
      <c r="J981" s="29">
        <f>Table2[[#This Row],[Progress %]]*Table2[[#This Row],[Amount]]</f>
        <v>437</v>
      </c>
    </row>
    <row r="982" spans="1:10">
      <c r="A982" s="40"/>
      <c r="B982" s="45" t="s">
        <v>401</v>
      </c>
      <c r="C982" s="40"/>
      <c r="D982" s="40"/>
      <c r="E982" s="29"/>
      <c r="F982" s="29"/>
      <c r="G982" s="62"/>
      <c r="H982" s="29"/>
      <c r="I982" s="29"/>
      <c r="J982" s="29"/>
    </row>
    <row r="983" spans="1:10">
      <c r="A983" s="40"/>
      <c r="B983" s="28" t="s">
        <v>360</v>
      </c>
      <c r="C983" s="40"/>
      <c r="D983" s="40"/>
      <c r="E983" s="29"/>
      <c r="F983" s="29"/>
      <c r="G983" s="62"/>
      <c r="H983" s="29"/>
      <c r="I983" s="29"/>
      <c r="J983" s="29"/>
    </row>
    <row r="984" spans="1:10" ht="72">
      <c r="A984" s="40"/>
      <c r="B984" s="28" t="s">
        <v>402</v>
      </c>
      <c r="C984" s="40">
        <v>4</v>
      </c>
      <c r="D984" s="40" t="s">
        <v>466</v>
      </c>
      <c r="E984" s="29">
        <v>4780</v>
      </c>
      <c r="F984" s="29">
        <f>Table2[[#This Row],[Rate]]*Table2[[#This Row],[Qty]]</f>
        <v>19120</v>
      </c>
      <c r="G984" s="62"/>
      <c r="H984" s="29">
        <v>0</v>
      </c>
      <c r="I984" s="29">
        <f>Table2[[#This Row],[Cumulative Amount]]-Table2[[#This Row],[Previous Amount]]</f>
        <v>0</v>
      </c>
      <c r="J984" s="29">
        <f>Table2[[#This Row],[Progress %]]*Table2[[#This Row],[Amount]]</f>
        <v>0</v>
      </c>
    </row>
    <row r="985" spans="1:10">
      <c r="A985" s="40"/>
      <c r="B985" s="28" t="s">
        <v>362</v>
      </c>
      <c r="C985" s="40"/>
      <c r="D985" s="40"/>
      <c r="E985" s="29"/>
      <c r="F985" s="29"/>
      <c r="G985" s="62"/>
      <c r="H985" s="29"/>
      <c r="I985" s="29"/>
      <c r="J985" s="29"/>
    </row>
    <row r="986" spans="1:10" ht="43.2">
      <c r="A986" s="40"/>
      <c r="B986" s="28" t="s">
        <v>403</v>
      </c>
      <c r="C986" s="40">
        <v>4</v>
      </c>
      <c r="D986" s="40" t="s">
        <v>466</v>
      </c>
      <c r="E986" s="29">
        <v>418</v>
      </c>
      <c r="F986" s="29">
        <f>Table2[[#This Row],[Rate]]*Table2[[#This Row],[Qty]]</f>
        <v>1672</v>
      </c>
      <c r="G986" s="62">
        <f>Progress!H263</f>
        <v>1</v>
      </c>
      <c r="H986" s="29">
        <v>1672</v>
      </c>
      <c r="I986" s="29">
        <f>Table2[[#This Row],[Cumulative Amount]]-Table2[[#This Row],[Previous Amount]]</f>
        <v>0</v>
      </c>
      <c r="J986" s="29">
        <f>Table2[[#This Row],[Progress %]]*Table2[[#This Row],[Amount]]</f>
        <v>1672</v>
      </c>
    </row>
    <row r="987" spans="1:10">
      <c r="A987" s="40"/>
      <c r="B987" s="45" t="s">
        <v>404</v>
      </c>
      <c r="C987" s="40"/>
      <c r="D987" s="40"/>
      <c r="E987" s="29"/>
      <c r="F987" s="29"/>
      <c r="G987" s="62"/>
      <c r="H987" s="29"/>
      <c r="I987" s="29"/>
      <c r="J987" s="29"/>
    </row>
    <row r="988" spans="1:10">
      <c r="A988" s="40"/>
      <c r="B988" s="28" t="s">
        <v>360</v>
      </c>
      <c r="C988" s="40"/>
      <c r="D988" s="40"/>
      <c r="E988" s="29"/>
      <c r="F988" s="29"/>
      <c r="G988" s="62"/>
      <c r="H988" s="29"/>
      <c r="I988" s="29"/>
      <c r="J988" s="29"/>
    </row>
    <row r="989" spans="1:10" ht="72">
      <c r="A989" s="40"/>
      <c r="B989" s="28" t="s">
        <v>361</v>
      </c>
      <c r="C989" s="40">
        <v>2</v>
      </c>
      <c r="D989" s="40" t="s">
        <v>466</v>
      </c>
      <c r="E989" s="29">
        <v>0</v>
      </c>
      <c r="F989" s="29"/>
      <c r="G989" s="62"/>
      <c r="H989" s="29"/>
      <c r="I989" s="29">
        <f>Table2[[#This Row],[Cumulative Amount]]-Table2[[#This Row],[Previous Amount]]</f>
        <v>0</v>
      </c>
      <c r="J989" s="29">
        <f>Table2[[#This Row],[Progress %]]*Table2[[#This Row],[Amount]]</f>
        <v>0</v>
      </c>
    </row>
    <row r="990" spans="1:10">
      <c r="A990" s="40"/>
      <c r="B990" s="28" t="s">
        <v>362</v>
      </c>
      <c r="C990" s="40"/>
      <c r="D990" s="40"/>
      <c r="E990" s="29"/>
      <c r="F990" s="29"/>
      <c r="G990" s="62"/>
      <c r="H990" s="29"/>
      <c r="I990" s="29"/>
      <c r="J990" s="29"/>
    </row>
    <row r="991" spans="1:10" ht="43.2">
      <c r="A991" s="40"/>
      <c r="B991" s="28" t="s">
        <v>380</v>
      </c>
      <c r="C991" s="40">
        <v>2</v>
      </c>
      <c r="D991" s="40" t="s">
        <v>466</v>
      </c>
      <c r="E991" s="29">
        <v>0</v>
      </c>
      <c r="F991" s="29"/>
      <c r="G991" s="62"/>
      <c r="H991" s="29"/>
      <c r="I991" s="29">
        <f>Table2[[#This Row],[Cumulative Amount]]-Table2[[#This Row],[Previous Amount]]</f>
        <v>0</v>
      </c>
      <c r="J991" s="29">
        <f>Table2[[#This Row],[Progress %]]*Table2[[#This Row],[Amount]]</f>
        <v>0</v>
      </c>
    </row>
    <row r="992" spans="1:10">
      <c r="A992" s="40"/>
      <c r="B992" s="45" t="s">
        <v>405</v>
      </c>
      <c r="C992" s="40"/>
      <c r="D992" s="40"/>
      <c r="E992" s="29"/>
      <c r="F992" s="29"/>
      <c r="G992" s="62"/>
      <c r="H992" s="29"/>
      <c r="I992" s="29"/>
      <c r="J992" s="29"/>
    </row>
    <row r="993" spans="1:10">
      <c r="A993" s="40"/>
      <c r="B993" s="28" t="s">
        <v>360</v>
      </c>
      <c r="C993" s="40"/>
      <c r="D993" s="40"/>
      <c r="E993" s="29"/>
      <c r="F993" s="29"/>
      <c r="G993" s="62"/>
      <c r="H993" s="29"/>
      <c r="I993" s="29"/>
      <c r="J993" s="29"/>
    </row>
    <row r="994" spans="1:10" ht="72">
      <c r="A994" s="40"/>
      <c r="B994" s="28" t="s">
        <v>406</v>
      </c>
      <c r="C994" s="40">
        <v>3</v>
      </c>
      <c r="D994" s="40" t="s">
        <v>466</v>
      </c>
      <c r="E994" s="29">
        <v>1932</v>
      </c>
      <c r="F994" s="29">
        <f>Table2[[#This Row],[Rate]]*Table2[[#This Row],[Qty]]</f>
        <v>5796</v>
      </c>
      <c r="G994" s="62"/>
      <c r="H994" s="29"/>
      <c r="I994" s="29">
        <f>Table2[[#This Row],[Cumulative Amount]]-Table2[[#This Row],[Previous Amount]]</f>
        <v>0</v>
      </c>
      <c r="J994" s="29">
        <f>Table2[[#This Row],[Progress %]]*Table2[[#This Row],[Amount]]</f>
        <v>0</v>
      </c>
    </row>
    <row r="995" spans="1:10">
      <c r="A995" s="40"/>
      <c r="B995" s="28" t="s">
        <v>362</v>
      </c>
      <c r="C995" s="40"/>
      <c r="D995" s="40"/>
      <c r="E995" s="29"/>
      <c r="F995" s="29"/>
      <c r="G995" s="62"/>
      <c r="H995" s="29"/>
      <c r="I995" s="29"/>
      <c r="J995" s="29"/>
    </row>
    <row r="996" spans="1:10" ht="43.2">
      <c r="A996" s="40"/>
      <c r="B996" s="28" t="s">
        <v>380</v>
      </c>
      <c r="C996" s="40">
        <v>3</v>
      </c>
      <c r="D996" s="40" t="s">
        <v>466</v>
      </c>
      <c r="E996" s="29">
        <v>377</v>
      </c>
      <c r="F996" s="29">
        <f>Table2[[#This Row],[Rate]]*Table2[[#This Row],[Qty]]</f>
        <v>1131</v>
      </c>
      <c r="G996" s="62">
        <f>Progress!H265</f>
        <v>1</v>
      </c>
      <c r="H996" s="29">
        <v>1131</v>
      </c>
      <c r="I996" s="29">
        <f>Table2[[#This Row],[Cumulative Amount]]-Table2[[#This Row],[Previous Amount]]</f>
        <v>0</v>
      </c>
      <c r="J996" s="29">
        <f>Table2[[#This Row],[Progress %]]*Table2[[#This Row],[Amount]]</f>
        <v>1131</v>
      </c>
    </row>
    <row r="997" spans="1:10">
      <c r="A997" s="40"/>
      <c r="B997" s="45" t="s">
        <v>407</v>
      </c>
      <c r="C997" s="40"/>
      <c r="D997" s="40"/>
      <c r="E997" s="29"/>
      <c r="F997" s="29"/>
      <c r="G997" s="62"/>
      <c r="H997" s="29"/>
      <c r="I997" s="29"/>
      <c r="J997" s="29"/>
    </row>
    <row r="998" spans="1:10">
      <c r="A998" s="40"/>
      <c r="B998" s="28" t="s">
        <v>360</v>
      </c>
      <c r="C998" s="40"/>
      <c r="D998" s="40"/>
      <c r="E998" s="29"/>
      <c r="F998" s="29"/>
      <c r="G998" s="62"/>
      <c r="H998" s="29"/>
      <c r="I998" s="29"/>
      <c r="J998" s="29"/>
    </row>
    <row r="999" spans="1:10" ht="72">
      <c r="A999" s="40"/>
      <c r="B999" s="28" t="s">
        <v>361</v>
      </c>
      <c r="C999" s="40">
        <v>3</v>
      </c>
      <c r="D999" s="40" t="s">
        <v>466</v>
      </c>
      <c r="E999" s="29">
        <v>0</v>
      </c>
      <c r="F999" s="29"/>
      <c r="G999" s="62"/>
      <c r="H999" s="29"/>
      <c r="I999" s="29">
        <f>Table2[[#This Row],[Cumulative Amount]]-Table2[[#This Row],[Previous Amount]]</f>
        <v>0</v>
      </c>
      <c r="J999" s="29">
        <f>Table2[[#This Row],[Progress %]]*Table2[[#This Row],[Amount]]</f>
        <v>0</v>
      </c>
    </row>
    <row r="1000" spans="1:10">
      <c r="A1000" s="40"/>
      <c r="B1000" s="28" t="s">
        <v>362</v>
      </c>
      <c r="C1000" s="40"/>
      <c r="D1000" s="40"/>
      <c r="E1000" s="29"/>
      <c r="F1000" s="29"/>
      <c r="G1000" s="62"/>
      <c r="H1000" s="29"/>
      <c r="I1000" s="29"/>
      <c r="J1000" s="29"/>
    </row>
    <row r="1001" spans="1:10" ht="43.2">
      <c r="A1001" s="40"/>
      <c r="B1001" s="28" t="s">
        <v>380</v>
      </c>
      <c r="C1001" s="40">
        <v>3</v>
      </c>
      <c r="D1001" s="40" t="s">
        <v>466</v>
      </c>
      <c r="E1001" s="29">
        <v>0</v>
      </c>
      <c r="F1001" s="29"/>
      <c r="G1001" s="62"/>
      <c r="H1001" s="29"/>
      <c r="I1001" s="29">
        <f>Table2[[#This Row],[Cumulative Amount]]-Table2[[#This Row],[Previous Amount]]</f>
        <v>0</v>
      </c>
      <c r="J1001" s="29">
        <f>Table2[[#This Row],[Progress %]]*Table2[[#This Row],[Amount]]</f>
        <v>0</v>
      </c>
    </row>
    <row r="1002" spans="1:10">
      <c r="A1002" s="40"/>
      <c r="B1002" s="28" t="s">
        <v>360</v>
      </c>
      <c r="C1002" s="40"/>
      <c r="D1002" s="40"/>
      <c r="E1002" s="29"/>
      <c r="F1002" s="29"/>
      <c r="G1002" s="62"/>
      <c r="H1002" s="29"/>
      <c r="I1002" s="29"/>
      <c r="J1002" s="29"/>
    </row>
    <row r="1003" spans="1:10" ht="72">
      <c r="A1003" s="40"/>
      <c r="B1003" s="28" t="s">
        <v>361</v>
      </c>
      <c r="C1003" s="40">
        <v>17</v>
      </c>
      <c r="D1003" s="40" t="s">
        <v>466</v>
      </c>
      <c r="E1003" s="29">
        <v>0</v>
      </c>
      <c r="F1003" s="29"/>
      <c r="G1003" s="62"/>
      <c r="H1003" s="29"/>
      <c r="I1003" s="29">
        <f>Table2[[#This Row],[Cumulative Amount]]-Table2[[#This Row],[Previous Amount]]</f>
        <v>0</v>
      </c>
      <c r="J1003" s="29">
        <f>Table2[[#This Row],[Progress %]]*Table2[[#This Row],[Amount]]</f>
        <v>0</v>
      </c>
    </row>
    <row r="1004" spans="1:10">
      <c r="A1004" s="40"/>
      <c r="B1004" s="28" t="s">
        <v>362</v>
      </c>
      <c r="C1004" s="40"/>
      <c r="D1004" s="40"/>
      <c r="E1004" s="29"/>
      <c r="F1004" s="29"/>
      <c r="G1004" s="62"/>
      <c r="H1004" s="29"/>
      <c r="I1004" s="29"/>
      <c r="J1004" s="29"/>
    </row>
    <row r="1005" spans="1:10" ht="43.2">
      <c r="A1005" s="40"/>
      <c r="B1005" s="28" t="s">
        <v>380</v>
      </c>
      <c r="C1005" s="40">
        <v>17</v>
      </c>
      <c r="D1005" s="40" t="s">
        <v>466</v>
      </c>
      <c r="E1005" s="29">
        <v>0</v>
      </c>
      <c r="F1005" s="29"/>
      <c r="G1005" s="62"/>
      <c r="H1005" s="29"/>
      <c r="I1005" s="29">
        <f>Table2[[#This Row],[Cumulative Amount]]-Table2[[#This Row],[Previous Amount]]</f>
        <v>0</v>
      </c>
      <c r="J1005" s="29">
        <f>Table2[[#This Row],[Progress %]]*Table2[[#This Row],[Amount]]</f>
        <v>0</v>
      </c>
    </row>
    <row r="1006" spans="1:10">
      <c r="A1006" s="40"/>
      <c r="B1006" s="45" t="s">
        <v>408</v>
      </c>
      <c r="C1006" s="40"/>
      <c r="D1006" s="40"/>
      <c r="E1006" s="29"/>
      <c r="F1006" s="29"/>
      <c r="G1006" s="62"/>
      <c r="H1006" s="29"/>
      <c r="I1006" s="29"/>
      <c r="J1006" s="29"/>
    </row>
    <row r="1007" spans="1:10" ht="43.2">
      <c r="A1007" s="40"/>
      <c r="B1007" s="28" t="s">
        <v>119</v>
      </c>
      <c r="C1007" s="40">
        <v>1</v>
      </c>
      <c r="D1007" s="40" t="s">
        <v>466</v>
      </c>
      <c r="E1007" s="29">
        <v>3361</v>
      </c>
      <c r="F1007" s="29">
        <f>Table2[[#This Row],[Rate]]*Table2[[#This Row],[Qty]]</f>
        <v>3361</v>
      </c>
      <c r="G1007" s="62">
        <f>Progress!G241</f>
        <v>0.97833333333333339</v>
      </c>
      <c r="H1007" s="29">
        <v>3288.1783333333337</v>
      </c>
      <c r="I1007" s="29">
        <f>Table2[[#This Row],[Cumulative Amount]]-Table2[[#This Row],[Previous Amount]]</f>
        <v>0</v>
      </c>
      <c r="J1007" s="29">
        <f>Table2[[#This Row],[Progress %]]*Table2[[#This Row],[Amount]]</f>
        <v>3288.1783333333337</v>
      </c>
    </row>
    <row r="1008" spans="1:10" ht="28.8">
      <c r="A1008" s="40"/>
      <c r="B1008" s="28" t="s">
        <v>107</v>
      </c>
      <c r="C1008" s="40">
        <v>1</v>
      </c>
      <c r="D1008" s="40" t="s">
        <v>466</v>
      </c>
      <c r="E1008" s="29">
        <v>2286</v>
      </c>
      <c r="F1008" s="29">
        <f>Table2[[#This Row],[Rate]]*Table2[[#This Row],[Qty]]</f>
        <v>2286</v>
      </c>
      <c r="G1008" s="62">
        <f>G1007</f>
        <v>0.97833333333333339</v>
      </c>
      <c r="H1008" s="29">
        <v>2236.4700000000003</v>
      </c>
      <c r="I1008" s="29">
        <f>Table2[[#This Row],[Cumulative Amount]]-Table2[[#This Row],[Previous Amount]]</f>
        <v>0</v>
      </c>
      <c r="J1008" s="29">
        <f>Table2[[#This Row],[Progress %]]*Table2[[#This Row],[Amount]]</f>
        <v>2236.4700000000003</v>
      </c>
    </row>
    <row r="1009" spans="1:10" ht="28.8">
      <c r="A1009" s="40"/>
      <c r="B1009" s="28" t="s">
        <v>108</v>
      </c>
      <c r="C1009" s="40">
        <v>1</v>
      </c>
      <c r="D1009" s="40" t="s">
        <v>466</v>
      </c>
      <c r="E1009" s="29">
        <v>2347</v>
      </c>
      <c r="F1009" s="29">
        <f>Table2[[#This Row],[Rate]]*Table2[[#This Row],[Qty]]</f>
        <v>2347</v>
      </c>
      <c r="G1009" s="62">
        <f>G1008</f>
        <v>0.97833333333333339</v>
      </c>
      <c r="H1009" s="29">
        <v>2296.1483333333335</v>
      </c>
      <c r="I1009" s="29">
        <f>Table2[[#This Row],[Cumulative Amount]]-Table2[[#This Row],[Previous Amount]]</f>
        <v>0</v>
      </c>
      <c r="J1009" s="29">
        <f>Table2[[#This Row],[Progress %]]*Table2[[#This Row],[Amount]]</f>
        <v>2296.1483333333335</v>
      </c>
    </row>
    <row r="1010" spans="1:10">
      <c r="A1010" s="46">
        <v>1</v>
      </c>
      <c r="B1010" s="45" t="s">
        <v>409</v>
      </c>
      <c r="C1010" s="40"/>
      <c r="D1010" s="40"/>
      <c r="E1010" s="29"/>
      <c r="F1010" s="29"/>
      <c r="G1010" s="62"/>
      <c r="H1010" s="29"/>
      <c r="I1010" s="29"/>
      <c r="J1010" s="29"/>
    </row>
    <row r="1011" spans="1:10" ht="43.2">
      <c r="A1011" s="40"/>
      <c r="B1011" s="28" t="s">
        <v>410</v>
      </c>
      <c r="C1011" s="40"/>
      <c r="D1011" s="40"/>
      <c r="E1011" s="29"/>
      <c r="F1011" s="29"/>
      <c r="G1011" s="62"/>
      <c r="H1011" s="29"/>
      <c r="I1011" s="29"/>
      <c r="J1011" s="29"/>
    </row>
    <row r="1012" spans="1:10">
      <c r="A1012" s="40"/>
      <c r="B1012" s="28" t="s">
        <v>411</v>
      </c>
      <c r="C1012" s="40">
        <v>119</v>
      </c>
      <c r="D1012" s="40" t="s">
        <v>466</v>
      </c>
      <c r="E1012" s="29">
        <v>7424</v>
      </c>
      <c r="F1012" s="29">
        <f>Table2[[#This Row],[Rate]]*Table2[[#This Row],[Qty]]</f>
        <v>883456</v>
      </c>
      <c r="G1012" s="62">
        <v>0.8</v>
      </c>
      <c r="H1012" s="29">
        <v>706764.80000000005</v>
      </c>
      <c r="I1012" s="29">
        <f>Table2[[#This Row],[Cumulative Amount]]-Table2[[#This Row],[Previous Amount]]</f>
        <v>0</v>
      </c>
      <c r="J1012" s="29">
        <f>Table2[[#This Row],[Progress %]]*Table2[[#This Row],[Amount]]</f>
        <v>706764.80000000005</v>
      </c>
    </row>
    <row r="1013" spans="1:10">
      <c r="A1013" s="46">
        <v>2</v>
      </c>
      <c r="B1013" s="45" t="s">
        <v>412</v>
      </c>
      <c r="C1013" s="40"/>
      <c r="D1013" s="40"/>
      <c r="E1013" s="29"/>
      <c r="F1013" s="29"/>
      <c r="G1013" s="62"/>
      <c r="H1013" s="29"/>
      <c r="I1013" s="29"/>
      <c r="J1013" s="29"/>
    </row>
    <row r="1014" spans="1:10" ht="57.6">
      <c r="A1014" s="40"/>
      <c r="B1014" s="28" t="s">
        <v>413</v>
      </c>
      <c r="C1014" s="40"/>
      <c r="D1014" s="40"/>
      <c r="E1014" s="29"/>
      <c r="F1014" s="29"/>
      <c r="G1014" s="62"/>
      <c r="H1014" s="29"/>
      <c r="I1014" s="29"/>
      <c r="J1014" s="29"/>
    </row>
    <row r="1015" spans="1:10">
      <c r="A1015" s="40"/>
      <c r="B1015" s="28" t="s">
        <v>414</v>
      </c>
      <c r="C1015" s="40">
        <v>10</v>
      </c>
      <c r="D1015" s="40" t="s">
        <v>466</v>
      </c>
      <c r="E1015" s="29"/>
      <c r="F1015" s="29"/>
      <c r="G1015" s="62"/>
      <c r="H1015" s="29"/>
      <c r="I1015" s="29"/>
      <c r="J1015" s="29"/>
    </row>
    <row r="1016" spans="1:10">
      <c r="A1016" s="40"/>
      <c r="B1016" s="45" t="s">
        <v>415</v>
      </c>
      <c r="C1016" s="40"/>
      <c r="D1016" s="40"/>
      <c r="E1016" s="29"/>
      <c r="F1016" s="29"/>
      <c r="G1016" s="62"/>
      <c r="H1016" s="29"/>
      <c r="I1016" s="29"/>
      <c r="J1016" s="29"/>
    </row>
    <row r="1017" spans="1:10">
      <c r="A1017" s="40"/>
      <c r="B1017" s="28" t="s">
        <v>416</v>
      </c>
      <c r="C1017" s="40"/>
      <c r="D1017" s="40"/>
      <c r="E1017" s="29"/>
      <c r="F1017" s="29"/>
      <c r="G1017" s="62"/>
      <c r="H1017" s="29"/>
      <c r="I1017" s="29"/>
      <c r="J1017" s="29"/>
    </row>
    <row r="1018" spans="1:10" ht="28.8">
      <c r="A1018" s="40"/>
      <c r="B1018" s="28" t="s">
        <v>111</v>
      </c>
      <c r="C1018" s="40">
        <v>30</v>
      </c>
      <c r="D1018" s="40" t="s">
        <v>466</v>
      </c>
      <c r="E1018" s="29">
        <v>2745</v>
      </c>
      <c r="F1018" s="29">
        <f>Table2[[#This Row],[Rate]]*Table2[[#This Row],[Qty]]</f>
        <v>82350</v>
      </c>
      <c r="G1018" s="62">
        <v>0.8</v>
      </c>
      <c r="H1018" s="29">
        <v>65880</v>
      </c>
      <c r="I1018" s="29">
        <f>Table2[[#This Row],[Cumulative Amount]]-Table2[[#This Row],[Previous Amount]]</f>
        <v>0</v>
      </c>
      <c r="J1018" s="29">
        <f>Table2[[#This Row],[Progress %]]*Table2[[#This Row],[Amount]]</f>
        <v>65880</v>
      </c>
    </row>
    <row r="1019" spans="1:10">
      <c r="A1019" s="40"/>
      <c r="B1019" s="28" t="s">
        <v>417</v>
      </c>
      <c r="C1019" s="40"/>
      <c r="D1019" s="40"/>
      <c r="E1019" s="29"/>
      <c r="F1019" s="29"/>
      <c r="G1019" s="62"/>
      <c r="H1019" s="29"/>
      <c r="I1019" s="29"/>
      <c r="J1019" s="29"/>
    </row>
    <row r="1020" spans="1:10" ht="28.8">
      <c r="A1020" s="40"/>
      <c r="B1020" s="28" t="s">
        <v>120</v>
      </c>
      <c r="C1020" s="40">
        <v>9</v>
      </c>
      <c r="D1020" s="40" t="s">
        <v>466</v>
      </c>
      <c r="E1020" s="29">
        <v>2701</v>
      </c>
      <c r="F1020" s="29">
        <f>Table2[[#This Row],[Rate]]*Table2[[#This Row],[Qty]]</f>
        <v>24309</v>
      </c>
      <c r="G1020" s="62">
        <f>Progress!G249</f>
        <v>0.89814814814814803</v>
      </c>
      <c r="H1020" s="29">
        <v>20448.820833333331</v>
      </c>
      <c r="I1020" s="29">
        <f>Table2[[#This Row],[Cumulative Amount]]-Table2[[#This Row],[Previous Amount]]</f>
        <v>1384.2625000000007</v>
      </c>
      <c r="J1020" s="29">
        <f>Table2[[#This Row],[Progress %]]*Table2[[#This Row],[Amount]]</f>
        <v>21833.083333333332</v>
      </c>
    </row>
    <row r="1021" spans="1:10">
      <c r="A1021" s="40"/>
      <c r="B1021" s="45" t="s">
        <v>418</v>
      </c>
      <c r="C1021" s="40"/>
      <c r="D1021" s="40"/>
      <c r="E1021" s="29"/>
      <c r="F1021" s="29"/>
      <c r="G1021" s="62"/>
      <c r="H1021" s="29"/>
      <c r="I1021" s="29"/>
      <c r="J1021" s="29"/>
    </row>
    <row r="1022" spans="1:10" ht="43.2">
      <c r="A1022" s="40"/>
      <c r="B1022" s="28" t="s">
        <v>419</v>
      </c>
      <c r="C1022" s="40">
        <v>5</v>
      </c>
      <c r="D1022" s="40" t="s">
        <v>466</v>
      </c>
      <c r="E1022" s="29">
        <v>3950</v>
      </c>
      <c r="F1022" s="29">
        <f>Table2[[#This Row],[Rate]]*Table2[[#This Row],[Qty]]</f>
        <v>19750</v>
      </c>
      <c r="G1022" s="62">
        <f>Progress!G251</f>
        <v>1.6403333333333332</v>
      </c>
      <c r="H1022" s="29">
        <v>13140.333333333334</v>
      </c>
      <c r="I1022" s="29">
        <f>Table2[[#This Row],[Cumulative Amount]]-Table2[[#This Row],[Previous Amount]]</f>
        <v>19256.25</v>
      </c>
      <c r="J1022" s="29">
        <f>Table2[[#This Row],[Progress %]]*Table2[[#This Row],[Amount]]</f>
        <v>32396.583333333332</v>
      </c>
    </row>
    <row r="1023" spans="1:10" ht="43.2">
      <c r="A1023" s="40"/>
      <c r="B1023" s="28" t="s">
        <v>420</v>
      </c>
      <c r="C1023" s="40">
        <v>5</v>
      </c>
      <c r="D1023" s="40" t="s">
        <v>466</v>
      </c>
      <c r="E1023" s="29">
        <v>1487</v>
      </c>
      <c r="F1023" s="29">
        <f>Table2[[#This Row],[Rate]]*Table2[[#This Row],[Qty]]</f>
        <v>7435</v>
      </c>
      <c r="G1023" s="62">
        <v>0.7</v>
      </c>
      <c r="H1023" s="29">
        <v>5204.5</v>
      </c>
      <c r="I1023" s="29">
        <f>Table2[[#This Row],[Cumulative Amount]]-Table2[[#This Row],[Previous Amount]]</f>
        <v>0</v>
      </c>
      <c r="J1023" s="29">
        <f>Table2[[#This Row],[Progress %]]*Table2[[#This Row],[Amount]]</f>
        <v>5204.5</v>
      </c>
    </row>
    <row r="1024" spans="1:10" ht="28.8">
      <c r="A1024" s="40"/>
      <c r="B1024" s="28" t="s">
        <v>421</v>
      </c>
      <c r="C1024" s="40">
        <v>10</v>
      </c>
      <c r="D1024" s="40" t="s">
        <v>466</v>
      </c>
      <c r="E1024" s="29">
        <v>4397</v>
      </c>
      <c r="F1024" s="29">
        <f>Table2[[#This Row],[Rate]]*Table2[[#This Row],[Qty]]</f>
        <v>43970</v>
      </c>
      <c r="G1024" s="62">
        <v>0.7</v>
      </c>
      <c r="H1024" s="29">
        <v>30778.999999999996</v>
      </c>
      <c r="I1024" s="29">
        <f>Table2[[#This Row],[Cumulative Amount]]-Table2[[#This Row],[Previous Amount]]</f>
        <v>0</v>
      </c>
      <c r="J1024" s="29">
        <f>Table2[[#This Row],[Progress %]]*Table2[[#This Row],[Amount]]</f>
        <v>30778.999999999996</v>
      </c>
    </row>
    <row r="1025" spans="1:10" ht="28.8">
      <c r="A1025" s="40"/>
      <c r="B1025" s="28" t="s">
        <v>422</v>
      </c>
      <c r="C1025" s="40">
        <v>5</v>
      </c>
      <c r="D1025" s="40" t="s">
        <v>466</v>
      </c>
      <c r="E1025" s="29">
        <v>4624</v>
      </c>
      <c r="F1025" s="29">
        <f>Table2[[#This Row],[Rate]]*Table2[[#This Row],[Qty]]</f>
        <v>23120</v>
      </c>
      <c r="G1025" s="62">
        <v>0.7</v>
      </c>
      <c r="H1025" s="29">
        <v>16183.999999999998</v>
      </c>
      <c r="I1025" s="29">
        <f>Table2[[#This Row],[Cumulative Amount]]-Table2[[#This Row],[Previous Amount]]</f>
        <v>0</v>
      </c>
      <c r="J1025" s="29">
        <f>Table2[[#This Row],[Progress %]]*Table2[[#This Row],[Amount]]</f>
        <v>16183.999999999998</v>
      </c>
    </row>
    <row r="1026" spans="1:10" ht="28.8">
      <c r="A1026" s="40"/>
      <c r="B1026" s="28" t="s">
        <v>423</v>
      </c>
      <c r="C1026" s="40">
        <v>5</v>
      </c>
      <c r="D1026" s="40" t="s">
        <v>466</v>
      </c>
      <c r="E1026" s="29">
        <v>4768</v>
      </c>
      <c r="F1026" s="29">
        <f>Table2[[#This Row],[Rate]]*Table2[[#This Row],[Qty]]</f>
        <v>23840</v>
      </c>
      <c r="G1026" s="62">
        <v>0.7</v>
      </c>
      <c r="H1026" s="29">
        <v>16688</v>
      </c>
      <c r="I1026" s="29">
        <f>Table2[[#This Row],[Cumulative Amount]]-Table2[[#This Row],[Previous Amount]]</f>
        <v>0</v>
      </c>
      <c r="J1026" s="29">
        <f>Table2[[#This Row],[Progress %]]*Table2[[#This Row],[Amount]]</f>
        <v>16688</v>
      </c>
    </row>
    <row r="1027" spans="1:10" ht="28.8">
      <c r="A1027" s="40"/>
      <c r="B1027" s="28" t="s">
        <v>424</v>
      </c>
      <c r="C1027" s="40">
        <v>5</v>
      </c>
      <c r="D1027" s="40" t="s">
        <v>466</v>
      </c>
      <c r="E1027" s="29">
        <v>1508</v>
      </c>
      <c r="F1027" s="29">
        <f>Table2[[#This Row],[Rate]]*Table2[[#This Row],[Qty]]</f>
        <v>7540</v>
      </c>
      <c r="G1027" s="62">
        <v>0.7</v>
      </c>
      <c r="H1027" s="29">
        <v>5278</v>
      </c>
      <c r="I1027" s="29">
        <f>Table2[[#This Row],[Cumulative Amount]]-Table2[[#This Row],[Previous Amount]]</f>
        <v>0</v>
      </c>
      <c r="J1027" s="29">
        <f>Table2[[#This Row],[Progress %]]*Table2[[#This Row],[Amount]]</f>
        <v>5278</v>
      </c>
    </row>
    <row r="1028" spans="1:10" ht="28.8">
      <c r="A1028" s="40"/>
      <c r="B1028" s="28" t="s">
        <v>425</v>
      </c>
      <c r="C1028" s="40">
        <v>5</v>
      </c>
      <c r="D1028" s="40" t="s">
        <v>466</v>
      </c>
      <c r="E1028" s="29">
        <v>3117</v>
      </c>
      <c r="F1028" s="29">
        <f>Table2[[#This Row],[Rate]]*Table2[[#This Row],[Qty]]</f>
        <v>15585</v>
      </c>
      <c r="G1028" s="62">
        <v>0.7</v>
      </c>
      <c r="H1028" s="29">
        <v>10909.5</v>
      </c>
      <c r="I1028" s="29">
        <f>Table2[[#This Row],[Cumulative Amount]]-Table2[[#This Row],[Previous Amount]]</f>
        <v>0</v>
      </c>
      <c r="J1028" s="29">
        <f>Table2[[#This Row],[Progress %]]*Table2[[#This Row],[Amount]]</f>
        <v>10909.5</v>
      </c>
    </row>
    <row r="1029" spans="1:10" ht="28.8">
      <c r="A1029" s="40"/>
      <c r="B1029" s="28" t="s">
        <v>426</v>
      </c>
      <c r="C1029" s="40">
        <v>5</v>
      </c>
      <c r="D1029" s="40" t="s">
        <v>466</v>
      </c>
      <c r="E1029" s="29">
        <v>2052</v>
      </c>
      <c r="F1029" s="29">
        <f>Table2[[#This Row],[Rate]]*Table2[[#This Row],[Qty]]</f>
        <v>10260</v>
      </c>
      <c r="G1029" s="62">
        <v>0.7</v>
      </c>
      <c r="H1029" s="29">
        <v>7181.9999999999991</v>
      </c>
      <c r="I1029" s="29">
        <f>Table2[[#This Row],[Cumulative Amount]]-Table2[[#This Row],[Previous Amount]]</f>
        <v>0</v>
      </c>
      <c r="J1029" s="29">
        <f>Table2[[#This Row],[Progress %]]*Table2[[#This Row],[Amount]]</f>
        <v>7181.9999999999991</v>
      </c>
    </row>
    <row r="1030" spans="1:10" ht="28.8">
      <c r="A1030" s="40"/>
      <c r="B1030" s="28" t="s">
        <v>427</v>
      </c>
      <c r="C1030" s="40">
        <v>5</v>
      </c>
      <c r="D1030" s="40" t="s">
        <v>466</v>
      </c>
      <c r="E1030" s="29">
        <v>1875</v>
      </c>
      <c r="F1030" s="29">
        <f>Table2[[#This Row],[Rate]]*Table2[[#This Row],[Qty]]</f>
        <v>9375</v>
      </c>
      <c r="G1030" s="62">
        <v>0.7</v>
      </c>
      <c r="H1030" s="29">
        <v>6562.5</v>
      </c>
      <c r="I1030" s="29">
        <f>Table2[[#This Row],[Cumulative Amount]]-Table2[[#This Row],[Previous Amount]]</f>
        <v>0</v>
      </c>
      <c r="J1030" s="29">
        <f>Table2[[#This Row],[Progress %]]*Table2[[#This Row],[Amount]]</f>
        <v>6562.5</v>
      </c>
    </row>
    <row r="1031" spans="1:10">
      <c r="A1031" s="40"/>
      <c r="B1031" s="45" t="s">
        <v>428</v>
      </c>
      <c r="C1031" s="40"/>
      <c r="D1031" s="40"/>
      <c r="E1031" s="29"/>
      <c r="F1031" s="29"/>
      <c r="G1031" s="62"/>
      <c r="H1031" s="29"/>
      <c r="I1031" s="29"/>
      <c r="J1031" s="29"/>
    </row>
    <row r="1032" spans="1:10" ht="28.8">
      <c r="A1032" s="40"/>
      <c r="B1032" s="28" t="s">
        <v>429</v>
      </c>
      <c r="C1032" s="40">
        <v>19</v>
      </c>
      <c r="D1032" s="40" t="s">
        <v>466</v>
      </c>
      <c r="E1032" s="29">
        <v>803</v>
      </c>
      <c r="F1032" s="29">
        <f>Table2[[#This Row],[Rate]]*Table2[[#This Row],[Qty]]</f>
        <v>15257</v>
      </c>
      <c r="G1032" s="62">
        <v>0.52629999999999999</v>
      </c>
      <c r="H1032" s="29">
        <v>8029.7591000000002</v>
      </c>
      <c r="I1032" s="29">
        <f>Table2[[#This Row],[Cumulative Amount]]-Table2[[#This Row],[Previous Amount]]</f>
        <v>0</v>
      </c>
      <c r="J1032" s="29">
        <f>Table2[[#This Row],[Progress %]]*Table2[[#This Row],[Amount]]</f>
        <v>8029.7591000000002</v>
      </c>
    </row>
    <row r="1033" spans="1:10">
      <c r="A1033" s="40"/>
      <c r="B1033" s="45" t="s">
        <v>430</v>
      </c>
      <c r="C1033" s="40"/>
      <c r="D1033" s="40"/>
      <c r="E1033" s="29"/>
      <c r="F1033" s="29"/>
      <c r="G1033" s="62"/>
      <c r="H1033" s="29"/>
      <c r="I1033" s="29"/>
      <c r="J1033" s="29"/>
    </row>
    <row r="1034" spans="1:10" ht="28.8">
      <c r="A1034" s="40"/>
      <c r="B1034" s="28" t="s">
        <v>431</v>
      </c>
      <c r="C1034" s="40">
        <v>15</v>
      </c>
      <c r="D1034" s="40" t="s">
        <v>466</v>
      </c>
      <c r="E1034" s="29">
        <v>2850</v>
      </c>
      <c r="F1034" s="29">
        <f>Table2[[#This Row],[Rate]]*Table2[[#This Row],[Qty]]</f>
        <v>42750</v>
      </c>
      <c r="G1034" s="62">
        <v>0.6</v>
      </c>
      <c r="H1034" s="29">
        <v>25650</v>
      </c>
      <c r="I1034" s="29">
        <f>Table2[[#This Row],[Cumulative Amount]]-Table2[[#This Row],[Previous Amount]]</f>
        <v>0</v>
      </c>
      <c r="J1034" s="29">
        <f>Table2[[#This Row],[Progress %]]*Table2[[#This Row],[Amount]]</f>
        <v>25650</v>
      </c>
    </row>
    <row r="1035" spans="1:10">
      <c r="A1035" s="40"/>
      <c r="B1035" s="45" t="s">
        <v>432</v>
      </c>
      <c r="C1035" s="40"/>
      <c r="D1035" s="40"/>
      <c r="E1035" s="29"/>
      <c r="F1035" s="29"/>
      <c r="G1035" s="62"/>
      <c r="H1035" s="29"/>
      <c r="I1035" s="29"/>
      <c r="J1035" s="29"/>
    </row>
    <row r="1036" spans="1:10">
      <c r="A1036" s="40"/>
      <c r="B1036" s="45" t="s">
        <v>433</v>
      </c>
      <c r="C1036" s="40"/>
      <c r="D1036" s="40"/>
      <c r="E1036" s="29"/>
      <c r="F1036" s="29"/>
      <c r="G1036" s="62"/>
      <c r="H1036" s="29"/>
      <c r="I1036" s="29"/>
      <c r="J1036" s="29"/>
    </row>
    <row r="1037" spans="1:10">
      <c r="A1037" s="40"/>
      <c r="B1037" s="28" t="s">
        <v>182</v>
      </c>
      <c r="C1037" s="40"/>
      <c r="D1037" s="40"/>
      <c r="E1037" s="29"/>
      <c r="F1037" s="29"/>
      <c r="G1037" s="62"/>
      <c r="H1037" s="29"/>
      <c r="I1037" s="29"/>
      <c r="J1037" s="29"/>
    </row>
    <row r="1038" spans="1:10" ht="28.8">
      <c r="A1038" s="40"/>
      <c r="B1038" s="28" t="s">
        <v>183</v>
      </c>
      <c r="C1038" s="40"/>
      <c r="D1038" s="40"/>
      <c r="E1038" s="29"/>
      <c r="F1038" s="29"/>
      <c r="G1038" s="62"/>
      <c r="H1038" s="29"/>
      <c r="I1038" s="29"/>
      <c r="J1038" s="29"/>
    </row>
    <row r="1039" spans="1:10">
      <c r="A1039" s="40" t="s">
        <v>475</v>
      </c>
      <c r="B1039" s="28" t="s">
        <v>434</v>
      </c>
      <c r="C1039" s="40">
        <v>9</v>
      </c>
      <c r="D1039" s="40" t="s">
        <v>466</v>
      </c>
      <c r="E1039" s="29">
        <v>2227</v>
      </c>
      <c r="F1039" s="29">
        <f>Table2[[#This Row],[Rate]]*Table2[[#This Row],[Qty]]</f>
        <v>20043</v>
      </c>
      <c r="G1039" s="62">
        <f>Progress!E249</f>
        <v>0.87777777777777777</v>
      </c>
      <c r="H1039" s="29">
        <v>14920.900000000003</v>
      </c>
      <c r="I1039" s="29">
        <f>Table2[[#This Row],[Cumulative Amount]]-Table2[[#This Row],[Previous Amount]]</f>
        <v>2672.399999999996</v>
      </c>
      <c r="J1039" s="29">
        <f>Table2[[#This Row],[Progress %]]*Table2[[#This Row],[Amount]]</f>
        <v>17593.3</v>
      </c>
    </row>
    <row r="1040" spans="1:10">
      <c r="A1040" s="40"/>
      <c r="B1040" s="45" t="s">
        <v>435</v>
      </c>
      <c r="C1040" s="40"/>
      <c r="D1040" s="40"/>
      <c r="E1040" s="29"/>
      <c r="F1040" s="29"/>
      <c r="G1040" s="62"/>
      <c r="H1040" s="29"/>
      <c r="I1040" s="29"/>
      <c r="J1040" s="29"/>
    </row>
    <row r="1041" spans="1:10">
      <c r="A1041" s="40"/>
      <c r="B1041" s="28" t="s">
        <v>360</v>
      </c>
      <c r="C1041" s="40"/>
      <c r="D1041" s="40"/>
      <c r="E1041" s="29"/>
      <c r="F1041" s="29"/>
      <c r="G1041" s="62"/>
      <c r="H1041" s="29"/>
      <c r="I1041" s="29"/>
      <c r="J1041" s="29"/>
    </row>
    <row r="1042" spans="1:10" ht="72">
      <c r="A1042" s="40" t="s">
        <v>475</v>
      </c>
      <c r="B1042" s="28" t="s">
        <v>361</v>
      </c>
      <c r="C1042" s="40">
        <v>1</v>
      </c>
      <c r="D1042" s="40" t="s">
        <v>466</v>
      </c>
      <c r="E1042" s="29">
        <v>1769</v>
      </c>
      <c r="F1042" s="29">
        <f>Table2[[#This Row],[Rate]]*Table2[[#This Row],[Qty]]</f>
        <v>1769</v>
      </c>
      <c r="G1042" s="62"/>
      <c r="H1042" s="29">
        <v>0</v>
      </c>
      <c r="I1042" s="29">
        <f>Table2[[#This Row],[Cumulative Amount]]-Table2[[#This Row],[Previous Amount]]</f>
        <v>0</v>
      </c>
      <c r="J1042" s="29">
        <f>Table2[[#This Row],[Progress %]]*Table2[[#This Row],[Amount]]</f>
        <v>0</v>
      </c>
    </row>
    <row r="1043" spans="1:10">
      <c r="A1043" s="40"/>
      <c r="B1043" s="28" t="s">
        <v>362</v>
      </c>
      <c r="C1043" s="40"/>
      <c r="D1043" s="40"/>
      <c r="E1043" s="29"/>
      <c r="F1043" s="29"/>
      <c r="G1043" s="62"/>
      <c r="H1043" s="29"/>
      <c r="I1043" s="29"/>
      <c r="J1043" s="29"/>
    </row>
    <row r="1044" spans="1:10" ht="43.2">
      <c r="A1044" s="40" t="s">
        <v>475</v>
      </c>
      <c r="B1044" s="28" t="s">
        <v>363</v>
      </c>
      <c r="C1044" s="40">
        <v>1</v>
      </c>
      <c r="D1044" s="40" t="s">
        <v>466</v>
      </c>
      <c r="E1044" s="29">
        <v>437</v>
      </c>
      <c r="F1044" s="29">
        <f>Table2[[#This Row],[Rate]]*Table2[[#This Row],[Qty]]</f>
        <v>437</v>
      </c>
      <c r="G1044" s="62">
        <f>Progress!H241</f>
        <v>1</v>
      </c>
      <c r="H1044" s="29">
        <v>437</v>
      </c>
      <c r="I1044" s="29">
        <f>Table2[[#This Row],[Cumulative Amount]]-Table2[[#This Row],[Previous Amount]]</f>
        <v>0</v>
      </c>
      <c r="J1044" s="29">
        <f>Table2[[#This Row],[Progress %]]*Table2[[#This Row],[Amount]]</f>
        <v>437</v>
      </c>
    </row>
    <row r="1045" spans="1:10">
      <c r="A1045" s="40"/>
      <c r="B1045" s="45" t="s">
        <v>436</v>
      </c>
      <c r="C1045" s="40"/>
      <c r="D1045" s="40"/>
      <c r="E1045" s="29"/>
      <c r="F1045" s="29"/>
      <c r="G1045" s="62"/>
      <c r="H1045" s="29"/>
      <c r="I1045" s="29"/>
      <c r="J1045" s="29"/>
    </row>
    <row r="1046" spans="1:10">
      <c r="A1046" s="40"/>
      <c r="B1046" s="28" t="s">
        <v>360</v>
      </c>
      <c r="C1046" s="40"/>
      <c r="D1046" s="40"/>
      <c r="E1046" s="29"/>
      <c r="F1046" s="29"/>
      <c r="G1046" s="62"/>
      <c r="H1046" s="29"/>
      <c r="I1046" s="29"/>
      <c r="J1046" s="29"/>
    </row>
    <row r="1047" spans="1:10" ht="72">
      <c r="A1047" s="40" t="s">
        <v>475</v>
      </c>
      <c r="B1047" s="28" t="s">
        <v>361</v>
      </c>
      <c r="C1047" s="40">
        <v>6</v>
      </c>
      <c r="D1047" s="40" t="s">
        <v>466</v>
      </c>
      <c r="E1047" s="29">
        <v>1769</v>
      </c>
      <c r="F1047" s="29">
        <f>Table2[[#This Row],[Rate]]*Table2[[#This Row],[Qty]]</f>
        <v>10614</v>
      </c>
      <c r="G1047" s="62"/>
      <c r="H1047" s="29">
        <v>0</v>
      </c>
      <c r="I1047" s="29">
        <f>Table2[[#This Row],[Cumulative Amount]]-Table2[[#This Row],[Previous Amount]]</f>
        <v>0</v>
      </c>
      <c r="J1047" s="29">
        <f>Table2[[#This Row],[Progress %]]*Table2[[#This Row],[Amount]]</f>
        <v>0</v>
      </c>
    </row>
    <row r="1048" spans="1:10">
      <c r="A1048" s="40"/>
      <c r="B1048" s="28" t="s">
        <v>362</v>
      </c>
      <c r="C1048" s="40"/>
      <c r="D1048" s="40"/>
      <c r="E1048" s="29"/>
      <c r="F1048" s="29"/>
      <c r="G1048" s="62"/>
      <c r="H1048" s="29"/>
      <c r="I1048" s="29"/>
      <c r="J1048" s="29"/>
    </row>
    <row r="1049" spans="1:10" ht="43.2">
      <c r="A1049" s="40" t="s">
        <v>475</v>
      </c>
      <c r="B1049" s="28" t="s">
        <v>380</v>
      </c>
      <c r="C1049" s="40">
        <v>6</v>
      </c>
      <c r="D1049" s="40" t="s">
        <v>466</v>
      </c>
      <c r="E1049" s="29">
        <v>377</v>
      </c>
      <c r="F1049" s="29">
        <f>Table2[[#This Row],[Rate]]*Table2[[#This Row],[Qty]]</f>
        <v>2262</v>
      </c>
      <c r="G1049" s="62">
        <f>Progress!H231</f>
        <v>1</v>
      </c>
      <c r="H1049" s="29">
        <v>2262</v>
      </c>
      <c r="I1049" s="29">
        <f>Table2[[#This Row],[Cumulative Amount]]-Table2[[#This Row],[Previous Amount]]</f>
        <v>0</v>
      </c>
      <c r="J1049" s="29">
        <f>Table2[[#This Row],[Progress %]]*Table2[[#This Row],[Amount]]</f>
        <v>2262</v>
      </c>
    </row>
    <row r="1050" spans="1:10">
      <c r="A1050" s="40"/>
      <c r="B1050" s="45" t="s">
        <v>437</v>
      </c>
      <c r="C1050" s="40"/>
      <c r="D1050" s="40"/>
      <c r="E1050" s="29"/>
      <c r="F1050" s="29"/>
      <c r="G1050" s="62"/>
      <c r="H1050" s="29"/>
      <c r="I1050" s="29"/>
      <c r="J1050" s="29"/>
    </row>
    <row r="1051" spans="1:10">
      <c r="A1051" s="40"/>
      <c r="B1051" s="28" t="s">
        <v>360</v>
      </c>
      <c r="C1051" s="40"/>
      <c r="D1051" s="40"/>
      <c r="E1051" s="29"/>
      <c r="F1051" s="29"/>
      <c r="G1051" s="62"/>
      <c r="H1051" s="29"/>
      <c r="I1051" s="29"/>
      <c r="J1051" s="29"/>
    </row>
    <row r="1052" spans="1:10" ht="72">
      <c r="A1052" s="40" t="s">
        <v>475</v>
      </c>
      <c r="B1052" s="28" t="s">
        <v>438</v>
      </c>
      <c r="C1052" s="40">
        <v>6</v>
      </c>
      <c r="D1052" s="40" t="s">
        <v>466</v>
      </c>
      <c r="E1052" s="29">
        <v>1955</v>
      </c>
      <c r="F1052" s="29">
        <f>Table2[[#This Row],[Rate]]*Table2[[#This Row],[Qty]]</f>
        <v>11730</v>
      </c>
      <c r="G1052" s="62"/>
      <c r="H1052" s="29">
        <v>0</v>
      </c>
      <c r="I1052" s="29">
        <f>Table2[[#This Row],[Cumulative Amount]]-Table2[[#This Row],[Previous Amount]]</f>
        <v>0</v>
      </c>
      <c r="J1052" s="29">
        <f>Table2[[#This Row],[Progress %]]*Table2[[#This Row],[Amount]]</f>
        <v>0</v>
      </c>
    </row>
    <row r="1053" spans="1:10">
      <c r="A1053" s="40"/>
      <c r="B1053" s="45" t="s">
        <v>354</v>
      </c>
      <c r="C1053" s="40"/>
      <c r="D1053" s="40"/>
      <c r="E1053" s="29"/>
      <c r="F1053" s="29"/>
      <c r="G1053" s="62"/>
      <c r="H1053" s="29"/>
      <c r="I1053" s="29"/>
      <c r="J1053" s="29"/>
    </row>
    <row r="1054" spans="1:10">
      <c r="A1054" s="40"/>
      <c r="B1054" s="28" t="s">
        <v>360</v>
      </c>
      <c r="C1054" s="40"/>
      <c r="D1054" s="40"/>
      <c r="E1054" s="29"/>
      <c r="F1054" s="29"/>
      <c r="G1054" s="62"/>
      <c r="H1054" s="29"/>
      <c r="I1054" s="29"/>
      <c r="J1054" s="29"/>
    </row>
    <row r="1055" spans="1:10" ht="43.2">
      <c r="A1055" s="40"/>
      <c r="B1055" s="28" t="s">
        <v>439</v>
      </c>
      <c r="C1055" s="40">
        <v>5</v>
      </c>
      <c r="D1055" s="40" t="s">
        <v>466</v>
      </c>
      <c r="E1055" s="29">
        <v>7772</v>
      </c>
      <c r="F1055" s="29">
        <f>Table2[[#This Row],[Rate]]*Table2[[#This Row],[Qty]]</f>
        <v>38860</v>
      </c>
      <c r="G1055" s="62">
        <v>0.85</v>
      </c>
      <c r="H1055" s="29">
        <v>33031</v>
      </c>
      <c r="I1055" s="29">
        <f>Table2[[#This Row],[Cumulative Amount]]-Table2[[#This Row],[Previous Amount]]</f>
        <v>0</v>
      </c>
      <c r="J1055" s="29">
        <f>Table2[[#This Row],[Progress %]]*Table2[[#This Row],[Amount]]</f>
        <v>33031</v>
      </c>
    </row>
    <row r="1056" spans="1:10">
      <c r="A1056" s="40"/>
      <c r="B1056" s="28" t="s">
        <v>360</v>
      </c>
      <c r="C1056" s="40"/>
      <c r="D1056" s="40"/>
      <c r="E1056" s="29"/>
      <c r="F1056" s="29"/>
      <c r="G1056" s="62"/>
      <c r="H1056" s="29"/>
      <c r="I1056" s="29"/>
      <c r="J1056" s="29"/>
    </row>
    <row r="1057" spans="1:10" ht="28.8">
      <c r="A1057" s="40"/>
      <c r="B1057" s="28" t="s">
        <v>440</v>
      </c>
      <c r="C1057" s="40">
        <v>5</v>
      </c>
      <c r="D1057" s="40" t="s">
        <v>466</v>
      </c>
      <c r="E1057" s="29">
        <v>644</v>
      </c>
      <c r="F1057" s="29">
        <f>Table2[[#This Row],[Rate]]*Table2[[#This Row],[Qty]]</f>
        <v>3220</v>
      </c>
      <c r="G1057" s="62">
        <v>0.85</v>
      </c>
      <c r="H1057" s="29">
        <v>2737</v>
      </c>
      <c r="I1057" s="29">
        <f>Table2[[#This Row],[Cumulative Amount]]-Table2[[#This Row],[Previous Amount]]</f>
        <v>0</v>
      </c>
      <c r="J1057" s="29">
        <f>Table2[[#This Row],[Progress %]]*Table2[[#This Row],[Amount]]</f>
        <v>2737</v>
      </c>
    </row>
    <row r="1058" spans="1:10">
      <c r="A1058" s="40"/>
      <c r="B1058" s="28" t="s">
        <v>362</v>
      </c>
      <c r="C1058" s="40"/>
      <c r="D1058" s="40"/>
      <c r="E1058" s="29"/>
      <c r="F1058" s="29"/>
      <c r="G1058" s="62"/>
      <c r="H1058" s="29"/>
      <c r="I1058" s="29"/>
      <c r="J1058" s="29"/>
    </row>
    <row r="1059" spans="1:10" ht="43.2">
      <c r="A1059" s="40"/>
      <c r="B1059" s="28" t="s">
        <v>441</v>
      </c>
      <c r="C1059" s="40">
        <v>10</v>
      </c>
      <c r="D1059" s="40" t="s">
        <v>466</v>
      </c>
      <c r="E1059" s="29">
        <v>398</v>
      </c>
      <c r="F1059" s="29">
        <f>Table2[[#This Row],[Rate]]*Table2[[#This Row],[Qty]]</f>
        <v>3980</v>
      </c>
      <c r="G1059" s="62">
        <v>0.9</v>
      </c>
      <c r="H1059" s="29">
        <v>3980</v>
      </c>
      <c r="I1059" s="29">
        <f>Table2[[#This Row],[Cumulative Amount]]-Table2[[#This Row],[Previous Amount]]</f>
        <v>-398</v>
      </c>
      <c r="J1059" s="29">
        <f>Table2[[#This Row],[Progress %]]*Table2[[#This Row],[Amount]]</f>
        <v>3582</v>
      </c>
    </row>
    <row r="1060" spans="1:10">
      <c r="A1060" s="40"/>
      <c r="B1060" s="45" t="s">
        <v>387</v>
      </c>
      <c r="C1060" s="40"/>
      <c r="D1060" s="40"/>
      <c r="E1060" s="29"/>
      <c r="F1060" s="29"/>
      <c r="G1060" s="62"/>
      <c r="H1060" s="29"/>
      <c r="I1060" s="29"/>
      <c r="J1060" s="29"/>
    </row>
    <row r="1061" spans="1:10">
      <c r="A1061" s="40"/>
      <c r="B1061" s="28" t="s">
        <v>442</v>
      </c>
      <c r="C1061" s="40">
        <v>5</v>
      </c>
      <c r="D1061" s="40" t="s">
        <v>466</v>
      </c>
      <c r="E1061" s="29">
        <v>1397</v>
      </c>
      <c r="F1061" s="29">
        <f>Table2[[#This Row],[Rate]]*Table2[[#This Row],[Qty]]</f>
        <v>6985</v>
      </c>
      <c r="G1061" s="62"/>
      <c r="H1061" s="29">
        <v>0</v>
      </c>
      <c r="I1061" s="29">
        <f>Table2[[#This Row],[Cumulative Amount]]-Table2[[#This Row],[Previous Amount]]</f>
        <v>0</v>
      </c>
      <c r="J1061" s="29">
        <f>Table2[[#This Row],[Progress %]]*Table2[[#This Row],[Amount]]</f>
        <v>0</v>
      </c>
    </row>
    <row r="1062" spans="1:10">
      <c r="A1062" s="40"/>
      <c r="B1062" s="28" t="s">
        <v>362</v>
      </c>
      <c r="C1062" s="40"/>
      <c r="D1062" s="40"/>
      <c r="E1062" s="29"/>
      <c r="F1062" s="29"/>
      <c r="G1062" s="62"/>
      <c r="H1062" s="29"/>
      <c r="I1062" s="29"/>
      <c r="J1062" s="29"/>
    </row>
    <row r="1063" spans="1:10">
      <c r="A1063" s="40"/>
      <c r="B1063" s="28" t="s">
        <v>443</v>
      </c>
      <c r="C1063" s="40">
        <v>5</v>
      </c>
      <c r="D1063" s="40" t="s">
        <v>466</v>
      </c>
      <c r="E1063" s="29">
        <v>597</v>
      </c>
      <c r="F1063" s="29">
        <f>Table2[[#This Row],[Rate]]*Table2[[#This Row],[Qty]]</f>
        <v>2985</v>
      </c>
      <c r="G1063" s="62">
        <f>Progress!H252</f>
        <v>1</v>
      </c>
      <c r="H1063" s="29">
        <v>2985</v>
      </c>
      <c r="I1063" s="29">
        <f>Table2[[#This Row],[Cumulative Amount]]-Table2[[#This Row],[Previous Amount]]</f>
        <v>0</v>
      </c>
      <c r="J1063" s="29">
        <f>Table2[[#This Row],[Progress %]]*Table2[[#This Row],[Amount]]</f>
        <v>2985</v>
      </c>
    </row>
    <row r="1064" spans="1:10">
      <c r="A1064" s="40"/>
      <c r="B1064" s="45" t="s">
        <v>316</v>
      </c>
      <c r="C1064" s="40"/>
      <c r="D1064" s="40"/>
      <c r="E1064" s="29"/>
      <c r="F1064" s="29"/>
      <c r="G1064" s="62"/>
      <c r="H1064" s="29"/>
      <c r="I1064" s="29"/>
      <c r="J1064" s="29"/>
    </row>
    <row r="1065" spans="1:10">
      <c r="A1065" s="40"/>
      <c r="B1065" s="28" t="s">
        <v>444</v>
      </c>
      <c r="C1065" s="40">
        <v>2</v>
      </c>
      <c r="D1065" s="40" t="s">
        <v>466</v>
      </c>
      <c r="E1065" s="29">
        <v>679</v>
      </c>
      <c r="F1065" s="29">
        <f>Table2[[#This Row],[Rate]]*Table2[[#This Row],[Qty]]</f>
        <v>1358</v>
      </c>
      <c r="G1065" s="62"/>
      <c r="H1065" s="29">
        <v>0</v>
      </c>
      <c r="I1065" s="29">
        <f>Table2[[#This Row],[Cumulative Amount]]-Table2[[#This Row],[Previous Amount]]</f>
        <v>0</v>
      </c>
      <c r="J1065" s="29">
        <f>Table2[[#This Row],[Progress %]]*Table2[[#This Row],[Amount]]</f>
        <v>0</v>
      </c>
    </row>
    <row r="1066" spans="1:10">
      <c r="A1066" s="40"/>
      <c r="B1066" s="28" t="s">
        <v>362</v>
      </c>
      <c r="C1066" s="40"/>
      <c r="D1066" s="40"/>
      <c r="E1066" s="29"/>
      <c r="F1066" s="29"/>
      <c r="G1066" s="62"/>
      <c r="H1066" s="29"/>
      <c r="I1066" s="29"/>
      <c r="J1066" s="29"/>
    </row>
    <row r="1067" spans="1:10">
      <c r="A1067" s="40"/>
      <c r="B1067" s="28" t="s">
        <v>445</v>
      </c>
      <c r="C1067" s="40">
        <v>2</v>
      </c>
      <c r="D1067" s="40" t="s">
        <v>466</v>
      </c>
      <c r="E1067" s="29">
        <v>418</v>
      </c>
      <c r="F1067" s="29">
        <f>Table2[[#This Row],[Rate]]*Table2[[#This Row],[Qty]]</f>
        <v>836</v>
      </c>
      <c r="G1067" s="62">
        <f>Progress!H253</f>
        <v>1</v>
      </c>
      <c r="H1067" s="29">
        <v>836</v>
      </c>
      <c r="I1067" s="29">
        <f>Table2[[#This Row],[Cumulative Amount]]-Table2[[#This Row],[Previous Amount]]</f>
        <v>0</v>
      </c>
      <c r="J1067" s="29">
        <f>Table2[[#This Row],[Progress %]]*Table2[[#This Row],[Amount]]</f>
        <v>836</v>
      </c>
    </row>
    <row r="1068" spans="1:10">
      <c r="A1068" s="40"/>
      <c r="B1068" s="45" t="s">
        <v>324</v>
      </c>
      <c r="C1068" s="40"/>
      <c r="D1068" s="40"/>
      <c r="E1068" s="29"/>
      <c r="F1068" s="29"/>
      <c r="G1068" s="62"/>
      <c r="H1068" s="29"/>
      <c r="I1068" s="29"/>
      <c r="J1068" s="29"/>
    </row>
    <row r="1069" spans="1:10">
      <c r="A1069" s="40"/>
      <c r="B1069" s="28" t="s">
        <v>446</v>
      </c>
      <c r="C1069" s="40"/>
      <c r="D1069" s="40"/>
      <c r="E1069" s="29"/>
      <c r="F1069" s="29"/>
      <c r="G1069" s="62"/>
      <c r="H1069" s="29"/>
      <c r="I1069" s="29"/>
      <c r="J1069" s="29"/>
    </row>
    <row r="1070" spans="1:10">
      <c r="A1070" s="40"/>
      <c r="B1070" s="28" t="s">
        <v>444</v>
      </c>
      <c r="C1070" s="40">
        <v>2</v>
      </c>
      <c r="D1070" s="40" t="s">
        <v>466</v>
      </c>
      <c r="E1070" s="29">
        <v>679</v>
      </c>
      <c r="F1070" s="29">
        <f>Table2[[#This Row],[Rate]]*Table2[[#This Row],[Qty]]</f>
        <v>1358</v>
      </c>
      <c r="G1070" s="62"/>
      <c r="H1070" s="29">
        <v>0</v>
      </c>
      <c r="I1070" s="29">
        <f>Table2[[#This Row],[Cumulative Amount]]-Table2[[#This Row],[Previous Amount]]</f>
        <v>0</v>
      </c>
      <c r="J1070" s="29">
        <f>Table2[[#This Row],[Progress %]]*Table2[[#This Row],[Amount]]</f>
        <v>0</v>
      </c>
    </row>
    <row r="1071" spans="1:10">
      <c r="A1071" s="40"/>
      <c r="B1071" s="28" t="s">
        <v>362</v>
      </c>
      <c r="C1071" s="40"/>
      <c r="D1071" s="40"/>
      <c r="E1071" s="29"/>
      <c r="F1071" s="29"/>
      <c r="G1071" s="62"/>
      <c r="H1071" s="29"/>
      <c r="I1071" s="29"/>
      <c r="J1071" s="29"/>
    </row>
    <row r="1072" spans="1:10">
      <c r="A1072" s="40"/>
      <c r="B1072" s="28" t="s">
        <v>445</v>
      </c>
      <c r="C1072" s="40">
        <v>2</v>
      </c>
      <c r="D1072" s="40" t="s">
        <v>466</v>
      </c>
      <c r="E1072" s="29">
        <v>418</v>
      </c>
      <c r="F1072" s="29">
        <f>Table2[[#This Row],[Rate]]*Table2[[#This Row],[Qty]]</f>
        <v>836</v>
      </c>
      <c r="G1072" s="62">
        <f>Progress!H254</f>
        <v>1</v>
      </c>
      <c r="H1072" s="29">
        <v>836</v>
      </c>
      <c r="I1072" s="29">
        <f>Table2[[#This Row],[Cumulative Amount]]-Table2[[#This Row],[Previous Amount]]</f>
        <v>0</v>
      </c>
      <c r="J1072" s="29">
        <f>Table2[[#This Row],[Progress %]]*Table2[[#This Row],[Amount]]</f>
        <v>836</v>
      </c>
    </row>
    <row r="1073" spans="1:10">
      <c r="A1073" s="40"/>
      <c r="B1073" s="45" t="s">
        <v>327</v>
      </c>
      <c r="C1073" s="40"/>
      <c r="D1073" s="40"/>
      <c r="E1073" s="29"/>
      <c r="F1073" s="29"/>
      <c r="G1073" s="62"/>
      <c r="H1073" s="29"/>
      <c r="I1073" s="29"/>
      <c r="J1073" s="29"/>
    </row>
    <row r="1074" spans="1:10">
      <c r="A1074" s="40"/>
      <c r="B1074" s="28" t="s">
        <v>446</v>
      </c>
      <c r="C1074" s="40"/>
      <c r="D1074" s="40"/>
      <c r="E1074" s="29"/>
      <c r="F1074" s="29"/>
      <c r="G1074" s="62"/>
      <c r="H1074" s="29"/>
      <c r="I1074" s="29"/>
      <c r="J1074" s="29"/>
    </row>
    <row r="1075" spans="1:10">
      <c r="A1075" s="40"/>
      <c r="B1075" s="28" t="s">
        <v>447</v>
      </c>
      <c r="C1075" s="40">
        <v>5</v>
      </c>
      <c r="D1075" s="40" t="s">
        <v>466</v>
      </c>
      <c r="E1075" s="29">
        <v>1397</v>
      </c>
      <c r="F1075" s="29">
        <f>Table2[[#This Row],[Rate]]*Table2[[#This Row],[Qty]]</f>
        <v>6985</v>
      </c>
      <c r="G1075" s="62"/>
      <c r="H1075" s="29">
        <v>0</v>
      </c>
      <c r="I1075" s="29">
        <f>Table2[[#This Row],[Cumulative Amount]]-Table2[[#This Row],[Previous Amount]]</f>
        <v>0</v>
      </c>
      <c r="J1075" s="29">
        <f>Table2[[#This Row],[Progress %]]*Table2[[#This Row],[Amount]]</f>
        <v>0</v>
      </c>
    </row>
    <row r="1076" spans="1:10">
      <c r="A1076" s="40"/>
      <c r="B1076" s="28" t="s">
        <v>362</v>
      </c>
      <c r="C1076" s="40"/>
      <c r="D1076" s="40"/>
      <c r="E1076" s="29"/>
      <c r="F1076" s="29"/>
      <c r="G1076" s="62"/>
      <c r="H1076" s="29"/>
      <c r="I1076" s="29"/>
      <c r="J1076" s="29"/>
    </row>
    <row r="1077" spans="1:10">
      <c r="A1077" s="40"/>
      <c r="B1077" s="28" t="s">
        <v>448</v>
      </c>
      <c r="C1077" s="40">
        <v>5</v>
      </c>
      <c r="D1077" s="40" t="s">
        <v>466</v>
      </c>
      <c r="E1077" s="29">
        <v>437</v>
      </c>
      <c r="F1077" s="29">
        <f>Table2[[#This Row],[Rate]]*Table2[[#This Row],[Qty]]</f>
        <v>2185</v>
      </c>
      <c r="G1077" s="62">
        <f>Progress!H255</f>
        <v>1</v>
      </c>
      <c r="H1077" s="29">
        <v>2185</v>
      </c>
      <c r="I1077" s="29">
        <f>Table2[[#This Row],[Cumulative Amount]]-Table2[[#This Row],[Previous Amount]]</f>
        <v>0</v>
      </c>
      <c r="J1077" s="29">
        <f>Table2[[#This Row],[Progress %]]*Table2[[#This Row],[Amount]]</f>
        <v>2185</v>
      </c>
    </row>
    <row r="1078" spans="1:10">
      <c r="A1078" s="40"/>
      <c r="B1078" s="45" t="s">
        <v>151</v>
      </c>
      <c r="C1078" s="40"/>
      <c r="D1078" s="40"/>
      <c r="E1078" s="29"/>
      <c r="F1078" s="29"/>
      <c r="G1078" s="62"/>
      <c r="H1078" s="29"/>
      <c r="I1078" s="29"/>
      <c r="J1078" s="29"/>
    </row>
    <row r="1079" spans="1:10">
      <c r="A1079" s="40"/>
      <c r="B1079" s="28" t="s">
        <v>446</v>
      </c>
      <c r="C1079" s="40"/>
      <c r="D1079" s="40"/>
      <c r="E1079" s="29"/>
      <c r="F1079" s="29"/>
      <c r="G1079" s="62"/>
      <c r="H1079" s="29"/>
      <c r="I1079" s="29"/>
      <c r="J1079" s="29"/>
    </row>
    <row r="1080" spans="1:10">
      <c r="A1080" s="40"/>
      <c r="B1080" s="28" t="s">
        <v>447</v>
      </c>
      <c r="C1080" s="40">
        <v>3</v>
      </c>
      <c r="D1080" s="40" t="s">
        <v>466</v>
      </c>
      <c r="E1080" s="29">
        <v>1397</v>
      </c>
      <c r="F1080" s="29">
        <f>Table2[[#This Row],[Rate]]*Table2[[#This Row],[Qty]]</f>
        <v>4191</v>
      </c>
      <c r="G1080" s="62"/>
      <c r="H1080" s="29">
        <v>0</v>
      </c>
      <c r="I1080" s="29">
        <f>Table2[[#This Row],[Cumulative Amount]]-Table2[[#This Row],[Previous Amount]]</f>
        <v>0</v>
      </c>
      <c r="J1080" s="29">
        <f>Table2[[#This Row],[Progress %]]*Table2[[#This Row],[Amount]]</f>
        <v>0</v>
      </c>
    </row>
    <row r="1081" spans="1:10">
      <c r="A1081" s="40"/>
      <c r="B1081" s="28" t="s">
        <v>362</v>
      </c>
      <c r="C1081" s="40"/>
      <c r="D1081" s="40"/>
      <c r="E1081" s="29"/>
      <c r="F1081" s="29"/>
      <c r="G1081" s="62"/>
      <c r="H1081" s="29"/>
      <c r="I1081" s="29"/>
      <c r="J1081" s="29"/>
    </row>
    <row r="1082" spans="1:10">
      <c r="A1082" s="40"/>
      <c r="B1082" s="28" t="s">
        <v>449</v>
      </c>
      <c r="C1082" s="40">
        <v>3</v>
      </c>
      <c r="D1082" s="40" t="s">
        <v>466</v>
      </c>
      <c r="E1082" s="29">
        <v>497</v>
      </c>
      <c r="F1082" s="29">
        <f>Table2[[#This Row],[Rate]]*Table2[[#This Row],[Qty]]</f>
        <v>1491</v>
      </c>
      <c r="G1082" s="62">
        <f>Progress!H256</f>
        <v>1</v>
      </c>
      <c r="H1082" s="29">
        <v>1491</v>
      </c>
      <c r="I1082" s="29">
        <f>Table2[[#This Row],[Cumulative Amount]]-Table2[[#This Row],[Previous Amount]]</f>
        <v>0</v>
      </c>
      <c r="J1082" s="29">
        <f>Table2[[#This Row],[Progress %]]*Table2[[#This Row],[Amount]]</f>
        <v>1491</v>
      </c>
    </row>
    <row r="1083" spans="1:10">
      <c r="A1083" s="40"/>
      <c r="B1083" s="45" t="s">
        <v>309</v>
      </c>
      <c r="C1083" s="40"/>
      <c r="D1083" s="40"/>
      <c r="E1083" s="29"/>
      <c r="F1083" s="29"/>
      <c r="G1083" s="62"/>
      <c r="H1083" s="29"/>
      <c r="I1083" s="29"/>
      <c r="J1083" s="29"/>
    </row>
    <row r="1084" spans="1:10">
      <c r="A1084" s="40"/>
      <c r="B1084" s="28" t="s">
        <v>189</v>
      </c>
      <c r="C1084" s="40"/>
      <c r="D1084" s="40"/>
      <c r="E1084" s="29"/>
      <c r="F1084" s="29"/>
      <c r="G1084" s="62"/>
      <c r="H1084" s="29"/>
      <c r="I1084" s="29"/>
      <c r="J1084" s="29"/>
    </row>
    <row r="1085" spans="1:10">
      <c r="A1085" s="40"/>
      <c r="B1085" s="28" t="s">
        <v>450</v>
      </c>
      <c r="C1085" s="40">
        <v>1</v>
      </c>
      <c r="D1085" s="40" t="s">
        <v>466</v>
      </c>
      <c r="E1085" s="29">
        <v>1089</v>
      </c>
      <c r="F1085" s="29">
        <f>Table2[[#This Row],[Rate]]*Table2[[#This Row],[Qty]]</f>
        <v>1089</v>
      </c>
      <c r="G1085" s="62">
        <f>Progress!H257</f>
        <v>1</v>
      </c>
      <c r="H1085" s="29">
        <v>1089</v>
      </c>
      <c r="I1085" s="29">
        <f>Table2[[#This Row],[Cumulative Amount]]-Table2[[#This Row],[Previous Amount]]</f>
        <v>0</v>
      </c>
      <c r="J1085" s="29">
        <f>Table2[[#This Row],[Progress %]]*Table2[[#This Row],[Amount]]</f>
        <v>1089</v>
      </c>
    </row>
    <row r="1086" spans="1:10">
      <c r="A1086" s="40"/>
      <c r="B1086" s="28" t="s">
        <v>446</v>
      </c>
      <c r="C1086" s="40"/>
      <c r="D1086" s="40"/>
      <c r="E1086" s="29"/>
      <c r="F1086" s="29"/>
      <c r="G1086" s="62"/>
      <c r="H1086" s="29"/>
      <c r="I1086" s="29"/>
      <c r="J1086" s="29"/>
    </row>
    <row r="1087" spans="1:10">
      <c r="A1087" s="40"/>
      <c r="B1087" s="28" t="s">
        <v>451</v>
      </c>
      <c r="C1087" s="40">
        <v>1</v>
      </c>
      <c r="D1087" s="40" t="s">
        <v>466</v>
      </c>
      <c r="E1087" s="29">
        <v>3421</v>
      </c>
      <c r="F1087" s="29">
        <f>Table2[[#This Row],[Rate]]*Table2[[#This Row],[Qty]]</f>
        <v>3421</v>
      </c>
      <c r="G1087" s="62">
        <f>G1085</f>
        <v>1</v>
      </c>
      <c r="H1087" s="29">
        <v>3421</v>
      </c>
      <c r="I1087" s="29">
        <f>Table2[[#This Row],[Cumulative Amount]]-Table2[[#This Row],[Previous Amount]]</f>
        <v>0</v>
      </c>
      <c r="J1087" s="29">
        <f>Table2[[#This Row],[Progress %]]*Table2[[#This Row],[Amount]]</f>
        <v>3421</v>
      </c>
    </row>
    <row r="1088" spans="1:10">
      <c r="A1088" s="40"/>
      <c r="B1088" s="28" t="s">
        <v>452</v>
      </c>
      <c r="C1088" s="40">
        <v>1</v>
      </c>
      <c r="D1088" s="40" t="s">
        <v>466</v>
      </c>
      <c r="E1088" s="29">
        <v>1265</v>
      </c>
      <c r="F1088" s="29">
        <f>Table2[[#This Row],[Rate]]*Table2[[#This Row],[Qty]]</f>
        <v>1265</v>
      </c>
      <c r="G1088" s="62"/>
      <c r="H1088" s="29">
        <v>0</v>
      </c>
      <c r="I1088" s="29">
        <f>Table2[[#This Row],[Cumulative Amount]]-Table2[[#This Row],[Previous Amount]]</f>
        <v>0</v>
      </c>
      <c r="J1088" s="29">
        <f>Table2[[#This Row],[Progress %]]*Table2[[#This Row],[Amount]]</f>
        <v>0</v>
      </c>
    </row>
    <row r="1089" spans="1:10">
      <c r="A1089" s="40"/>
      <c r="B1089" s="28" t="s">
        <v>362</v>
      </c>
      <c r="C1089" s="40"/>
      <c r="D1089" s="40"/>
      <c r="E1089" s="29"/>
      <c r="F1089" s="29"/>
      <c r="G1089" s="62"/>
      <c r="H1089" s="29"/>
      <c r="I1089" s="29"/>
      <c r="J1089" s="29"/>
    </row>
    <row r="1090" spans="1:10">
      <c r="A1090" s="40"/>
      <c r="B1090" s="28" t="s">
        <v>453</v>
      </c>
      <c r="C1090" s="40">
        <v>1</v>
      </c>
      <c r="D1090" s="40" t="s">
        <v>466</v>
      </c>
      <c r="E1090" s="29">
        <v>418</v>
      </c>
      <c r="F1090" s="29">
        <f>Table2[[#This Row],[Rate]]*Table2[[#This Row],[Qty]]</f>
        <v>418</v>
      </c>
      <c r="G1090" s="62">
        <f>G1087</f>
        <v>1</v>
      </c>
      <c r="H1090" s="29">
        <v>418</v>
      </c>
      <c r="I1090" s="29">
        <f>Table2[[#This Row],[Cumulative Amount]]-Table2[[#This Row],[Previous Amount]]</f>
        <v>0</v>
      </c>
      <c r="J1090" s="29">
        <f>Table2[[#This Row],[Progress %]]*Table2[[#This Row],[Amount]]</f>
        <v>418</v>
      </c>
    </row>
    <row r="1091" spans="1:10">
      <c r="A1091" s="40"/>
      <c r="B1091" s="28" t="s">
        <v>454</v>
      </c>
      <c r="C1091" s="40">
        <v>1</v>
      </c>
      <c r="D1091" s="40" t="s">
        <v>466</v>
      </c>
      <c r="E1091" s="29">
        <v>597</v>
      </c>
      <c r="F1091" s="29">
        <f>Table2[[#This Row],[Rate]]*Table2[[#This Row],[Qty]]</f>
        <v>597</v>
      </c>
      <c r="G1091" s="62">
        <f>G1087</f>
        <v>1</v>
      </c>
      <c r="H1091" s="29">
        <v>597</v>
      </c>
      <c r="I1091" s="29">
        <f>Table2[[#This Row],[Cumulative Amount]]-Table2[[#This Row],[Previous Amount]]</f>
        <v>0</v>
      </c>
      <c r="J1091" s="29">
        <f>Table2[[#This Row],[Progress %]]*Table2[[#This Row],[Amount]]</f>
        <v>597</v>
      </c>
    </row>
    <row r="1092" spans="1:10">
      <c r="A1092" s="40"/>
      <c r="B1092" s="28" t="s">
        <v>455</v>
      </c>
      <c r="C1092" s="40"/>
      <c r="D1092" s="40"/>
      <c r="E1092" s="29"/>
      <c r="F1092" s="29"/>
      <c r="G1092" s="62"/>
      <c r="H1092" s="29"/>
      <c r="I1092" s="29"/>
      <c r="J1092" s="29"/>
    </row>
    <row r="1093" spans="1:10">
      <c r="A1093" s="40"/>
      <c r="B1093" s="28" t="s">
        <v>456</v>
      </c>
      <c r="C1093" s="40">
        <v>1</v>
      </c>
      <c r="D1093" s="40" t="s">
        <v>466</v>
      </c>
      <c r="E1093" s="29">
        <v>394</v>
      </c>
      <c r="F1093" s="29">
        <f>Table2[[#This Row],[Rate]]*Table2[[#This Row],[Qty]]</f>
        <v>394</v>
      </c>
      <c r="G1093" s="62">
        <f>G1091</f>
        <v>1</v>
      </c>
      <c r="H1093" s="29">
        <v>394</v>
      </c>
      <c r="I1093" s="29">
        <f>Table2[[#This Row],[Cumulative Amount]]-Table2[[#This Row],[Previous Amount]]</f>
        <v>0</v>
      </c>
      <c r="J1093" s="29">
        <f>Table2[[#This Row],[Progress %]]*Table2[[#This Row],[Amount]]</f>
        <v>394</v>
      </c>
    </row>
    <row r="1094" spans="1:10">
      <c r="A1094" s="40"/>
      <c r="B1094" s="45" t="s">
        <v>457</v>
      </c>
      <c r="C1094" s="40"/>
      <c r="D1094" s="40"/>
      <c r="E1094" s="29"/>
      <c r="F1094" s="29"/>
      <c r="G1094" s="62"/>
      <c r="H1094" s="29"/>
      <c r="I1094" s="29"/>
      <c r="J1094" s="29"/>
    </row>
    <row r="1095" spans="1:10">
      <c r="A1095" s="40"/>
      <c r="B1095" s="28" t="s">
        <v>189</v>
      </c>
      <c r="C1095" s="40"/>
      <c r="D1095" s="40"/>
      <c r="E1095" s="29"/>
      <c r="F1095" s="29"/>
      <c r="G1095" s="62"/>
      <c r="H1095" s="29"/>
      <c r="I1095" s="29"/>
      <c r="J1095" s="29"/>
    </row>
    <row r="1096" spans="1:10">
      <c r="A1096" s="40"/>
      <c r="B1096" s="28" t="s">
        <v>450</v>
      </c>
      <c r="C1096" s="40">
        <v>3</v>
      </c>
      <c r="D1096" s="40" t="s">
        <v>466</v>
      </c>
      <c r="E1096" s="29">
        <v>1089</v>
      </c>
      <c r="F1096" s="29">
        <f>Table2[[#This Row],[Rate]]*Table2[[#This Row],[Qty]]</f>
        <v>3267</v>
      </c>
      <c r="G1096" s="62">
        <f>Progress!H258</f>
        <v>1</v>
      </c>
      <c r="H1096" s="29">
        <v>3267</v>
      </c>
      <c r="I1096" s="29">
        <f>Table2[[#This Row],[Cumulative Amount]]-Table2[[#This Row],[Previous Amount]]</f>
        <v>0</v>
      </c>
      <c r="J1096" s="29">
        <f>Table2[[#This Row],[Progress %]]*Table2[[#This Row],[Amount]]</f>
        <v>3267</v>
      </c>
    </row>
    <row r="1097" spans="1:10">
      <c r="A1097" s="40"/>
      <c r="B1097" s="28" t="s">
        <v>446</v>
      </c>
      <c r="C1097" s="40"/>
      <c r="D1097" s="40"/>
      <c r="E1097" s="29"/>
      <c r="F1097" s="29"/>
      <c r="G1097" s="62"/>
      <c r="H1097" s="29"/>
      <c r="I1097" s="29"/>
      <c r="J1097" s="29"/>
    </row>
    <row r="1098" spans="1:10">
      <c r="A1098" s="40"/>
      <c r="B1098" s="28" t="s">
        <v>451</v>
      </c>
      <c r="C1098" s="40">
        <v>3</v>
      </c>
      <c r="D1098" s="40" t="s">
        <v>466</v>
      </c>
      <c r="E1098" s="29">
        <v>3421</v>
      </c>
      <c r="F1098" s="29">
        <f>Table2[[#This Row],[Rate]]*Table2[[#This Row],[Qty]]</f>
        <v>10263</v>
      </c>
      <c r="G1098" s="62"/>
      <c r="H1098" s="29">
        <v>0</v>
      </c>
      <c r="I1098" s="29">
        <f>Table2[[#This Row],[Cumulative Amount]]-Table2[[#This Row],[Previous Amount]]</f>
        <v>0</v>
      </c>
      <c r="J1098" s="29">
        <f>Table2[[#This Row],[Progress %]]*Table2[[#This Row],[Amount]]</f>
        <v>0</v>
      </c>
    </row>
    <row r="1099" spans="1:10">
      <c r="A1099" s="40"/>
      <c r="B1099" s="28" t="s">
        <v>452</v>
      </c>
      <c r="C1099" s="40">
        <v>3</v>
      </c>
      <c r="D1099" s="40" t="s">
        <v>466</v>
      </c>
      <c r="E1099" s="29">
        <v>1265</v>
      </c>
      <c r="F1099" s="29">
        <f>Table2[[#This Row],[Rate]]*Table2[[#This Row],[Qty]]</f>
        <v>3795</v>
      </c>
      <c r="G1099" s="62"/>
      <c r="H1099" s="29">
        <v>0</v>
      </c>
      <c r="I1099" s="29">
        <f>Table2[[#This Row],[Cumulative Amount]]-Table2[[#This Row],[Previous Amount]]</f>
        <v>0</v>
      </c>
      <c r="J1099" s="29">
        <f>Table2[[#This Row],[Progress %]]*Table2[[#This Row],[Amount]]</f>
        <v>0</v>
      </c>
    </row>
    <row r="1100" spans="1:10">
      <c r="A1100" s="40"/>
      <c r="B1100" s="28" t="s">
        <v>362</v>
      </c>
      <c r="C1100" s="40"/>
      <c r="D1100" s="40"/>
      <c r="E1100" s="29"/>
      <c r="F1100" s="29"/>
      <c r="G1100" s="62"/>
      <c r="H1100" s="29"/>
      <c r="I1100" s="29"/>
      <c r="J1100" s="29"/>
    </row>
    <row r="1101" spans="1:10">
      <c r="A1101" s="40"/>
      <c r="B1101" s="28" t="s">
        <v>453</v>
      </c>
      <c r="C1101" s="40">
        <v>3</v>
      </c>
      <c r="D1101" s="40" t="s">
        <v>466</v>
      </c>
      <c r="E1101" s="29">
        <v>418</v>
      </c>
      <c r="F1101" s="29">
        <f>Table2[[#This Row],[Rate]]*Table2[[#This Row],[Qty]]</f>
        <v>1254</v>
      </c>
      <c r="G1101" s="62">
        <f>G1096</f>
        <v>1</v>
      </c>
      <c r="H1101" s="29">
        <v>1254</v>
      </c>
      <c r="I1101" s="29">
        <f>Table2[[#This Row],[Cumulative Amount]]-Table2[[#This Row],[Previous Amount]]</f>
        <v>0</v>
      </c>
      <c r="J1101" s="29">
        <f>Table2[[#This Row],[Progress %]]*Table2[[#This Row],[Amount]]</f>
        <v>1254</v>
      </c>
    </row>
    <row r="1102" spans="1:10">
      <c r="A1102" s="40"/>
      <c r="B1102" s="28" t="s">
        <v>454</v>
      </c>
      <c r="C1102" s="40">
        <v>3</v>
      </c>
      <c r="D1102" s="40" t="s">
        <v>466</v>
      </c>
      <c r="E1102" s="29">
        <v>597</v>
      </c>
      <c r="F1102" s="29">
        <f>Table2[[#This Row],[Rate]]*Table2[[#This Row],[Qty]]</f>
        <v>1791</v>
      </c>
      <c r="G1102" s="62">
        <f>G1101</f>
        <v>1</v>
      </c>
      <c r="H1102" s="29">
        <v>1791</v>
      </c>
      <c r="I1102" s="29">
        <f>Table2[[#This Row],[Cumulative Amount]]-Table2[[#This Row],[Previous Amount]]</f>
        <v>0</v>
      </c>
      <c r="J1102" s="29">
        <f>Table2[[#This Row],[Progress %]]*Table2[[#This Row],[Amount]]</f>
        <v>1791</v>
      </c>
    </row>
    <row r="1103" spans="1:10">
      <c r="A1103" s="40"/>
      <c r="B1103" s="28" t="s">
        <v>455</v>
      </c>
      <c r="C1103" s="40"/>
      <c r="D1103" s="40"/>
      <c r="E1103" s="29"/>
      <c r="F1103" s="29"/>
      <c r="G1103" s="62"/>
      <c r="H1103" s="29"/>
      <c r="I1103" s="29"/>
      <c r="J1103" s="29"/>
    </row>
    <row r="1104" spans="1:10">
      <c r="A1104" s="40"/>
      <c r="B1104" s="28" t="s">
        <v>456</v>
      </c>
      <c r="C1104" s="40">
        <v>3</v>
      </c>
      <c r="D1104" s="40" t="s">
        <v>466</v>
      </c>
      <c r="E1104" s="29">
        <v>394</v>
      </c>
      <c r="F1104" s="29">
        <f>Table2[[#This Row],[Rate]]*Table2[[#This Row],[Qty]]</f>
        <v>1182</v>
      </c>
      <c r="G1104" s="62"/>
      <c r="H1104" s="29">
        <v>0</v>
      </c>
      <c r="I1104" s="29">
        <f>Table2[[#This Row],[Cumulative Amount]]-Table2[[#This Row],[Previous Amount]]</f>
        <v>0</v>
      </c>
      <c r="J1104" s="29">
        <f>Table2[[#This Row],[Progress %]]*Table2[[#This Row],[Amount]]</f>
        <v>0</v>
      </c>
    </row>
    <row r="1105" spans="1:10">
      <c r="A1105" s="40"/>
      <c r="B1105" s="45" t="s">
        <v>311</v>
      </c>
      <c r="C1105" s="40"/>
      <c r="D1105" s="40"/>
      <c r="E1105" s="29"/>
      <c r="F1105" s="29"/>
      <c r="G1105" s="62"/>
      <c r="H1105" s="29"/>
      <c r="I1105" s="29"/>
      <c r="J1105" s="29"/>
    </row>
    <row r="1106" spans="1:10">
      <c r="A1106" s="40"/>
      <c r="B1106" s="28" t="s">
        <v>189</v>
      </c>
      <c r="C1106" s="40"/>
      <c r="D1106" s="40"/>
      <c r="E1106" s="29"/>
      <c r="F1106" s="29"/>
      <c r="G1106" s="62"/>
      <c r="H1106" s="29"/>
      <c r="I1106" s="29"/>
      <c r="J1106" s="29"/>
    </row>
    <row r="1107" spans="1:10">
      <c r="A1107" s="40"/>
      <c r="B1107" s="28" t="s">
        <v>450</v>
      </c>
      <c r="C1107" s="40">
        <v>11</v>
      </c>
      <c r="D1107" s="40" t="s">
        <v>466</v>
      </c>
      <c r="E1107" s="29">
        <v>1089</v>
      </c>
      <c r="F1107" s="29">
        <f>Table2[[#This Row],[Rate]]*Table2[[#This Row],[Qty]]</f>
        <v>11979</v>
      </c>
      <c r="G1107" s="62">
        <f>Progress!H259</f>
        <v>1</v>
      </c>
      <c r="H1107" s="29">
        <v>11979</v>
      </c>
      <c r="I1107" s="29">
        <f>Table2[[#This Row],[Cumulative Amount]]-Table2[[#This Row],[Previous Amount]]</f>
        <v>0</v>
      </c>
      <c r="J1107" s="29">
        <f>Table2[[#This Row],[Progress %]]*Table2[[#This Row],[Amount]]</f>
        <v>11979</v>
      </c>
    </row>
    <row r="1108" spans="1:10">
      <c r="A1108" s="40"/>
      <c r="B1108" s="28" t="s">
        <v>446</v>
      </c>
      <c r="C1108" s="40"/>
      <c r="D1108" s="40"/>
      <c r="E1108" s="29"/>
      <c r="F1108" s="29"/>
      <c r="G1108" s="62"/>
      <c r="H1108" s="29"/>
      <c r="I1108" s="29"/>
      <c r="J1108" s="29"/>
    </row>
    <row r="1109" spans="1:10">
      <c r="A1109" s="40"/>
      <c r="B1109" s="28" t="s">
        <v>451</v>
      </c>
      <c r="C1109" s="40">
        <v>11</v>
      </c>
      <c r="D1109" s="40" t="s">
        <v>466</v>
      </c>
      <c r="E1109" s="29">
        <v>3421</v>
      </c>
      <c r="F1109" s="29">
        <f>Table2[[#This Row],[Rate]]*Table2[[#This Row],[Qty]]</f>
        <v>37631</v>
      </c>
      <c r="G1109" s="62">
        <f>G1107</f>
        <v>1</v>
      </c>
      <c r="H1109" s="29">
        <v>30104.800000000003</v>
      </c>
      <c r="I1109" s="29">
        <f>Table2[[#This Row],[Cumulative Amount]]-Table2[[#This Row],[Previous Amount]]</f>
        <v>7526.1999999999971</v>
      </c>
      <c r="J1109" s="29">
        <f>Table2[[#This Row],[Progress %]]*Table2[[#This Row],[Amount]]</f>
        <v>37631</v>
      </c>
    </row>
    <row r="1110" spans="1:10">
      <c r="A1110" s="40"/>
      <c r="B1110" s="28" t="s">
        <v>452</v>
      </c>
      <c r="C1110" s="40">
        <v>11</v>
      </c>
      <c r="D1110" s="40" t="s">
        <v>466</v>
      </c>
      <c r="E1110" s="29">
        <v>1265</v>
      </c>
      <c r="F1110" s="29">
        <f>Table2[[#This Row],[Rate]]*Table2[[#This Row],[Qty]]</f>
        <v>13915</v>
      </c>
      <c r="G1110" s="62">
        <f>G1109</f>
        <v>1</v>
      </c>
      <c r="H1110" s="29">
        <v>11132</v>
      </c>
      <c r="I1110" s="29">
        <f>Table2[[#This Row],[Cumulative Amount]]-Table2[[#This Row],[Previous Amount]]</f>
        <v>2783</v>
      </c>
      <c r="J1110" s="29">
        <f>Table2[[#This Row],[Progress %]]*Table2[[#This Row],[Amount]]</f>
        <v>13915</v>
      </c>
    </row>
    <row r="1111" spans="1:10">
      <c r="A1111" s="40"/>
      <c r="B1111" s="28" t="s">
        <v>362</v>
      </c>
      <c r="C1111" s="40"/>
      <c r="D1111" s="40"/>
      <c r="E1111" s="29"/>
      <c r="F1111" s="29"/>
      <c r="G1111" s="62"/>
      <c r="H1111" s="29"/>
      <c r="I1111" s="29"/>
      <c r="J1111" s="29"/>
    </row>
    <row r="1112" spans="1:10">
      <c r="A1112" s="40"/>
      <c r="B1112" s="28" t="s">
        <v>453</v>
      </c>
      <c r="C1112" s="40">
        <v>11</v>
      </c>
      <c r="D1112" s="40" t="s">
        <v>466</v>
      </c>
      <c r="E1112" s="29">
        <v>418</v>
      </c>
      <c r="F1112" s="29">
        <f>Table2[[#This Row],[Rate]]*Table2[[#This Row],[Qty]]</f>
        <v>4598</v>
      </c>
      <c r="G1112" s="62">
        <f>G1110</f>
        <v>1</v>
      </c>
      <c r="H1112" s="29">
        <v>4598</v>
      </c>
      <c r="I1112" s="29">
        <f>Table2[[#This Row],[Cumulative Amount]]-Table2[[#This Row],[Previous Amount]]</f>
        <v>0</v>
      </c>
      <c r="J1112" s="29">
        <f>Table2[[#This Row],[Progress %]]*Table2[[#This Row],[Amount]]</f>
        <v>4598</v>
      </c>
    </row>
    <row r="1113" spans="1:10">
      <c r="A1113" s="40"/>
      <c r="B1113" s="28" t="s">
        <v>454</v>
      </c>
      <c r="C1113" s="40">
        <v>11</v>
      </c>
      <c r="D1113" s="40" t="s">
        <v>466</v>
      </c>
      <c r="E1113" s="29">
        <v>597</v>
      </c>
      <c r="F1113" s="29">
        <f>Table2[[#This Row],[Rate]]*Table2[[#This Row],[Qty]]</f>
        <v>6567</v>
      </c>
      <c r="G1113" s="62">
        <f>G1112</f>
        <v>1</v>
      </c>
      <c r="H1113" s="29">
        <v>6567</v>
      </c>
      <c r="I1113" s="29">
        <f>Table2[[#This Row],[Cumulative Amount]]-Table2[[#This Row],[Previous Amount]]</f>
        <v>0</v>
      </c>
      <c r="J1113" s="29">
        <f>Table2[[#This Row],[Progress %]]*Table2[[#This Row],[Amount]]</f>
        <v>6567</v>
      </c>
    </row>
    <row r="1114" spans="1:10">
      <c r="A1114" s="40"/>
      <c r="B1114" s="28" t="s">
        <v>455</v>
      </c>
      <c r="C1114" s="40"/>
      <c r="D1114" s="40"/>
      <c r="E1114" s="29"/>
      <c r="F1114" s="29"/>
      <c r="G1114" s="62"/>
      <c r="H1114" s="29"/>
      <c r="I1114" s="29"/>
      <c r="J1114" s="29"/>
    </row>
    <row r="1115" spans="1:10">
      <c r="A1115" s="40"/>
      <c r="B1115" s="28" t="s">
        <v>456</v>
      </c>
      <c r="C1115" s="40">
        <v>11</v>
      </c>
      <c r="D1115" s="40" t="s">
        <v>466</v>
      </c>
      <c r="E1115" s="29">
        <v>394</v>
      </c>
      <c r="F1115" s="29">
        <f>Table2[[#This Row],[Rate]]*Table2[[#This Row],[Qty]]</f>
        <v>4334</v>
      </c>
      <c r="G1115" s="62"/>
      <c r="H1115" s="29">
        <v>0</v>
      </c>
      <c r="I1115" s="29">
        <f>Table2[[#This Row],[Cumulative Amount]]-Table2[[#This Row],[Previous Amount]]</f>
        <v>0</v>
      </c>
      <c r="J1115" s="29">
        <f>Table2[[#This Row],[Progress %]]*Table2[[#This Row],[Amount]]</f>
        <v>0</v>
      </c>
    </row>
    <row r="1116" spans="1:10">
      <c r="A1116" s="40"/>
      <c r="B1116" s="45" t="s">
        <v>458</v>
      </c>
      <c r="C1116" s="40"/>
      <c r="D1116" s="40"/>
      <c r="E1116" s="29"/>
      <c r="F1116" s="29"/>
      <c r="G1116" s="62"/>
      <c r="H1116" s="29"/>
      <c r="I1116" s="29"/>
      <c r="J1116" s="29"/>
    </row>
    <row r="1117" spans="1:10">
      <c r="A1117" s="40"/>
      <c r="B1117" s="28" t="s">
        <v>189</v>
      </c>
      <c r="C1117" s="40"/>
      <c r="D1117" s="40"/>
      <c r="E1117" s="29"/>
      <c r="F1117" s="29"/>
      <c r="G1117" s="62"/>
      <c r="H1117" s="29"/>
      <c r="I1117" s="29"/>
      <c r="J1117" s="29"/>
    </row>
    <row r="1118" spans="1:10">
      <c r="A1118" s="40"/>
      <c r="B1118" s="28" t="s">
        <v>450</v>
      </c>
      <c r="C1118" s="40">
        <v>4</v>
      </c>
      <c r="D1118" s="40" t="s">
        <v>466</v>
      </c>
      <c r="E1118" s="29">
        <v>1089</v>
      </c>
      <c r="F1118" s="29">
        <f>Table2[[#This Row],[Rate]]*Table2[[#This Row],[Qty]]</f>
        <v>4356</v>
      </c>
      <c r="G1118" s="62"/>
      <c r="H1118" s="29">
        <v>0</v>
      </c>
      <c r="I1118" s="29">
        <f>Table2[[#This Row],[Cumulative Amount]]-Table2[[#This Row],[Previous Amount]]</f>
        <v>0</v>
      </c>
      <c r="J1118" s="29">
        <f>Table2[[#This Row],[Progress %]]*Table2[[#This Row],[Amount]]</f>
        <v>0</v>
      </c>
    </row>
    <row r="1119" spans="1:10">
      <c r="A1119" s="40"/>
      <c r="B1119" s="28" t="s">
        <v>446</v>
      </c>
      <c r="C1119" s="40"/>
      <c r="D1119" s="40"/>
      <c r="E1119" s="29"/>
      <c r="F1119" s="29"/>
      <c r="G1119" s="62"/>
      <c r="H1119" s="29"/>
      <c r="I1119" s="29"/>
      <c r="J1119" s="29"/>
    </row>
    <row r="1120" spans="1:10">
      <c r="A1120" s="40"/>
      <c r="B1120" s="28" t="s">
        <v>451</v>
      </c>
      <c r="C1120" s="40">
        <v>4</v>
      </c>
      <c r="D1120" s="40" t="s">
        <v>466</v>
      </c>
      <c r="E1120" s="29">
        <v>3421</v>
      </c>
      <c r="F1120" s="29">
        <f>Table2[[#This Row],[Rate]]*Table2[[#This Row],[Qty]]</f>
        <v>13684</v>
      </c>
      <c r="G1120" s="62"/>
      <c r="H1120" s="29">
        <v>0</v>
      </c>
      <c r="I1120" s="29">
        <f>Table2[[#This Row],[Cumulative Amount]]-Table2[[#This Row],[Previous Amount]]</f>
        <v>0</v>
      </c>
      <c r="J1120" s="29">
        <f>Table2[[#This Row],[Progress %]]*Table2[[#This Row],[Amount]]</f>
        <v>0</v>
      </c>
    </row>
    <row r="1121" spans="1:10">
      <c r="A1121" s="40"/>
      <c r="B1121" s="28" t="s">
        <v>452</v>
      </c>
      <c r="C1121" s="40">
        <v>4</v>
      </c>
      <c r="D1121" s="40" t="s">
        <v>466</v>
      </c>
      <c r="E1121" s="29">
        <v>1265</v>
      </c>
      <c r="F1121" s="29">
        <f>Table2[[#This Row],[Rate]]*Table2[[#This Row],[Qty]]</f>
        <v>5060</v>
      </c>
      <c r="G1121" s="62"/>
      <c r="H1121" s="29">
        <v>0</v>
      </c>
      <c r="I1121" s="29">
        <f>Table2[[#This Row],[Cumulative Amount]]-Table2[[#This Row],[Previous Amount]]</f>
        <v>0</v>
      </c>
      <c r="J1121" s="29">
        <f>Table2[[#This Row],[Progress %]]*Table2[[#This Row],[Amount]]</f>
        <v>0</v>
      </c>
    </row>
    <row r="1122" spans="1:10">
      <c r="A1122" s="40"/>
      <c r="B1122" s="28" t="s">
        <v>362</v>
      </c>
      <c r="C1122" s="40"/>
      <c r="D1122" s="40"/>
      <c r="E1122" s="29"/>
      <c r="F1122" s="29"/>
      <c r="G1122" s="62"/>
      <c r="H1122" s="29"/>
      <c r="I1122" s="29"/>
      <c r="J1122" s="29"/>
    </row>
    <row r="1123" spans="1:10">
      <c r="A1123" s="40"/>
      <c r="B1123" s="28" t="s">
        <v>453</v>
      </c>
      <c r="C1123" s="40">
        <v>4</v>
      </c>
      <c r="D1123" s="40" t="s">
        <v>466</v>
      </c>
      <c r="E1123" s="29">
        <v>418</v>
      </c>
      <c r="F1123" s="29">
        <f>Table2[[#This Row],[Rate]]*Table2[[#This Row],[Qty]]</f>
        <v>1672</v>
      </c>
      <c r="G1123" s="62">
        <f>Progress!H260</f>
        <v>1</v>
      </c>
      <c r="H1123" s="29">
        <v>1672</v>
      </c>
      <c r="I1123" s="29">
        <f>Table2[[#This Row],[Cumulative Amount]]-Table2[[#This Row],[Previous Amount]]</f>
        <v>0</v>
      </c>
      <c r="J1123" s="29">
        <f>Table2[[#This Row],[Progress %]]*Table2[[#This Row],[Amount]]</f>
        <v>1672</v>
      </c>
    </row>
    <row r="1124" spans="1:10">
      <c r="A1124" s="40"/>
      <c r="B1124" s="28" t="s">
        <v>454</v>
      </c>
      <c r="C1124" s="40">
        <v>4</v>
      </c>
      <c r="D1124" s="40" t="s">
        <v>466</v>
      </c>
      <c r="E1124" s="29">
        <v>597</v>
      </c>
      <c r="F1124" s="29">
        <f>Table2[[#This Row],[Rate]]*Table2[[#This Row],[Qty]]</f>
        <v>2388</v>
      </c>
      <c r="G1124" s="62">
        <f>G1123</f>
        <v>1</v>
      </c>
      <c r="H1124" s="29">
        <v>2388</v>
      </c>
      <c r="I1124" s="29">
        <f>Table2[[#This Row],[Cumulative Amount]]-Table2[[#This Row],[Previous Amount]]</f>
        <v>0</v>
      </c>
      <c r="J1124" s="29">
        <f>Table2[[#This Row],[Progress %]]*Table2[[#This Row],[Amount]]</f>
        <v>2388</v>
      </c>
    </row>
    <row r="1125" spans="1:10">
      <c r="A1125" s="40"/>
      <c r="B1125" s="28" t="s">
        <v>455</v>
      </c>
      <c r="C1125" s="40"/>
      <c r="D1125" s="40"/>
      <c r="E1125" s="29"/>
      <c r="F1125" s="29"/>
      <c r="G1125" s="62"/>
      <c r="H1125" s="29"/>
      <c r="I1125" s="29"/>
      <c r="J1125" s="29"/>
    </row>
    <row r="1126" spans="1:10">
      <c r="A1126" s="40"/>
      <c r="B1126" s="28" t="s">
        <v>456</v>
      </c>
      <c r="C1126" s="40">
        <v>4</v>
      </c>
      <c r="D1126" s="40" t="s">
        <v>466</v>
      </c>
      <c r="E1126" s="29">
        <v>394</v>
      </c>
      <c r="F1126" s="29">
        <f>Table2[[#This Row],[Rate]]*Table2[[#This Row],[Qty]]</f>
        <v>1576</v>
      </c>
      <c r="G1126" s="62"/>
      <c r="H1126" s="29">
        <v>0</v>
      </c>
      <c r="I1126" s="29">
        <f>Table2[[#This Row],[Cumulative Amount]]-Table2[[#This Row],[Previous Amount]]</f>
        <v>0</v>
      </c>
      <c r="J1126" s="29">
        <f>Table2[[#This Row],[Progress %]]*Table2[[#This Row],[Amount]]</f>
        <v>0</v>
      </c>
    </row>
    <row r="1127" spans="1:10">
      <c r="A1127" s="40"/>
      <c r="B1127" s="45" t="s">
        <v>330</v>
      </c>
      <c r="C1127" s="40"/>
      <c r="D1127" s="40"/>
      <c r="E1127" s="29"/>
      <c r="F1127" s="29"/>
      <c r="G1127" s="62"/>
      <c r="H1127" s="29"/>
      <c r="I1127" s="29"/>
      <c r="J1127" s="29"/>
    </row>
    <row r="1128" spans="1:10">
      <c r="A1128" s="40"/>
      <c r="B1128" s="28" t="s">
        <v>189</v>
      </c>
      <c r="C1128" s="40"/>
      <c r="D1128" s="40"/>
      <c r="E1128" s="29"/>
      <c r="F1128" s="29"/>
      <c r="G1128" s="62"/>
      <c r="H1128" s="29"/>
      <c r="I1128" s="29"/>
      <c r="J1128" s="29"/>
    </row>
    <row r="1129" spans="1:10">
      <c r="A1129" s="40"/>
      <c r="B1129" s="28" t="s">
        <v>450</v>
      </c>
      <c r="C1129" s="40">
        <v>5</v>
      </c>
      <c r="D1129" s="40" t="s">
        <v>466</v>
      </c>
      <c r="E1129" s="29">
        <v>1089</v>
      </c>
      <c r="F1129" s="29">
        <f>Table2[[#This Row],[Rate]]*Table2[[#This Row],[Qty]]</f>
        <v>5445</v>
      </c>
      <c r="G1129" s="62"/>
      <c r="H1129" s="29">
        <v>0</v>
      </c>
      <c r="I1129" s="29">
        <f>Table2[[#This Row],[Cumulative Amount]]-Table2[[#This Row],[Previous Amount]]</f>
        <v>0</v>
      </c>
      <c r="J1129" s="29">
        <f>Table2[[#This Row],[Progress %]]*Table2[[#This Row],[Amount]]</f>
        <v>0</v>
      </c>
    </row>
    <row r="1130" spans="1:10">
      <c r="A1130" s="40"/>
      <c r="B1130" s="28" t="s">
        <v>446</v>
      </c>
      <c r="C1130" s="40"/>
      <c r="D1130" s="40"/>
      <c r="E1130" s="29"/>
      <c r="F1130" s="29"/>
      <c r="G1130" s="62"/>
      <c r="H1130" s="29"/>
      <c r="I1130" s="29"/>
      <c r="J1130" s="29"/>
    </row>
    <row r="1131" spans="1:10">
      <c r="A1131" s="40"/>
      <c r="B1131" s="28" t="s">
        <v>451</v>
      </c>
      <c r="C1131" s="40">
        <v>5</v>
      </c>
      <c r="D1131" s="40" t="s">
        <v>466</v>
      </c>
      <c r="E1131" s="29">
        <v>3421</v>
      </c>
      <c r="F1131" s="29">
        <f>Table2[[#This Row],[Rate]]*Table2[[#This Row],[Qty]]</f>
        <v>17105</v>
      </c>
      <c r="G1131" s="62"/>
      <c r="H1131" s="29">
        <v>0</v>
      </c>
      <c r="I1131" s="29">
        <f>Table2[[#This Row],[Cumulative Amount]]-Table2[[#This Row],[Previous Amount]]</f>
        <v>0</v>
      </c>
      <c r="J1131" s="29">
        <f>Table2[[#This Row],[Progress %]]*Table2[[#This Row],[Amount]]</f>
        <v>0</v>
      </c>
    </row>
    <row r="1132" spans="1:10">
      <c r="A1132" s="40"/>
      <c r="B1132" s="28" t="s">
        <v>459</v>
      </c>
      <c r="C1132" s="40">
        <v>5</v>
      </c>
      <c r="D1132" s="40" t="s">
        <v>466</v>
      </c>
      <c r="E1132" s="29">
        <v>1619</v>
      </c>
      <c r="F1132" s="29">
        <f>Table2[[#This Row],[Rate]]*Table2[[#This Row],[Qty]]</f>
        <v>8095</v>
      </c>
      <c r="G1132" s="62"/>
      <c r="H1132" s="29">
        <v>0</v>
      </c>
      <c r="I1132" s="29">
        <f>Table2[[#This Row],[Cumulative Amount]]-Table2[[#This Row],[Previous Amount]]</f>
        <v>0</v>
      </c>
      <c r="J1132" s="29">
        <f>Table2[[#This Row],[Progress %]]*Table2[[#This Row],[Amount]]</f>
        <v>0</v>
      </c>
    </row>
    <row r="1133" spans="1:10">
      <c r="A1133" s="40"/>
      <c r="B1133" s="28" t="s">
        <v>362</v>
      </c>
      <c r="C1133" s="40"/>
      <c r="D1133" s="40"/>
      <c r="E1133" s="29"/>
      <c r="F1133" s="29"/>
      <c r="G1133" s="62"/>
      <c r="H1133" s="29"/>
      <c r="I1133" s="29"/>
      <c r="J1133" s="29"/>
    </row>
    <row r="1134" spans="1:10">
      <c r="A1134" s="40"/>
      <c r="B1134" s="28" t="s">
        <v>445</v>
      </c>
      <c r="C1134" s="40">
        <v>5</v>
      </c>
      <c r="D1134" s="40" t="s">
        <v>466</v>
      </c>
      <c r="E1134" s="29">
        <v>418</v>
      </c>
      <c r="F1134" s="29">
        <f>Table2[[#This Row],[Rate]]*Table2[[#This Row],[Qty]]</f>
        <v>2090</v>
      </c>
      <c r="G1134" s="62">
        <f>Progress!H261</f>
        <v>1</v>
      </c>
      <c r="H1134" s="29">
        <v>2090</v>
      </c>
      <c r="I1134" s="29">
        <f>Table2[[#This Row],[Cumulative Amount]]-Table2[[#This Row],[Previous Amount]]</f>
        <v>0</v>
      </c>
      <c r="J1134" s="29">
        <f>Table2[[#This Row],[Progress %]]*Table2[[#This Row],[Amount]]</f>
        <v>2090</v>
      </c>
    </row>
    <row r="1135" spans="1:10">
      <c r="A1135" s="40"/>
      <c r="B1135" s="28" t="s">
        <v>460</v>
      </c>
      <c r="C1135" s="40">
        <v>5</v>
      </c>
      <c r="D1135" s="40" t="s">
        <v>466</v>
      </c>
      <c r="E1135" s="29">
        <v>597</v>
      </c>
      <c r="F1135" s="29">
        <f>Table2[[#This Row],[Rate]]*Table2[[#This Row],[Qty]]</f>
        <v>2985</v>
      </c>
      <c r="G1135" s="62">
        <f>G1134</f>
        <v>1</v>
      </c>
      <c r="H1135" s="29">
        <v>2985</v>
      </c>
      <c r="I1135" s="29">
        <f>Table2[[#This Row],[Cumulative Amount]]-Table2[[#This Row],[Previous Amount]]</f>
        <v>0</v>
      </c>
      <c r="J1135" s="29">
        <f>Table2[[#This Row],[Progress %]]*Table2[[#This Row],[Amount]]</f>
        <v>2985</v>
      </c>
    </row>
    <row r="1136" spans="1:10">
      <c r="A1136" s="40"/>
      <c r="B1136" s="45" t="s">
        <v>335</v>
      </c>
      <c r="C1136" s="40"/>
      <c r="D1136" s="40"/>
      <c r="E1136" s="29"/>
      <c r="F1136" s="29"/>
      <c r="G1136" s="62"/>
      <c r="H1136" s="29"/>
      <c r="I1136" s="29"/>
      <c r="J1136" s="29"/>
    </row>
    <row r="1137" spans="1:10">
      <c r="A1137" s="40"/>
      <c r="B1137" s="28" t="s">
        <v>189</v>
      </c>
      <c r="C1137" s="40"/>
      <c r="D1137" s="40"/>
      <c r="E1137" s="29"/>
      <c r="F1137" s="29"/>
      <c r="G1137" s="62"/>
      <c r="H1137" s="29"/>
      <c r="I1137" s="29"/>
      <c r="J1137" s="29"/>
    </row>
    <row r="1138" spans="1:10">
      <c r="A1138" s="40"/>
      <c r="B1138" s="28" t="s">
        <v>446</v>
      </c>
      <c r="C1138" s="40"/>
      <c r="D1138" s="40"/>
      <c r="E1138" s="29"/>
      <c r="F1138" s="29"/>
      <c r="G1138" s="62"/>
      <c r="H1138" s="29"/>
      <c r="I1138" s="29"/>
      <c r="J1138" s="29"/>
    </row>
    <row r="1139" spans="1:10">
      <c r="A1139" s="40"/>
      <c r="B1139" s="28" t="s">
        <v>461</v>
      </c>
      <c r="C1139" s="40">
        <v>1</v>
      </c>
      <c r="D1139" s="40" t="s">
        <v>466</v>
      </c>
      <c r="E1139" s="29">
        <v>1593</v>
      </c>
      <c r="F1139" s="29">
        <f>Table2[[#This Row],[Rate]]*Table2[[#This Row],[Qty]]</f>
        <v>1593</v>
      </c>
      <c r="G1139" s="62"/>
      <c r="H1139" s="29">
        <v>0</v>
      </c>
      <c r="I1139" s="29">
        <f>Table2[[#This Row],[Cumulative Amount]]-Table2[[#This Row],[Previous Amount]]</f>
        <v>0</v>
      </c>
      <c r="J1139" s="29">
        <f>Table2[[#This Row],[Progress %]]*Table2[[#This Row],[Amount]]</f>
        <v>0</v>
      </c>
    </row>
    <row r="1140" spans="1:10">
      <c r="A1140" s="40"/>
      <c r="B1140" s="28" t="s">
        <v>362</v>
      </c>
      <c r="C1140" s="40"/>
      <c r="D1140" s="40"/>
      <c r="E1140" s="29"/>
      <c r="F1140" s="29"/>
      <c r="G1140" s="62"/>
      <c r="H1140" s="29"/>
      <c r="I1140" s="29"/>
      <c r="J1140" s="29"/>
    </row>
    <row r="1141" spans="1:10">
      <c r="A1141" s="40"/>
      <c r="B1141" s="28" t="s">
        <v>449</v>
      </c>
      <c r="C1141" s="40">
        <v>1</v>
      </c>
      <c r="D1141" s="40" t="s">
        <v>466</v>
      </c>
      <c r="E1141" s="29">
        <v>497</v>
      </c>
      <c r="F1141" s="29">
        <f>Table2[[#This Row],[Rate]]*Table2[[#This Row],[Qty]]</f>
        <v>497</v>
      </c>
      <c r="G1141" s="62">
        <f>Progress!H262</f>
        <v>1</v>
      </c>
      <c r="H1141" s="29">
        <v>497</v>
      </c>
      <c r="I1141" s="29">
        <f>Table2[[#This Row],[Cumulative Amount]]-Table2[[#This Row],[Previous Amount]]</f>
        <v>0</v>
      </c>
      <c r="J1141" s="29">
        <f>Table2[[#This Row],[Progress %]]*Table2[[#This Row],[Amount]]</f>
        <v>497</v>
      </c>
    </row>
    <row r="1142" spans="1:10">
      <c r="A1142" s="40"/>
      <c r="B1142" s="45" t="s">
        <v>339</v>
      </c>
      <c r="C1142" s="40"/>
      <c r="D1142" s="40"/>
      <c r="E1142" s="29"/>
      <c r="F1142" s="29"/>
      <c r="G1142" s="62"/>
      <c r="H1142" s="29"/>
      <c r="I1142" s="29"/>
      <c r="J1142" s="29"/>
    </row>
    <row r="1143" spans="1:10">
      <c r="A1143" s="40"/>
      <c r="B1143" s="28" t="s">
        <v>189</v>
      </c>
      <c r="C1143" s="40"/>
      <c r="D1143" s="40"/>
      <c r="E1143" s="29"/>
      <c r="F1143" s="29"/>
      <c r="G1143" s="62"/>
      <c r="H1143" s="29"/>
      <c r="I1143" s="29"/>
      <c r="J1143" s="29"/>
    </row>
    <row r="1144" spans="1:10">
      <c r="A1144" s="40"/>
      <c r="B1144" s="28" t="s">
        <v>446</v>
      </c>
      <c r="C1144" s="40"/>
      <c r="D1144" s="40"/>
      <c r="E1144" s="29"/>
      <c r="F1144" s="29"/>
      <c r="G1144" s="62"/>
      <c r="H1144" s="29"/>
      <c r="I1144" s="29"/>
      <c r="J1144" s="29"/>
    </row>
    <row r="1145" spans="1:10">
      <c r="A1145" s="40"/>
      <c r="B1145" s="28" t="s">
        <v>462</v>
      </c>
      <c r="C1145" s="40">
        <v>4</v>
      </c>
      <c r="D1145" s="40" t="s">
        <v>466</v>
      </c>
      <c r="E1145" s="29">
        <v>1120</v>
      </c>
      <c r="F1145" s="29">
        <f>Table2[[#This Row],[Rate]]*Table2[[#This Row],[Qty]]</f>
        <v>4480</v>
      </c>
      <c r="G1145" s="62"/>
      <c r="H1145" s="29">
        <v>0</v>
      </c>
      <c r="I1145" s="29">
        <f>Table2[[#This Row],[Cumulative Amount]]-Table2[[#This Row],[Previous Amount]]</f>
        <v>0</v>
      </c>
      <c r="J1145" s="29">
        <f>Table2[[#This Row],[Progress %]]*Table2[[#This Row],[Amount]]</f>
        <v>0</v>
      </c>
    </row>
    <row r="1146" spans="1:10">
      <c r="A1146" s="40"/>
      <c r="B1146" s="28" t="s">
        <v>362</v>
      </c>
      <c r="C1146" s="40"/>
      <c r="D1146" s="40"/>
      <c r="E1146" s="29"/>
      <c r="F1146" s="29"/>
      <c r="G1146" s="62"/>
      <c r="H1146" s="29"/>
      <c r="I1146" s="29"/>
      <c r="J1146" s="29"/>
    </row>
    <row r="1147" spans="1:10">
      <c r="A1147" s="40"/>
      <c r="B1147" s="28" t="s">
        <v>463</v>
      </c>
      <c r="C1147" s="40">
        <v>4</v>
      </c>
      <c r="D1147" s="40" t="s">
        <v>466</v>
      </c>
      <c r="E1147" s="29">
        <v>497</v>
      </c>
      <c r="F1147" s="29">
        <f>Table2[[#This Row],[Rate]]*Table2[[#This Row],[Qty]]</f>
        <v>1988</v>
      </c>
      <c r="G1147" s="62">
        <f>Progress!H263</f>
        <v>1</v>
      </c>
      <c r="H1147" s="29">
        <v>1988</v>
      </c>
      <c r="I1147" s="29">
        <f>Table2[[#This Row],[Cumulative Amount]]-Table2[[#This Row],[Previous Amount]]</f>
        <v>0</v>
      </c>
      <c r="J1147" s="29">
        <f>Table2[[#This Row],[Progress %]]*Table2[[#This Row],[Amount]]</f>
        <v>1988</v>
      </c>
    </row>
    <row r="1148" spans="1:10">
      <c r="A1148" s="40"/>
      <c r="B1148" s="28" t="s">
        <v>446</v>
      </c>
      <c r="C1148" s="40"/>
      <c r="D1148" s="40"/>
      <c r="E1148" s="29"/>
      <c r="F1148" s="29"/>
      <c r="G1148" s="62"/>
      <c r="H1148" s="29"/>
      <c r="I1148" s="29"/>
      <c r="J1148" s="29"/>
    </row>
    <row r="1149" spans="1:10">
      <c r="A1149" s="40"/>
      <c r="B1149" s="45" t="s">
        <v>348</v>
      </c>
      <c r="C1149" s="40"/>
      <c r="D1149" s="40"/>
      <c r="E1149" s="29"/>
      <c r="F1149" s="29"/>
      <c r="G1149" s="62"/>
      <c r="H1149" s="29"/>
      <c r="I1149" s="29"/>
      <c r="J1149" s="29"/>
    </row>
    <row r="1150" spans="1:10">
      <c r="A1150" s="40"/>
      <c r="B1150" s="28" t="s">
        <v>464</v>
      </c>
      <c r="C1150" s="40">
        <v>6</v>
      </c>
      <c r="D1150" s="40" t="s">
        <v>466</v>
      </c>
      <c r="E1150" s="29">
        <v>4780</v>
      </c>
      <c r="F1150" s="29">
        <f>Table2[[#This Row],[Rate]]*Table2[[#This Row],[Qty]]</f>
        <v>28680</v>
      </c>
      <c r="G1150" s="62"/>
      <c r="H1150" s="29">
        <v>0</v>
      </c>
      <c r="I1150" s="29">
        <f>Table2[[#This Row],[Cumulative Amount]]-Table2[[#This Row],[Previous Amount]]</f>
        <v>0</v>
      </c>
      <c r="J1150" s="29">
        <f>Table2[[#This Row],[Progress %]]*Table2[[#This Row],[Amount]]</f>
        <v>0</v>
      </c>
    </row>
    <row r="1151" spans="1:10">
      <c r="A1151" s="40"/>
      <c r="B1151" s="28" t="s">
        <v>362</v>
      </c>
      <c r="C1151" s="40"/>
      <c r="D1151" s="40"/>
      <c r="E1151" s="29"/>
      <c r="F1151" s="29"/>
      <c r="G1151" s="62"/>
      <c r="H1151" s="29"/>
      <c r="I1151" s="29"/>
      <c r="J1151" s="29"/>
    </row>
    <row r="1152" spans="1:10">
      <c r="A1152" s="40"/>
      <c r="B1152" s="28" t="s">
        <v>465</v>
      </c>
      <c r="C1152" s="40">
        <v>6</v>
      </c>
      <c r="D1152" s="40" t="s">
        <v>466</v>
      </c>
      <c r="E1152" s="29">
        <v>437</v>
      </c>
      <c r="F1152" s="29">
        <f>Table2[[#This Row],[Rate]]*Table2[[#This Row],[Qty]]</f>
        <v>2622</v>
      </c>
      <c r="G1152" s="62">
        <f>Progress!H268</f>
        <v>1</v>
      </c>
      <c r="H1152" s="29">
        <v>2622</v>
      </c>
      <c r="I1152" s="29">
        <f>Table2[[#This Row],[Cumulative Amount]]-Table2[[#This Row],[Previous Amount]]</f>
        <v>0</v>
      </c>
      <c r="J1152" s="29">
        <f>Table2[[#This Row],[Progress %]]*Table2[[#This Row],[Amount]]</f>
        <v>2622</v>
      </c>
    </row>
    <row r="1153" spans="1:10">
      <c r="A1153" s="48"/>
      <c r="B1153" s="28"/>
      <c r="C1153" s="40"/>
      <c r="D1153" s="40"/>
      <c r="E1153" s="29"/>
      <c r="F1153" s="29"/>
      <c r="G1153" s="62"/>
      <c r="H1153" s="29"/>
      <c r="I1153" s="29"/>
      <c r="J1153" s="49"/>
    </row>
    <row r="1154" spans="1:10">
      <c r="A1154" s="40"/>
      <c r="B1154" s="57" t="s">
        <v>470</v>
      </c>
      <c r="C1154" s="40"/>
      <c r="D1154" s="40"/>
      <c r="E1154" s="29"/>
      <c r="F1154" s="29"/>
      <c r="G1154" s="62"/>
      <c r="H1154" s="29"/>
      <c r="I1154" s="29"/>
      <c r="J1154" s="29"/>
    </row>
    <row r="1155" spans="1:10">
      <c r="A1155" s="40"/>
      <c r="B1155" s="45" t="s">
        <v>471</v>
      </c>
      <c r="C1155" s="40">
        <v>1</v>
      </c>
      <c r="D1155" s="40" t="s">
        <v>476</v>
      </c>
      <c r="E1155" s="29">
        <v>133516</v>
      </c>
      <c r="F1155" s="29">
        <f>Table2[[#This Row],[Rate]]*Table2[[#This Row],[Qty]]</f>
        <v>133516</v>
      </c>
      <c r="G1155" s="62">
        <v>1</v>
      </c>
      <c r="H1155" s="29">
        <v>133516</v>
      </c>
      <c r="I1155" s="29">
        <f>Table2[[#This Row],[Cumulative Amount]]-Table2[[#This Row],[Previous Amount]]</f>
        <v>0</v>
      </c>
      <c r="J1155" s="29">
        <f>Table2[[#This Row],[Progress %]]*Table2[[#This Row],[Amount]]</f>
        <v>133516</v>
      </c>
    </row>
    <row r="1156" spans="1:10">
      <c r="A1156" s="40"/>
      <c r="B1156" s="45" t="s">
        <v>472</v>
      </c>
      <c r="C1156" s="40">
        <v>1</v>
      </c>
      <c r="D1156" s="40" t="s">
        <v>476</v>
      </c>
      <c r="E1156" s="29">
        <v>400548</v>
      </c>
      <c r="F1156" s="29">
        <f>Table2[[#This Row],[Rate]]*Table2[[#This Row],[Qty]]</f>
        <v>400548</v>
      </c>
      <c r="G1156" s="62">
        <v>1</v>
      </c>
      <c r="H1156" s="29">
        <v>400548</v>
      </c>
      <c r="I1156" s="29">
        <f>Table2[[#This Row],[Cumulative Amount]]-Table2[[#This Row],[Previous Amount]]</f>
        <v>0</v>
      </c>
      <c r="J1156" s="29">
        <f>Table2[[#This Row],[Progress %]]*Table2[[#This Row],[Amount]]</f>
        <v>400548</v>
      </c>
    </row>
    <row r="1157" spans="1:10">
      <c r="A1157" s="40"/>
      <c r="B1157" s="45" t="s">
        <v>473</v>
      </c>
      <c r="C1157" s="40">
        <v>1</v>
      </c>
      <c r="D1157" s="40" t="s">
        <v>476</v>
      </c>
      <c r="E1157" s="29">
        <v>801096</v>
      </c>
      <c r="F1157" s="29">
        <f>Table2[[#This Row],[Rate]]*Table2[[#This Row],[Qty]]</f>
        <v>801096</v>
      </c>
      <c r="G1157" s="62">
        <f>SUM(J8:J1152)/SUM(F8:F1152)</f>
        <v>0.83047726450602277</v>
      </c>
      <c r="H1157" s="29">
        <v>649879.72294045449</v>
      </c>
      <c r="I1157" s="29">
        <f>Table2[[#This Row],[Cumulative Amount]]-Table2[[#This Row],[Previous Amount]]</f>
        <v>15412.291746262345</v>
      </c>
      <c r="J1157" s="29">
        <f>Table2[[#This Row],[Progress %]]*Table2[[#This Row],[Amount]]</f>
        <v>665292.01468671684</v>
      </c>
    </row>
    <row r="1158" spans="1:10" ht="43.2">
      <c r="A1158" s="40"/>
      <c r="B1158" s="45" t="s">
        <v>474</v>
      </c>
      <c r="C1158" s="40">
        <v>1</v>
      </c>
      <c r="D1158" s="40" t="s">
        <v>476</v>
      </c>
      <c r="E1158" s="29">
        <v>709387</v>
      </c>
      <c r="F1158" s="29">
        <f>Table2[[#This Row],[Rate]]*Table2[[#This Row],[Qty]]</f>
        <v>709387</v>
      </c>
      <c r="G1158" s="62">
        <f>Variation!F34</f>
        <v>0.86978301364642907</v>
      </c>
      <c r="H1158" s="29">
        <v>617012.76270159939</v>
      </c>
      <c r="I1158" s="29">
        <f>Table2[[#This Row],[Cumulative Amount]]-Table2[[#This Row],[Previous Amount]]</f>
        <v>0</v>
      </c>
      <c r="J1158" s="29">
        <f>Table2[[#This Row],[Progress %]]*Table2[[#This Row],[Amount]]</f>
        <v>617012.76270159939</v>
      </c>
    </row>
    <row r="1159" spans="1:10">
      <c r="A1159" s="41"/>
      <c r="B1159" s="31"/>
      <c r="C1159" s="41"/>
      <c r="D1159" s="41"/>
      <c r="E1159" s="32"/>
      <c r="F1159" s="32"/>
      <c r="G1159" s="42"/>
      <c r="H1159" s="32"/>
      <c r="I1159" s="32"/>
      <c r="J1159" s="32"/>
    </row>
    <row r="1160" spans="1:10">
      <c r="H1160" s="44">
        <f>SUM(Table2[Previous Amount])</f>
        <v>9421164.8637829833</v>
      </c>
      <c r="I1160" s="44">
        <f>SUM(Table2[Current Amount])</f>
        <v>196130.15467608144</v>
      </c>
      <c r="J1160" s="44">
        <f>SUM(Table2[Cumulative Amount])</f>
        <v>9617295.018459063</v>
      </c>
    </row>
  </sheetData>
  <pageMargins left="0.25" right="0.25" top="0.75" bottom="0.75" header="0.3" footer="0.3"/>
  <pageSetup paperSize="9" scale="49"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8F2BC-B61A-479E-80FD-77C23C50F283}">
  <sheetPr>
    <pageSetUpPr fitToPage="1"/>
  </sheetPr>
  <dimension ref="A1:H71"/>
  <sheetViews>
    <sheetView view="pageBreakPreview" zoomScale="70" zoomScaleNormal="100" zoomScaleSheetLayoutView="70" workbookViewId="0">
      <selection activeCell="H73" sqref="H73"/>
    </sheetView>
  </sheetViews>
  <sheetFormatPr defaultRowHeight="14.4"/>
  <cols>
    <col min="1" max="1" width="8.77734375" style="20"/>
    <col min="2" max="2" width="80.6640625" style="25" customWidth="1"/>
    <col min="3" max="3" width="12.5546875" style="23" bestFit="1" customWidth="1"/>
    <col min="4" max="4" width="22.109375" style="23" customWidth="1"/>
    <col min="5" max="5" width="24.21875" style="23" customWidth="1"/>
    <col min="6" max="6" width="11.77734375" style="22" customWidth="1"/>
    <col min="7" max="7" width="24" style="23" customWidth="1"/>
  </cols>
  <sheetData>
    <row r="1" spans="1:7" s="21" customFormat="1" ht="29.55" customHeight="1">
      <c r="A1" s="35" t="s">
        <v>477</v>
      </c>
      <c r="B1" s="36" t="s">
        <v>91</v>
      </c>
      <c r="C1" s="37" t="s">
        <v>95</v>
      </c>
      <c r="D1" s="37" t="s">
        <v>478</v>
      </c>
      <c r="E1" s="37" t="s">
        <v>479</v>
      </c>
      <c r="F1" s="38" t="s">
        <v>96</v>
      </c>
      <c r="G1" s="37" t="s">
        <v>480</v>
      </c>
    </row>
    <row r="2" spans="1:7">
      <c r="A2" s="50">
        <v>1</v>
      </c>
      <c r="B2" s="65" t="s">
        <v>481</v>
      </c>
      <c r="C2" s="51">
        <v>371251.04</v>
      </c>
      <c r="D2" s="51">
        <v>0</v>
      </c>
      <c r="E2" s="51">
        <f>Table3[[#This Row],[Cumulative]]-Table3[[#This Row],[Previous]]</f>
        <v>0</v>
      </c>
      <c r="F2" s="52">
        <v>0</v>
      </c>
      <c r="G2" s="51">
        <f>Table3[[#This Row],[Progress %]]*Table3[[#This Row],[Amount]]</f>
        <v>0</v>
      </c>
    </row>
    <row r="3" spans="1:7">
      <c r="A3" s="53">
        <v>2</v>
      </c>
      <c r="B3" s="56" t="s">
        <v>482</v>
      </c>
      <c r="C3" s="54"/>
      <c r="D3" s="54">
        <v>0</v>
      </c>
      <c r="E3" s="54">
        <f>Table3[[#This Row],[Cumulative]]-Table3[[#This Row],[Previous]]</f>
        <v>0</v>
      </c>
      <c r="F3" s="55">
        <v>0</v>
      </c>
      <c r="G3" s="54">
        <f>Table3[[#This Row],[Progress %]]*Table3[[#This Row],[Amount]]</f>
        <v>0</v>
      </c>
    </row>
    <row r="4" spans="1:7" ht="28.8">
      <c r="A4" s="53">
        <v>3</v>
      </c>
      <c r="B4" s="56" t="s">
        <v>483</v>
      </c>
      <c r="C4" s="54"/>
      <c r="D4" s="54">
        <v>0</v>
      </c>
      <c r="E4" s="54">
        <f>Table3[[#This Row],[Cumulative]]-Table3[[#This Row],[Previous]]</f>
        <v>0</v>
      </c>
      <c r="F4" s="55">
        <v>0</v>
      </c>
      <c r="G4" s="54">
        <f>Table3[[#This Row],[Progress %]]*Table3[[#This Row],[Amount]]</f>
        <v>0</v>
      </c>
    </row>
    <row r="5" spans="1:7" ht="43.2">
      <c r="A5" s="53">
        <v>4</v>
      </c>
      <c r="B5" s="56" t="s">
        <v>484</v>
      </c>
      <c r="C5" s="54">
        <v>-65700</v>
      </c>
      <c r="D5" s="54">
        <v>-57144.743996570389</v>
      </c>
      <c r="E5" s="54">
        <f>Table3[[#This Row],[Cumulative]]-Table3[[#This Row],[Previous]]</f>
        <v>0</v>
      </c>
      <c r="F5" s="55">
        <v>0.86978301364642907</v>
      </c>
      <c r="G5" s="54">
        <f>Table3[[#This Row],[Progress %]]*Table3[[#This Row],[Amount]]</f>
        <v>-57144.743996570389</v>
      </c>
    </row>
    <row r="6" spans="1:7" ht="28.8">
      <c r="A6" s="53">
        <v>5</v>
      </c>
      <c r="B6" s="56" t="s">
        <v>485</v>
      </c>
      <c r="C6" s="54">
        <v>1202.67</v>
      </c>
      <c r="D6" s="54">
        <v>1202.67</v>
      </c>
      <c r="E6" s="54">
        <f>Table3[[#This Row],[Cumulative]]-Table3[[#This Row],[Previous]]</f>
        <v>0</v>
      </c>
      <c r="F6" s="55">
        <v>1</v>
      </c>
      <c r="G6" s="54">
        <f>Table3[[#This Row],[Progress %]]*Table3[[#This Row],[Amount]]</f>
        <v>1202.67</v>
      </c>
    </row>
    <row r="7" spans="1:7">
      <c r="A7" s="53">
        <v>6</v>
      </c>
      <c r="B7" s="56" t="s">
        <v>486</v>
      </c>
      <c r="C7" s="54">
        <v>9621.36</v>
      </c>
      <c r="D7" s="54">
        <v>9621.36</v>
      </c>
      <c r="E7" s="54">
        <f>Table3[[#This Row],[Cumulative]]-Table3[[#This Row],[Previous]]</f>
        <v>0</v>
      </c>
      <c r="F7" s="55">
        <v>1</v>
      </c>
      <c r="G7" s="54">
        <f>Table3[[#This Row],[Progress %]]*Table3[[#This Row],[Amount]]</f>
        <v>9621.36</v>
      </c>
    </row>
    <row r="8" spans="1:7">
      <c r="A8" s="53">
        <v>7</v>
      </c>
      <c r="B8" s="56" t="s">
        <v>487</v>
      </c>
      <c r="C8" s="54">
        <v>26041.019999999997</v>
      </c>
      <c r="D8" s="54">
        <v>26041.019999999997</v>
      </c>
      <c r="E8" s="54">
        <f>Table3[[#This Row],[Cumulative]]-Table3[[#This Row],[Previous]]</f>
        <v>0</v>
      </c>
      <c r="F8" s="55">
        <v>1</v>
      </c>
      <c r="G8" s="54">
        <f>Table3[[#This Row],[Progress %]]*Table3[[#This Row],[Amount]]</f>
        <v>26041.019999999997</v>
      </c>
    </row>
    <row r="9" spans="1:7">
      <c r="A9" s="53">
        <v>8</v>
      </c>
      <c r="B9" s="56" t="s">
        <v>488</v>
      </c>
      <c r="C9" s="54">
        <v>9444.5499999999993</v>
      </c>
      <c r="D9" s="54">
        <v>9444.5499999999993</v>
      </c>
      <c r="E9" s="54">
        <f>Table3[[#This Row],[Cumulative]]-Table3[[#This Row],[Previous]]</f>
        <v>0</v>
      </c>
      <c r="F9" s="55">
        <v>1</v>
      </c>
      <c r="G9" s="54">
        <f>Table3[[#This Row],[Progress %]]*Table3[[#This Row],[Amount]]</f>
        <v>9444.5499999999993</v>
      </c>
    </row>
    <row r="10" spans="1:7">
      <c r="A10" s="53">
        <v>9</v>
      </c>
      <c r="B10" s="56" t="s">
        <v>489</v>
      </c>
      <c r="C10" s="54">
        <v>-164860.57999999999</v>
      </c>
      <c r="D10" s="54">
        <v>0</v>
      </c>
      <c r="E10" s="54">
        <f>Table3[[#This Row],[Cumulative]]-Table3[[#This Row],[Previous]]</f>
        <v>0</v>
      </c>
      <c r="F10" s="55"/>
      <c r="G10" s="54">
        <f>Table3[[#This Row],[Progress %]]*Table3[[#This Row],[Amount]]</f>
        <v>0</v>
      </c>
    </row>
    <row r="11" spans="1:7">
      <c r="A11" s="53">
        <v>10</v>
      </c>
      <c r="B11" s="56" t="s">
        <v>490</v>
      </c>
      <c r="C11" s="54">
        <v>37723.279999999999</v>
      </c>
      <c r="D11" s="54">
        <v>37723.279999999999</v>
      </c>
      <c r="E11" s="54">
        <f>Table3[[#This Row],[Cumulative]]-Table3[[#This Row],[Previous]]</f>
        <v>0</v>
      </c>
      <c r="F11" s="55">
        <v>1</v>
      </c>
      <c r="G11" s="54">
        <f>Table3[[#This Row],[Progress %]]*Table3[[#This Row],[Amount]]</f>
        <v>37723.279999999999</v>
      </c>
    </row>
    <row r="12" spans="1:7">
      <c r="A12" s="53">
        <v>11</v>
      </c>
      <c r="B12" s="56" t="s">
        <v>491</v>
      </c>
      <c r="C12" s="54">
        <v>-241493</v>
      </c>
      <c r="D12" s="54">
        <v>-113394.05705492574</v>
      </c>
      <c r="E12" s="54">
        <f>Table3[[#This Row],[Cumulative]]-Table3[[#This Row],[Previous]]</f>
        <v>0</v>
      </c>
      <c r="F12" s="55">
        <v>0.46955421919031087</v>
      </c>
      <c r="G12" s="54">
        <f>Table3[[#This Row],[Progress %]]*Table3[[#This Row],[Amount]]</f>
        <v>-113394.05705492574</v>
      </c>
    </row>
    <row r="13" spans="1:7">
      <c r="A13" s="53">
        <v>12</v>
      </c>
      <c r="B13" s="56" t="s">
        <v>492</v>
      </c>
      <c r="C13" s="54">
        <v>16203.28</v>
      </c>
      <c r="D13" s="54">
        <v>0</v>
      </c>
      <c r="E13" s="54">
        <f>Table3[[#This Row],[Cumulative]]-Table3[[#This Row],[Previous]]</f>
        <v>0</v>
      </c>
      <c r="F13" s="55">
        <v>0</v>
      </c>
      <c r="G13" s="54">
        <f>Table3[[#This Row],[Progress %]]*Table3[[#This Row],[Amount]]</f>
        <v>0</v>
      </c>
    </row>
    <row r="14" spans="1:7">
      <c r="A14" s="53">
        <v>14</v>
      </c>
      <c r="B14" s="56" t="s">
        <v>493</v>
      </c>
      <c r="C14" s="54">
        <v>3597.17</v>
      </c>
      <c r="D14" s="54">
        <v>3597.17</v>
      </c>
      <c r="E14" s="54">
        <f>Table3[[#This Row],[Cumulative]]-Table3[[#This Row],[Previous]]</f>
        <v>0</v>
      </c>
      <c r="F14" s="55">
        <v>1</v>
      </c>
      <c r="G14" s="54">
        <f>Table3[[#This Row],[Progress %]]*Table3[[#This Row],[Amount]]</f>
        <v>3597.17</v>
      </c>
    </row>
    <row r="15" spans="1:7" ht="28.8">
      <c r="A15" s="53">
        <v>15</v>
      </c>
      <c r="B15" s="56" t="s">
        <v>494</v>
      </c>
      <c r="C15" s="54">
        <v>53014.2</v>
      </c>
      <c r="D15" s="54">
        <v>26507.1</v>
      </c>
      <c r="E15" s="54">
        <f>Table3[[#This Row],[Cumulative]]-Table3[[#This Row],[Previous]]</f>
        <v>0</v>
      </c>
      <c r="F15" s="55">
        <v>0.5</v>
      </c>
      <c r="G15" s="54">
        <f>Table3[[#This Row],[Progress %]]*Table3[[#This Row],[Amount]]</f>
        <v>26507.1</v>
      </c>
    </row>
    <row r="16" spans="1:7">
      <c r="A16" s="53">
        <v>16</v>
      </c>
      <c r="B16" s="56" t="s">
        <v>495</v>
      </c>
      <c r="C16" s="54">
        <v>5024.84</v>
      </c>
      <c r="D16" s="54">
        <v>5024.84</v>
      </c>
      <c r="E16" s="54">
        <f>Table3[[#This Row],[Cumulative]]-Table3[[#This Row],[Previous]]</f>
        <v>0</v>
      </c>
      <c r="F16" s="55">
        <v>1</v>
      </c>
      <c r="G16" s="54">
        <f>Table3[[#This Row],[Progress %]]*Table3[[#This Row],[Amount]]</f>
        <v>5024.84</v>
      </c>
    </row>
    <row r="17" spans="1:7">
      <c r="A17" s="53">
        <v>17</v>
      </c>
      <c r="B17" s="56" t="s">
        <v>496</v>
      </c>
      <c r="C17" s="54">
        <v>7204.14</v>
      </c>
      <c r="D17" s="54">
        <v>7204.14</v>
      </c>
      <c r="E17" s="54">
        <f>Table3[[#This Row],[Cumulative]]-Table3[[#This Row],[Previous]]</f>
        <v>0</v>
      </c>
      <c r="F17" s="55">
        <v>1</v>
      </c>
      <c r="G17" s="54">
        <f>Table3[[#This Row],[Progress %]]*Table3[[#This Row],[Amount]]</f>
        <v>7204.14</v>
      </c>
    </row>
    <row r="18" spans="1:7">
      <c r="A18" s="53"/>
      <c r="B18" s="56" t="s">
        <v>497</v>
      </c>
      <c r="C18" s="54"/>
      <c r="D18" s="54">
        <v>0</v>
      </c>
      <c r="E18" s="54">
        <f>Table3[[#This Row],[Cumulative]]-Table3[[#This Row],[Previous]]</f>
        <v>0</v>
      </c>
      <c r="F18" s="55">
        <v>0</v>
      </c>
      <c r="G18" s="54">
        <f>Table3[[#This Row],[Progress %]]*Table3[[#This Row],[Amount]]</f>
        <v>0</v>
      </c>
    </row>
    <row r="19" spans="1:7">
      <c r="A19" s="53"/>
      <c r="B19" s="56" t="s">
        <v>498</v>
      </c>
      <c r="C19" s="54">
        <v>0</v>
      </c>
      <c r="D19" s="54">
        <v>0</v>
      </c>
      <c r="E19" s="54">
        <f>Table3[[#This Row],[Cumulative]]-Table3[[#This Row],[Previous]]</f>
        <v>0</v>
      </c>
      <c r="F19" s="55">
        <v>0</v>
      </c>
      <c r="G19" s="54">
        <f>Table3[[#This Row],[Progress %]]*Table3[[#This Row],[Amount]]</f>
        <v>0</v>
      </c>
    </row>
    <row r="20" spans="1:7">
      <c r="A20" s="53"/>
      <c r="B20" s="56" t="s">
        <v>499</v>
      </c>
      <c r="C20" s="54"/>
      <c r="D20" s="54">
        <v>0</v>
      </c>
      <c r="E20" s="54">
        <f>Table3[[#This Row],[Cumulative]]-Table3[[#This Row],[Previous]]</f>
        <v>0</v>
      </c>
      <c r="F20" s="55">
        <v>0</v>
      </c>
      <c r="G20" s="54">
        <f>Table3[[#This Row],[Progress %]]*Table3[[#This Row],[Amount]]</f>
        <v>0</v>
      </c>
    </row>
    <row r="21" spans="1:7">
      <c r="A21" s="53"/>
      <c r="B21" s="56" t="s">
        <v>500</v>
      </c>
      <c r="C21" s="54"/>
      <c r="D21" s="54">
        <v>0</v>
      </c>
      <c r="E21" s="54">
        <f>Table3[[#This Row],[Cumulative]]-Table3[[#This Row],[Previous]]</f>
        <v>0</v>
      </c>
      <c r="F21" s="55">
        <v>0</v>
      </c>
      <c r="G21" s="54">
        <f>Table3[[#This Row],[Progress %]]*Table3[[#This Row],[Amount]]</f>
        <v>0</v>
      </c>
    </row>
    <row r="22" spans="1:7">
      <c r="A22" s="53"/>
      <c r="B22" s="56" t="s">
        <v>501</v>
      </c>
      <c r="C22" s="54"/>
      <c r="D22" s="54">
        <v>0</v>
      </c>
      <c r="E22" s="54">
        <f>Table3[[#This Row],[Cumulative]]-Table3[[#This Row],[Previous]]</f>
        <v>0</v>
      </c>
      <c r="F22" s="55">
        <v>0</v>
      </c>
      <c r="G22" s="54">
        <f>Table3[[#This Row],[Progress %]]*Table3[[#This Row],[Amount]]</f>
        <v>0</v>
      </c>
    </row>
    <row r="23" spans="1:7">
      <c r="A23" s="53"/>
      <c r="B23" s="56" t="s">
        <v>502</v>
      </c>
      <c r="C23" s="54"/>
      <c r="D23" s="54">
        <v>0</v>
      </c>
      <c r="E23" s="54">
        <f>Table3[[#This Row],[Cumulative]]-Table3[[#This Row],[Previous]]</f>
        <v>0</v>
      </c>
      <c r="F23" s="55">
        <v>0</v>
      </c>
      <c r="G23" s="54">
        <f>Table3[[#This Row],[Progress %]]*Table3[[#This Row],[Amount]]</f>
        <v>0</v>
      </c>
    </row>
    <row r="24" spans="1:7">
      <c r="A24" s="53"/>
      <c r="B24" s="56" t="s">
        <v>503</v>
      </c>
      <c r="C24" s="54"/>
      <c r="D24" s="54">
        <v>0</v>
      </c>
      <c r="E24" s="54">
        <f>Table3[[#This Row],[Cumulative]]-Table3[[#This Row],[Previous]]</f>
        <v>0</v>
      </c>
      <c r="F24" s="55">
        <v>0</v>
      </c>
      <c r="G24" s="54">
        <f>Table3[[#This Row],[Progress %]]*Table3[[#This Row],[Amount]]</f>
        <v>0</v>
      </c>
    </row>
    <row r="25" spans="1:7" ht="72">
      <c r="A25" s="66" t="s">
        <v>504</v>
      </c>
      <c r="B25" s="67" t="s">
        <v>511</v>
      </c>
      <c r="C25" s="68">
        <v>10750</v>
      </c>
      <c r="D25" s="68">
        <v>10750</v>
      </c>
      <c r="E25" s="68">
        <f>Table3[[#This Row],[Cumulative]]-Table3[[#This Row],[Previous]]</f>
        <v>0</v>
      </c>
      <c r="F25" s="69">
        <v>1</v>
      </c>
      <c r="G25" s="68">
        <f>Table3[[#This Row],[Progress %]]*Table3[[#This Row],[Amount]]</f>
        <v>10750</v>
      </c>
    </row>
    <row r="26" spans="1:7" ht="57.6">
      <c r="A26" s="66" t="s">
        <v>505</v>
      </c>
      <c r="B26" s="67" t="s">
        <v>512</v>
      </c>
      <c r="C26" s="68">
        <v>92621.25</v>
      </c>
      <c r="D26" s="68">
        <v>92621.25</v>
      </c>
      <c r="E26" s="68">
        <f>Table3[[#This Row],[Cumulative]]-Table3[[#This Row],[Previous]]</f>
        <v>0</v>
      </c>
      <c r="F26" s="69">
        <v>1</v>
      </c>
      <c r="G26" s="68">
        <f>Table3[[#This Row],[Progress %]]*Table3[[#This Row],[Amount]]</f>
        <v>92621.25</v>
      </c>
    </row>
    <row r="27" spans="1:7">
      <c r="A27" s="66"/>
      <c r="B27" s="67" t="s">
        <v>513</v>
      </c>
      <c r="C27" s="68">
        <v>0</v>
      </c>
      <c r="D27" s="68"/>
      <c r="E27" s="68">
        <f>Table3[[#This Row],[Cumulative]]-Table3[[#This Row],[Previous]]</f>
        <v>0</v>
      </c>
      <c r="F27" s="69"/>
      <c r="G27" s="68">
        <f>Table3[[#This Row],[Progress %]]*Table3[[#This Row],[Amount]]</f>
        <v>0</v>
      </c>
    </row>
    <row r="28" spans="1:7">
      <c r="A28" s="66"/>
      <c r="B28" s="67" t="s">
        <v>514</v>
      </c>
      <c r="C28" s="68">
        <v>0</v>
      </c>
      <c r="D28" s="68"/>
      <c r="E28" s="68">
        <f>Table3[[#This Row],[Cumulative]]-Table3[[#This Row],[Previous]]</f>
        <v>0</v>
      </c>
      <c r="F28" s="69"/>
      <c r="G28" s="68">
        <f>Table3[[#This Row],[Progress %]]*Table3[[#This Row],[Amount]]</f>
        <v>0</v>
      </c>
    </row>
    <row r="29" spans="1:7">
      <c r="A29" s="66"/>
      <c r="B29" s="67" t="s">
        <v>515</v>
      </c>
      <c r="C29" s="68">
        <v>0</v>
      </c>
      <c r="D29" s="68"/>
      <c r="E29" s="68">
        <f>Table3[[#This Row],[Cumulative]]-Table3[[#This Row],[Previous]]</f>
        <v>0</v>
      </c>
      <c r="F29" s="69"/>
      <c r="G29" s="68">
        <f>Table3[[#This Row],[Progress %]]*Table3[[#This Row],[Amount]]</f>
        <v>0</v>
      </c>
    </row>
    <row r="30" spans="1:7">
      <c r="A30" s="66"/>
      <c r="B30" s="67" t="s">
        <v>516</v>
      </c>
      <c r="C30" s="68">
        <v>0</v>
      </c>
      <c r="D30" s="68"/>
      <c r="E30" s="68">
        <f>Table3[[#This Row],[Cumulative]]-Table3[[#This Row],[Previous]]</f>
        <v>0</v>
      </c>
      <c r="F30" s="69"/>
      <c r="G30" s="68">
        <f>Table3[[#This Row],[Progress %]]*Table3[[#This Row],[Amount]]</f>
        <v>0</v>
      </c>
    </row>
    <row r="31" spans="1:7" ht="43.2">
      <c r="A31" s="66"/>
      <c r="B31" s="67" t="s">
        <v>517</v>
      </c>
      <c r="C31" s="68">
        <v>132176.95000000001</v>
      </c>
      <c r="D31" s="68">
        <v>132176.95000000001</v>
      </c>
      <c r="E31" s="68">
        <f>Table3[[#This Row],[Cumulative]]-Table3[[#This Row],[Previous]]</f>
        <v>0</v>
      </c>
      <c r="F31" s="69">
        <v>1</v>
      </c>
      <c r="G31" s="68">
        <f>Table3[[#This Row],[Progress %]]*Table3[[#This Row],[Amount]]</f>
        <v>132176.95000000001</v>
      </c>
    </row>
    <row r="32" spans="1:7" ht="57.6">
      <c r="A32" s="66"/>
      <c r="B32" s="67" t="s">
        <v>518</v>
      </c>
      <c r="C32" s="68">
        <v>1781.72</v>
      </c>
      <c r="D32" s="68">
        <v>1781.72</v>
      </c>
      <c r="E32" s="68">
        <f>Table3[[#This Row],[Cumulative]]-Table3[[#This Row],[Previous]]</f>
        <v>0</v>
      </c>
      <c r="F32" s="69">
        <v>1</v>
      </c>
      <c r="G32" s="68">
        <f>Table3[[#This Row],[Progress %]]*Table3[[#This Row],[Amount]]</f>
        <v>1781.72</v>
      </c>
    </row>
    <row r="33" spans="1:7" ht="43.2">
      <c r="A33" s="66"/>
      <c r="B33" s="67" t="s">
        <v>519</v>
      </c>
      <c r="C33" s="68">
        <v>16037.74</v>
      </c>
      <c r="D33" s="68">
        <v>16037.74</v>
      </c>
      <c r="E33" s="68">
        <f>Table3[[#This Row],[Cumulative]]-Table3[[#This Row],[Previous]]</f>
        <v>0</v>
      </c>
      <c r="F33" s="69">
        <v>1</v>
      </c>
      <c r="G33" s="68">
        <f>Table3[[#This Row],[Progress %]]*Table3[[#This Row],[Amount]]</f>
        <v>16037.74</v>
      </c>
    </row>
    <row r="34" spans="1:7">
      <c r="A34" s="66"/>
      <c r="B34" s="67" t="s">
        <v>520</v>
      </c>
      <c r="C34" s="68">
        <v>-293613.89</v>
      </c>
      <c r="D34" s="68">
        <v>-255380.37409265112</v>
      </c>
      <c r="E34" s="68">
        <f>Table3[[#This Row],[Cumulative]]-Table3[[#This Row],[Previous]]</f>
        <v>0</v>
      </c>
      <c r="F34" s="69">
        <v>0.86978301364642907</v>
      </c>
      <c r="G34" s="68">
        <f>Table3[[#This Row],[Progress %]]*Table3[[#This Row],[Amount]]</f>
        <v>-255380.37409265112</v>
      </c>
    </row>
    <row r="35" spans="1:7">
      <c r="A35" s="66"/>
      <c r="B35" s="67" t="s">
        <v>521</v>
      </c>
      <c r="C35" s="68">
        <v>0</v>
      </c>
      <c r="D35" s="68"/>
      <c r="E35" s="68">
        <f>Table3[[#This Row],[Cumulative]]-Table3[[#This Row],[Previous]]</f>
        <v>0</v>
      </c>
      <c r="F35" s="69"/>
      <c r="G35" s="68">
        <f>Table3[[#This Row],[Progress %]]*Table3[[#This Row],[Amount]]</f>
        <v>0</v>
      </c>
    </row>
    <row r="36" spans="1:7">
      <c r="A36" s="66"/>
      <c r="B36" s="67" t="s">
        <v>522</v>
      </c>
      <c r="C36" s="68">
        <v>0</v>
      </c>
      <c r="D36" s="68"/>
      <c r="E36" s="68">
        <f>Table3[[#This Row],[Cumulative]]-Table3[[#This Row],[Previous]]</f>
        <v>0</v>
      </c>
      <c r="F36" s="69"/>
      <c r="G36" s="68">
        <f>Table3[[#This Row],[Progress %]]*Table3[[#This Row],[Amount]]</f>
        <v>0</v>
      </c>
    </row>
    <row r="37" spans="1:7" ht="43.2">
      <c r="A37" s="66"/>
      <c r="B37" s="67" t="s">
        <v>523</v>
      </c>
      <c r="C37" s="68">
        <v>169811.32</v>
      </c>
      <c r="D37" s="68">
        <v>66396.226120000007</v>
      </c>
      <c r="E37" s="68">
        <f>Table3[[#This Row],[Cumulative]]-Table3[[#This Row],[Previous]]</f>
        <v>0</v>
      </c>
      <c r="F37" s="69">
        <v>0.39100000000000001</v>
      </c>
      <c r="G37" s="68">
        <f>Table3[[#This Row],[Progress %]]*Table3[[#This Row],[Amount]]</f>
        <v>66396.226120000007</v>
      </c>
    </row>
    <row r="38" spans="1:7" ht="28.8">
      <c r="A38" s="66"/>
      <c r="B38" s="67" t="s">
        <v>524</v>
      </c>
      <c r="C38" s="68">
        <v>28301.89</v>
      </c>
      <c r="D38" s="68">
        <v>28301.89</v>
      </c>
      <c r="E38" s="68">
        <f>Table3[[#This Row],[Cumulative]]-Table3[[#This Row],[Previous]]</f>
        <v>0</v>
      </c>
      <c r="F38" s="69">
        <v>1</v>
      </c>
      <c r="G38" s="68">
        <f>Table3[[#This Row],[Progress %]]*Table3[[#This Row],[Amount]]</f>
        <v>28301.89</v>
      </c>
    </row>
    <row r="39" spans="1:7" ht="28.8">
      <c r="A39" s="66" t="s">
        <v>506</v>
      </c>
      <c r="B39" s="67" t="s">
        <v>525</v>
      </c>
      <c r="C39" s="68">
        <v>56603.77</v>
      </c>
      <c r="D39" s="68">
        <v>56603.77</v>
      </c>
      <c r="E39" s="68">
        <f>Table3[[#This Row],[Cumulative]]-Table3[[#This Row],[Previous]]</f>
        <v>0</v>
      </c>
      <c r="F39" s="69">
        <v>1</v>
      </c>
      <c r="G39" s="68">
        <f>Table3[[#This Row],[Progress %]]*Table3[[#This Row],[Amount]]</f>
        <v>56603.77</v>
      </c>
    </row>
    <row r="40" spans="1:7" ht="28.8">
      <c r="A40" s="66" t="s">
        <v>507</v>
      </c>
      <c r="B40" s="67" t="s">
        <v>526</v>
      </c>
      <c r="C40" s="68">
        <v>8952.83</v>
      </c>
      <c r="D40" s="68">
        <v>8236.6036000000004</v>
      </c>
      <c r="E40" s="68">
        <f>Table3[[#This Row],[Cumulative]]-Table3[[#This Row],[Previous]]</f>
        <v>0</v>
      </c>
      <c r="F40" s="69">
        <v>0.92</v>
      </c>
      <c r="G40" s="68">
        <f>Table3[[#This Row],[Progress %]]*Table3[[#This Row],[Amount]]</f>
        <v>8236.6036000000004</v>
      </c>
    </row>
    <row r="41" spans="1:7" ht="28.8">
      <c r="A41" s="66" t="s">
        <v>508</v>
      </c>
      <c r="B41" s="67" t="s">
        <v>527</v>
      </c>
      <c r="C41" s="68">
        <v>47169.81</v>
      </c>
      <c r="D41" s="68">
        <v>33018.866999999998</v>
      </c>
      <c r="E41" s="68">
        <f>Table3[[#This Row],[Cumulative]]-Table3[[#This Row],[Previous]]</f>
        <v>0</v>
      </c>
      <c r="F41" s="69">
        <v>0.7</v>
      </c>
      <c r="G41" s="68">
        <f>Table3[[#This Row],[Progress %]]*Table3[[#This Row],[Amount]]</f>
        <v>33018.866999999998</v>
      </c>
    </row>
    <row r="42" spans="1:7" ht="28.8">
      <c r="A42" s="66"/>
      <c r="B42" s="67" t="s">
        <v>528</v>
      </c>
      <c r="C42" s="68">
        <v>146698.64000000001</v>
      </c>
      <c r="D42" s="68">
        <v>146698.64000000001</v>
      </c>
      <c r="E42" s="68">
        <f>Table3[[#This Row],[Cumulative]]-Table3[[#This Row],[Previous]]</f>
        <v>0</v>
      </c>
      <c r="F42" s="69">
        <v>1</v>
      </c>
      <c r="G42" s="68">
        <f>Table3[[#This Row],[Progress %]]*Table3[[#This Row],[Amount]]</f>
        <v>146698.64000000001</v>
      </c>
    </row>
    <row r="43" spans="1:7">
      <c r="A43" s="66"/>
      <c r="B43" s="67" t="s">
        <v>529</v>
      </c>
      <c r="C43" s="68">
        <v>460045.06</v>
      </c>
      <c r="D43" s="68">
        <v>400139.37869995227</v>
      </c>
      <c r="E43" s="68">
        <f>Table3[[#This Row],[Cumulative]]-Table3[[#This Row],[Previous]]</f>
        <v>0</v>
      </c>
      <c r="F43" s="69">
        <v>0.86978301364642907</v>
      </c>
      <c r="G43" s="68">
        <f>Table3[[#This Row],[Progress %]]*Table3[[#This Row],[Amount]]</f>
        <v>400139.37869995227</v>
      </c>
    </row>
    <row r="44" spans="1:7">
      <c r="A44" s="66"/>
      <c r="B44" s="67" t="s">
        <v>530</v>
      </c>
      <c r="C44" s="68">
        <v>332424</v>
      </c>
      <c r="D44" s="68">
        <v>332424</v>
      </c>
      <c r="E44" s="68">
        <f>Table3[[#This Row],[Cumulative]]-Table3[[#This Row],[Previous]]</f>
        <v>0</v>
      </c>
      <c r="F44" s="69">
        <v>1</v>
      </c>
      <c r="G44" s="68">
        <f>Table3[[#This Row],[Progress %]]*Table3[[#This Row],[Amount]]</f>
        <v>332424</v>
      </c>
    </row>
    <row r="45" spans="1:7">
      <c r="A45" s="66"/>
      <c r="B45" s="67" t="s">
        <v>531</v>
      </c>
      <c r="C45" s="68">
        <v>85856.82</v>
      </c>
      <c r="D45" s="68">
        <v>51105.250000000007</v>
      </c>
      <c r="E45" s="68">
        <f>Table3[[#This Row],[Cumulative]]-Table3[[#This Row],[Previous]]</f>
        <v>0</v>
      </c>
      <c r="F45" s="69">
        <v>0.59523809523809523</v>
      </c>
      <c r="G45" s="68">
        <f>Table3[[#This Row],[Progress %]]*Table3[[#This Row],[Amount]]</f>
        <v>51105.250000000007</v>
      </c>
    </row>
    <row r="46" spans="1:7">
      <c r="A46" s="66"/>
      <c r="B46" s="67" t="s">
        <v>532</v>
      </c>
      <c r="C46" s="68">
        <v>46035</v>
      </c>
      <c r="D46" s="68">
        <v>46035</v>
      </c>
      <c r="E46" s="68">
        <f>Table3[[#This Row],[Cumulative]]-Table3[[#This Row],[Previous]]</f>
        <v>0</v>
      </c>
      <c r="F46" s="69">
        <v>1</v>
      </c>
      <c r="G46" s="68">
        <f>Table3[[#This Row],[Progress %]]*Table3[[#This Row],[Amount]]</f>
        <v>46035</v>
      </c>
    </row>
    <row r="47" spans="1:7">
      <c r="A47" s="66"/>
      <c r="B47" s="67" t="s">
        <v>533</v>
      </c>
      <c r="C47" s="68">
        <v>-765937</v>
      </c>
      <c r="D47" s="68">
        <v>-666198.99212330498</v>
      </c>
      <c r="E47" s="68">
        <f>Table3[[#This Row],[Cumulative]]-Table3[[#This Row],[Previous]]</f>
        <v>0</v>
      </c>
      <c r="F47" s="69">
        <v>0.86978301364642907</v>
      </c>
      <c r="G47" s="68">
        <f>Table3[[#This Row],[Progress %]]*Table3[[#This Row],[Amount]]</f>
        <v>-666198.99212330498</v>
      </c>
    </row>
    <row r="48" spans="1:7">
      <c r="A48" s="66"/>
      <c r="B48" s="67" t="s">
        <v>534</v>
      </c>
      <c r="C48" s="68">
        <v>0</v>
      </c>
      <c r="D48" s="68"/>
      <c r="E48" s="68">
        <f>Table3[[#This Row],[Cumulative]]-Table3[[#This Row],[Previous]]</f>
        <v>0</v>
      </c>
      <c r="F48" s="69"/>
      <c r="G48" s="68">
        <f>Table3[[#This Row],[Progress %]]*Table3[[#This Row],[Amount]]</f>
        <v>0</v>
      </c>
    </row>
    <row r="49" spans="1:7" ht="57.6">
      <c r="A49" s="66" t="s">
        <v>509</v>
      </c>
      <c r="B49" s="67" t="s">
        <v>535</v>
      </c>
      <c r="C49" s="68">
        <v>-67340</v>
      </c>
      <c r="D49" s="68">
        <v>-67340</v>
      </c>
      <c r="E49" s="68">
        <f>Table3[[#This Row],[Cumulative]]-Table3[[#This Row],[Previous]]</f>
        <v>0</v>
      </c>
      <c r="F49" s="69">
        <v>1</v>
      </c>
      <c r="G49" s="68">
        <f>Table3[[#This Row],[Progress %]]*Table3[[#This Row],[Amount]]</f>
        <v>-67340</v>
      </c>
    </row>
    <row r="50" spans="1:7" ht="43.2">
      <c r="A50" s="66" t="s">
        <v>510</v>
      </c>
      <c r="B50" s="67" t="s">
        <v>536</v>
      </c>
      <c r="C50" s="68">
        <v>-100000</v>
      </c>
      <c r="D50" s="68">
        <v>-100000</v>
      </c>
      <c r="E50" s="68">
        <f>Table3[[#This Row],[Cumulative]]-Table3[[#This Row],[Previous]]</f>
        <v>0</v>
      </c>
      <c r="F50" s="69">
        <v>1</v>
      </c>
      <c r="G50" s="68">
        <f>Table3[[#This Row],[Progress %]]*Table3[[#This Row],[Amount]]</f>
        <v>-100000</v>
      </c>
    </row>
    <row r="51" spans="1:7">
      <c r="A51" s="70"/>
      <c r="B51" s="71" t="s">
        <v>537</v>
      </c>
      <c r="C51" s="72">
        <v>331079.98</v>
      </c>
      <c r="D51" s="72">
        <v>331079.98</v>
      </c>
      <c r="E51" s="72">
        <f>Table3[[#This Row],[Cumulative]]-Table3[[#This Row],[Previous]]</f>
        <v>0</v>
      </c>
      <c r="F51" s="73">
        <v>1</v>
      </c>
      <c r="G51" s="72">
        <f>Table3[[#This Row],[Progress %]]*Table3[[#This Row],[Amount]]</f>
        <v>331079.98</v>
      </c>
    </row>
    <row r="52" spans="1:7">
      <c r="A52" s="74"/>
      <c r="B52" s="75" t="s">
        <v>544</v>
      </c>
      <c r="C52" s="76">
        <v>0</v>
      </c>
      <c r="D52" s="76"/>
      <c r="E52" s="76">
        <f>Table3[[#This Row],[Cumulative]]-Table3[[#This Row],[Previous]]</f>
        <v>0</v>
      </c>
      <c r="F52" s="77"/>
      <c r="G52" s="76">
        <f>Table3[[#This Row],[Progress %]]*Table3[[#This Row],[Amount]]</f>
        <v>0</v>
      </c>
    </row>
    <row r="53" spans="1:7" ht="72">
      <c r="A53" s="74" t="s">
        <v>538</v>
      </c>
      <c r="B53" s="75" t="s">
        <v>545</v>
      </c>
      <c r="C53" s="76">
        <v>29000</v>
      </c>
      <c r="D53" s="76">
        <v>29000</v>
      </c>
      <c r="E53" s="76">
        <f>Table3[[#This Row],[Cumulative]]-Table3[[#This Row],[Previous]]</f>
        <v>0</v>
      </c>
      <c r="F53" s="77">
        <v>1</v>
      </c>
      <c r="G53" s="76">
        <f>Table3[[#This Row],[Progress %]]*Table3[[#This Row],[Amount]]</f>
        <v>29000</v>
      </c>
    </row>
    <row r="54" spans="1:7" ht="57.6">
      <c r="A54" s="74" t="s">
        <v>539</v>
      </c>
      <c r="B54" s="75" t="s">
        <v>546</v>
      </c>
      <c r="C54" s="76">
        <v>8762</v>
      </c>
      <c r="D54" s="76">
        <v>8762</v>
      </c>
      <c r="E54" s="76">
        <f>Table3[[#This Row],[Cumulative]]-Table3[[#This Row],[Previous]]</f>
        <v>0</v>
      </c>
      <c r="F54" s="77">
        <v>1</v>
      </c>
      <c r="G54" s="76">
        <f>Table3[[#This Row],[Progress %]]*Table3[[#This Row],[Amount]]</f>
        <v>8762</v>
      </c>
    </row>
    <row r="55" spans="1:7" ht="57.6">
      <c r="A55" s="74" t="s">
        <v>540</v>
      </c>
      <c r="B55" s="75" t="s">
        <v>547</v>
      </c>
      <c r="C55" s="76">
        <v>4593.1226415094334</v>
      </c>
      <c r="D55" s="76">
        <v>4593.1226415094334</v>
      </c>
      <c r="E55" s="76">
        <f>Table3[[#This Row],[Cumulative]]-Table3[[#This Row],[Previous]]</f>
        <v>0</v>
      </c>
      <c r="F55" s="77">
        <v>1</v>
      </c>
      <c r="G55" s="76">
        <f>Table3[[#This Row],[Progress %]]*Table3[[#This Row],[Amount]]</f>
        <v>4593.1226415094334</v>
      </c>
    </row>
    <row r="56" spans="1:7" ht="72">
      <c r="A56" s="74" t="s">
        <v>541</v>
      </c>
      <c r="B56" s="75" t="s">
        <v>548</v>
      </c>
      <c r="C56" s="76">
        <v>4290</v>
      </c>
      <c r="D56" s="76">
        <v>4290</v>
      </c>
      <c r="E56" s="76">
        <f>Table3[[#This Row],[Cumulative]]-Table3[[#This Row],[Previous]]</f>
        <v>0</v>
      </c>
      <c r="F56" s="77">
        <v>1</v>
      </c>
      <c r="G56" s="76">
        <f>Table3[[#This Row],[Progress %]]*Table3[[#This Row],[Amount]]</f>
        <v>4290</v>
      </c>
    </row>
    <row r="57" spans="1:7" ht="57.6">
      <c r="A57" s="74" t="s">
        <v>542</v>
      </c>
      <c r="B57" s="75" t="s">
        <v>549</v>
      </c>
      <c r="C57" s="76">
        <v>21172</v>
      </c>
      <c r="D57" s="76">
        <v>21172</v>
      </c>
      <c r="E57" s="76">
        <f>Table3[[#This Row],[Cumulative]]-Table3[[#This Row],[Previous]]</f>
        <v>0</v>
      </c>
      <c r="F57" s="77">
        <v>1</v>
      </c>
      <c r="G57" s="76">
        <f>Table3[[#This Row],[Progress %]]*Table3[[#This Row],[Amount]]</f>
        <v>21172</v>
      </c>
    </row>
    <row r="58" spans="1:7">
      <c r="A58" s="74" t="s">
        <v>543</v>
      </c>
      <c r="B58" s="75" t="s">
        <v>550</v>
      </c>
      <c r="C58" s="76">
        <v>35000</v>
      </c>
      <c r="D58" s="76">
        <v>35000</v>
      </c>
      <c r="E58" s="76">
        <f>Table3[[#This Row],[Cumulative]]-Table3[[#This Row],[Previous]]</f>
        <v>0</v>
      </c>
      <c r="F58" s="77">
        <v>1</v>
      </c>
      <c r="G58" s="76">
        <f>Table3[[#This Row],[Progress %]]*Table3[[#This Row],[Amount]]</f>
        <v>35000</v>
      </c>
    </row>
    <row r="59" spans="1:7">
      <c r="A59" s="74"/>
      <c r="B59" s="75" t="s">
        <v>551</v>
      </c>
      <c r="C59" s="76">
        <v>0</v>
      </c>
      <c r="D59" s="76"/>
      <c r="E59" s="76">
        <f>Table3[[#This Row],[Cumulative]]-Table3[[#This Row],[Previous]]</f>
        <v>0</v>
      </c>
      <c r="F59" s="77"/>
      <c r="G59" s="76">
        <f>Table3[[#This Row],[Progress %]]*Table3[[#This Row],[Amount]]</f>
        <v>0</v>
      </c>
    </row>
    <row r="60" spans="1:7">
      <c r="A60" s="74"/>
      <c r="B60" s="75" t="s">
        <v>552</v>
      </c>
      <c r="C60" s="76">
        <v>0</v>
      </c>
      <c r="D60" s="76"/>
      <c r="E60" s="76">
        <f>Table3[[#This Row],[Cumulative]]-Table3[[#This Row],[Previous]]</f>
        <v>0</v>
      </c>
      <c r="F60" s="77"/>
      <c r="G60" s="76">
        <f>Table3[[#This Row],[Progress %]]*Table3[[#This Row],[Amount]]</f>
        <v>0</v>
      </c>
    </row>
    <row r="61" spans="1:7">
      <c r="A61" s="74"/>
      <c r="B61" s="75" t="s">
        <v>553</v>
      </c>
      <c r="C61" s="76">
        <v>7644</v>
      </c>
      <c r="D61" s="76">
        <v>7644</v>
      </c>
      <c r="E61" s="76">
        <f>Table3[[#This Row],[Cumulative]]-Table3[[#This Row],[Previous]]</f>
        <v>0</v>
      </c>
      <c r="F61" s="77">
        <v>1</v>
      </c>
      <c r="G61" s="76">
        <f>Table3[[#This Row],[Progress %]]*Table3[[#This Row],[Amount]]</f>
        <v>7644</v>
      </c>
    </row>
    <row r="62" spans="1:7">
      <c r="A62" s="74"/>
      <c r="B62" s="75" t="s">
        <v>554</v>
      </c>
      <c r="C62" s="76">
        <v>-64458</v>
      </c>
      <c r="D62" s="76">
        <v>-64458</v>
      </c>
      <c r="E62" s="76">
        <f>Table3[[#This Row],[Cumulative]]-Table3[[#This Row],[Previous]]</f>
        <v>0</v>
      </c>
      <c r="F62" s="77">
        <v>1</v>
      </c>
      <c r="G62" s="76">
        <f>Table3[[#This Row],[Progress %]]*Table3[[#This Row],[Amount]]</f>
        <v>-64458</v>
      </c>
    </row>
    <row r="63" spans="1:7">
      <c r="A63" s="74"/>
      <c r="B63" s="75" t="s">
        <v>555</v>
      </c>
      <c r="C63" s="76">
        <v>-101583</v>
      </c>
      <c r="D63" s="76">
        <v>-101583</v>
      </c>
      <c r="E63" s="76">
        <f>Table3[[#This Row],[Cumulative]]-Table3[[#This Row],[Previous]]</f>
        <v>0</v>
      </c>
      <c r="F63" s="77">
        <v>1</v>
      </c>
      <c r="G63" s="76">
        <f>Table3[[#This Row],[Progress %]]*Table3[[#This Row],[Amount]]</f>
        <v>-101583</v>
      </c>
    </row>
    <row r="64" spans="1:7">
      <c r="A64" s="74"/>
      <c r="B64" s="75" t="s">
        <v>556</v>
      </c>
      <c r="C64" s="76">
        <v>42268</v>
      </c>
      <c r="D64" s="76"/>
      <c r="E64" s="76">
        <f>Table3[[#This Row],[Cumulative]]-Table3[[#This Row],[Previous]]</f>
        <v>0</v>
      </c>
      <c r="F64" s="77"/>
      <c r="G64" s="76">
        <f>Table3[[#This Row],[Progress %]]*Table3[[#This Row],[Amount]]</f>
        <v>0</v>
      </c>
    </row>
    <row r="65" spans="1:8">
      <c r="A65" s="74"/>
      <c r="B65" s="75" t="s">
        <v>557</v>
      </c>
      <c r="C65" s="76">
        <v>15608</v>
      </c>
      <c r="D65" s="76"/>
      <c r="E65" s="76">
        <f>Table3[[#This Row],[Cumulative]]-Table3[[#This Row],[Previous]]</f>
        <v>0</v>
      </c>
      <c r="F65" s="77"/>
      <c r="G65" s="76">
        <f>Table3[[#This Row],[Progress %]]*Table3[[#This Row],[Amount]]</f>
        <v>0</v>
      </c>
    </row>
    <row r="66" spans="1:8">
      <c r="A66" s="74"/>
      <c r="B66" s="75" t="s">
        <v>558</v>
      </c>
      <c r="C66" s="76">
        <v>8559</v>
      </c>
      <c r="D66" s="76"/>
      <c r="E66" s="76">
        <f>Table3[[#This Row],[Cumulative]]-Table3[[#This Row],[Previous]]</f>
        <v>0</v>
      </c>
      <c r="F66" s="77"/>
      <c r="G66" s="76">
        <f>Table3[[#This Row],[Progress %]]*Table3[[#This Row],[Amount]]</f>
        <v>0</v>
      </c>
    </row>
    <row r="67" spans="1:8">
      <c r="A67" s="74"/>
      <c r="B67" s="75" t="s">
        <v>559</v>
      </c>
      <c r="C67" s="76">
        <v>5000</v>
      </c>
      <c r="D67" s="76"/>
      <c r="E67" s="76">
        <f>Table3[[#This Row],[Cumulative]]-Table3[[#This Row],[Previous]]</f>
        <v>0</v>
      </c>
      <c r="F67" s="77"/>
      <c r="G67" s="76">
        <f>Table3[[#This Row],[Progress %]]*Table3[[#This Row],[Amount]]</f>
        <v>0</v>
      </c>
    </row>
    <row r="68" spans="1:8">
      <c r="A68" s="74"/>
      <c r="B68" s="75" t="s">
        <v>560</v>
      </c>
      <c r="C68" s="76">
        <v>53848</v>
      </c>
      <c r="D68" s="76"/>
      <c r="E68" s="76">
        <f>Table3[[#This Row],[Cumulative]]-Table3[[#This Row],[Previous]]</f>
        <v>0</v>
      </c>
      <c r="F68" s="77"/>
      <c r="G68" s="76">
        <f>Table3[[#This Row],[Progress %]]*Table3[[#This Row],[Amount]]</f>
        <v>0</v>
      </c>
    </row>
    <row r="69" spans="1:8">
      <c r="A69" s="74"/>
      <c r="B69" s="75" t="s">
        <v>561</v>
      </c>
      <c r="C69" s="76">
        <v>0</v>
      </c>
      <c r="D69" s="76"/>
      <c r="E69" s="76">
        <f>Table3[[#This Row],[Cumulative]]-Table3[[#This Row],[Previous]]</f>
        <v>0</v>
      </c>
      <c r="F69" s="77"/>
      <c r="G69" s="76">
        <f>Table3[[#This Row],[Progress %]]*Table3[[#This Row],[Amount]]</f>
        <v>0</v>
      </c>
    </row>
    <row r="70" spans="1:8">
      <c r="A70" s="78"/>
      <c r="B70" s="79" t="s">
        <v>562</v>
      </c>
      <c r="C70" s="80">
        <v>750000</v>
      </c>
      <c r="D70" s="80">
        <v>666666.66666666663</v>
      </c>
      <c r="E70" s="80">
        <f>Table3[[#This Row],[Cumulative]]-Table3[[#This Row],[Previous]]</f>
        <v>0</v>
      </c>
      <c r="F70" s="81">
        <f>8/9</f>
        <v>0.88888888888888884</v>
      </c>
      <c r="G70" s="80">
        <f>Table3[[#This Row],[Progress %]]*Table3[[#This Row],[Amount]]</f>
        <v>666666.66666666663</v>
      </c>
      <c r="H70" t="s">
        <v>572</v>
      </c>
    </row>
    <row r="71" spans="1:8">
      <c r="C71" s="26">
        <f>SUBTOTAL(109,Table3[Amount])</f>
        <v>1627432.9826415095</v>
      </c>
      <c r="D71" s="26">
        <f>SUBTOTAL(109,Table3[Previous])</f>
        <v>1231402.0174606761</v>
      </c>
      <c r="E71" s="26">
        <f>SUBTOTAL(109,Table3[This Month])</f>
        <v>0</v>
      </c>
      <c r="F71" s="43"/>
      <c r="G71" s="26">
        <f>SUBTOTAL(109,Table3[Cumulative])</f>
        <v>1231402.0174606761</v>
      </c>
    </row>
  </sheetData>
  <pageMargins left="0.25" right="0.25" top="0.75" bottom="0.75" header="0.3" footer="0.3"/>
  <pageSetup paperSize="9" scale="53"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2C45-6B57-4F33-9030-525CFC918207}">
  <sheetPr>
    <pageSetUpPr fitToPage="1"/>
  </sheetPr>
  <dimension ref="A1:AA271"/>
  <sheetViews>
    <sheetView view="pageBreakPreview" zoomScale="80" zoomScaleNormal="70" zoomScaleSheetLayoutView="80" workbookViewId="0">
      <pane xSplit="1" ySplit="2" topLeftCell="B244" activePane="bottomRight" state="frozenSplit"/>
      <selection pane="topRight" activeCell="M1" sqref="M1"/>
      <selection pane="bottomLeft" activeCell="A20" sqref="A20"/>
      <selection pane="bottomRight" activeCell="A259" sqref="A259:XFD259"/>
    </sheetView>
  </sheetViews>
  <sheetFormatPr defaultRowHeight="14.4"/>
  <cols>
    <col min="1" max="2" width="8.77734375" style="1"/>
    <col min="3" max="3" width="14.21875" style="2" bestFit="1" customWidth="1"/>
    <col min="4" max="4" width="12.21875" style="1" customWidth="1"/>
    <col min="5" max="5" width="10.77734375" style="1" customWidth="1"/>
    <col min="6" max="6" width="16" style="3" bestFit="1" customWidth="1"/>
    <col min="7" max="7" width="10.21875" style="4" customWidth="1"/>
    <col min="8" max="27" width="9.77734375" style="4" customWidth="1"/>
  </cols>
  <sheetData>
    <row r="1" spans="1:27" s="5" customFormat="1" ht="15" thickBot="1">
      <c r="A1" s="97"/>
      <c r="B1" s="97"/>
      <c r="C1" s="97"/>
      <c r="D1" s="97"/>
      <c r="E1" s="97"/>
      <c r="F1" s="97"/>
      <c r="G1" s="99" t="s">
        <v>6</v>
      </c>
      <c r="H1" s="99"/>
      <c r="I1" s="99"/>
      <c r="J1" s="99"/>
      <c r="K1" s="97"/>
      <c r="L1" s="97"/>
      <c r="M1" s="97"/>
      <c r="N1" s="99" t="s">
        <v>14</v>
      </c>
      <c r="O1" s="99"/>
      <c r="P1" s="99"/>
      <c r="Q1" s="99"/>
      <c r="R1" s="99"/>
      <c r="S1" s="99"/>
      <c r="T1" s="99"/>
      <c r="U1" s="99"/>
      <c r="V1" s="99"/>
      <c r="W1" s="99"/>
      <c r="X1" s="99"/>
      <c r="Y1" s="99"/>
      <c r="Z1" s="99"/>
      <c r="AA1" s="97"/>
    </row>
    <row r="2" spans="1:27" s="6" customFormat="1" ht="53.55" customHeight="1" thickBot="1">
      <c r="A2" s="98" t="s">
        <v>0</v>
      </c>
      <c r="B2" s="98" t="s">
        <v>1</v>
      </c>
      <c r="C2" s="98" t="s">
        <v>2</v>
      </c>
      <c r="D2" s="98" t="s">
        <v>3</v>
      </c>
      <c r="E2" s="98" t="s">
        <v>4</v>
      </c>
      <c r="F2" s="98" t="s">
        <v>5</v>
      </c>
      <c r="G2" s="98" t="s">
        <v>7</v>
      </c>
      <c r="H2" s="98" t="s">
        <v>8</v>
      </c>
      <c r="I2" s="98" t="s">
        <v>9</v>
      </c>
      <c r="J2" s="98" t="s">
        <v>10</v>
      </c>
      <c r="K2" s="98" t="s">
        <v>11</v>
      </c>
      <c r="L2" s="98" t="s">
        <v>12</v>
      </c>
      <c r="M2" s="98" t="s">
        <v>13</v>
      </c>
      <c r="N2" s="98" t="s">
        <v>15</v>
      </c>
      <c r="O2" s="98" t="s">
        <v>16</v>
      </c>
      <c r="P2" s="98" t="s">
        <v>17</v>
      </c>
      <c r="Q2" s="98" t="s">
        <v>18</v>
      </c>
      <c r="R2" s="98" t="s">
        <v>19</v>
      </c>
      <c r="S2" s="98" t="s">
        <v>20</v>
      </c>
      <c r="T2" s="98" t="s">
        <v>21</v>
      </c>
      <c r="U2" s="98" t="s">
        <v>22</v>
      </c>
      <c r="V2" s="98" t="s">
        <v>23</v>
      </c>
      <c r="W2" s="98" t="s">
        <v>24</v>
      </c>
      <c r="X2" s="98" t="s">
        <v>25</v>
      </c>
      <c r="Y2" s="98" t="s">
        <v>26</v>
      </c>
      <c r="Z2" s="98" t="s">
        <v>27</v>
      </c>
      <c r="AA2" s="98" t="s">
        <v>28</v>
      </c>
    </row>
    <row r="3" spans="1:27">
      <c r="A3" s="93">
        <v>1</v>
      </c>
      <c r="B3" s="93">
        <v>7</v>
      </c>
      <c r="C3" s="94" t="s">
        <v>29</v>
      </c>
      <c r="D3" s="93" t="s">
        <v>30</v>
      </c>
      <c r="E3" s="93">
        <v>701</v>
      </c>
      <c r="F3" s="95" t="s">
        <v>30</v>
      </c>
      <c r="G3" s="96">
        <v>0.98</v>
      </c>
      <c r="H3" s="96" t="s">
        <v>75</v>
      </c>
      <c r="I3" s="96" t="s">
        <v>75</v>
      </c>
      <c r="J3" s="96">
        <f>AVERAGE(G3:I3)</f>
        <v>0.98</v>
      </c>
      <c r="K3" s="96">
        <v>0.85</v>
      </c>
      <c r="L3" s="96">
        <v>0.85</v>
      </c>
      <c r="M3" s="96">
        <v>0.98</v>
      </c>
      <c r="N3" s="96">
        <v>0.97499999999999998</v>
      </c>
      <c r="O3" s="96" t="s">
        <v>75</v>
      </c>
      <c r="P3" s="96">
        <v>0.98</v>
      </c>
      <c r="Q3" s="96" t="s">
        <v>75</v>
      </c>
      <c r="R3" s="96" t="s">
        <v>75</v>
      </c>
      <c r="S3" s="96" t="s">
        <v>75</v>
      </c>
      <c r="T3" s="96" t="s">
        <v>75</v>
      </c>
      <c r="U3" s="96" t="s">
        <v>75</v>
      </c>
      <c r="V3" s="96">
        <v>0.98</v>
      </c>
      <c r="W3" s="96" t="s">
        <v>75</v>
      </c>
      <c r="X3" s="96" t="s">
        <v>75</v>
      </c>
      <c r="Y3" s="96">
        <f>IFERROR(AVERAGE(N3:X3),0)</f>
        <v>0.97833333333333339</v>
      </c>
      <c r="Z3" s="96">
        <v>0.98</v>
      </c>
      <c r="AA3" s="96">
        <v>1</v>
      </c>
    </row>
    <row r="4" spans="1:27">
      <c r="A4" s="85">
        <v>2</v>
      </c>
      <c r="B4" s="85">
        <v>7</v>
      </c>
      <c r="C4" s="86" t="s">
        <v>31</v>
      </c>
      <c r="D4" s="85" t="s">
        <v>32</v>
      </c>
      <c r="E4" s="85">
        <v>702</v>
      </c>
      <c r="F4" s="87" t="s">
        <v>33</v>
      </c>
      <c r="G4" s="88">
        <v>0.98</v>
      </c>
      <c r="H4" s="88" t="s">
        <v>75</v>
      </c>
      <c r="I4" s="88" t="s">
        <v>75</v>
      </c>
      <c r="J4" s="88">
        <f t="shared" ref="J4:J67" si="0">AVERAGE(G4:I4)</f>
        <v>0.98</v>
      </c>
      <c r="K4" s="88">
        <v>0.85</v>
      </c>
      <c r="L4" s="88">
        <v>0.98</v>
      </c>
      <c r="M4" s="88">
        <v>0.98</v>
      </c>
      <c r="N4" s="88">
        <v>0.97499999999999998</v>
      </c>
      <c r="O4" s="88">
        <v>0.98</v>
      </c>
      <c r="P4" s="88" t="s">
        <v>75</v>
      </c>
      <c r="Q4" s="88" t="s">
        <v>89</v>
      </c>
      <c r="R4" s="88">
        <v>0.98</v>
      </c>
      <c r="S4" s="88">
        <v>0.98</v>
      </c>
      <c r="T4" s="88" t="s">
        <v>75</v>
      </c>
      <c r="U4" s="88" t="s">
        <v>75</v>
      </c>
      <c r="V4" s="88" t="s">
        <v>75</v>
      </c>
      <c r="W4" s="88" t="s">
        <v>75</v>
      </c>
      <c r="X4" s="88" t="s">
        <v>75</v>
      </c>
      <c r="Y4" s="88">
        <f t="shared" ref="Y4:Y67" si="1">IFERROR(AVERAGE(N4:X4),0)</f>
        <v>0.97875000000000001</v>
      </c>
      <c r="Z4" s="88" t="s">
        <v>75</v>
      </c>
      <c r="AA4" s="88">
        <v>1</v>
      </c>
    </row>
    <row r="5" spans="1:27">
      <c r="A5" s="85">
        <v>3</v>
      </c>
      <c r="B5" s="85">
        <v>7</v>
      </c>
      <c r="C5" s="86" t="s">
        <v>31</v>
      </c>
      <c r="D5" s="85" t="s">
        <v>34</v>
      </c>
      <c r="E5" s="85">
        <v>703</v>
      </c>
      <c r="F5" s="87" t="s">
        <v>33</v>
      </c>
      <c r="G5" s="88">
        <v>0.98</v>
      </c>
      <c r="H5" s="88" t="s">
        <v>75</v>
      </c>
      <c r="I5" s="88" t="s">
        <v>75</v>
      </c>
      <c r="J5" s="88">
        <f t="shared" si="0"/>
        <v>0.98</v>
      </c>
      <c r="K5" s="88">
        <v>0.85</v>
      </c>
      <c r="L5" s="88">
        <v>0.98</v>
      </c>
      <c r="M5" s="88">
        <v>0.98</v>
      </c>
      <c r="N5" s="88">
        <v>0.97499999999999998</v>
      </c>
      <c r="O5" s="88">
        <v>0.98</v>
      </c>
      <c r="P5" s="88" t="s">
        <v>75</v>
      </c>
      <c r="Q5" s="88" t="s">
        <v>89</v>
      </c>
      <c r="R5" s="88">
        <v>0.98</v>
      </c>
      <c r="S5" s="88">
        <v>0.98</v>
      </c>
      <c r="T5" s="88" t="s">
        <v>75</v>
      </c>
      <c r="U5" s="88" t="s">
        <v>75</v>
      </c>
      <c r="V5" s="88" t="s">
        <v>75</v>
      </c>
      <c r="W5" s="88" t="s">
        <v>75</v>
      </c>
      <c r="X5" s="88" t="s">
        <v>75</v>
      </c>
      <c r="Y5" s="88">
        <f t="shared" si="1"/>
        <v>0.97875000000000001</v>
      </c>
      <c r="Z5" s="88" t="s">
        <v>75</v>
      </c>
      <c r="AA5" s="88">
        <v>1</v>
      </c>
    </row>
    <row r="6" spans="1:27">
      <c r="A6" s="85">
        <v>4</v>
      </c>
      <c r="B6" s="85">
        <v>7</v>
      </c>
      <c r="C6" s="86" t="s">
        <v>31</v>
      </c>
      <c r="D6" s="85" t="s">
        <v>35</v>
      </c>
      <c r="E6" s="85">
        <v>704</v>
      </c>
      <c r="F6" s="87" t="s">
        <v>36</v>
      </c>
      <c r="G6" s="88">
        <v>0.98</v>
      </c>
      <c r="H6" s="88" t="s">
        <v>75</v>
      </c>
      <c r="I6" s="88" t="s">
        <v>75</v>
      </c>
      <c r="J6" s="88">
        <f t="shared" si="0"/>
        <v>0.98</v>
      </c>
      <c r="K6" s="88">
        <v>0.95</v>
      </c>
      <c r="L6" s="88">
        <v>0.98</v>
      </c>
      <c r="M6" s="88">
        <v>0.98</v>
      </c>
      <c r="N6" s="88">
        <v>0.97499999999999998</v>
      </c>
      <c r="O6" s="88" t="s">
        <v>75</v>
      </c>
      <c r="P6" s="88">
        <v>0.98</v>
      </c>
      <c r="Q6" s="88" t="s">
        <v>75</v>
      </c>
      <c r="R6" s="88" t="s">
        <v>75</v>
      </c>
      <c r="S6" s="88" t="s">
        <v>75</v>
      </c>
      <c r="T6" s="88" t="s">
        <v>75</v>
      </c>
      <c r="U6" s="88" t="s">
        <v>75</v>
      </c>
      <c r="V6" s="88" t="s">
        <v>75</v>
      </c>
      <c r="W6" s="88" t="s">
        <v>75</v>
      </c>
      <c r="X6" s="88" t="s">
        <v>75</v>
      </c>
      <c r="Y6" s="88">
        <f t="shared" si="1"/>
        <v>0.97750000000000004</v>
      </c>
      <c r="Z6" s="88">
        <v>0.98</v>
      </c>
      <c r="AA6" s="88">
        <v>1</v>
      </c>
    </row>
    <row r="7" spans="1:27">
      <c r="A7" s="85">
        <v>5</v>
      </c>
      <c r="B7" s="85">
        <v>7</v>
      </c>
      <c r="C7" s="86" t="s">
        <v>31</v>
      </c>
      <c r="D7" s="85" t="s">
        <v>37</v>
      </c>
      <c r="E7" s="85">
        <v>705</v>
      </c>
      <c r="F7" s="87" t="s">
        <v>36</v>
      </c>
      <c r="G7" s="88">
        <v>0.98</v>
      </c>
      <c r="H7" s="88" t="s">
        <v>75</v>
      </c>
      <c r="I7" s="88" t="s">
        <v>75</v>
      </c>
      <c r="J7" s="88">
        <f t="shared" si="0"/>
        <v>0.98</v>
      </c>
      <c r="K7" s="88">
        <v>0.95</v>
      </c>
      <c r="L7" s="88">
        <v>0.98</v>
      </c>
      <c r="M7" s="88">
        <v>0.98</v>
      </c>
      <c r="N7" s="88">
        <v>0.97499999999999998</v>
      </c>
      <c r="O7" s="88" t="s">
        <v>75</v>
      </c>
      <c r="P7" s="88">
        <v>0.98</v>
      </c>
      <c r="Q7" s="88" t="s">
        <v>75</v>
      </c>
      <c r="R7" s="88" t="s">
        <v>75</v>
      </c>
      <c r="S7" s="88" t="s">
        <v>75</v>
      </c>
      <c r="T7" s="88" t="s">
        <v>75</v>
      </c>
      <c r="U7" s="88" t="s">
        <v>75</v>
      </c>
      <c r="V7" s="88" t="s">
        <v>75</v>
      </c>
      <c r="W7" s="88" t="s">
        <v>75</v>
      </c>
      <c r="X7" s="88" t="s">
        <v>75</v>
      </c>
      <c r="Y7" s="88">
        <f t="shared" si="1"/>
        <v>0.97750000000000004</v>
      </c>
      <c r="Z7" s="88">
        <v>0.98</v>
      </c>
      <c r="AA7" s="88">
        <v>1</v>
      </c>
    </row>
    <row r="8" spans="1:27">
      <c r="A8" s="85">
        <v>6</v>
      </c>
      <c r="B8" s="85">
        <v>7</v>
      </c>
      <c r="C8" s="86" t="s">
        <v>31</v>
      </c>
      <c r="D8" s="85" t="s">
        <v>38</v>
      </c>
      <c r="E8" s="85">
        <v>706</v>
      </c>
      <c r="F8" s="87" t="s">
        <v>33</v>
      </c>
      <c r="G8" s="88">
        <v>0.98</v>
      </c>
      <c r="H8" s="88" t="s">
        <v>75</v>
      </c>
      <c r="I8" s="88" t="s">
        <v>75</v>
      </c>
      <c r="J8" s="88">
        <f t="shared" si="0"/>
        <v>0.98</v>
      </c>
      <c r="K8" s="88">
        <v>0.85</v>
      </c>
      <c r="L8" s="88">
        <v>0.98</v>
      </c>
      <c r="M8" s="88">
        <v>0.98</v>
      </c>
      <c r="N8" s="88">
        <v>0.97499999999999998</v>
      </c>
      <c r="O8" s="88" t="s">
        <v>75</v>
      </c>
      <c r="P8" s="88" t="s">
        <v>75</v>
      </c>
      <c r="Q8" s="88" t="s">
        <v>89</v>
      </c>
      <c r="R8" s="88">
        <v>0.98</v>
      </c>
      <c r="S8" s="88">
        <v>0.98</v>
      </c>
      <c r="T8" s="88" t="s">
        <v>75</v>
      </c>
      <c r="U8" s="88" t="s">
        <v>75</v>
      </c>
      <c r="V8" s="88" t="s">
        <v>75</v>
      </c>
      <c r="W8" s="88" t="s">
        <v>75</v>
      </c>
      <c r="X8" s="88" t="s">
        <v>75</v>
      </c>
      <c r="Y8" s="88">
        <f t="shared" si="1"/>
        <v>0.97833333333333339</v>
      </c>
      <c r="Z8" s="88" t="s">
        <v>75</v>
      </c>
      <c r="AA8" s="88">
        <v>1</v>
      </c>
    </row>
    <row r="9" spans="1:27">
      <c r="A9" s="85">
        <v>7</v>
      </c>
      <c r="B9" s="85">
        <v>7</v>
      </c>
      <c r="C9" s="86" t="s">
        <v>39</v>
      </c>
      <c r="D9" s="85" t="s">
        <v>40</v>
      </c>
      <c r="E9" s="85">
        <v>708</v>
      </c>
      <c r="F9" s="87" t="s">
        <v>40</v>
      </c>
      <c r="G9" s="88">
        <v>0.98</v>
      </c>
      <c r="H9" s="88" t="s">
        <v>75</v>
      </c>
      <c r="I9" s="88" t="s">
        <v>75</v>
      </c>
      <c r="J9" s="88">
        <f t="shared" si="0"/>
        <v>0.98</v>
      </c>
      <c r="K9" s="88">
        <v>0.95</v>
      </c>
      <c r="L9" s="88">
        <v>0.85</v>
      </c>
      <c r="M9" s="88">
        <v>0.98</v>
      </c>
      <c r="N9" s="88">
        <v>0.97499999999999998</v>
      </c>
      <c r="O9" s="88" t="s">
        <v>75</v>
      </c>
      <c r="P9" s="88" t="s">
        <v>75</v>
      </c>
      <c r="Q9" s="88" t="s">
        <v>89</v>
      </c>
      <c r="R9" s="88" t="s">
        <v>75</v>
      </c>
      <c r="S9" s="88">
        <v>0.98</v>
      </c>
      <c r="T9" s="88" t="s">
        <v>75</v>
      </c>
      <c r="U9" s="88" t="s">
        <v>75</v>
      </c>
      <c r="V9" s="88" t="s">
        <v>75</v>
      </c>
      <c r="W9" s="88" t="s">
        <v>75</v>
      </c>
      <c r="X9" s="88" t="s">
        <v>75</v>
      </c>
      <c r="Y9" s="88">
        <f t="shared" si="1"/>
        <v>0.97750000000000004</v>
      </c>
      <c r="Z9" s="88">
        <v>0.98</v>
      </c>
      <c r="AA9" s="88">
        <v>1</v>
      </c>
    </row>
    <row r="10" spans="1:27">
      <c r="A10" s="85">
        <v>8</v>
      </c>
      <c r="B10" s="85">
        <v>7</v>
      </c>
      <c r="C10" s="86" t="s">
        <v>31</v>
      </c>
      <c r="D10" s="85" t="s">
        <v>41</v>
      </c>
      <c r="E10" s="85">
        <v>709</v>
      </c>
      <c r="F10" s="87" t="s">
        <v>42</v>
      </c>
      <c r="G10" s="88">
        <v>0.98</v>
      </c>
      <c r="H10" s="88" t="s">
        <v>75</v>
      </c>
      <c r="I10" s="88" t="s">
        <v>75</v>
      </c>
      <c r="J10" s="88">
        <f t="shared" si="0"/>
        <v>0.98</v>
      </c>
      <c r="K10" s="88" t="s">
        <v>75</v>
      </c>
      <c r="L10" s="88" t="s">
        <v>75</v>
      </c>
      <c r="M10" s="88">
        <v>0.85</v>
      </c>
      <c r="N10" s="88">
        <v>0.97499999999999998</v>
      </c>
      <c r="O10" s="88" t="s">
        <v>75</v>
      </c>
      <c r="P10" s="88" t="s">
        <v>75</v>
      </c>
      <c r="Q10" s="88" t="s">
        <v>75</v>
      </c>
      <c r="R10" s="88">
        <v>0.98</v>
      </c>
      <c r="S10" s="88">
        <v>0.98</v>
      </c>
      <c r="T10" s="88" t="s">
        <v>75</v>
      </c>
      <c r="U10" s="88" t="s">
        <v>75</v>
      </c>
      <c r="V10" s="88" t="s">
        <v>75</v>
      </c>
      <c r="W10" s="88" t="s">
        <v>75</v>
      </c>
      <c r="X10" s="88" t="s">
        <v>75</v>
      </c>
      <c r="Y10" s="88">
        <f t="shared" si="1"/>
        <v>0.97833333333333339</v>
      </c>
      <c r="Z10" s="88" t="s">
        <v>75</v>
      </c>
      <c r="AA10" s="88">
        <v>1</v>
      </c>
    </row>
    <row r="11" spans="1:27">
      <c r="A11" s="85">
        <v>9</v>
      </c>
      <c r="B11" s="85">
        <v>7</v>
      </c>
      <c r="C11" s="86" t="s">
        <v>43</v>
      </c>
      <c r="D11" s="85" t="s">
        <v>44</v>
      </c>
      <c r="E11" s="85">
        <v>710</v>
      </c>
      <c r="F11" s="87" t="s">
        <v>45</v>
      </c>
      <c r="G11" s="88" t="s">
        <v>75</v>
      </c>
      <c r="H11" s="88">
        <v>1</v>
      </c>
      <c r="I11" s="88" t="s">
        <v>75</v>
      </c>
      <c r="J11" s="88">
        <f t="shared" si="0"/>
        <v>1</v>
      </c>
      <c r="K11" s="88">
        <v>0.95</v>
      </c>
      <c r="L11" s="88" t="s">
        <v>75</v>
      </c>
      <c r="M11" s="88">
        <v>0.98</v>
      </c>
      <c r="N11" s="88">
        <v>0.97499999999999998</v>
      </c>
      <c r="O11" s="88" t="s">
        <v>75</v>
      </c>
      <c r="P11" s="88" t="s">
        <v>75</v>
      </c>
      <c r="Q11" s="88" t="s">
        <v>89</v>
      </c>
      <c r="R11" s="88" t="s">
        <v>75</v>
      </c>
      <c r="S11" s="88" t="s">
        <v>75</v>
      </c>
      <c r="T11" s="88" t="s">
        <v>75</v>
      </c>
      <c r="U11" s="88" t="s">
        <v>75</v>
      </c>
      <c r="V11" s="88">
        <v>0.98</v>
      </c>
      <c r="W11" s="88" t="s">
        <v>75</v>
      </c>
      <c r="X11" s="88" t="s">
        <v>75</v>
      </c>
      <c r="Y11" s="88">
        <f t="shared" si="1"/>
        <v>0.97750000000000004</v>
      </c>
      <c r="Z11" s="88" t="s">
        <v>75</v>
      </c>
      <c r="AA11" s="88">
        <v>1</v>
      </c>
    </row>
    <row r="12" spans="1:27">
      <c r="A12" s="85">
        <v>10</v>
      </c>
      <c r="B12" s="85">
        <v>7</v>
      </c>
      <c r="C12" s="86" t="s">
        <v>39</v>
      </c>
      <c r="D12" s="85" t="s">
        <v>46</v>
      </c>
      <c r="E12" s="85">
        <v>707</v>
      </c>
      <c r="F12" s="87" t="s">
        <v>47</v>
      </c>
      <c r="G12" s="88">
        <v>0.95</v>
      </c>
      <c r="H12" s="88" t="s">
        <v>75</v>
      </c>
      <c r="I12" s="88" t="s">
        <v>75</v>
      </c>
      <c r="J12" s="88">
        <f t="shared" si="0"/>
        <v>0.95</v>
      </c>
      <c r="K12" s="88">
        <v>0</v>
      </c>
      <c r="L12" s="88" t="s">
        <v>75</v>
      </c>
      <c r="M12" s="88">
        <v>0.9</v>
      </c>
      <c r="N12" s="88">
        <v>0.9</v>
      </c>
      <c r="O12" s="88" t="s">
        <v>75</v>
      </c>
      <c r="P12" s="88" t="s">
        <v>75</v>
      </c>
      <c r="Q12" s="88" t="s">
        <v>75</v>
      </c>
      <c r="R12" s="88" t="s">
        <v>75</v>
      </c>
      <c r="S12" s="88" t="s">
        <v>75</v>
      </c>
      <c r="T12" s="88" t="s">
        <v>75</v>
      </c>
      <c r="U12" s="88" t="s">
        <v>75</v>
      </c>
      <c r="V12" s="88" t="s">
        <v>75</v>
      </c>
      <c r="W12" s="88">
        <v>0.9</v>
      </c>
      <c r="X12" s="88" t="s">
        <v>75</v>
      </c>
      <c r="Y12" s="88">
        <f t="shared" si="1"/>
        <v>0.9</v>
      </c>
      <c r="Z12" s="88" t="s">
        <v>75</v>
      </c>
      <c r="AA12" s="88">
        <v>1</v>
      </c>
    </row>
    <row r="13" spans="1:27">
      <c r="A13" s="85">
        <v>11</v>
      </c>
      <c r="B13" s="85">
        <v>8</v>
      </c>
      <c r="C13" s="86" t="s">
        <v>29</v>
      </c>
      <c r="D13" s="85" t="s">
        <v>30</v>
      </c>
      <c r="E13" s="85">
        <v>801</v>
      </c>
      <c r="F13" s="87" t="s">
        <v>30</v>
      </c>
      <c r="G13" s="88">
        <v>0.98</v>
      </c>
      <c r="H13" s="88" t="s">
        <v>75</v>
      </c>
      <c r="I13" s="88" t="s">
        <v>75</v>
      </c>
      <c r="J13" s="88">
        <f t="shared" si="0"/>
        <v>0.98</v>
      </c>
      <c r="K13" s="88">
        <v>0.95</v>
      </c>
      <c r="L13" s="88">
        <v>0.85</v>
      </c>
      <c r="M13" s="88">
        <v>0.98</v>
      </c>
      <c r="N13" s="88">
        <v>0.97499999999999998</v>
      </c>
      <c r="O13" s="88" t="s">
        <v>75</v>
      </c>
      <c r="P13" s="88">
        <v>0.98</v>
      </c>
      <c r="Q13" s="88" t="s">
        <v>75</v>
      </c>
      <c r="R13" s="88" t="s">
        <v>75</v>
      </c>
      <c r="S13" s="88" t="s">
        <v>75</v>
      </c>
      <c r="T13" s="88" t="s">
        <v>75</v>
      </c>
      <c r="U13" s="88" t="s">
        <v>75</v>
      </c>
      <c r="V13" s="88">
        <v>0.98</v>
      </c>
      <c r="W13" s="88" t="s">
        <v>75</v>
      </c>
      <c r="X13" s="88" t="s">
        <v>75</v>
      </c>
      <c r="Y13" s="88">
        <f t="shared" si="1"/>
        <v>0.97833333333333339</v>
      </c>
      <c r="Z13" s="88">
        <v>0.98</v>
      </c>
      <c r="AA13" s="88">
        <v>1</v>
      </c>
    </row>
    <row r="14" spans="1:27">
      <c r="A14" s="85">
        <v>12</v>
      </c>
      <c r="B14" s="85">
        <v>8</v>
      </c>
      <c r="C14" s="86" t="s">
        <v>31</v>
      </c>
      <c r="D14" s="85" t="s">
        <v>32</v>
      </c>
      <c r="E14" s="85">
        <v>802</v>
      </c>
      <c r="F14" s="87" t="s">
        <v>33</v>
      </c>
      <c r="G14" s="88">
        <v>0.98</v>
      </c>
      <c r="H14" s="88" t="s">
        <v>75</v>
      </c>
      <c r="I14" s="88" t="s">
        <v>75</v>
      </c>
      <c r="J14" s="88">
        <f t="shared" si="0"/>
        <v>0.98</v>
      </c>
      <c r="K14" s="88">
        <v>0.95</v>
      </c>
      <c r="L14" s="88">
        <v>0.98</v>
      </c>
      <c r="M14" s="88">
        <v>0.98</v>
      </c>
      <c r="N14" s="88">
        <v>0.97499999999999998</v>
      </c>
      <c r="O14" s="88" t="s">
        <v>75</v>
      </c>
      <c r="P14" s="88" t="s">
        <v>75</v>
      </c>
      <c r="Q14" s="88" t="s">
        <v>75</v>
      </c>
      <c r="R14" s="88">
        <v>0.98</v>
      </c>
      <c r="S14" s="88">
        <v>0.98</v>
      </c>
      <c r="T14" s="88" t="s">
        <v>75</v>
      </c>
      <c r="U14" s="88" t="s">
        <v>75</v>
      </c>
      <c r="V14" s="88" t="s">
        <v>75</v>
      </c>
      <c r="W14" s="88" t="s">
        <v>75</v>
      </c>
      <c r="X14" s="88" t="s">
        <v>75</v>
      </c>
      <c r="Y14" s="88">
        <f t="shared" si="1"/>
        <v>0.97833333333333339</v>
      </c>
      <c r="Z14" s="88" t="s">
        <v>75</v>
      </c>
      <c r="AA14" s="88">
        <v>1</v>
      </c>
    </row>
    <row r="15" spans="1:27">
      <c r="A15" s="85">
        <v>13</v>
      </c>
      <c r="B15" s="85">
        <v>8</v>
      </c>
      <c r="C15" s="86" t="s">
        <v>31</v>
      </c>
      <c r="D15" s="85" t="s">
        <v>34</v>
      </c>
      <c r="E15" s="85">
        <v>803</v>
      </c>
      <c r="F15" s="87" t="s">
        <v>33</v>
      </c>
      <c r="G15" s="88">
        <v>0.98</v>
      </c>
      <c r="H15" s="88" t="s">
        <v>75</v>
      </c>
      <c r="I15" s="88" t="s">
        <v>75</v>
      </c>
      <c r="J15" s="88">
        <f t="shared" si="0"/>
        <v>0.98</v>
      </c>
      <c r="K15" s="88">
        <v>0.95</v>
      </c>
      <c r="L15" s="88">
        <v>0.98</v>
      </c>
      <c r="M15" s="88">
        <v>0.98</v>
      </c>
      <c r="N15" s="88">
        <v>0.97499999999999998</v>
      </c>
      <c r="O15" s="88">
        <v>0.98</v>
      </c>
      <c r="P15" s="88" t="s">
        <v>75</v>
      </c>
      <c r="Q15" s="88" t="s">
        <v>75</v>
      </c>
      <c r="R15" s="88">
        <v>0.98</v>
      </c>
      <c r="S15" s="88">
        <v>0.98</v>
      </c>
      <c r="T15" s="88" t="s">
        <v>75</v>
      </c>
      <c r="U15" s="88" t="s">
        <v>75</v>
      </c>
      <c r="V15" s="88" t="s">
        <v>75</v>
      </c>
      <c r="W15" s="88" t="s">
        <v>75</v>
      </c>
      <c r="X15" s="88" t="s">
        <v>75</v>
      </c>
      <c r="Y15" s="88">
        <f t="shared" si="1"/>
        <v>0.97875000000000001</v>
      </c>
      <c r="Z15" s="88" t="s">
        <v>75</v>
      </c>
      <c r="AA15" s="88">
        <v>1</v>
      </c>
    </row>
    <row r="16" spans="1:27">
      <c r="A16" s="85">
        <v>14</v>
      </c>
      <c r="B16" s="85">
        <v>8</v>
      </c>
      <c r="C16" s="86" t="s">
        <v>31</v>
      </c>
      <c r="D16" s="85" t="s">
        <v>35</v>
      </c>
      <c r="E16" s="85">
        <v>804</v>
      </c>
      <c r="F16" s="87" t="s">
        <v>36</v>
      </c>
      <c r="G16" s="88">
        <v>0.98</v>
      </c>
      <c r="H16" s="88" t="s">
        <v>75</v>
      </c>
      <c r="I16" s="88" t="s">
        <v>75</v>
      </c>
      <c r="J16" s="88">
        <f t="shared" si="0"/>
        <v>0.98</v>
      </c>
      <c r="K16" s="88">
        <v>0.95</v>
      </c>
      <c r="L16" s="88">
        <v>0.98</v>
      </c>
      <c r="M16" s="88">
        <v>0.98</v>
      </c>
      <c r="N16" s="88">
        <v>0.97499999999999998</v>
      </c>
      <c r="O16" s="88" t="s">
        <v>75</v>
      </c>
      <c r="P16" s="88">
        <v>0.98</v>
      </c>
      <c r="Q16" s="88" t="s">
        <v>75</v>
      </c>
      <c r="R16" s="88" t="s">
        <v>75</v>
      </c>
      <c r="S16" s="88" t="s">
        <v>75</v>
      </c>
      <c r="T16" s="88" t="s">
        <v>75</v>
      </c>
      <c r="U16" s="88" t="s">
        <v>75</v>
      </c>
      <c r="V16" s="88" t="s">
        <v>75</v>
      </c>
      <c r="W16" s="88" t="s">
        <v>75</v>
      </c>
      <c r="X16" s="88" t="s">
        <v>75</v>
      </c>
      <c r="Y16" s="88">
        <f t="shared" si="1"/>
        <v>0.97750000000000004</v>
      </c>
      <c r="Z16" s="88">
        <v>0.98</v>
      </c>
      <c r="AA16" s="88">
        <v>1</v>
      </c>
    </row>
    <row r="17" spans="1:27">
      <c r="A17" s="85">
        <v>15</v>
      </c>
      <c r="B17" s="85">
        <v>8</v>
      </c>
      <c r="C17" s="86" t="s">
        <v>31</v>
      </c>
      <c r="D17" s="85" t="s">
        <v>37</v>
      </c>
      <c r="E17" s="85">
        <v>805</v>
      </c>
      <c r="F17" s="87" t="s">
        <v>36</v>
      </c>
      <c r="G17" s="88">
        <v>0.98</v>
      </c>
      <c r="H17" s="88" t="s">
        <v>75</v>
      </c>
      <c r="I17" s="88" t="s">
        <v>75</v>
      </c>
      <c r="J17" s="88">
        <f t="shared" si="0"/>
        <v>0.98</v>
      </c>
      <c r="K17" s="88">
        <v>0.95</v>
      </c>
      <c r="L17" s="88">
        <v>0.98</v>
      </c>
      <c r="M17" s="88">
        <v>0.98</v>
      </c>
      <c r="N17" s="88">
        <v>0.97499999999999998</v>
      </c>
      <c r="O17" s="88" t="s">
        <v>75</v>
      </c>
      <c r="P17" s="88">
        <v>0.98</v>
      </c>
      <c r="Q17" s="88" t="s">
        <v>75</v>
      </c>
      <c r="R17" s="88" t="s">
        <v>75</v>
      </c>
      <c r="S17" s="88" t="s">
        <v>75</v>
      </c>
      <c r="T17" s="88" t="s">
        <v>75</v>
      </c>
      <c r="U17" s="88" t="s">
        <v>75</v>
      </c>
      <c r="V17" s="88" t="s">
        <v>75</v>
      </c>
      <c r="W17" s="88" t="s">
        <v>75</v>
      </c>
      <c r="X17" s="88" t="s">
        <v>75</v>
      </c>
      <c r="Y17" s="88">
        <f t="shared" si="1"/>
        <v>0.97750000000000004</v>
      </c>
      <c r="Z17" s="88">
        <v>0.98</v>
      </c>
      <c r="AA17" s="88">
        <v>1</v>
      </c>
    </row>
    <row r="18" spans="1:27">
      <c r="A18" s="85">
        <v>16</v>
      </c>
      <c r="B18" s="85">
        <v>8</v>
      </c>
      <c r="C18" s="86" t="s">
        <v>31</v>
      </c>
      <c r="D18" s="85" t="s">
        <v>38</v>
      </c>
      <c r="E18" s="85">
        <v>806</v>
      </c>
      <c r="F18" s="87" t="s">
        <v>33</v>
      </c>
      <c r="G18" s="88">
        <v>0.98</v>
      </c>
      <c r="H18" s="88" t="s">
        <v>75</v>
      </c>
      <c r="I18" s="88" t="s">
        <v>75</v>
      </c>
      <c r="J18" s="88">
        <f t="shared" si="0"/>
        <v>0.98</v>
      </c>
      <c r="K18" s="88">
        <v>0.95</v>
      </c>
      <c r="L18" s="88">
        <v>0.98</v>
      </c>
      <c r="M18" s="88">
        <v>0.98</v>
      </c>
      <c r="N18" s="88">
        <v>0.97499999999999998</v>
      </c>
      <c r="O18" s="88" t="s">
        <v>75</v>
      </c>
      <c r="P18" s="88" t="s">
        <v>75</v>
      </c>
      <c r="Q18" s="88" t="s">
        <v>75</v>
      </c>
      <c r="R18" s="88">
        <v>0.98</v>
      </c>
      <c r="S18" s="88">
        <v>0.98</v>
      </c>
      <c r="T18" s="88" t="s">
        <v>75</v>
      </c>
      <c r="U18" s="88" t="s">
        <v>75</v>
      </c>
      <c r="V18" s="88" t="s">
        <v>75</v>
      </c>
      <c r="W18" s="88" t="s">
        <v>75</v>
      </c>
      <c r="X18" s="88" t="s">
        <v>75</v>
      </c>
      <c r="Y18" s="88">
        <f t="shared" si="1"/>
        <v>0.97833333333333339</v>
      </c>
      <c r="Z18" s="88" t="s">
        <v>75</v>
      </c>
      <c r="AA18" s="88">
        <v>1</v>
      </c>
    </row>
    <row r="19" spans="1:27">
      <c r="A19" s="85">
        <v>17</v>
      </c>
      <c r="B19" s="85">
        <v>8</v>
      </c>
      <c r="C19" s="86" t="s">
        <v>31</v>
      </c>
      <c r="D19" s="85" t="s">
        <v>48</v>
      </c>
      <c r="E19" s="85">
        <v>807</v>
      </c>
      <c r="F19" s="87" t="s">
        <v>42</v>
      </c>
      <c r="G19" s="88">
        <v>0.98</v>
      </c>
      <c r="H19" s="88" t="s">
        <v>75</v>
      </c>
      <c r="I19" s="88" t="s">
        <v>75</v>
      </c>
      <c r="J19" s="88">
        <f t="shared" si="0"/>
        <v>0.98</v>
      </c>
      <c r="K19" s="88">
        <v>0.95</v>
      </c>
      <c r="L19" s="88">
        <v>0.98</v>
      </c>
      <c r="M19" s="88">
        <v>0.98</v>
      </c>
      <c r="N19" s="88">
        <v>0.97499999999999998</v>
      </c>
      <c r="O19" s="88">
        <v>0.98</v>
      </c>
      <c r="P19" s="88" t="s">
        <v>75</v>
      </c>
      <c r="Q19" s="88" t="s">
        <v>75</v>
      </c>
      <c r="R19" s="88" t="s">
        <v>75</v>
      </c>
      <c r="S19" s="88" t="s">
        <v>75</v>
      </c>
      <c r="T19" s="88" t="s">
        <v>75</v>
      </c>
      <c r="U19" s="88" t="s">
        <v>75</v>
      </c>
      <c r="V19" s="88">
        <v>0.98</v>
      </c>
      <c r="W19" s="88" t="s">
        <v>75</v>
      </c>
      <c r="X19" s="88" t="s">
        <v>75</v>
      </c>
      <c r="Y19" s="88">
        <f t="shared" si="1"/>
        <v>0.97833333333333339</v>
      </c>
      <c r="Z19" s="88">
        <v>0.98</v>
      </c>
      <c r="AA19" s="88">
        <v>1</v>
      </c>
    </row>
    <row r="20" spans="1:27">
      <c r="A20" s="85">
        <v>18</v>
      </c>
      <c r="B20" s="85">
        <v>8</v>
      </c>
      <c r="C20" s="86" t="s">
        <v>43</v>
      </c>
      <c r="D20" s="85" t="s">
        <v>49</v>
      </c>
      <c r="E20" s="85">
        <v>808</v>
      </c>
      <c r="F20" s="87" t="s">
        <v>45</v>
      </c>
      <c r="G20" s="88">
        <v>0.98</v>
      </c>
      <c r="H20" s="88" t="s">
        <v>75</v>
      </c>
      <c r="I20" s="88" t="s">
        <v>75</v>
      </c>
      <c r="J20" s="88">
        <f t="shared" si="0"/>
        <v>0.98</v>
      </c>
      <c r="K20" s="88">
        <v>0.95</v>
      </c>
      <c r="L20" s="88">
        <v>0.98</v>
      </c>
      <c r="M20" s="88">
        <v>0.98</v>
      </c>
      <c r="N20" s="88">
        <v>0.97499999999999998</v>
      </c>
      <c r="O20" s="88">
        <v>0.98</v>
      </c>
      <c r="P20" s="88" t="s">
        <v>75</v>
      </c>
      <c r="Q20" s="88" t="s">
        <v>75</v>
      </c>
      <c r="R20" s="88" t="s">
        <v>75</v>
      </c>
      <c r="S20" s="88" t="s">
        <v>75</v>
      </c>
      <c r="T20" s="88" t="s">
        <v>75</v>
      </c>
      <c r="U20" s="88" t="s">
        <v>75</v>
      </c>
      <c r="V20" s="88">
        <v>0.98</v>
      </c>
      <c r="W20" s="88" t="s">
        <v>75</v>
      </c>
      <c r="X20" s="88" t="s">
        <v>75</v>
      </c>
      <c r="Y20" s="88">
        <f t="shared" si="1"/>
        <v>0.97833333333333339</v>
      </c>
      <c r="Z20" s="88" t="s">
        <v>75</v>
      </c>
      <c r="AA20" s="88">
        <v>1</v>
      </c>
    </row>
    <row r="21" spans="1:27">
      <c r="A21" s="85">
        <v>19</v>
      </c>
      <c r="B21" s="85">
        <v>9</v>
      </c>
      <c r="C21" s="86" t="s">
        <v>29</v>
      </c>
      <c r="D21" s="85" t="s">
        <v>30</v>
      </c>
      <c r="E21" s="85">
        <v>901</v>
      </c>
      <c r="F21" s="87" t="s">
        <v>30</v>
      </c>
      <c r="G21" s="88" t="s">
        <v>75</v>
      </c>
      <c r="H21" s="88">
        <v>0.98</v>
      </c>
      <c r="I21" s="88" t="s">
        <v>75</v>
      </c>
      <c r="J21" s="88">
        <f t="shared" si="0"/>
        <v>0.98</v>
      </c>
      <c r="K21" s="88">
        <v>0.95</v>
      </c>
      <c r="L21" s="88">
        <v>0.98</v>
      </c>
      <c r="M21" s="88">
        <v>0.98</v>
      </c>
      <c r="N21" s="88">
        <v>0.97499999999999998</v>
      </c>
      <c r="O21" s="88">
        <v>0.98</v>
      </c>
      <c r="P21" s="88">
        <v>0.98</v>
      </c>
      <c r="Q21" s="88" t="s">
        <v>75</v>
      </c>
      <c r="R21" s="88" t="s">
        <v>75</v>
      </c>
      <c r="S21" s="88" t="s">
        <v>75</v>
      </c>
      <c r="T21" s="88" t="s">
        <v>75</v>
      </c>
      <c r="U21" s="88" t="s">
        <v>75</v>
      </c>
      <c r="V21" s="88">
        <v>0.98</v>
      </c>
      <c r="W21" s="88" t="s">
        <v>75</v>
      </c>
      <c r="X21" s="88" t="s">
        <v>75</v>
      </c>
      <c r="Y21" s="88">
        <f t="shared" si="1"/>
        <v>0.97875000000000001</v>
      </c>
      <c r="Z21" s="88">
        <v>0.98</v>
      </c>
      <c r="AA21" s="88">
        <v>1</v>
      </c>
    </row>
    <row r="22" spans="1:27">
      <c r="A22" s="85">
        <v>20</v>
      </c>
      <c r="B22" s="85">
        <v>9</v>
      </c>
      <c r="C22" s="86" t="s">
        <v>31</v>
      </c>
      <c r="D22" s="85" t="s">
        <v>32</v>
      </c>
      <c r="E22" s="85">
        <v>902</v>
      </c>
      <c r="F22" s="87" t="s">
        <v>33</v>
      </c>
      <c r="G22" s="88" t="s">
        <v>75</v>
      </c>
      <c r="H22" s="88">
        <v>0.98</v>
      </c>
      <c r="I22" s="88" t="s">
        <v>75</v>
      </c>
      <c r="J22" s="88">
        <f t="shared" si="0"/>
        <v>0.98</v>
      </c>
      <c r="K22" s="88">
        <v>0.95</v>
      </c>
      <c r="L22" s="88">
        <v>0.98</v>
      </c>
      <c r="M22" s="88">
        <v>0.98</v>
      </c>
      <c r="N22" s="88">
        <v>0.97499999999999998</v>
      </c>
      <c r="O22" s="88">
        <v>0.98</v>
      </c>
      <c r="P22" s="88" t="s">
        <v>75</v>
      </c>
      <c r="Q22" s="88" t="s">
        <v>75</v>
      </c>
      <c r="R22" s="88">
        <v>0.98</v>
      </c>
      <c r="S22" s="88">
        <v>0.98</v>
      </c>
      <c r="T22" s="88" t="s">
        <v>75</v>
      </c>
      <c r="U22" s="88" t="s">
        <v>75</v>
      </c>
      <c r="V22" s="88" t="s">
        <v>75</v>
      </c>
      <c r="W22" s="88" t="s">
        <v>75</v>
      </c>
      <c r="X22" s="88" t="s">
        <v>75</v>
      </c>
      <c r="Y22" s="88">
        <f t="shared" si="1"/>
        <v>0.97875000000000001</v>
      </c>
      <c r="Z22" s="88" t="s">
        <v>75</v>
      </c>
      <c r="AA22" s="88">
        <v>1</v>
      </c>
    </row>
    <row r="23" spans="1:27">
      <c r="A23" s="85">
        <v>21</v>
      </c>
      <c r="B23" s="85">
        <v>9</v>
      </c>
      <c r="C23" s="86" t="s">
        <v>31</v>
      </c>
      <c r="D23" s="85" t="s">
        <v>34</v>
      </c>
      <c r="E23" s="85">
        <v>903</v>
      </c>
      <c r="F23" s="87" t="s">
        <v>33</v>
      </c>
      <c r="G23" s="88" t="s">
        <v>75</v>
      </c>
      <c r="H23" s="88">
        <v>0.98</v>
      </c>
      <c r="I23" s="88" t="s">
        <v>75</v>
      </c>
      <c r="J23" s="88">
        <f t="shared" si="0"/>
        <v>0.98</v>
      </c>
      <c r="K23" s="88">
        <v>0.95</v>
      </c>
      <c r="L23" s="88">
        <v>0.98</v>
      </c>
      <c r="M23" s="88">
        <v>0.98</v>
      </c>
      <c r="N23" s="88">
        <v>0.97499999999999998</v>
      </c>
      <c r="O23" s="88">
        <v>0.98</v>
      </c>
      <c r="P23" s="88" t="s">
        <v>75</v>
      </c>
      <c r="Q23" s="88" t="s">
        <v>75</v>
      </c>
      <c r="R23" s="88">
        <v>0.98</v>
      </c>
      <c r="S23" s="88">
        <v>0.98</v>
      </c>
      <c r="T23" s="88" t="s">
        <v>75</v>
      </c>
      <c r="U23" s="88" t="s">
        <v>75</v>
      </c>
      <c r="V23" s="88" t="s">
        <v>75</v>
      </c>
      <c r="W23" s="88" t="s">
        <v>75</v>
      </c>
      <c r="X23" s="88" t="s">
        <v>75</v>
      </c>
      <c r="Y23" s="88">
        <f t="shared" si="1"/>
        <v>0.97875000000000001</v>
      </c>
      <c r="Z23" s="88" t="s">
        <v>75</v>
      </c>
      <c r="AA23" s="88">
        <v>1</v>
      </c>
    </row>
    <row r="24" spans="1:27">
      <c r="A24" s="85">
        <v>22</v>
      </c>
      <c r="B24" s="85">
        <v>9</v>
      </c>
      <c r="C24" s="86" t="s">
        <v>31</v>
      </c>
      <c r="D24" s="85" t="s">
        <v>35</v>
      </c>
      <c r="E24" s="85">
        <v>904</v>
      </c>
      <c r="F24" s="87" t="s">
        <v>36</v>
      </c>
      <c r="G24" s="88">
        <v>0.98</v>
      </c>
      <c r="H24" s="88" t="s">
        <v>75</v>
      </c>
      <c r="I24" s="88" t="s">
        <v>75</v>
      </c>
      <c r="J24" s="88">
        <f t="shared" si="0"/>
        <v>0.98</v>
      </c>
      <c r="K24" s="88">
        <v>0.95</v>
      </c>
      <c r="L24" s="88">
        <v>0.98</v>
      </c>
      <c r="M24" s="88">
        <v>0.98</v>
      </c>
      <c r="N24" s="88">
        <v>0.97499999999999998</v>
      </c>
      <c r="O24" s="88" t="s">
        <v>75</v>
      </c>
      <c r="P24" s="88">
        <v>0.98</v>
      </c>
      <c r="Q24" s="88" t="s">
        <v>75</v>
      </c>
      <c r="R24" s="88" t="s">
        <v>75</v>
      </c>
      <c r="S24" s="88" t="s">
        <v>75</v>
      </c>
      <c r="T24" s="88" t="s">
        <v>75</v>
      </c>
      <c r="U24" s="88" t="s">
        <v>75</v>
      </c>
      <c r="V24" s="88" t="s">
        <v>75</v>
      </c>
      <c r="W24" s="88" t="s">
        <v>75</v>
      </c>
      <c r="X24" s="88" t="s">
        <v>75</v>
      </c>
      <c r="Y24" s="88">
        <f t="shared" si="1"/>
        <v>0.97750000000000004</v>
      </c>
      <c r="Z24" s="88">
        <v>0.98</v>
      </c>
      <c r="AA24" s="88">
        <v>1</v>
      </c>
    </row>
    <row r="25" spans="1:27">
      <c r="A25" s="85">
        <v>23</v>
      </c>
      <c r="B25" s="85">
        <v>9</v>
      </c>
      <c r="C25" s="86" t="s">
        <v>31</v>
      </c>
      <c r="D25" s="85" t="s">
        <v>37</v>
      </c>
      <c r="E25" s="85">
        <v>905</v>
      </c>
      <c r="F25" s="87" t="s">
        <v>36</v>
      </c>
      <c r="G25" s="88">
        <v>0.98</v>
      </c>
      <c r="H25" s="88" t="s">
        <v>75</v>
      </c>
      <c r="I25" s="88" t="s">
        <v>75</v>
      </c>
      <c r="J25" s="88">
        <f t="shared" si="0"/>
        <v>0.98</v>
      </c>
      <c r="K25" s="88">
        <v>0.95</v>
      </c>
      <c r="L25" s="88">
        <v>0.98</v>
      </c>
      <c r="M25" s="88">
        <v>0.98</v>
      </c>
      <c r="N25" s="88">
        <v>0.97499999999999998</v>
      </c>
      <c r="O25" s="88" t="s">
        <v>75</v>
      </c>
      <c r="P25" s="88">
        <v>0.98</v>
      </c>
      <c r="Q25" s="88" t="s">
        <v>75</v>
      </c>
      <c r="R25" s="88" t="s">
        <v>75</v>
      </c>
      <c r="S25" s="88" t="s">
        <v>75</v>
      </c>
      <c r="T25" s="88" t="s">
        <v>75</v>
      </c>
      <c r="U25" s="88" t="s">
        <v>75</v>
      </c>
      <c r="V25" s="88" t="s">
        <v>75</v>
      </c>
      <c r="W25" s="88" t="s">
        <v>75</v>
      </c>
      <c r="X25" s="88" t="s">
        <v>75</v>
      </c>
      <c r="Y25" s="88">
        <f t="shared" si="1"/>
        <v>0.97750000000000004</v>
      </c>
      <c r="Z25" s="88">
        <v>0.98</v>
      </c>
      <c r="AA25" s="88">
        <v>1</v>
      </c>
    </row>
    <row r="26" spans="1:27">
      <c r="A26" s="85">
        <v>24</v>
      </c>
      <c r="B26" s="85">
        <v>9</v>
      </c>
      <c r="C26" s="86" t="s">
        <v>31</v>
      </c>
      <c r="D26" s="85" t="s">
        <v>38</v>
      </c>
      <c r="E26" s="85">
        <v>906</v>
      </c>
      <c r="F26" s="87" t="s">
        <v>33</v>
      </c>
      <c r="G26" s="88">
        <v>0.98</v>
      </c>
      <c r="H26" s="88" t="s">
        <v>75</v>
      </c>
      <c r="I26" s="88" t="s">
        <v>75</v>
      </c>
      <c r="J26" s="88">
        <f t="shared" si="0"/>
        <v>0.98</v>
      </c>
      <c r="K26" s="88">
        <v>0.95</v>
      </c>
      <c r="L26" s="88">
        <v>0.98</v>
      </c>
      <c r="M26" s="88">
        <v>0.98</v>
      </c>
      <c r="N26" s="88">
        <v>0.97499999999999998</v>
      </c>
      <c r="O26" s="88" t="s">
        <v>75</v>
      </c>
      <c r="P26" s="88" t="s">
        <v>75</v>
      </c>
      <c r="Q26" s="88" t="s">
        <v>75</v>
      </c>
      <c r="R26" s="88">
        <v>0.98</v>
      </c>
      <c r="S26" s="88">
        <v>0.98</v>
      </c>
      <c r="T26" s="88" t="s">
        <v>75</v>
      </c>
      <c r="U26" s="88" t="s">
        <v>75</v>
      </c>
      <c r="V26" s="88" t="s">
        <v>75</v>
      </c>
      <c r="W26" s="88" t="s">
        <v>75</v>
      </c>
      <c r="X26" s="88" t="s">
        <v>75</v>
      </c>
      <c r="Y26" s="88">
        <f t="shared" si="1"/>
        <v>0.97833333333333339</v>
      </c>
      <c r="Z26" s="88" t="s">
        <v>75</v>
      </c>
      <c r="AA26" s="88">
        <v>1</v>
      </c>
    </row>
    <row r="27" spans="1:27">
      <c r="A27" s="85">
        <v>25</v>
      </c>
      <c r="B27" s="85">
        <v>9</v>
      </c>
      <c r="C27" s="86" t="s">
        <v>29</v>
      </c>
      <c r="D27" s="85" t="s">
        <v>50</v>
      </c>
      <c r="E27" s="85">
        <v>907</v>
      </c>
      <c r="F27" s="87" t="s">
        <v>50</v>
      </c>
      <c r="G27" s="88">
        <v>0.98</v>
      </c>
      <c r="H27" s="88" t="s">
        <v>75</v>
      </c>
      <c r="I27" s="88" t="s">
        <v>75</v>
      </c>
      <c r="J27" s="88">
        <f t="shared" si="0"/>
        <v>0.98</v>
      </c>
      <c r="K27" s="88">
        <v>0.95</v>
      </c>
      <c r="L27" s="88">
        <v>0.98</v>
      </c>
      <c r="M27" s="88">
        <v>0.98</v>
      </c>
      <c r="N27" s="88">
        <v>0.97499999999999998</v>
      </c>
      <c r="O27" s="88" t="s">
        <v>75</v>
      </c>
      <c r="P27" s="88">
        <v>0.98</v>
      </c>
      <c r="Q27" s="88" t="s">
        <v>75</v>
      </c>
      <c r="R27" s="88" t="s">
        <v>75</v>
      </c>
      <c r="S27" s="88" t="s">
        <v>75</v>
      </c>
      <c r="T27" s="88" t="s">
        <v>75</v>
      </c>
      <c r="U27" s="88" t="s">
        <v>75</v>
      </c>
      <c r="V27" s="88">
        <v>0.98</v>
      </c>
      <c r="W27" s="88" t="s">
        <v>75</v>
      </c>
      <c r="X27" s="88" t="s">
        <v>75</v>
      </c>
      <c r="Y27" s="88">
        <f t="shared" si="1"/>
        <v>0.97833333333333339</v>
      </c>
      <c r="Z27" s="88">
        <v>0.98</v>
      </c>
      <c r="AA27" s="88">
        <v>1</v>
      </c>
    </row>
    <row r="28" spans="1:27">
      <c r="A28" s="85">
        <v>26</v>
      </c>
      <c r="B28" s="85">
        <v>9</v>
      </c>
      <c r="C28" s="86" t="s">
        <v>29</v>
      </c>
      <c r="D28" s="85" t="s">
        <v>51</v>
      </c>
      <c r="E28" s="85">
        <v>908</v>
      </c>
      <c r="F28" s="87" t="s">
        <v>51</v>
      </c>
      <c r="G28" s="88">
        <v>0.98</v>
      </c>
      <c r="H28" s="88" t="s">
        <v>75</v>
      </c>
      <c r="I28" s="88" t="s">
        <v>75</v>
      </c>
      <c r="J28" s="88">
        <f t="shared" si="0"/>
        <v>0.98</v>
      </c>
      <c r="K28" s="88">
        <v>0.95</v>
      </c>
      <c r="L28" s="88">
        <v>0.98</v>
      </c>
      <c r="M28" s="88">
        <v>0.98</v>
      </c>
      <c r="N28" s="88">
        <v>0.97499999999999998</v>
      </c>
      <c r="O28" s="88" t="s">
        <v>75</v>
      </c>
      <c r="P28" s="88" t="s">
        <v>75</v>
      </c>
      <c r="Q28" s="88" t="s">
        <v>75</v>
      </c>
      <c r="R28" s="88" t="s">
        <v>75</v>
      </c>
      <c r="S28" s="88" t="s">
        <v>75</v>
      </c>
      <c r="T28" s="88" t="s">
        <v>75</v>
      </c>
      <c r="U28" s="88" t="s">
        <v>75</v>
      </c>
      <c r="V28" s="88">
        <v>0.98</v>
      </c>
      <c r="W28" s="88" t="s">
        <v>75</v>
      </c>
      <c r="X28" s="88" t="s">
        <v>75</v>
      </c>
      <c r="Y28" s="88">
        <f t="shared" si="1"/>
        <v>0.97750000000000004</v>
      </c>
      <c r="Z28" s="88">
        <v>0.98</v>
      </c>
      <c r="AA28" s="88">
        <v>1</v>
      </c>
    </row>
    <row r="29" spans="1:27">
      <c r="A29" s="85">
        <v>27</v>
      </c>
      <c r="B29" s="85">
        <v>9</v>
      </c>
      <c r="C29" s="86" t="s">
        <v>31</v>
      </c>
      <c r="D29" s="85" t="s">
        <v>48</v>
      </c>
      <c r="E29" s="85">
        <v>909</v>
      </c>
      <c r="F29" s="87" t="s">
        <v>42</v>
      </c>
      <c r="G29" s="88">
        <v>0.98</v>
      </c>
      <c r="H29" s="88" t="s">
        <v>75</v>
      </c>
      <c r="I29" s="88" t="s">
        <v>75</v>
      </c>
      <c r="J29" s="88">
        <f t="shared" si="0"/>
        <v>0.98</v>
      </c>
      <c r="K29" s="88">
        <v>0.95</v>
      </c>
      <c r="L29" s="88">
        <v>0.98</v>
      </c>
      <c r="M29" s="88">
        <v>0.98</v>
      </c>
      <c r="N29" s="88">
        <v>0.97499999999999998</v>
      </c>
      <c r="O29" s="88">
        <v>0.98</v>
      </c>
      <c r="P29" s="88" t="s">
        <v>75</v>
      </c>
      <c r="Q29" s="88" t="s">
        <v>75</v>
      </c>
      <c r="R29" s="88" t="s">
        <v>75</v>
      </c>
      <c r="S29" s="88" t="s">
        <v>75</v>
      </c>
      <c r="T29" s="88" t="s">
        <v>75</v>
      </c>
      <c r="U29" s="88" t="s">
        <v>75</v>
      </c>
      <c r="V29" s="88" t="s">
        <v>75</v>
      </c>
      <c r="W29" s="88" t="s">
        <v>75</v>
      </c>
      <c r="X29" s="88" t="s">
        <v>75</v>
      </c>
      <c r="Y29" s="88">
        <f t="shared" si="1"/>
        <v>0.97750000000000004</v>
      </c>
      <c r="Z29" s="88">
        <v>0.98</v>
      </c>
      <c r="AA29" s="88">
        <v>1</v>
      </c>
    </row>
    <row r="30" spans="1:27">
      <c r="A30" s="85">
        <v>28</v>
      </c>
      <c r="B30" s="85">
        <v>9</v>
      </c>
      <c r="C30" s="86" t="s">
        <v>43</v>
      </c>
      <c r="D30" s="85" t="s">
        <v>49</v>
      </c>
      <c r="E30" s="85">
        <v>910</v>
      </c>
      <c r="F30" s="87" t="s">
        <v>45</v>
      </c>
      <c r="G30" s="88">
        <v>0.98</v>
      </c>
      <c r="H30" s="88" t="s">
        <v>75</v>
      </c>
      <c r="I30" s="88" t="s">
        <v>75</v>
      </c>
      <c r="J30" s="88">
        <f t="shared" si="0"/>
        <v>0.98</v>
      </c>
      <c r="K30" s="88">
        <v>0.95</v>
      </c>
      <c r="L30" s="88">
        <v>0.98</v>
      </c>
      <c r="M30" s="88">
        <v>0.98</v>
      </c>
      <c r="N30" s="88">
        <v>0.97499999999999998</v>
      </c>
      <c r="O30" s="88">
        <v>0.98</v>
      </c>
      <c r="P30" s="88" t="s">
        <v>75</v>
      </c>
      <c r="Q30" s="88" t="s">
        <v>75</v>
      </c>
      <c r="R30" s="88" t="s">
        <v>75</v>
      </c>
      <c r="S30" s="88" t="s">
        <v>75</v>
      </c>
      <c r="T30" s="88" t="s">
        <v>75</v>
      </c>
      <c r="U30" s="88" t="s">
        <v>75</v>
      </c>
      <c r="V30" s="88">
        <v>0.98</v>
      </c>
      <c r="W30" s="88" t="s">
        <v>75</v>
      </c>
      <c r="X30" s="88" t="s">
        <v>75</v>
      </c>
      <c r="Y30" s="88">
        <f t="shared" si="1"/>
        <v>0.97833333333333339</v>
      </c>
      <c r="Z30" s="88" t="s">
        <v>75</v>
      </c>
      <c r="AA30" s="88">
        <v>1</v>
      </c>
    </row>
    <row r="31" spans="1:27">
      <c r="A31" s="85">
        <v>29</v>
      </c>
      <c r="B31" s="85">
        <v>10</v>
      </c>
      <c r="C31" s="86" t="s">
        <v>29</v>
      </c>
      <c r="D31" s="85" t="s">
        <v>30</v>
      </c>
      <c r="E31" s="85">
        <v>1001</v>
      </c>
      <c r="F31" s="87" t="s">
        <v>30</v>
      </c>
      <c r="G31" s="88">
        <v>0.98</v>
      </c>
      <c r="H31" s="88" t="s">
        <v>75</v>
      </c>
      <c r="I31" s="88" t="s">
        <v>75</v>
      </c>
      <c r="J31" s="88">
        <f t="shared" si="0"/>
        <v>0.98</v>
      </c>
      <c r="K31" s="88">
        <v>0.95</v>
      </c>
      <c r="L31" s="88">
        <v>0.98</v>
      </c>
      <c r="M31" s="88">
        <v>0.98</v>
      </c>
      <c r="N31" s="88">
        <v>0.97499999999999998</v>
      </c>
      <c r="O31" s="88" t="s">
        <v>75</v>
      </c>
      <c r="P31" s="88">
        <v>0.98</v>
      </c>
      <c r="Q31" s="88" t="s">
        <v>75</v>
      </c>
      <c r="R31" s="88" t="s">
        <v>75</v>
      </c>
      <c r="S31" s="88" t="s">
        <v>75</v>
      </c>
      <c r="T31" s="88" t="s">
        <v>75</v>
      </c>
      <c r="U31" s="88" t="s">
        <v>75</v>
      </c>
      <c r="V31" s="88">
        <v>0.98</v>
      </c>
      <c r="W31" s="88" t="s">
        <v>75</v>
      </c>
      <c r="X31" s="88" t="s">
        <v>75</v>
      </c>
      <c r="Y31" s="88">
        <f t="shared" si="1"/>
        <v>0.97833333333333339</v>
      </c>
      <c r="Z31" s="88">
        <v>0.98</v>
      </c>
      <c r="AA31" s="88">
        <v>1</v>
      </c>
    </row>
    <row r="32" spans="1:27">
      <c r="A32" s="85">
        <v>30</v>
      </c>
      <c r="B32" s="85">
        <v>10</v>
      </c>
      <c r="C32" s="86" t="s">
        <v>31</v>
      </c>
      <c r="D32" s="85" t="s">
        <v>32</v>
      </c>
      <c r="E32" s="85">
        <v>1002</v>
      </c>
      <c r="F32" s="87" t="s">
        <v>33</v>
      </c>
      <c r="G32" s="88" t="s">
        <v>75</v>
      </c>
      <c r="H32" s="88">
        <v>0.98</v>
      </c>
      <c r="I32" s="88" t="s">
        <v>75</v>
      </c>
      <c r="J32" s="88">
        <f t="shared" si="0"/>
        <v>0.98</v>
      </c>
      <c r="K32" s="88">
        <v>0.95</v>
      </c>
      <c r="L32" s="88">
        <v>0.98</v>
      </c>
      <c r="M32" s="88">
        <v>0.98</v>
      </c>
      <c r="N32" s="88">
        <v>0.97499999999999998</v>
      </c>
      <c r="O32" s="88">
        <v>0.98</v>
      </c>
      <c r="P32" s="88" t="s">
        <v>75</v>
      </c>
      <c r="Q32" s="88" t="s">
        <v>75</v>
      </c>
      <c r="R32" s="88">
        <v>0.98</v>
      </c>
      <c r="S32" s="88">
        <v>0.98</v>
      </c>
      <c r="T32" s="88" t="s">
        <v>75</v>
      </c>
      <c r="U32" s="88" t="s">
        <v>75</v>
      </c>
      <c r="V32" s="88" t="s">
        <v>75</v>
      </c>
      <c r="W32" s="88" t="s">
        <v>75</v>
      </c>
      <c r="X32" s="88" t="s">
        <v>75</v>
      </c>
      <c r="Y32" s="88">
        <f t="shared" si="1"/>
        <v>0.97875000000000001</v>
      </c>
      <c r="Z32" s="88" t="s">
        <v>75</v>
      </c>
      <c r="AA32" s="88">
        <v>1</v>
      </c>
    </row>
    <row r="33" spans="1:27">
      <c r="A33" s="85">
        <v>31</v>
      </c>
      <c r="B33" s="85">
        <v>10</v>
      </c>
      <c r="C33" s="86" t="s">
        <v>31</v>
      </c>
      <c r="D33" s="85" t="s">
        <v>34</v>
      </c>
      <c r="E33" s="85">
        <v>1003</v>
      </c>
      <c r="F33" s="87" t="s">
        <v>33</v>
      </c>
      <c r="G33" s="88" t="s">
        <v>75</v>
      </c>
      <c r="H33" s="88">
        <v>0.98</v>
      </c>
      <c r="I33" s="88" t="s">
        <v>75</v>
      </c>
      <c r="J33" s="88">
        <f t="shared" si="0"/>
        <v>0.98</v>
      </c>
      <c r="K33" s="88">
        <v>0.95</v>
      </c>
      <c r="L33" s="88">
        <v>0.98</v>
      </c>
      <c r="M33" s="88">
        <v>0.98</v>
      </c>
      <c r="N33" s="88">
        <v>0.97499999999999998</v>
      </c>
      <c r="O33" s="88">
        <v>0.98</v>
      </c>
      <c r="P33" s="88" t="s">
        <v>75</v>
      </c>
      <c r="Q33" s="88" t="s">
        <v>75</v>
      </c>
      <c r="R33" s="88">
        <v>0.98</v>
      </c>
      <c r="S33" s="88">
        <v>0.98</v>
      </c>
      <c r="T33" s="88" t="s">
        <v>75</v>
      </c>
      <c r="U33" s="88" t="s">
        <v>75</v>
      </c>
      <c r="V33" s="88" t="s">
        <v>75</v>
      </c>
      <c r="W33" s="88" t="s">
        <v>75</v>
      </c>
      <c r="X33" s="88" t="s">
        <v>75</v>
      </c>
      <c r="Y33" s="88">
        <f t="shared" si="1"/>
        <v>0.97875000000000001</v>
      </c>
      <c r="Z33" s="88" t="s">
        <v>75</v>
      </c>
      <c r="AA33" s="88">
        <v>1</v>
      </c>
    </row>
    <row r="34" spans="1:27">
      <c r="A34" s="85">
        <v>32</v>
      </c>
      <c r="B34" s="85">
        <v>10</v>
      </c>
      <c r="C34" s="86" t="s">
        <v>31</v>
      </c>
      <c r="D34" s="85" t="s">
        <v>35</v>
      </c>
      <c r="E34" s="85">
        <v>1004</v>
      </c>
      <c r="F34" s="87" t="s">
        <v>36</v>
      </c>
      <c r="G34" s="88">
        <v>0.98</v>
      </c>
      <c r="H34" s="88" t="s">
        <v>75</v>
      </c>
      <c r="I34" s="88" t="s">
        <v>75</v>
      </c>
      <c r="J34" s="88">
        <f t="shared" si="0"/>
        <v>0.98</v>
      </c>
      <c r="K34" s="88">
        <v>0.95</v>
      </c>
      <c r="L34" s="88">
        <v>0.98</v>
      </c>
      <c r="M34" s="88">
        <v>0.98</v>
      </c>
      <c r="N34" s="88">
        <v>0.97499999999999998</v>
      </c>
      <c r="O34" s="88" t="s">
        <v>75</v>
      </c>
      <c r="P34" s="88">
        <v>0.98</v>
      </c>
      <c r="Q34" s="88" t="s">
        <v>75</v>
      </c>
      <c r="R34" s="88" t="s">
        <v>75</v>
      </c>
      <c r="S34" s="88" t="s">
        <v>75</v>
      </c>
      <c r="T34" s="88" t="s">
        <v>75</v>
      </c>
      <c r="U34" s="88" t="s">
        <v>75</v>
      </c>
      <c r="V34" s="88" t="s">
        <v>75</v>
      </c>
      <c r="W34" s="88" t="s">
        <v>75</v>
      </c>
      <c r="X34" s="88" t="s">
        <v>75</v>
      </c>
      <c r="Y34" s="88">
        <f t="shared" si="1"/>
        <v>0.97750000000000004</v>
      </c>
      <c r="Z34" s="88">
        <v>0.98</v>
      </c>
      <c r="AA34" s="88">
        <v>1</v>
      </c>
    </row>
    <row r="35" spans="1:27">
      <c r="A35" s="85">
        <v>33</v>
      </c>
      <c r="B35" s="85">
        <v>10</v>
      </c>
      <c r="C35" s="86" t="s">
        <v>31</v>
      </c>
      <c r="D35" s="85" t="s">
        <v>37</v>
      </c>
      <c r="E35" s="85">
        <v>1005</v>
      </c>
      <c r="F35" s="87" t="s">
        <v>36</v>
      </c>
      <c r="G35" s="88">
        <v>0.98</v>
      </c>
      <c r="H35" s="88" t="s">
        <v>75</v>
      </c>
      <c r="I35" s="88" t="s">
        <v>75</v>
      </c>
      <c r="J35" s="88">
        <f t="shared" si="0"/>
        <v>0.98</v>
      </c>
      <c r="K35" s="88">
        <v>0.95</v>
      </c>
      <c r="L35" s="88">
        <v>0.98</v>
      </c>
      <c r="M35" s="88">
        <v>0.98</v>
      </c>
      <c r="N35" s="88">
        <v>0.97499999999999998</v>
      </c>
      <c r="O35" s="88" t="s">
        <v>75</v>
      </c>
      <c r="P35" s="88">
        <v>0.98</v>
      </c>
      <c r="Q35" s="88" t="s">
        <v>75</v>
      </c>
      <c r="R35" s="88" t="s">
        <v>75</v>
      </c>
      <c r="S35" s="88" t="s">
        <v>75</v>
      </c>
      <c r="T35" s="88" t="s">
        <v>75</v>
      </c>
      <c r="U35" s="88" t="s">
        <v>75</v>
      </c>
      <c r="V35" s="88" t="s">
        <v>75</v>
      </c>
      <c r="W35" s="88" t="s">
        <v>75</v>
      </c>
      <c r="X35" s="88" t="s">
        <v>75</v>
      </c>
      <c r="Y35" s="88">
        <f t="shared" si="1"/>
        <v>0.97750000000000004</v>
      </c>
      <c r="Z35" s="88">
        <v>0.98</v>
      </c>
      <c r="AA35" s="88">
        <v>1</v>
      </c>
    </row>
    <row r="36" spans="1:27">
      <c r="A36" s="85">
        <v>34</v>
      </c>
      <c r="B36" s="85">
        <v>10</v>
      </c>
      <c r="C36" s="86" t="s">
        <v>31</v>
      </c>
      <c r="D36" s="85" t="s">
        <v>38</v>
      </c>
      <c r="E36" s="85">
        <v>1006</v>
      </c>
      <c r="F36" s="87" t="s">
        <v>33</v>
      </c>
      <c r="G36" s="88" t="s">
        <v>75</v>
      </c>
      <c r="H36" s="88">
        <v>0.98</v>
      </c>
      <c r="I36" s="88" t="s">
        <v>75</v>
      </c>
      <c r="J36" s="88">
        <f t="shared" si="0"/>
        <v>0.98</v>
      </c>
      <c r="K36" s="88">
        <v>0.95</v>
      </c>
      <c r="L36" s="88">
        <v>0.98</v>
      </c>
      <c r="M36" s="88">
        <v>0.98</v>
      </c>
      <c r="N36" s="88">
        <v>0.97499999999999998</v>
      </c>
      <c r="O36" s="88" t="s">
        <v>75</v>
      </c>
      <c r="P36" s="88" t="s">
        <v>75</v>
      </c>
      <c r="Q36" s="88" t="s">
        <v>75</v>
      </c>
      <c r="R36" s="88">
        <v>0.98</v>
      </c>
      <c r="S36" s="88">
        <v>0.98</v>
      </c>
      <c r="T36" s="88" t="s">
        <v>75</v>
      </c>
      <c r="U36" s="88" t="s">
        <v>75</v>
      </c>
      <c r="V36" s="88" t="s">
        <v>75</v>
      </c>
      <c r="W36" s="88" t="s">
        <v>75</v>
      </c>
      <c r="X36" s="88" t="s">
        <v>75</v>
      </c>
      <c r="Y36" s="88">
        <f t="shared" si="1"/>
        <v>0.97833333333333339</v>
      </c>
      <c r="Z36" s="88" t="s">
        <v>75</v>
      </c>
      <c r="AA36" s="88">
        <v>1</v>
      </c>
    </row>
    <row r="37" spans="1:27">
      <c r="A37" s="85">
        <v>35</v>
      </c>
      <c r="B37" s="85">
        <v>10</v>
      </c>
      <c r="C37" s="86" t="s">
        <v>31</v>
      </c>
      <c r="D37" s="85" t="s">
        <v>48</v>
      </c>
      <c r="E37" s="85">
        <v>1008</v>
      </c>
      <c r="F37" s="87" t="s">
        <v>42</v>
      </c>
      <c r="G37" s="88">
        <v>0.98</v>
      </c>
      <c r="H37" s="88" t="s">
        <v>75</v>
      </c>
      <c r="I37" s="88" t="s">
        <v>75</v>
      </c>
      <c r="J37" s="88">
        <f t="shared" si="0"/>
        <v>0.98</v>
      </c>
      <c r="K37" s="88">
        <v>0.95</v>
      </c>
      <c r="L37" s="88">
        <v>0.98</v>
      </c>
      <c r="M37" s="88">
        <v>0.98</v>
      </c>
      <c r="N37" s="88">
        <v>0.97499999999999998</v>
      </c>
      <c r="O37" s="88">
        <v>0.98</v>
      </c>
      <c r="P37" s="88" t="s">
        <v>75</v>
      </c>
      <c r="Q37" s="88" t="s">
        <v>75</v>
      </c>
      <c r="R37" s="88" t="s">
        <v>75</v>
      </c>
      <c r="S37" s="88" t="s">
        <v>75</v>
      </c>
      <c r="T37" s="88" t="s">
        <v>75</v>
      </c>
      <c r="U37" s="88" t="s">
        <v>75</v>
      </c>
      <c r="V37" s="88" t="s">
        <v>75</v>
      </c>
      <c r="W37" s="88" t="s">
        <v>75</v>
      </c>
      <c r="X37" s="88" t="s">
        <v>75</v>
      </c>
      <c r="Y37" s="88">
        <f t="shared" si="1"/>
        <v>0.97750000000000004</v>
      </c>
      <c r="Z37" s="88">
        <v>0.98</v>
      </c>
      <c r="AA37" s="88">
        <v>1</v>
      </c>
    </row>
    <row r="38" spans="1:27">
      <c r="A38" s="85">
        <v>36</v>
      </c>
      <c r="B38" s="85">
        <v>10</v>
      </c>
      <c r="C38" s="86" t="s">
        <v>43</v>
      </c>
      <c r="D38" s="85" t="s">
        <v>49</v>
      </c>
      <c r="E38" s="85">
        <v>1009</v>
      </c>
      <c r="F38" s="87" t="s">
        <v>45</v>
      </c>
      <c r="G38" s="88" t="s">
        <v>75</v>
      </c>
      <c r="H38" s="88">
        <v>0.98</v>
      </c>
      <c r="I38" s="88" t="s">
        <v>75</v>
      </c>
      <c r="J38" s="88">
        <f t="shared" si="0"/>
        <v>0.98</v>
      </c>
      <c r="K38" s="88">
        <v>0.95</v>
      </c>
      <c r="L38" s="88">
        <v>0.98</v>
      </c>
      <c r="M38" s="88">
        <v>0.98</v>
      </c>
      <c r="N38" s="88">
        <v>0.97499999999999998</v>
      </c>
      <c r="O38" s="88">
        <v>0.98</v>
      </c>
      <c r="P38" s="88" t="s">
        <v>75</v>
      </c>
      <c r="Q38" s="88" t="s">
        <v>75</v>
      </c>
      <c r="R38" s="88" t="s">
        <v>75</v>
      </c>
      <c r="S38" s="88" t="s">
        <v>75</v>
      </c>
      <c r="T38" s="88" t="s">
        <v>75</v>
      </c>
      <c r="U38" s="88" t="s">
        <v>75</v>
      </c>
      <c r="V38" s="88">
        <v>0.98</v>
      </c>
      <c r="W38" s="88" t="s">
        <v>75</v>
      </c>
      <c r="X38" s="88" t="s">
        <v>75</v>
      </c>
      <c r="Y38" s="88">
        <f t="shared" si="1"/>
        <v>0.97833333333333339</v>
      </c>
      <c r="Z38" s="88" t="s">
        <v>75</v>
      </c>
      <c r="AA38" s="88">
        <v>1</v>
      </c>
    </row>
    <row r="39" spans="1:27">
      <c r="A39" s="85">
        <v>37</v>
      </c>
      <c r="B39" s="85">
        <v>10</v>
      </c>
      <c r="C39" s="86" t="s">
        <v>52</v>
      </c>
      <c r="D39" s="85" t="s">
        <v>53</v>
      </c>
      <c r="E39" s="85"/>
      <c r="F39" s="87" t="s">
        <v>47</v>
      </c>
      <c r="G39" s="88">
        <v>0.95</v>
      </c>
      <c r="H39" s="88" t="s">
        <v>75</v>
      </c>
      <c r="I39" s="88" t="s">
        <v>75</v>
      </c>
      <c r="J39" s="88">
        <f t="shared" si="0"/>
        <v>0.95</v>
      </c>
      <c r="K39" s="88">
        <v>0.9</v>
      </c>
      <c r="L39" s="88">
        <v>0.9</v>
      </c>
      <c r="M39" s="88">
        <v>0.9</v>
      </c>
      <c r="N39" s="88">
        <v>0.9</v>
      </c>
      <c r="O39" s="88" t="s">
        <v>75</v>
      </c>
      <c r="P39" s="88" t="s">
        <v>75</v>
      </c>
      <c r="Q39" s="88" t="s">
        <v>89</v>
      </c>
      <c r="R39" s="88" t="s">
        <v>75</v>
      </c>
      <c r="S39" s="88" t="s">
        <v>75</v>
      </c>
      <c r="T39" s="88" t="s">
        <v>75</v>
      </c>
      <c r="U39" s="88" t="s">
        <v>75</v>
      </c>
      <c r="V39" s="88" t="s">
        <v>75</v>
      </c>
      <c r="W39" s="88" t="s">
        <v>75</v>
      </c>
      <c r="X39" s="88" t="s">
        <v>75</v>
      </c>
      <c r="Y39" s="88">
        <f t="shared" si="1"/>
        <v>0.9</v>
      </c>
      <c r="Z39" s="88" t="s">
        <v>75</v>
      </c>
      <c r="AA39" s="88">
        <v>1</v>
      </c>
    </row>
    <row r="40" spans="1:27">
      <c r="A40" s="85">
        <v>38</v>
      </c>
      <c r="B40" s="85">
        <v>11</v>
      </c>
      <c r="C40" s="86" t="s">
        <v>29</v>
      </c>
      <c r="D40" s="85" t="s">
        <v>30</v>
      </c>
      <c r="E40" s="85">
        <v>1101</v>
      </c>
      <c r="F40" s="87" t="s">
        <v>30</v>
      </c>
      <c r="G40" s="88">
        <v>0.98</v>
      </c>
      <c r="H40" s="88" t="s">
        <v>75</v>
      </c>
      <c r="I40" s="88" t="s">
        <v>75</v>
      </c>
      <c r="J40" s="88">
        <f t="shared" si="0"/>
        <v>0.98</v>
      </c>
      <c r="K40" s="88">
        <v>0.95</v>
      </c>
      <c r="L40" s="88">
        <v>0.98</v>
      </c>
      <c r="M40" s="88">
        <v>0.98</v>
      </c>
      <c r="N40" s="88">
        <v>0.97499999999999998</v>
      </c>
      <c r="O40" s="88" t="s">
        <v>75</v>
      </c>
      <c r="P40" s="88">
        <v>0.98</v>
      </c>
      <c r="Q40" s="88" t="s">
        <v>75</v>
      </c>
      <c r="R40" s="88" t="s">
        <v>75</v>
      </c>
      <c r="S40" s="88" t="s">
        <v>75</v>
      </c>
      <c r="T40" s="88" t="s">
        <v>75</v>
      </c>
      <c r="U40" s="88" t="s">
        <v>75</v>
      </c>
      <c r="V40" s="88">
        <v>0.98</v>
      </c>
      <c r="W40" s="88" t="s">
        <v>75</v>
      </c>
      <c r="X40" s="88" t="s">
        <v>75</v>
      </c>
      <c r="Y40" s="88">
        <f t="shared" si="1"/>
        <v>0.97833333333333339</v>
      </c>
      <c r="Z40" s="88">
        <v>0.98</v>
      </c>
      <c r="AA40" s="88">
        <v>1</v>
      </c>
    </row>
    <row r="41" spans="1:27">
      <c r="A41" s="85">
        <v>39</v>
      </c>
      <c r="B41" s="85">
        <v>11</v>
      </c>
      <c r="C41" s="86" t="s">
        <v>31</v>
      </c>
      <c r="D41" s="85" t="s">
        <v>32</v>
      </c>
      <c r="E41" s="85">
        <v>1102</v>
      </c>
      <c r="F41" s="87" t="s">
        <v>33</v>
      </c>
      <c r="G41" s="88">
        <v>0.98</v>
      </c>
      <c r="H41" s="88" t="s">
        <v>75</v>
      </c>
      <c r="I41" s="88" t="s">
        <v>75</v>
      </c>
      <c r="J41" s="88">
        <f t="shared" si="0"/>
        <v>0.98</v>
      </c>
      <c r="K41" s="88">
        <v>0.95</v>
      </c>
      <c r="L41" s="88">
        <v>0.98</v>
      </c>
      <c r="M41" s="88">
        <v>0.98</v>
      </c>
      <c r="N41" s="88">
        <v>0.97499999999999998</v>
      </c>
      <c r="O41" s="88">
        <v>0.98</v>
      </c>
      <c r="P41" s="88" t="s">
        <v>75</v>
      </c>
      <c r="Q41" s="88" t="s">
        <v>75</v>
      </c>
      <c r="R41" s="88">
        <v>0.98</v>
      </c>
      <c r="S41" s="88">
        <v>0.98</v>
      </c>
      <c r="T41" s="88" t="s">
        <v>75</v>
      </c>
      <c r="U41" s="88" t="s">
        <v>75</v>
      </c>
      <c r="V41" s="88" t="s">
        <v>75</v>
      </c>
      <c r="W41" s="88" t="s">
        <v>75</v>
      </c>
      <c r="X41" s="88" t="s">
        <v>75</v>
      </c>
      <c r="Y41" s="88">
        <f t="shared" si="1"/>
        <v>0.97875000000000001</v>
      </c>
      <c r="Z41" s="88" t="s">
        <v>75</v>
      </c>
      <c r="AA41" s="88">
        <v>1</v>
      </c>
    </row>
    <row r="42" spans="1:27">
      <c r="A42" s="85">
        <v>40</v>
      </c>
      <c r="B42" s="85">
        <v>11</v>
      </c>
      <c r="C42" s="86" t="s">
        <v>31</v>
      </c>
      <c r="D42" s="85" t="s">
        <v>34</v>
      </c>
      <c r="E42" s="85">
        <v>1103</v>
      </c>
      <c r="F42" s="87" t="s">
        <v>33</v>
      </c>
      <c r="G42" s="88">
        <v>0.98</v>
      </c>
      <c r="H42" s="88" t="s">
        <v>75</v>
      </c>
      <c r="I42" s="88" t="s">
        <v>75</v>
      </c>
      <c r="J42" s="88">
        <f t="shared" si="0"/>
        <v>0.98</v>
      </c>
      <c r="K42" s="88">
        <v>0.95</v>
      </c>
      <c r="L42" s="88">
        <v>0.98</v>
      </c>
      <c r="M42" s="88">
        <v>0.98</v>
      </c>
      <c r="N42" s="88">
        <v>0.97499999999999998</v>
      </c>
      <c r="O42" s="88">
        <v>0.98</v>
      </c>
      <c r="P42" s="88" t="s">
        <v>75</v>
      </c>
      <c r="Q42" s="88" t="s">
        <v>75</v>
      </c>
      <c r="R42" s="88">
        <v>0.98</v>
      </c>
      <c r="S42" s="88">
        <v>0.98</v>
      </c>
      <c r="T42" s="88" t="s">
        <v>75</v>
      </c>
      <c r="U42" s="88" t="s">
        <v>75</v>
      </c>
      <c r="V42" s="88" t="s">
        <v>75</v>
      </c>
      <c r="W42" s="88" t="s">
        <v>75</v>
      </c>
      <c r="X42" s="88" t="s">
        <v>75</v>
      </c>
      <c r="Y42" s="88">
        <f t="shared" si="1"/>
        <v>0.97875000000000001</v>
      </c>
      <c r="Z42" s="88" t="s">
        <v>75</v>
      </c>
      <c r="AA42" s="88">
        <v>1</v>
      </c>
    </row>
    <row r="43" spans="1:27">
      <c r="A43" s="85">
        <v>41</v>
      </c>
      <c r="B43" s="85">
        <v>11</v>
      </c>
      <c r="C43" s="86" t="s">
        <v>31</v>
      </c>
      <c r="D43" s="85" t="s">
        <v>35</v>
      </c>
      <c r="E43" s="85">
        <v>1104</v>
      </c>
      <c r="F43" s="87" t="s">
        <v>36</v>
      </c>
      <c r="G43" s="88">
        <v>0.98</v>
      </c>
      <c r="H43" s="88" t="s">
        <v>75</v>
      </c>
      <c r="I43" s="88" t="s">
        <v>75</v>
      </c>
      <c r="J43" s="88">
        <f t="shared" si="0"/>
        <v>0.98</v>
      </c>
      <c r="K43" s="88">
        <v>0.95</v>
      </c>
      <c r="L43" s="88">
        <v>0.98</v>
      </c>
      <c r="M43" s="88">
        <v>0.98</v>
      </c>
      <c r="N43" s="88">
        <v>0.97499999999999998</v>
      </c>
      <c r="O43" s="88" t="s">
        <v>75</v>
      </c>
      <c r="P43" s="88">
        <v>0.98</v>
      </c>
      <c r="Q43" s="88" t="s">
        <v>75</v>
      </c>
      <c r="R43" s="88" t="s">
        <v>75</v>
      </c>
      <c r="S43" s="88" t="s">
        <v>75</v>
      </c>
      <c r="T43" s="88" t="s">
        <v>75</v>
      </c>
      <c r="U43" s="88" t="s">
        <v>75</v>
      </c>
      <c r="V43" s="88" t="s">
        <v>75</v>
      </c>
      <c r="W43" s="88" t="s">
        <v>75</v>
      </c>
      <c r="X43" s="88" t="s">
        <v>75</v>
      </c>
      <c r="Y43" s="88">
        <f t="shared" si="1"/>
        <v>0.97750000000000004</v>
      </c>
      <c r="Z43" s="88">
        <v>0.98</v>
      </c>
      <c r="AA43" s="88">
        <v>1</v>
      </c>
    </row>
    <row r="44" spans="1:27">
      <c r="A44" s="85">
        <v>42</v>
      </c>
      <c r="B44" s="85">
        <v>11</v>
      </c>
      <c r="C44" s="86" t="s">
        <v>31</v>
      </c>
      <c r="D44" s="85" t="s">
        <v>37</v>
      </c>
      <c r="E44" s="85">
        <v>1105</v>
      </c>
      <c r="F44" s="87" t="s">
        <v>36</v>
      </c>
      <c r="G44" s="88">
        <v>0.98</v>
      </c>
      <c r="H44" s="88" t="s">
        <v>75</v>
      </c>
      <c r="I44" s="88" t="s">
        <v>75</v>
      </c>
      <c r="J44" s="88">
        <f t="shared" si="0"/>
        <v>0.98</v>
      </c>
      <c r="K44" s="88">
        <v>0.95</v>
      </c>
      <c r="L44" s="88">
        <v>0.98</v>
      </c>
      <c r="M44" s="88">
        <v>0.98</v>
      </c>
      <c r="N44" s="88">
        <v>0.97499999999999998</v>
      </c>
      <c r="O44" s="88" t="s">
        <v>75</v>
      </c>
      <c r="P44" s="88">
        <v>0.98</v>
      </c>
      <c r="Q44" s="88" t="s">
        <v>75</v>
      </c>
      <c r="R44" s="88" t="s">
        <v>75</v>
      </c>
      <c r="S44" s="88" t="s">
        <v>75</v>
      </c>
      <c r="T44" s="88" t="s">
        <v>75</v>
      </c>
      <c r="U44" s="88" t="s">
        <v>75</v>
      </c>
      <c r="V44" s="88" t="s">
        <v>75</v>
      </c>
      <c r="W44" s="88" t="s">
        <v>75</v>
      </c>
      <c r="X44" s="88" t="s">
        <v>75</v>
      </c>
      <c r="Y44" s="88">
        <f t="shared" si="1"/>
        <v>0.97750000000000004</v>
      </c>
      <c r="Z44" s="88">
        <v>0.98</v>
      </c>
      <c r="AA44" s="88">
        <v>1</v>
      </c>
    </row>
    <row r="45" spans="1:27">
      <c r="A45" s="85">
        <v>43</v>
      </c>
      <c r="B45" s="85">
        <v>11</v>
      </c>
      <c r="C45" s="86" t="s">
        <v>31</v>
      </c>
      <c r="D45" s="85" t="s">
        <v>38</v>
      </c>
      <c r="E45" s="85">
        <v>1106</v>
      </c>
      <c r="F45" s="87" t="s">
        <v>33</v>
      </c>
      <c r="G45" s="88">
        <v>0.98</v>
      </c>
      <c r="H45" s="88" t="s">
        <v>75</v>
      </c>
      <c r="I45" s="88" t="s">
        <v>75</v>
      </c>
      <c r="J45" s="88">
        <f t="shared" si="0"/>
        <v>0.98</v>
      </c>
      <c r="K45" s="88">
        <v>0.95</v>
      </c>
      <c r="L45" s="88">
        <v>0.98</v>
      </c>
      <c r="M45" s="88">
        <v>0.98</v>
      </c>
      <c r="N45" s="88">
        <v>0.97499999999999998</v>
      </c>
      <c r="O45" s="88" t="s">
        <v>75</v>
      </c>
      <c r="P45" s="88" t="s">
        <v>75</v>
      </c>
      <c r="Q45" s="88" t="s">
        <v>75</v>
      </c>
      <c r="R45" s="88">
        <v>0.98</v>
      </c>
      <c r="S45" s="88">
        <v>0.98</v>
      </c>
      <c r="T45" s="88" t="s">
        <v>75</v>
      </c>
      <c r="U45" s="88" t="s">
        <v>75</v>
      </c>
      <c r="V45" s="88" t="s">
        <v>75</v>
      </c>
      <c r="W45" s="88" t="s">
        <v>75</v>
      </c>
      <c r="X45" s="88" t="s">
        <v>75</v>
      </c>
      <c r="Y45" s="88">
        <f t="shared" si="1"/>
        <v>0.97833333333333339</v>
      </c>
      <c r="Z45" s="88" t="s">
        <v>75</v>
      </c>
      <c r="AA45" s="88">
        <v>1</v>
      </c>
    </row>
    <row r="46" spans="1:27">
      <c r="A46" s="85">
        <v>44</v>
      </c>
      <c r="B46" s="85">
        <v>11</v>
      </c>
      <c r="C46" s="86" t="s">
        <v>39</v>
      </c>
      <c r="D46" s="85" t="s">
        <v>54</v>
      </c>
      <c r="E46" s="85">
        <v>1107</v>
      </c>
      <c r="F46" s="87" t="s">
        <v>54</v>
      </c>
      <c r="G46" s="88">
        <v>0.98</v>
      </c>
      <c r="H46" s="88" t="s">
        <v>75</v>
      </c>
      <c r="I46" s="88" t="s">
        <v>75</v>
      </c>
      <c r="J46" s="88">
        <f t="shared" si="0"/>
        <v>0.98</v>
      </c>
      <c r="K46" s="88">
        <v>0.95</v>
      </c>
      <c r="L46" s="88">
        <v>0.98</v>
      </c>
      <c r="M46" s="88">
        <v>0.98</v>
      </c>
      <c r="N46" s="88">
        <v>0.97499999999999998</v>
      </c>
      <c r="O46" s="88" t="s">
        <v>75</v>
      </c>
      <c r="P46" s="88" t="s">
        <v>75</v>
      </c>
      <c r="Q46" s="88" t="s">
        <v>75</v>
      </c>
      <c r="R46" s="88" t="s">
        <v>75</v>
      </c>
      <c r="S46" s="88">
        <v>0.98</v>
      </c>
      <c r="T46" s="88" t="s">
        <v>75</v>
      </c>
      <c r="U46" s="88" t="s">
        <v>75</v>
      </c>
      <c r="V46" s="88" t="s">
        <v>75</v>
      </c>
      <c r="W46" s="88" t="s">
        <v>75</v>
      </c>
      <c r="X46" s="88" t="s">
        <v>75</v>
      </c>
      <c r="Y46" s="88">
        <f t="shared" si="1"/>
        <v>0.97750000000000004</v>
      </c>
      <c r="Z46" s="88">
        <v>0.98</v>
      </c>
      <c r="AA46" s="88">
        <v>1</v>
      </c>
    </row>
    <row r="47" spans="1:27">
      <c r="A47" s="85">
        <v>45</v>
      </c>
      <c r="B47" s="85">
        <v>11</v>
      </c>
      <c r="C47" s="86" t="s">
        <v>31</v>
      </c>
      <c r="D47" s="85" t="s">
        <v>48</v>
      </c>
      <c r="E47" s="85">
        <v>1108</v>
      </c>
      <c r="F47" s="87" t="s">
        <v>42</v>
      </c>
      <c r="G47" s="88">
        <v>0.98</v>
      </c>
      <c r="H47" s="88" t="s">
        <v>75</v>
      </c>
      <c r="I47" s="88" t="s">
        <v>75</v>
      </c>
      <c r="J47" s="88">
        <f t="shared" si="0"/>
        <v>0.98</v>
      </c>
      <c r="K47" s="88">
        <v>0.95</v>
      </c>
      <c r="L47" s="88">
        <v>0.98</v>
      </c>
      <c r="M47" s="88">
        <v>0.98</v>
      </c>
      <c r="N47" s="88">
        <v>0.97499999999999998</v>
      </c>
      <c r="O47" s="88">
        <v>0.98</v>
      </c>
      <c r="P47" s="88" t="s">
        <v>75</v>
      </c>
      <c r="Q47" s="88" t="s">
        <v>75</v>
      </c>
      <c r="R47" s="88" t="s">
        <v>75</v>
      </c>
      <c r="S47" s="88" t="s">
        <v>75</v>
      </c>
      <c r="T47" s="88" t="s">
        <v>75</v>
      </c>
      <c r="U47" s="88" t="s">
        <v>75</v>
      </c>
      <c r="V47" s="88" t="s">
        <v>75</v>
      </c>
      <c r="W47" s="88" t="s">
        <v>75</v>
      </c>
      <c r="X47" s="88" t="s">
        <v>75</v>
      </c>
      <c r="Y47" s="88">
        <f t="shared" si="1"/>
        <v>0.97750000000000004</v>
      </c>
      <c r="Z47" s="88">
        <v>0.98</v>
      </c>
      <c r="AA47" s="88">
        <v>1</v>
      </c>
    </row>
    <row r="48" spans="1:27">
      <c r="A48" s="85">
        <v>46</v>
      </c>
      <c r="B48" s="85">
        <v>11</v>
      </c>
      <c r="C48" s="86" t="s">
        <v>43</v>
      </c>
      <c r="D48" s="85" t="s">
        <v>49</v>
      </c>
      <c r="E48" s="85">
        <v>1109</v>
      </c>
      <c r="F48" s="87" t="s">
        <v>45</v>
      </c>
      <c r="G48" s="88">
        <v>0.98</v>
      </c>
      <c r="H48" s="88" t="s">
        <v>75</v>
      </c>
      <c r="I48" s="88" t="s">
        <v>75</v>
      </c>
      <c r="J48" s="88">
        <f t="shared" si="0"/>
        <v>0.98</v>
      </c>
      <c r="K48" s="88">
        <v>0.95</v>
      </c>
      <c r="L48" s="88">
        <v>0.98</v>
      </c>
      <c r="M48" s="88">
        <v>0.98</v>
      </c>
      <c r="N48" s="88">
        <v>0.97499999999999998</v>
      </c>
      <c r="O48" s="88">
        <v>0.98</v>
      </c>
      <c r="P48" s="88" t="s">
        <v>75</v>
      </c>
      <c r="Q48" s="88" t="s">
        <v>75</v>
      </c>
      <c r="R48" s="88" t="s">
        <v>75</v>
      </c>
      <c r="S48" s="88" t="s">
        <v>75</v>
      </c>
      <c r="T48" s="88" t="s">
        <v>75</v>
      </c>
      <c r="U48" s="88" t="s">
        <v>75</v>
      </c>
      <c r="V48" s="88">
        <v>0.98</v>
      </c>
      <c r="W48" s="88" t="s">
        <v>75</v>
      </c>
      <c r="X48" s="88" t="s">
        <v>75</v>
      </c>
      <c r="Y48" s="88">
        <f t="shared" si="1"/>
        <v>0.97833333333333339</v>
      </c>
      <c r="Z48" s="88" t="s">
        <v>75</v>
      </c>
      <c r="AA48" s="88">
        <v>1</v>
      </c>
    </row>
    <row r="49" spans="1:27">
      <c r="A49" s="85">
        <v>47</v>
      </c>
      <c r="B49" s="85">
        <v>12</v>
      </c>
      <c r="C49" s="86" t="s">
        <v>29</v>
      </c>
      <c r="D49" s="85" t="s">
        <v>55</v>
      </c>
      <c r="E49" s="85">
        <v>1201</v>
      </c>
      <c r="F49" s="87" t="s">
        <v>55</v>
      </c>
      <c r="G49" s="88">
        <v>0.98</v>
      </c>
      <c r="H49" s="88">
        <v>0.98</v>
      </c>
      <c r="I49" s="88"/>
      <c r="J49" s="88">
        <f t="shared" si="0"/>
        <v>0.98</v>
      </c>
      <c r="K49" s="88" t="s">
        <v>75</v>
      </c>
      <c r="L49" s="88">
        <v>0.98</v>
      </c>
      <c r="M49" s="88">
        <v>0.98</v>
      </c>
      <c r="N49" s="88">
        <v>0.97499999999999998</v>
      </c>
      <c r="O49" s="88" t="s">
        <v>75</v>
      </c>
      <c r="P49" s="88">
        <v>0.98</v>
      </c>
      <c r="Q49" s="88" t="s">
        <v>75</v>
      </c>
      <c r="R49" s="88" t="s">
        <v>75</v>
      </c>
      <c r="S49" s="88" t="s">
        <v>75</v>
      </c>
      <c r="T49" s="88" t="s">
        <v>75</v>
      </c>
      <c r="U49" s="88" t="s">
        <v>75</v>
      </c>
      <c r="V49" s="88">
        <v>0.98</v>
      </c>
      <c r="W49" s="88" t="s">
        <v>75</v>
      </c>
      <c r="X49" s="88" t="s">
        <v>75</v>
      </c>
      <c r="Y49" s="88">
        <f t="shared" si="1"/>
        <v>0.97833333333333339</v>
      </c>
      <c r="Z49" s="88">
        <v>0.98</v>
      </c>
      <c r="AA49" s="88">
        <v>1</v>
      </c>
    </row>
    <row r="50" spans="1:27">
      <c r="A50" s="85">
        <v>48</v>
      </c>
      <c r="B50" s="85">
        <v>12</v>
      </c>
      <c r="C50" s="86" t="s">
        <v>31</v>
      </c>
      <c r="D50" s="85" t="s">
        <v>56</v>
      </c>
      <c r="E50" s="85">
        <v>1202</v>
      </c>
      <c r="F50" s="87" t="s">
        <v>36</v>
      </c>
      <c r="G50" s="88">
        <v>0.98</v>
      </c>
      <c r="H50" s="88" t="s">
        <v>75</v>
      </c>
      <c r="I50" s="88" t="s">
        <v>75</v>
      </c>
      <c r="J50" s="88">
        <f t="shared" si="0"/>
        <v>0.98</v>
      </c>
      <c r="K50" s="88">
        <v>0.95</v>
      </c>
      <c r="L50" s="88">
        <v>0.98</v>
      </c>
      <c r="M50" s="88">
        <v>0.98</v>
      </c>
      <c r="N50" s="88">
        <v>0.97499999999999998</v>
      </c>
      <c r="O50" s="88" t="s">
        <v>75</v>
      </c>
      <c r="P50" s="88">
        <v>0.98</v>
      </c>
      <c r="Q50" s="88" t="s">
        <v>75</v>
      </c>
      <c r="R50" s="88" t="s">
        <v>75</v>
      </c>
      <c r="S50" s="88" t="s">
        <v>75</v>
      </c>
      <c r="T50" s="88" t="s">
        <v>75</v>
      </c>
      <c r="U50" s="88" t="s">
        <v>75</v>
      </c>
      <c r="V50" s="88" t="s">
        <v>75</v>
      </c>
      <c r="W50" s="88" t="s">
        <v>75</v>
      </c>
      <c r="X50" s="88" t="s">
        <v>75</v>
      </c>
      <c r="Y50" s="88">
        <f t="shared" si="1"/>
        <v>0.97750000000000004</v>
      </c>
      <c r="Z50" s="88">
        <v>0</v>
      </c>
      <c r="AA50" s="88">
        <v>1</v>
      </c>
    </row>
    <row r="51" spans="1:27">
      <c r="A51" s="85">
        <v>49</v>
      </c>
      <c r="B51" s="85">
        <v>12</v>
      </c>
      <c r="C51" s="86" t="s">
        <v>31</v>
      </c>
      <c r="D51" s="85" t="s">
        <v>32</v>
      </c>
      <c r="E51" s="85">
        <v>1203</v>
      </c>
      <c r="F51" s="87" t="s">
        <v>33</v>
      </c>
      <c r="G51" s="88">
        <v>0.98</v>
      </c>
      <c r="H51" s="88" t="s">
        <v>75</v>
      </c>
      <c r="I51" s="88" t="s">
        <v>75</v>
      </c>
      <c r="J51" s="88">
        <f t="shared" si="0"/>
        <v>0.98</v>
      </c>
      <c r="K51" s="88">
        <v>0.95</v>
      </c>
      <c r="L51" s="88">
        <v>0.98</v>
      </c>
      <c r="M51" s="88">
        <v>0.98</v>
      </c>
      <c r="N51" s="88">
        <v>0.97499999999999998</v>
      </c>
      <c r="O51" s="88" t="s">
        <v>75</v>
      </c>
      <c r="P51" s="88" t="s">
        <v>75</v>
      </c>
      <c r="Q51" s="88" t="s">
        <v>75</v>
      </c>
      <c r="R51" s="88">
        <v>0.98</v>
      </c>
      <c r="S51" s="88">
        <v>0.98</v>
      </c>
      <c r="T51" s="88" t="s">
        <v>75</v>
      </c>
      <c r="U51" s="88" t="s">
        <v>75</v>
      </c>
      <c r="V51" s="88" t="s">
        <v>75</v>
      </c>
      <c r="W51" s="88" t="s">
        <v>75</v>
      </c>
      <c r="X51" s="88" t="s">
        <v>75</v>
      </c>
      <c r="Y51" s="88">
        <f t="shared" si="1"/>
        <v>0.97833333333333339</v>
      </c>
      <c r="Z51" s="88" t="s">
        <v>75</v>
      </c>
      <c r="AA51" s="88">
        <v>1</v>
      </c>
    </row>
    <row r="52" spans="1:27">
      <c r="A52" s="85">
        <v>50</v>
      </c>
      <c r="B52" s="85">
        <v>12</v>
      </c>
      <c r="C52" s="86" t="s">
        <v>57</v>
      </c>
      <c r="D52" s="85" t="s">
        <v>58</v>
      </c>
      <c r="E52" s="85">
        <v>1204</v>
      </c>
      <c r="F52" s="87" t="s">
        <v>59</v>
      </c>
      <c r="G52" s="88">
        <v>0.9</v>
      </c>
      <c r="H52" s="88" t="s">
        <v>75</v>
      </c>
      <c r="I52" s="88" t="s">
        <v>75</v>
      </c>
      <c r="J52" s="88">
        <f t="shared" si="0"/>
        <v>0.9</v>
      </c>
      <c r="K52" s="88">
        <v>0.85</v>
      </c>
      <c r="L52" s="88">
        <v>0.85</v>
      </c>
      <c r="M52" s="88">
        <v>0.98</v>
      </c>
      <c r="N52" s="88">
        <v>0.85</v>
      </c>
      <c r="O52" s="88">
        <v>0.98</v>
      </c>
      <c r="P52" s="88" t="s">
        <v>75</v>
      </c>
      <c r="Q52" s="88">
        <v>0.97499999999999998</v>
      </c>
      <c r="R52" s="88" t="s">
        <v>75</v>
      </c>
      <c r="S52" s="88" t="s">
        <v>75</v>
      </c>
      <c r="T52" s="88">
        <v>0.85</v>
      </c>
      <c r="U52" s="88" t="s">
        <v>75</v>
      </c>
      <c r="V52" s="88" t="s">
        <v>75</v>
      </c>
      <c r="W52" s="88" t="s">
        <v>75</v>
      </c>
      <c r="X52" s="88" t="s">
        <v>75</v>
      </c>
      <c r="Y52" s="88">
        <f t="shared" si="1"/>
        <v>0.91375000000000006</v>
      </c>
      <c r="Z52" s="88" t="s">
        <v>75</v>
      </c>
      <c r="AA52" s="88">
        <v>1</v>
      </c>
    </row>
    <row r="53" spans="1:27">
      <c r="A53" s="85">
        <v>51</v>
      </c>
      <c r="B53" s="85">
        <v>12</v>
      </c>
      <c r="C53" s="86" t="s">
        <v>31</v>
      </c>
      <c r="D53" s="85" t="s">
        <v>37</v>
      </c>
      <c r="E53" s="85">
        <v>1205</v>
      </c>
      <c r="F53" s="87" t="s">
        <v>36</v>
      </c>
      <c r="G53" s="88">
        <v>0.98</v>
      </c>
      <c r="H53" s="88" t="s">
        <v>75</v>
      </c>
      <c r="I53" s="88" t="s">
        <v>75</v>
      </c>
      <c r="J53" s="88">
        <f t="shared" si="0"/>
        <v>0.98</v>
      </c>
      <c r="K53" s="88">
        <v>0.95</v>
      </c>
      <c r="L53" s="88">
        <v>0.98</v>
      </c>
      <c r="M53" s="88">
        <v>0.98</v>
      </c>
      <c r="N53" s="88">
        <v>0.97499999999999998</v>
      </c>
      <c r="O53" s="88" t="s">
        <v>75</v>
      </c>
      <c r="P53" s="88">
        <v>0.98</v>
      </c>
      <c r="Q53" s="88" t="s">
        <v>75</v>
      </c>
      <c r="R53" s="88" t="s">
        <v>75</v>
      </c>
      <c r="S53" s="88" t="s">
        <v>75</v>
      </c>
      <c r="T53" s="88" t="s">
        <v>75</v>
      </c>
      <c r="U53" s="88" t="s">
        <v>75</v>
      </c>
      <c r="V53" s="88" t="s">
        <v>75</v>
      </c>
      <c r="W53" s="88" t="s">
        <v>75</v>
      </c>
      <c r="X53" s="88" t="s">
        <v>75</v>
      </c>
      <c r="Y53" s="88">
        <f t="shared" si="1"/>
        <v>0.97750000000000004</v>
      </c>
      <c r="Z53" s="88">
        <v>0.98</v>
      </c>
      <c r="AA53" s="88">
        <v>1</v>
      </c>
    </row>
    <row r="54" spans="1:27">
      <c r="A54" s="85">
        <v>52</v>
      </c>
      <c r="B54" s="85">
        <v>12</v>
      </c>
      <c r="C54" s="86" t="s">
        <v>31</v>
      </c>
      <c r="D54" s="85" t="s">
        <v>32</v>
      </c>
      <c r="E54" s="85">
        <v>1206</v>
      </c>
      <c r="F54" s="87" t="s">
        <v>33</v>
      </c>
      <c r="G54" s="88">
        <v>0.98</v>
      </c>
      <c r="H54" s="88">
        <v>0.98</v>
      </c>
      <c r="I54" s="88" t="s">
        <v>75</v>
      </c>
      <c r="J54" s="88">
        <f t="shared" si="0"/>
        <v>0.98</v>
      </c>
      <c r="K54" s="88">
        <v>0.85</v>
      </c>
      <c r="L54" s="88">
        <v>0.98</v>
      </c>
      <c r="M54" s="88">
        <v>0.98</v>
      </c>
      <c r="N54" s="88">
        <v>0.97499999999999998</v>
      </c>
      <c r="O54" s="88">
        <v>0.98</v>
      </c>
      <c r="P54" s="88" t="s">
        <v>75</v>
      </c>
      <c r="Q54" s="88" t="s">
        <v>75</v>
      </c>
      <c r="R54" s="88">
        <v>0.98</v>
      </c>
      <c r="S54" s="88">
        <v>0.98</v>
      </c>
      <c r="T54" s="88" t="s">
        <v>75</v>
      </c>
      <c r="U54" s="88" t="s">
        <v>75</v>
      </c>
      <c r="V54" s="88" t="s">
        <v>75</v>
      </c>
      <c r="W54" s="88" t="s">
        <v>75</v>
      </c>
      <c r="X54" s="88" t="s">
        <v>75</v>
      </c>
      <c r="Y54" s="88">
        <f t="shared" si="1"/>
        <v>0.97875000000000001</v>
      </c>
      <c r="Z54" s="88" t="s">
        <v>75</v>
      </c>
      <c r="AA54" s="88">
        <v>1</v>
      </c>
    </row>
    <row r="55" spans="1:27">
      <c r="A55" s="85">
        <v>53</v>
      </c>
      <c r="B55" s="85">
        <v>12</v>
      </c>
      <c r="C55" s="86" t="s">
        <v>57</v>
      </c>
      <c r="D55" s="85" t="s">
        <v>58</v>
      </c>
      <c r="E55" s="85">
        <v>1207</v>
      </c>
      <c r="F55" s="87" t="s">
        <v>59</v>
      </c>
      <c r="G55" s="88">
        <v>0.9</v>
      </c>
      <c r="H55" s="88" t="s">
        <v>75</v>
      </c>
      <c r="I55" s="88" t="s">
        <v>75</v>
      </c>
      <c r="J55" s="88">
        <f t="shared" si="0"/>
        <v>0.9</v>
      </c>
      <c r="K55" s="88">
        <v>0.85</v>
      </c>
      <c r="L55" s="88">
        <v>0.85</v>
      </c>
      <c r="M55" s="88">
        <v>0.98</v>
      </c>
      <c r="N55" s="88">
        <v>0.85</v>
      </c>
      <c r="O55" s="88">
        <v>0.98</v>
      </c>
      <c r="P55" s="88" t="s">
        <v>75</v>
      </c>
      <c r="Q55" s="88">
        <v>0.97499999999999998</v>
      </c>
      <c r="R55" s="88" t="s">
        <v>75</v>
      </c>
      <c r="S55" s="88" t="s">
        <v>75</v>
      </c>
      <c r="T55" s="88">
        <v>0.85</v>
      </c>
      <c r="U55" s="88" t="s">
        <v>75</v>
      </c>
      <c r="V55" s="88" t="s">
        <v>75</v>
      </c>
      <c r="W55" s="88" t="s">
        <v>75</v>
      </c>
      <c r="X55" s="88" t="s">
        <v>75</v>
      </c>
      <c r="Y55" s="88">
        <f t="shared" si="1"/>
        <v>0.91375000000000006</v>
      </c>
      <c r="Z55" s="88" t="s">
        <v>75</v>
      </c>
      <c r="AA55" s="88">
        <v>1</v>
      </c>
    </row>
    <row r="56" spans="1:27">
      <c r="A56" s="85">
        <v>54</v>
      </c>
      <c r="B56" s="85">
        <v>12</v>
      </c>
      <c r="C56" s="86" t="s">
        <v>31</v>
      </c>
      <c r="D56" s="85" t="s">
        <v>37</v>
      </c>
      <c r="E56" s="85">
        <v>1208</v>
      </c>
      <c r="F56" s="87" t="s">
        <v>36</v>
      </c>
      <c r="G56" s="88">
        <v>0.98</v>
      </c>
      <c r="H56" s="88" t="s">
        <v>75</v>
      </c>
      <c r="I56" s="88" t="s">
        <v>75</v>
      </c>
      <c r="J56" s="88">
        <f t="shared" si="0"/>
        <v>0.98</v>
      </c>
      <c r="K56" s="88">
        <v>0.95</v>
      </c>
      <c r="L56" s="88">
        <v>0.98</v>
      </c>
      <c r="M56" s="88">
        <v>0.98</v>
      </c>
      <c r="N56" s="88">
        <v>0.97499999999999998</v>
      </c>
      <c r="O56" s="88" t="s">
        <v>75</v>
      </c>
      <c r="P56" s="88">
        <v>0.98</v>
      </c>
      <c r="Q56" s="88" t="s">
        <v>75</v>
      </c>
      <c r="R56" s="88" t="s">
        <v>75</v>
      </c>
      <c r="S56" s="88" t="s">
        <v>75</v>
      </c>
      <c r="T56" s="88" t="s">
        <v>75</v>
      </c>
      <c r="U56" s="88" t="s">
        <v>75</v>
      </c>
      <c r="V56" s="88" t="s">
        <v>75</v>
      </c>
      <c r="W56" s="88" t="s">
        <v>75</v>
      </c>
      <c r="X56" s="88" t="s">
        <v>75</v>
      </c>
      <c r="Y56" s="88">
        <f t="shared" si="1"/>
        <v>0.97750000000000004</v>
      </c>
      <c r="Z56" s="88">
        <v>0.98</v>
      </c>
      <c r="AA56" s="88">
        <v>1</v>
      </c>
    </row>
    <row r="57" spans="1:27">
      <c r="A57" s="85">
        <v>55</v>
      </c>
      <c r="B57" s="85">
        <v>12</v>
      </c>
      <c r="C57" s="86" t="s">
        <v>31</v>
      </c>
      <c r="D57" s="85" t="s">
        <v>38</v>
      </c>
      <c r="E57" s="85">
        <v>1209</v>
      </c>
      <c r="F57" s="87" t="s">
        <v>33</v>
      </c>
      <c r="G57" s="88">
        <v>0.98</v>
      </c>
      <c r="H57" s="88" t="s">
        <v>75</v>
      </c>
      <c r="I57" s="88" t="s">
        <v>75</v>
      </c>
      <c r="J57" s="88">
        <f t="shared" si="0"/>
        <v>0.98</v>
      </c>
      <c r="K57" s="88">
        <v>0.95</v>
      </c>
      <c r="L57" s="88">
        <v>0.98</v>
      </c>
      <c r="M57" s="88">
        <v>0.98</v>
      </c>
      <c r="N57" s="88">
        <v>0.97499999999999998</v>
      </c>
      <c r="O57" s="88" t="s">
        <v>75</v>
      </c>
      <c r="P57" s="88" t="s">
        <v>75</v>
      </c>
      <c r="Q57" s="88" t="s">
        <v>75</v>
      </c>
      <c r="R57" s="88">
        <v>0.98</v>
      </c>
      <c r="S57" s="88">
        <v>0.98</v>
      </c>
      <c r="T57" s="88" t="s">
        <v>75</v>
      </c>
      <c r="U57" s="88" t="s">
        <v>75</v>
      </c>
      <c r="V57" s="88" t="s">
        <v>75</v>
      </c>
      <c r="W57" s="88" t="s">
        <v>75</v>
      </c>
      <c r="X57" s="88" t="s">
        <v>75</v>
      </c>
      <c r="Y57" s="88">
        <f t="shared" si="1"/>
        <v>0.97833333333333339</v>
      </c>
      <c r="Z57" s="88" t="s">
        <v>75</v>
      </c>
      <c r="AA57" s="88">
        <v>1</v>
      </c>
    </row>
    <row r="58" spans="1:27">
      <c r="A58" s="85">
        <v>56</v>
      </c>
      <c r="B58" s="85">
        <v>12</v>
      </c>
      <c r="C58" s="86" t="s">
        <v>29</v>
      </c>
      <c r="D58" s="85" t="s">
        <v>50</v>
      </c>
      <c r="E58" s="85">
        <v>1210</v>
      </c>
      <c r="F58" s="87" t="s">
        <v>50</v>
      </c>
      <c r="G58" s="88">
        <v>0.98</v>
      </c>
      <c r="H58" s="88" t="s">
        <v>75</v>
      </c>
      <c r="I58" s="88" t="s">
        <v>75</v>
      </c>
      <c r="J58" s="88">
        <f t="shared" si="0"/>
        <v>0.98</v>
      </c>
      <c r="K58" s="88">
        <v>0.95</v>
      </c>
      <c r="L58" s="88">
        <v>0.85</v>
      </c>
      <c r="M58" s="88">
        <v>0.98</v>
      </c>
      <c r="N58" s="88">
        <v>0.97499999999999998</v>
      </c>
      <c r="O58" s="88" t="s">
        <v>75</v>
      </c>
      <c r="P58" s="88">
        <v>0.98</v>
      </c>
      <c r="Q58" s="88" t="s">
        <v>75</v>
      </c>
      <c r="R58" s="88" t="s">
        <v>75</v>
      </c>
      <c r="S58" s="88">
        <v>0.98</v>
      </c>
      <c r="T58" s="88" t="s">
        <v>75</v>
      </c>
      <c r="U58" s="88" t="s">
        <v>75</v>
      </c>
      <c r="V58" s="88" t="s">
        <v>75</v>
      </c>
      <c r="W58" s="88" t="s">
        <v>75</v>
      </c>
      <c r="X58" s="88" t="s">
        <v>75</v>
      </c>
      <c r="Y58" s="88">
        <f t="shared" si="1"/>
        <v>0.97833333333333339</v>
      </c>
      <c r="Z58" s="88">
        <v>0.98</v>
      </c>
      <c r="AA58" s="88">
        <v>1</v>
      </c>
    </row>
    <row r="59" spans="1:27">
      <c r="A59" s="85">
        <v>57</v>
      </c>
      <c r="B59" s="85">
        <v>12</v>
      </c>
      <c r="C59" s="86" t="s">
        <v>29</v>
      </c>
      <c r="D59" s="85" t="s">
        <v>51</v>
      </c>
      <c r="E59" s="85">
        <v>1211</v>
      </c>
      <c r="F59" s="87" t="s">
        <v>51</v>
      </c>
      <c r="G59" s="88">
        <v>0.98</v>
      </c>
      <c r="H59" s="88" t="s">
        <v>75</v>
      </c>
      <c r="I59" s="88" t="s">
        <v>75</v>
      </c>
      <c r="J59" s="88">
        <f t="shared" si="0"/>
        <v>0.98</v>
      </c>
      <c r="K59" s="88">
        <v>0.95</v>
      </c>
      <c r="L59" s="88">
        <v>0.85</v>
      </c>
      <c r="M59" s="88">
        <v>0.98</v>
      </c>
      <c r="N59" s="88">
        <v>0.97499999999999998</v>
      </c>
      <c r="O59" s="88" t="s">
        <v>75</v>
      </c>
      <c r="P59" s="88" t="s">
        <v>75</v>
      </c>
      <c r="Q59" s="88" t="s">
        <v>75</v>
      </c>
      <c r="R59" s="88" t="s">
        <v>75</v>
      </c>
      <c r="S59" s="88" t="s">
        <v>75</v>
      </c>
      <c r="T59" s="88" t="s">
        <v>75</v>
      </c>
      <c r="U59" s="88" t="s">
        <v>75</v>
      </c>
      <c r="V59" s="88">
        <v>0.98</v>
      </c>
      <c r="W59" s="88" t="s">
        <v>75</v>
      </c>
      <c r="X59" s="88" t="s">
        <v>75</v>
      </c>
      <c r="Y59" s="88">
        <f t="shared" si="1"/>
        <v>0.97750000000000004</v>
      </c>
      <c r="Z59" s="88">
        <v>0.98</v>
      </c>
      <c r="AA59" s="88">
        <v>1</v>
      </c>
    </row>
    <row r="60" spans="1:27">
      <c r="A60" s="85">
        <v>58</v>
      </c>
      <c r="B60" s="85">
        <v>12</v>
      </c>
      <c r="C60" s="86" t="s">
        <v>31</v>
      </c>
      <c r="D60" s="85" t="s">
        <v>60</v>
      </c>
      <c r="E60" s="85">
        <v>1212</v>
      </c>
      <c r="F60" s="87" t="s">
        <v>60</v>
      </c>
      <c r="G60" s="88">
        <v>0.98</v>
      </c>
      <c r="H60" s="88" t="s">
        <v>75</v>
      </c>
      <c r="I60" s="88" t="s">
        <v>75</v>
      </c>
      <c r="J60" s="88">
        <f t="shared" si="0"/>
        <v>0.98</v>
      </c>
      <c r="K60" s="88">
        <v>0.95</v>
      </c>
      <c r="L60" s="88">
        <v>0.98</v>
      </c>
      <c r="M60" s="88">
        <v>0.98</v>
      </c>
      <c r="N60" s="88">
        <v>0.97499999999999998</v>
      </c>
      <c r="O60" s="88">
        <v>0.98</v>
      </c>
      <c r="P60" s="88" t="s">
        <v>75</v>
      </c>
      <c r="Q60" s="88" t="s">
        <v>75</v>
      </c>
      <c r="R60" s="88">
        <v>0.98</v>
      </c>
      <c r="S60" s="88">
        <v>0.98</v>
      </c>
      <c r="T60" s="88" t="s">
        <v>75</v>
      </c>
      <c r="U60" s="88" t="s">
        <v>75</v>
      </c>
      <c r="V60" s="88" t="s">
        <v>75</v>
      </c>
      <c r="W60" s="88" t="s">
        <v>75</v>
      </c>
      <c r="X60" s="88" t="s">
        <v>75</v>
      </c>
      <c r="Y60" s="88">
        <f t="shared" si="1"/>
        <v>0.97875000000000001</v>
      </c>
      <c r="Z60" s="88" t="s">
        <v>75</v>
      </c>
      <c r="AA60" s="88">
        <v>1</v>
      </c>
    </row>
    <row r="61" spans="1:27">
      <c r="A61" s="85">
        <v>59</v>
      </c>
      <c r="B61" s="85">
        <v>12</v>
      </c>
      <c r="C61" s="86" t="s">
        <v>31</v>
      </c>
      <c r="D61" s="85" t="s">
        <v>61</v>
      </c>
      <c r="E61" s="85">
        <v>1213</v>
      </c>
      <c r="F61" s="87" t="s">
        <v>62</v>
      </c>
      <c r="G61" s="88">
        <v>0.98</v>
      </c>
      <c r="H61" s="88" t="s">
        <v>75</v>
      </c>
      <c r="I61" s="88" t="s">
        <v>75</v>
      </c>
      <c r="J61" s="88">
        <f t="shared" si="0"/>
        <v>0.98</v>
      </c>
      <c r="K61" s="88">
        <v>0.95</v>
      </c>
      <c r="L61" s="88">
        <v>0.98</v>
      </c>
      <c r="M61" s="88">
        <v>0.98</v>
      </c>
      <c r="N61" s="88">
        <v>0.97499999999999998</v>
      </c>
      <c r="O61" s="88">
        <v>0.98</v>
      </c>
      <c r="P61" s="88" t="s">
        <v>75</v>
      </c>
      <c r="Q61" s="88" t="s">
        <v>75</v>
      </c>
      <c r="R61" s="88">
        <v>0.98</v>
      </c>
      <c r="S61" s="88">
        <v>0.98</v>
      </c>
      <c r="T61" s="88" t="s">
        <v>75</v>
      </c>
      <c r="U61" s="88" t="s">
        <v>75</v>
      </c>
      <c r="V61" s="88" t="s">
        <v>75</v>
      </c>
      <c r="W61" s="88" t="s">
        <v>75</v>
      </c>
      <c r="X61" s="88" t="s">
        <v>75</v>
      </c>
      <c r="Y61" s="88">
        <f t="shared" si="1"/>
        <v>0.97875000000000001</v>
      </c>
      <c r="Z61" s="88" t="s">
        <v>75</v>
      </c>
      <c r="AA61" s="88">
        <v>1</v>
      </c>
    </row>
    <row r="62" spans="1:27">
      <c r="A62" s="85">
        <v>60</v>
      </c>
      <c r="B62" s="85">
        <v>12</v>
      </c>
      <c r="C62" s="86" t="s">
        <v>31</v>
      </c>
      <c r="D62" s="85" t="s">
        <v>63</v>
      </c>
      <c r="E62" s="85">
        <v>1214</v>
      </c>
      <c r="F62" s="87" t="s">
        <v>64</v>
      </c>
      <c r="G62" s="88">
        <v>0.98</v>
      </c>
      <c r="H62" s="88" t="s">
        <v>75</v>
      </c>
      <c r="I62" s="88" t="s">
        <v>75</v>
      </c>
      <c r="J62" s="88">
        <f t="shared" si="0"/>
        <v>0.98</v>
      </c>
      <c r="K62" s="88">
        <v>0.95</v>
      </c>
      <c r="L62" s="88">
        <v>0.98</v>
      </c>
      <c r="M62" s="88">
        <v>0.98</v>
      </c>
      <c r="N62" s="88">
        <v>0.97499999999999998</v>
      </c>
      <c r="O62" s="88" t="s">
        <v>75</v>
      </c>
      <c r="P62" s="88">
        <v>0.98</v>
      </c>
      <c r="Q62" s="88" t="s">
        <v>75</v>
      </c>
      <c r="R62" s="88" t="s">
        <v>75</v>
      </c>
      <c r="S62" s="88" t="s">
        <v>75</v>
      </c>
      <c r="T62" s="88" t="s">
        <v>75</v>
      </c>
      <c r="U62" s="88" t="s">
        <v>75</v>
      </c>
      <c r="V62" s="88" t="s">
        <v>75</v>
      </c>
      <c r="W62" s="88" t="s">
        <v>75</v>
      </c>
      <c r="X62" s="88" t="s">
        <v>75</v>
      </c>
      <c r="Y62" s="88">
        <f t="shared" si="1"/>
        <v>0.97750000000000004</v>
      </c>
      <c r="Z62" s="88">
        <v>0.98</v>
      </c>
      <c r="AA62" s="88">
        <v>1</v>
      </c>
    </row>
    <row r="63" spans="1:27">
      <c r="A63" s="85">
        <v>61</v>
      </c>
      <c r="B63" s="85">
        <v>12</v>
      </c>
      <c r="C63" s="86" t="s">
        <v>31</v>
      </c>
      <c r="D63" s="85" t="s">
        <v>65</v>
      </c>
      <c r="E63" s="85">
        <v>1215</v>
      </c>
      <c r="F63" s="87" t="s">
        <v>64</v>
      </c>
      <c r="G63" s="88">
        <v>0.98</v>
      </c>
      <c r="H63" s="88" t="s">
        <v>75</v>
      </c>
      <c r="I63" s="88" t="s">
        <v>75</v>
      </c>
      <c r="J63" s="88">
        <f t="shared" si="0"/>
        <v>0.98</v>
      </c>
      <c r="K63" s="88">
        <v>0.95</v>
      </c>
      <c r="L63" s="88">
        <v>0.98</v>
      </c>
      <c r="M63" s="88">
        <v>0.98</v>
      </c>
      <c r="N63" s="88">
        <v>0.97499999999999998</v>
      </c>
      <c r="O63" s="88" t="s">
        <v>75</v>
      </c>
      <c r="P63" s="88">
        <v>0.98</v>
      </c>
      <c r="Q63" s="88" t="s">
        <v>75</v>
      </c>
      <c r="R63" s="88" t="s">
        <v>75</v>
      </c>
      <c r="S63" s="88" t="s">
        <v>75</v>
      </c>
      <c r="T63" s="88" t="s">
        <v>75</v>
      </c>
      <c r="U63" s="88" t="s">
        <v>75</v>
      </c>
      <c r="V63" s="88" t="s">
        <v>75</v>
      </c>
      <c r="W63" s="88" t="s">
        <v>75</v>
      </c>
      <c r="X63" s="88" t="s">
        <v>75</v>
      </c>
      <c r="Y63" s="88">
        <f t="shared" si="1"/>
        <v>0.97750000000000004</v>
      </c>
      <c r="Z63" s="88">
        <v>0.98</v>
      </c>
      <c r="AA63" s="88">
        <v>1</v>
      </c>
    </row>
    <row r="64" spans="1:27">
      <c r="A64" s="85">
        <v>62</v>
      </c>
      <c r="B64" s="85">
        <v>12</v>
      </c>
      <c r="C64" s="86" t="s">
        <v>31</v>
      </c>
      <c r="D64" s="85" t="s">
        <v>66</v>
      </c>
      <c r="E64" s="85">
        <v>1216</v>
      </c>
      <c r="F64" s="87" t="s">
        <v>62</v>
      </c>
      <c r="G64" s="88">
        <v>0.98</v>
      </c>
      <c r="H64" s="88" t="s">
        <v>75</v>
      </c>
      <c r="I64" s="88" t="s">
        <v>75</v>
      </c>
      <c r="J64" s="88">
        <f t="shared" si="0"/>
        <v>0.98</v>
      </c>
      <c r="K64" s="88">
        <v>0.95</v>
      </c>
      <c r="L64" s="88">
        <v>0.98</v>
      </c>
      <c r="M64" s="88">
        <v>0.98</v>
      </c>
      <c r="N64" s="88">
        <v>0.97499999999999998</v>
      </c>
      <c r="O64" s="88">
        <v>0.98</v>
      </c>
      <c r="P64" s="88" t="s">
        <v>75</v>
      </c>
      <c r="Q64" s="88" t="s">
        <v>75</v>
      </c>
      <c r="R64" s="88">
        <v>0.98</v>
      </c>
      <c r="S64" s="88">
        <v>0.98</v>
      </c>
      <c r="T64" s="88" t="s">
        <v>75</v>
      </c>
      <c r="U64" s="88" t="s">
        <v>75</v>
      </c>
      <c r="V64" s="88" t="s">
        <v>75</v>
      </c>
      <c r="W64" s="88" t="s">
        <v>75</v>
      </c>
      <c r="X64" s="88" t="s">
        <v>75</v>
      </c>
      <c r="Y64" s="88">
        <f t="shared" si="1"/>
        <v>0.97875000000000001</v>
      </c>
      <c r="Z64" s="88" t="s">
        <v>75</v>
      </c>
      <c r="AA64" s="88">
        <v>1</v>
      </c>
    </row>
    <row r="65" spans="1:27">
      <c r="A65" s="85">
        <v>63</v>
      </c>
      <c r="B65" s="85">
        <v>12</v>
      </c>
      <c r="C65" s="86" t="s">
        <v>31</v>
      </c>
      <c r="D65" s="85" t="s">
        <v>67</v>
      </c>
      <c r="E65" s="85">
        <v>1217</v>
      </c>
      <c r="F65" s="87" t="s">
        <v>62</v>
      </c>
      <c r="G65" s="88">
        <v>0.98</v>
      </c>
      <c r="H65" s="88" t="s">
        <v>75</v>
      </c>
      <c r="I65" s="88" t="s">
        <v>75</v>
      </c>
      <c r="J65" s="88">
        <f t="shared" si="0"/>
        <v>0.98</v>
      </c>
      <c r="K65" s="88">
        <v>0.95</v>
      </c>
      <c r="L65" s="88">
        <v>0.98</v>
      </c>
      <c r="M65" s="88">
        <v>0.98</v>
      </c>
      <c r="N65" s="88">
        <v>0.97499999999999998</v>
      </c>
      <c r="O65" s="88">
        <v>0.98</v>
      </c>
      <c r="P65" s="88" t="s">
        <v>75</v>
      </c>
      <c r="Q65" s="88" t="s">
        <v>75</v>
      </c>
      <c r="R65" s="88">
        <v>0.98</v>
      </c>
      <c r="S65" s="88">
        <v>0.98</v>
      </c>
      <c r="T65" s="88" t="s">
        <v>75</v>
      </c>
      <c r="U65" s="88" t="s">
        <v>75</v>
      </c>
      <c r="V65" s="88" t="s">
        <v>75</v>
      </c>
      <c r="W65" s="88" t="s">
        <v>75</v>
      </c>
      <c r="X65" s="88" t="s">
        <v>75</v>
      </c>
      <c r="Y65" s="88">
        <f t="shared" si="1"/>
        <v>0.97875000000000001</v>
      </c>
      <c r="Z65" s="88" t="s">
        <v>75</v>
      </c>
      <c r="AA65" s="88">
        <v>1</v>
      </c>
    </row>
    <row r="66" spans="1:27">
      <c r="A66" s="85">
        <v>64</v>
      </c>
      <c r="B66" s="85">
        <v>12</v>
      </c>
      <c r="C66" s="86" t="s">
        <v>43</v>
      </c>
      <c r="D66" s="85" t="s">
        <v>68</v>
      </c>
      <c r="E66" s="85">
        <v>1218</v>
      </c>
      <c r="F66" s="87" t="s">
        <v>68</v>
      </c>
      <c r="G66" s="88">
        <v>0.98</v>
      </c>
      <c r="H66" s="88" t="s">
        <v>75</v>
      </c>
      <c r="I66" s="88" t="s">
        <v>75</v>
      </c>
      <c r="J66" s="88">
        <f t="shared" si="0"/>
        <v>0.98</v>
      </c>
      <c r="K66" s="88">
        <v>0.95</v>
      </c>
      <c r="L66" s="88">
        <v>0.98</v>
      </c>
      <c r="M66" s="88">
        <v>0.98</v>
      </c>
      <c r="N66" s="88">
        <v>0.97499999999999998</v>
      </c>
      <c r="O66" s="88" t="s">
        <v>75</v>
      </c>
      <c r="P66" s="88">
        <v>0.98</v>
      </c>
      <c r="Q66" s="88" t="s">
        <v>75</v>
      </c>
      <c r="R66" s="88" t="s">
        <v>75</v>
      </c>
      <c r="S66" s="88" t="s">
        <v>75</v>
      </c>
      <c r="T66" s="88" t="s">
        <v>75</v>
      </c>
      <c r="U66" s="88" t="s">
        <v>75</v>
      </c>
      <c r="V66" s="88">
        <v>0.98</v>
      </c>
      <c r="W66" s="88" t="s">
        <v>75</v>
      </c>
      <c r="X66" s="88" t="s">
        <v>75</v>
      </c>
      <c r="Y66" s="88">
        <f t="shared" si="1"/>
        <v>0.97833333333333339</v>
      </c>
      <c r="Z66" s="88" t="s">
        <v>75</v>
      </c>
      <c r="AA66" s="88">
        <v>1</v>
      </c>
    </row>
    <row r="67" spans="1:27">
      <c r="A67" s="85">
        <v>65</v>
      </c>
      <c r="B67" s="85">
        <v>13</v>
      </c>
      <c r="C67" s="86" t="s">
        <v>29</v>
      </c>
      <c r="D67" s="85" t="s">
        <v>55</v>
      </c>
      <c r="E67" s="85">
        <v>1301</v>
      </c>
      <c r="F67" s="87" t="s">
        <v>55</v>
      </c>
      <c r="G67" s="88">
        <v>0.98</v>
      </c>
      <c r="H67" s="88"/>
      <c r="I67" s="88"/>
      <c r="J67" s="88">
        <f t="shared" si="0"/>
        <v>0.98</v>
      </c>
      <c r="K67" s="88" t="s">
        <v>75</v>
      </c>
      <c r="L67" s="88">
        <v>0.98</v>
      </c>
      <c r="M67" s="88">
        <v>0.98</v>
      </c>
      <c r="N67" s="88">
        <v>0.97499999999999998</v>
      </c>
      <c r="O67" s="88" t="s">
        <v>75</v>
      </c>
      <c r="P67" s="88">
        <v>0.98</v>
      </c>
      <c r="Q67" s="88" t="s">
        <v>75</v>
      </c>
      <c r="R67" s="88" t="s">
        <v>75</v>
      </c>
      <c r="S67" s="88" t="s">
        <v>75</v>
      </c>
      <c r="T67" s="88" t="s">
        <v>75</v>
      </c>
      <c r="U67" s="88" t="s">
        <v>75</v>
      </c>
      <c r="V67" s="88">
        <v>0.98</v>
      </c>
      <c r="W67" s="88" t="s">
        <v>75</v>
      </c>
      <c r="X67" s="88" t="s">
        <v>75</v>
      </c>
      <c r="Y67" s="88">
        <f t="shared" si="1"/>
        <v>0.97833333333333339</v>
      </c>
      <c r="Z67" s="88">
        <v>0.98</v>
      </c>
      <c r="AA67" s="88">
        <v>1</v>
      </c>
    </row>
    <row r="68" spans="1:27">
      <c r="A68" s="85">
        <v>66</v>
      </c>
      <c r="B68" s="85">
        <v>13</v>
      </c>
      <c r="C68" s="86" t="s">
        <v>31</v>
      </c>
      <c r="D68" s="85" t="s">
        <v>56</v>
      </c>
      <c r="E68" s="85">
        <v>1302</v>
      </c>
      <c r="F68" s="87" t="s">
        <v>36</v>
      </c>
      <c r="G68" s="88">
        <v>0.98</v>
      </c>
      <c r="H68" s="88" t="s">
        <v>75</v>
      </c>
      <c r="I68" s="88" t="s">
        <v>75</v>
      </c>
      <c r="J68" s="88">
        <f t="shared" ref="J68:J131" si="2">AVERAGE(G68:I68)</f>
        <v>0.98</v>
      </c>
      <c r="K68" s="88">
        <v>0.95</v>
      </c>
      <c r="L68" s="88">
        <v>0.98</v>
      </c>
      <c r="M68" s="88">
        <v>0.98</v>
      </c>
      <c r="N68" s="88">
        <v>0.97499999999999998</v>
      </c>
      <c r="O68" s="88" t="s">
        <v>75</v>
      </c>
      <c r="P68" s="88">
        <v>0.98</v>
      </c>
      <c r="Q68" s="88" t="s">
        <v>75</v>
      </c>
      <c r="R68" s="88" t="s">
        <v>75</v>
      </c>
      <c r="S68" s="88" t="s">
        <v>75</v>
      </c>
      <c r="T68" s="88" t="s">
        <v>75</v>
      </c>
      <c r="U68" s="88" t="s">
        <v>75</v>
      </c>
      <c r="V68" s="88" t="s">
        <v>75</v>
      </c>
      <c r="W68" s="88" t="s">
        <v>75</v>
      </c>
      <c r="X68" s="88" t="s">
        <v>75</v>
      </c>
      <c r="Y68" s="88">
        <f t="shared" ref="Y68:Y131" si="3">IFERROR(AVERAGE(N68:X68),0)</f>
        <v>0.97750000000000004</v>
      </c>
      <c r="Z68" s="88">
        <v>0.98</v>
      </c>
      <c r="AA68" s="88">
        <v>1</v>
      </c>
    </row>
    <row r="69" spans="1:27">
      <c r="A69" s="85">
        <v>67</v>
      </c>
      <c r="B69" s="85">
        <v>13</v>
      </c>
      <c r="C69" s="86" t="s">
        <v>31</v>
      </c>
      <c r="D69" s="85" t="s">
        <v>32</v>
      </c>
      <c r="E69" s="85">
        <v>1303</v>
      </c>
      <c r="F69" s="87" t="s">
        <v>33</v>
      </c>
      <c r="G69" s="88">
        <v>0.98</v>
      </c>
      <c r="H69" s="88">
        <v>0.98</v>
      </c>
      <c r="I69" s="88" t="s">
        <v>75</v>
      </c>
      <c r="J69" s="88">
        <f t="shared" si="2"/>
        <v>0.98</v>
      </c>
      <c r="K69" s="88">
        <v>0.85</v>
      </c>
      <c r="L69" s="88">
        <v>0.98</v>
      </c>
      <c r="M69" s="88">
        <v>0.98</v>
      </c>
      <c r="N69" s="88">
        <v>0.97499999999999998</v>
      </c>
      <c r="O69" s="88">
        <v>0.98</v>
      </c>
      <c r="P69" s="88" t="s">
        <v>75</v>
      </c>
      <c r="Q69" s="88" t="s">
        <v>75</v>
      </c>
      <c r="R69" s="88">
        <v>0.98</v>
      </c>
      <c r="S69" s="88">
        <v>0.98</v>
      </c>
      <c r="T69" s="88" t="s">
        <v>75</v>
      </c>
      <c r="U69" s="88" t="s">
        <v>75</v>
      </c>
      <c r="V69" s="88" t="s">
        <v>75</v>
      </c>
      <c r="W69" s="88" t="s">
        <v>75</v>
      </c>
      <c r="X69" s="88" t="s">
        <v>75</v>
      </c>
      <c r="Y69" s="88">
        <f t="shared" si="3"/>
        <v>0.97875000000000001</v>
      </c>
      <c r="Z69" s="88" t="s">
        <v>75</v>
      </c>
      <c r="AA69" s="88">
        <v>1</v>
      </c>
    </row>
    <row r="70" spans="1:27">
      <c r="A70" s="85">
        <v>68</v>
      </c>
      <c r="B70" s="85">
        <v>13</v>
      </c>
      <c r="C70" s="86" t="s">
        <v>57</v>
      </c>
      <c r="D70" s="85" t="s">
        <v>58</v>
      </c>
      <c r="E70" s="85">
        <v>1304</v>
      </c>
      <c r="F70" s="87" t="s">
        <v>59</v>
      </c>
      <c r="G70" s="88">
        <v>0.98</v>
      </c>
      <c r="H70" s="88" t="s">
        <v>75</v>
      </c>
      <c r="I70" s="88" t="s">
        <v>75</v>
      </c>
      <c r="J70" s="88">
        <f t="shared" si="2"/>
        <v>0.98</v>
      </c>
      <c r="K70" s="88">
        <v>0.85</v>
      </c>
      <c r="L70" s="88">
        <v>0.85</v>
      </c>
      <c r="M70" s="88">
        <v>0.98</v>
      </c>
      <c r="N70" s="88">
        <v>0.85</v>
      </c>
      <c r="O70" s="88">
        <v>0.98</v>
      </c>
      <c r="P70" s="88" t="s">
        <v>75</v>
      </c>
      <c r="Q70" s="88">
        <v>0.97499999999999998</v>
      </c>
      <c r="R70" s="88" t="s">
        <v>75</v>
      </c>
      <c r="S70" s="88" t="s">
        <v>75</v>
      </c>
      <c r="T70" s="88" t="s">
        <v>75</v>
      </c>
      <c r="U70" s="88" t="s">
        <v>75</v>
      </c>
      <c r="V70" s="88" t="s">
        <v>75</v>
      </c>
      <c r="W70" s="88" t="s">
        <v>75</v>
      </c>
      <c r="X70" s="88" t="s">
        <v>75</v>
      </c>
      <c r="Y70" s="88">
        <f t="shared" si="3"/>
        <v>0.93500000000000005</v>
      </c>
      <c r="Z70" s="88" t="s">
        <v>75</v>
      </c>
      <c r="AA70" s="88">
        <v>1</v>
      </c>
    </row>
    <row r="71" spans="1:27">
      <c r="A71" s="85">
        <v>69</v>
      </c>
      <c r="B71" s="85">
        <v>13</v>
      </c>
      <c r="C71" s="86" t="s">
        <v>31</v>
      </c>
      <c r="D71" s="85" t="s">
        <v>37</v>
      </c>
      <c r="E71" s="85">
        <v>1305</v>
      </c>
      <c r="F71" s="87" t="s">
        <v>36</v>
      </c>
      <c r="G71" s="88">
        <v>0.98</v>
      </c>
      <c r="H71" s="88" t="s">
        <v>75</v>
      </c>
      <c r="I71" s="88" t="s">
        <v>75</v>
      </c>
      <c r="J71" s="88">
        <f t="shared" si="2"/>
        <v>0.98</v>
      </c>
      <c r="K71" s="88">
        <v>0.95</v>
      </c>
      <c r="L71" s="88">
        <v>0.98</v>
      </c>
      <c r="M71" s="88">
        <v>0.98</v>
      </c>
      <c r="N71" s="88">
        <v>0.97499999999999998</v>
      </c>
      <c r="O71" s="88" t="s">
        <v>75</v>
      </c>
      <c r="P71" s="88">
        <v>0.98</v>
      </c>
      <c r="Q71" s="88" t="s">
        <v>75</v>
      </c>
      <c r="R71" s="88" t="s">
        <v>75</v>
      </c>
      <c r="S71" s="88" t="s">
        <v>75</v>
      </c>
      <c r="T71" s="88" t="s">
        <v>75</v>
      </c>
      <c r="U71" s="88" t="s">
        <v>75</v>
      </c>
      <c r="V71" s="88" t="s">
        <v>75</v>
      </c>
      <c r="W71" s="88" t="s">
        <v>75</v>
      </c>
      <c r="X71" s="88" t="s">
        <v>75</v>
      </c>
      <c r="Y71" s="88">
        <f t="shared" si="3"/>
        <v>0.97750000000000004</v>
      </c>
      <c r="Z71" s="88">
        <v>0.98</v>
      </c>
      <c r="AA71" s="88">
        <v>1</v>
      </c>
    </row>
    <row r="72" spans="1:27">
      <c r="A72" s="85">
        <v>70</v>
      </c>
      <c r="B72" s="85">
        <v>13</v>
      </c>
      <c r="C72" s="86" t="s">
        <v>31</v>
      </c>
      <c r="D72" s="85" t="s">
        <v>32</v>
      </c>
      <c r="E72" s="85">
        <v>1306</v>
      </c>
      <c r="F72" s="87" t="s">
        <v>33</v>
      </c>
      <c r="G72" s="88">
        <v>0.98</v>
      </c>
      <c r="H72" s="88" t="s">
        <v>75</v>
      </c>
      <c r="I72" s="88" t="s">
        <v>75</v>
      </c>
      <c r="J72" s="88">
        <f t="shared" si="2"/>
        <v>0.98</v>
      </c>
      <c r="K72" s="88">
        <v>0.85</v>
      </c>
      <c r="L72" s="88">
        <v>0.98</v>
      </c>
      <c r="M72" s="88">
        <v>0.98</v>
      </c>
      <c r="N72" s="88">
        <v>0.97499999999999998</v>
      </c>
      <c r="O72" s="88">
        <v>0.98</v>
      </c>
      <c r="P72" s="88" t="s">
        <v>75</v>
      </c>
      <c r="Q72" s="88" t="s">
        <v>75</v>
      </c>
      <c r="R72" s="88">
        <v>0.98</v>
      </c>
      <c r="S72" s="88">
        <v>0.98</v>
      </c>
      <c r="T72" s="88" t="s">
        <v>75</v>
      </c>
      <c r="U72" s="88" t="s">
        <v>75</v>
      </c>
      <c r="V72" s="88" t="s">
        <v>75</v>
      </c>
      <c r="W72" s="88" t="s">
        <v>75</v>
      </c>
      <c r="X72" s="88" t="s">
        <v>75</v>
      </c>
      <c r="Y72" s="88">
        <f t="shared" si="3"/>
        <v>0.97875000000000001</v>
      </c>
      <c r="Z72" s="88" t="s">
        <v>75</v>
      </c>
      <c r="AA72" s="88">
        <v>1</v>
      </c>
    </row>
    <row r="73" spans="1:27">
      <c r="A73" s="85">
        <v>71</v>
      </c>
      <c r="B73" s="85">
        <v>13</v>
      </c>
      <c r="C73" s="86" t="s">
        <v>57</v>
      </c>
      <c r="D73" s="85" t="s">
        <v>58</v>
      </c>
      <c r="E73" s="85">
        <v>1307</v>
      </c>
      <c r="F73" s="87" t="s">
        <v>59</v>
      </c>
      <c r="G73" s="88">
        <v>0.95</v>
      </c>
      <c r="H73" s="88" t="s">
        <v>75</v>
      </c>
      <c r="I73" s="88" t="s">
        <v>75</v>
      </c>
      <c r="J73" s="88">
        <f t="shared" si="2"/>
        <v>0.95</v>
      </c>
      <c r="K73" s="88">
        <v>0.85</v>
      </c>
      <c r="L73" s="88">
        <v>0.85</v>
      </c>
      <c r="M73" s="88">
        <v>0.98</v>
      </c>
      <c r="N73" s="88">
        <v>0.85</v>
      </c>
      <c r="O73" s="88">
        <v>0.98</v>
      </c>
      <c r="P73" s="88" t="s">
        <v>75</v>
      </c>
      <c r="Q73" s="88">
        <v>0.97499999999999998</v>
      </c>
      <c r="R73" s="88" t="s">
        <v>75</v>
      </c>
      <c r="S73" s="88" t="s">
        <v>75</v>
      </c>
      <c r="T73" s="88" t="s">
        <v>75</v>
      </c>
      <c r="U73" s="88" t="s">
        <v>75</v>
      </c>
      <c r="V73" s="88" t="s">
        <v>75</v>
      </c>
      <c r="W73" s="88" t="s">
        <v>75</v>
      </c>
      <c r="X73" s="88" t="s">
        <v>75</v>
      </c>
      <c r="Y73" s="88">
        <f t="shared" si="3"/>
        <v>0.93500000000000005</v>
      </c>
      <c r="Z73" s="88" t="s">
        <v>75</v>
      </c>
      <c r="AA73" s="88">
        <v>1</v>
      </c>
    </row>
    <row r="74" spans="1:27">
      <c r="A74" s="85">
        <v>72</v>
      </c>
      <c r="B74" s="85">
        <v>13</v>
      </c>
      <c r="C74" s="86" t="s">
        <v>31</v>
      </c>
      <c r="D74" s="85" t="s">
        <v>37</v>
      </c>
      <c r="E74" s="85">
        <v>1308</v>
      </c>
      <c r="F74" s="87" t="s">
        <v>36</v>
      </c>
      <c r="G74" s="88">
        <v>0.98</v>
      </c>
      <c r="H74" s="88" t="s">
        <v>75</v>
      </c>
      <c r="I74" s="88" t="s">
        <v>75</v>
      </c>
      <c r="J74" s="88">
        <f t="shared" si="2"/>
        <v>0.98</v>
      </c>
      <c r="K74" s="88">
        <v>0.95</v>
      </c>
      <c r="L74" s="88">
        <v>0.98</v>
      </c>
      <c r="M74" s="88">
        <v>0.98</v>
      </c>
      <c r="N74" s="88">
        <v>0.97499999999999998</v>
      </c>
      <c r="O74" s="88" t="s">
        <v>75</v>
      </c>
      <c r="P74" s="88">
        <v>0.98</v>
      </c>
      <c r="Q74" s="88" t="s">
        <v>75</v>
      </c>
      <c r="R74" s="88" t="s">
        <v>75</v>
      </c>
      <c r="S74" s="88" t="s">
        <v>75</v>
      </c>
      <c r="T74" s="88" t="s">
        <v>75</v>
      </c>
      <c r="U74" s="88" t="s">
        <v>75</v>
      </c>
      <c r="V74" s="88" t="s">
        <v>75</v>
      </c>
      <c r="W74" s="88" t="s">
        <v>75</v>
      </c>
      <c r="X74" s="88" t="s">
        <v>75</v>
      </c>
      <c r="Y74" s="88">
        <f t="shared" si="3"/>
        <v>0.97750000000000004</v>
      </c>
      <c r="Z74" s="88">
        <v>0.98</v>
      </c>
      <c r="AA74" s="88">
        <v>1</v>
      </c>
    </row>
    <row r="75" spans="1:27">
      <c r="A75" s="85">
        <v>73</v>
      </c>
      <c r="B75" s="85">
        <v>13</v>
      </c>
      <c r="C75" s="86" t="s">
        <v>31</v>
      </c>
      <c r="D75" s="85" t="s">
        <v>38</v>
      </c>
      <c r="E75" s="85">
        <v>1309</v>
      </c>
      <c r="F75" s="87" t="s">
        <v>33</v>
      </c>
      <c r="G75" s="88" t="s">
        <v>75</v>
      </c>
      <c r="H75" s="88">
        <v>0.98</v>
      </c>
      <c r="I75" s="88" t="s">
        <v>75</v>
      </c>
      <c r="J75" s="88">
        <f t="shared" si="2"/>
        <v>0.98</v>
      </c>
      <c r="K75" s="88">
        <v>0.85</v>
      </c>
      <c r="L75" s="88">
        <v>0.98</v>
      </c>
      <c r="M75" s="88">
        <v>0.98</v>
      </c>
      <c r="N75" s="88">
        <v>0.97499999999999998</v>
      </c>
      <c r="O75" s="88" t="s">
        <v>75</v>
      </c>
      <c r="P75" s="88" t="s">
        <v>75</v>
      </c>
      <c r="Q75" s="88" t="s">
        <v>75</v>
      </c>
      <c r="R75" s="88">
        <v>0.98</v>
      </c>
      <c r="S75" s="88">
        <v>0.98</v>
      </c>
      <c r="T75" s="88" t="s">
        <v>75</v>
      </c>
      <c r="U75" s="88" t="s">
        <v>75</v>
      </c>
      <c r="V75" s="88" t="s">
        <v>75</v>
      </c>
      <c r="W75" s="88" t="s">
        <v>75</v>
      </c>
      <c r="X75" s="88" t="s">
        <v>75</v>
      </c>
      <c r="Y75" s="88">
        <f t="shared" si="3"/>
        <v>0.97833333333333339</v>
      </c>
      <c r="Z75" s="88" t="s">
        <v>75</v>
      </c>
      <c r="AA75" s="88">
        <v>1</v>
      </c>
    </row>
    <row r="76" spans="1:27">
      <c r="A76" s="85">
        <v>74</v>
      </c>
      <c r="B76" s="85">
        <v>13</v>
      </c>
      <c r="C76" s="86" t="s">
        <v>39</v>
      </c>
      <c r="D76" s="85" t="s">
        <v>40</v>
      </c>
      <c r="E76" s="85">
        <v>1311</v>
      </c>
      <c r="F76" s="87" t="s">
        <v>40</v>
      </c>
      <c r="G76" s="88">
        <v>0.98</v>
      </c>
      <c r="H76" s="88" t="s">
        <v>75</v>
      </c>
      <c r="I76" s="88" t="s">
        <v>75</v>
      </c>
      <c r="J76" s="88">
        <f t="shared" si="2"/>
        <v>0.98</v>
      </c>
      <c r="K76" s="88">
        <v>0.95</v>
      </c>
      <c r="L76" s="88">
        <v>0.85</v>
      </c>
      <c r="M76" s="88">
        <v>0.98</v>
      </c>
      <c r="N76" s="88">
        <v>0.97499999999999998</v>
      </c>
      <c r="O76" s="88" t="s">
        <v>75</v>
      </c>
      <c r="P76" s="88">
        <v>0.98</v>
      </c>
      <c r="Q76" s="88" t="s">
        <v>75</v>
      </c>
      <c r="R76" s="88" t="s">
        <v>75</v>
      </c>
      <c r="S76" s="88">
        <v>0.98</v>
      </c>
      <c r="T76" s="88" t="s">
        <v>75</v>
      </c>
      <c r="U76" s="88" t="s">
        <v>75</v>
      </c>
      <c r="V76" s="88" t="s">
        <v>75</v>
      </c>
      <c r="W76" s="88" t="s">
        <v>75</v>
      </c>
      <c r="X76" s="88" t="s">
        <v>75</v>
      </c>
      <c r="Y76" s="88">
        <f t="shared" si="3"/>
        <v>0.97833333333333339</v>
      </c>
      <c r="Z76" s="88">
        <v>0</v>
      </c>
      <c r="AA76" s="88">
        <v>1</v>
      </c>
    </row>
    <row r="77" spans="1:27">
      <c r="A77" s="85">
        <v>75</v>
      </c>
      <c r="B77" s="85">
        <v>13</v>
      </c>
      <c r="C77" s="86" t="s">
        <v>31</v>
      </c>
      <c r="D77" s="85" t="s">
        <v>60</v>
      </c>
      <c r="E77" s="85">
        <v>1312</v>
      </c>
      <c r="F77" s="87" t="s">
        <v>60</v>
      </c>
      <c r="G77" s="88">
        <v>0.98</v>
      </c>
      <c r="H77" s="88" t="s">
        <v>75</v>
      </c>
      <c r="I77" s="88" t="s">
        <v>75</v>
      </c>
      <c r="J77" s="88">
        <f t="shared" si="2"/>
        <v>0.98</v>
      </c>
      <c r="K77" s="88">
        <v>0.85</v>
      </c>
      <c r="L77" s="88">
        <v>0.98</v>
      </c>
      <c r="M77" s="88">
        <v>0.98</v>
      </c>
      <c r="N77" s="88">
        <v>0.97499999999999998</v>
      </c>
      <c r="O77" s="88">
        <v>0.98</v>
      </c>
      <c r="P77" s="88" t="s">
        <v>75</v>
      </c>
      <c r="Q77" s="88" t="s">
        <v>75</v>
      </c>
      <c r="R77" s="88">
        <v>0.98</v>
      </c>
      <c r="S77" s="88">
        <v>0.98</v>
      </c>
      <c r="T77" s="88" t="s">
        <v>75</v>
      </c>
      <c r="U77" s="88" t="s">
        <v>75</v>
      </c>
      <c r="V77" s="88" t="s">
        <v>75</v>
      </c>
      <c r="W77" s="88" t="s">
        <v>75</v>
      </c>
      <c r="X77" s="88" t="s">
        <v>75</v>
      </c>
      <c r="Y77" s="88">
        <f t="shared" si="3"/>
        <v>0.97875000000000001</v>
      </c>
      <c r="Z77" s="88" t="s">
        <v>75</v>
      </c>
      <c r="AA77" s="88">
        <v>1</v>
      </c>
    </row>
    <row r="78" spans="1:27">
      <c r="A78" s="85">
        <v>76</v>
      </c>
      <c r="B78" s="85">
        <v>13</v>
      </c>
      <c r="C78" s="86" t="s">
        <v>31</v>
      </c>
      <c r="D78" s="85" t="s">
        <v>61</v>
      </c>
      <c r="E78" s="85">
        <v>1313</v>
      </c>
      <c r="F78" s="87" t="s">
        <v>62</v>
      </c>
      <c r="G78" s="88" t="s">
        <v>75</v>
      </c>
      <c r="H78" s="88">
        <v>0.98</v>
      </c>
      <c r="I78" s="88" t="s">
        <v>75</v>
      </c>
      <c r="J78" s="88">
        <f t="shared" si="2"/>
        <v>0.98</v>
      </c>
      <c r="K78" s="88">
        <v>0.85</v>
      </c>
      <c r="L78" s="88">
        <v>0.98</v>
      </c>
      <c r="M78" s="88">
        <v>0.98</v>
      </c>
      <c r="N78" s="88">
        <v>0.97499999999999998</v>
      </c>
      <c r="O78" s="88">
        <v>0.98</v>
      </c>
      <c r="P78" s="88" t="s">
        <v>75</v>
      </c>
      <c r="Q78" s="88" t="s">
        <v>75</v>
      </c>
      <c r="R78" s="88">
        <v>0.98</v>
      </c>
      <c r="S78" s="88">
        <v>0.98</v>
      </c>
      <c r="T78" s="88" t="s">
        <v>75</v>
      </c>
      <c r="U78" s="88" t="s">
        <v>75</v>
      </c>
      <c r="V78" s="88" t="s">
        <v>75</v>
      </c>
      <c r="W78" s="88" t="s">
        <v>75</v>
      </c>
      <c r="X78" s="88" t="s">
        <v>75</v>
      </c>
      <c r="Y78" s="88">
        <f t="shared" si="3"/>
        <v>0.97875000000000001</v>
      </c>
      <c r="Z78" s="88" t="s">
        <v>75</v>
      </c>
      <c r="AA78" s="88">
        <v>1</v>
      </c>
    </row>
    <row r="79" spans="1:27">
      <c r="A79" s="85">
        <v>77</v>
      </c>
      <c r="B79" s="85">
        <v>13</v>
      </c>
      <c r="C79" s="86" t="s">
        <v>31</v>
      </c>
      <c r="D79" s="85" t="s">
        <v>63</v>
      </c>
      <c r="E79" s="85">
        <v>1314</v>
      </c>
      <c r="F79" s="87" t="s">
        <v>64</v>
      </c>
      <c r="G79" s="88">
        <v>0.98</v>
      </c>
      <c r="H79" s="88" t="s">
        <v>75</v>
      </c>
      <c r="I79" s="88" t="s">
        <v>75</v>
      </c>
      <c r="J79" s="88">
        <f t="shared" si="2"/>
        <v>0.98</v>
      </c>
      <c r="K79" s="88">
        <v>0.95</v>
      </c>
      <c r="L79" s="88">
        <v>0.98</v>
      </c>
      <c r="M79" s="88">
        <v>0.98</v>
      </c>
      <c r="N79" s="88">
        <v>0.97499999999999998</v>
      </c>
      <c r="O79" s="88" t="s">
        <v>75</v>
      </c>
      <c r="P79" s="88">
        <v>0.98</v>
      </c>
      <c r="Q79" s="88" t="s">
        <v>75</v>
      </c>
      <c r="R79" s="88" t="s">
        <v>75</v>
      </c>
      <c r="S79" s="88" t="s">
        <v>75</v>
      </c>
      <c r="T79" s="88" t="s">
        <v>75</v>
      </c>
      <c r="U79" s="88" t="s">
        <v>75</v>
      </c>
      <c r="V79" s="88" t="s">
        <v>75</v>
      </c>
      <c r="W79" s="88" t="s">
        <v>75</v>
      </c>
      <c r="X79" s="88" t="s">
        <v>75</v>
      </c>
      <c r="Y79" s="88">
        <f t="shared" si="3"/>
        <v>0.97750000000000004</v>
      </c>
      <c r="Z79" s="88">
        <v>0.98</v>
      </c>
      <c r="AA79" s="88">
        <v>1</v>
      </c>
    </row>
    <row r="80" spans="1:27">
      <c r="A80" s="85">
        <v>78</v>
      </c>
      <c r="B80" s="85">
        <v>13</v>
      </c>
      <c r="C80" s="86" t="s">
        <v>31</v>
      </c>
      <c r="D80" s="85" t="s">
        <v>65</v>
      </c>
      <c r="E80" s="85">
        <v>1315</v>
      </c>
      <c r="F80" s="87" t="s">
        <v>64</v>
      </c>
      <c r="G80" s="88">
        <v>0.98</v>
      </c>
      <c r="H80" s="88" t="s">
        <v>75</v>
      </c>
      <c r="I80" s="88" t="s">
        <v>75</v>
      </c>
      <c r="J80" s="88">
        <f t="shared" si="2"/>
        <v>0.98</v>
      </c>
      <c r="K80" s="88">
        <v>0.95</v>
      </c>
      <c r="L80" s="88">
        <v>0.98</v>
      </c>
      <c r="M80" s="88">
        <v>0.98</v>
      </c>
      <c r="N80" s="88">
        <v>0.97499999999999998</v>
      </c>
      <c r="O80" s="88" t="s">
        <v>75</v>
      </c>
      <c r="P80" s="88">
        <v>0.98</v>
      </c>
      <c r="Q80" s="88" t="s">
        <v>75</v>
      </c>
      <c r="R80" s="88" t="s">
        <v>75</v>
      </c>
      <c r="S80" s="88" t="s">
        <v>75</v>
      </c>
      <c r="T80" s="88" t="s">
        <v>75</v>
      </c>
      <c r="U80" s="88" t="s">
        <v>75</v>
      </c>
      <c r="V80" s="88" t="s">
        <v>75</v>
      </c>
      <c r="W80" s="88" t="s">
        <v>75</v>
      </c>
      <c r="X80" s="88" t="s">
        <v>75</v>
      </c>
      <c r="Y80" s="88">
        <f t="shared" si="3"/>
        <v>0.97750000000000004</v>
      </c>
      <c r="Z80" s="88">
        <v>0.98</v>
      </c>
      <c r="AA80" s="88">
        <v>1</v>
      </c>
    </row>
    <row r="81" spans="1:27">
      <c r="A81" s="85">
        <v>79</v>
      </c>
      <c r="B81" s="85">
        <v>13</v>
      </c>
      <c r="C81" s="86" t="s">
        <v>31</v>
      </c>
      <c r="D81" s="85" t="s">
        <v>66</v>
      </c>
      <c r="E81" s="85">
        <v>1316</v>
      </c>
      <c r="F81" s="87" t="s">
        <v>62</v>
      </c>
      <c r="G81" s="88">
        <v>0.98</v>
      </c>
      <c r="H81" s="88" t="s">
        <v>75</v>
      </c>
      <c r="I81" s="88" t="s">
        <v>75</v>
      </c>
      <c r="J81" s="88">
        <f t="shared" si="2"/>
        <v>0.98</v>
      </c>
      <c r="K81" s="88">
        <v>0.85</v>
      </c>
      <c r="L81" s="88">
        <v>0.98</v>
      </c>
      <c r="M81" s="88">
        <v>0.98</v>
      </c>
      <c r="N81" s="88">
        <v>0.97499999999999998</v>
      </c>
      <c r="O81" s="88">
        <v>0.98</v>
      </c>
      <c r="P81" s="88" t="s">
        <v>75</v>
      </c>
      <c r="Q81" s="88" t="s">
        <v>75</v>
      </c>
      <c r="R81" s="88">
        <v>0.98</v>
      </c>
      <c r="S81" s="88">
        <v>0.98</v>
      </c>
      <c r="T81" s="88" t="s">
        <v>75</v>
      </c>
      <c r="U81" s="88" t="s">
        <v>75</v>
      </c>
      <c r="V81" s="88" t="s">
        <v>75</v>
      </c>
      <c r="W81" s="88" t="s">
        <v>75</v>
      </c>
      <c r="X81" s="88" t="s">
        <v>75</v>
      </c>
      <c r="Y81" s="88">
        <f t="shared" si="3"/>
        <v>0.97875000000000001</v>
      </c>
      <c r="Z81" s="88" t="s">
        <v>75</v>
      </c>
      <c r="AA81" s="88">
        <v>1</v>
      </c>
    </row>
    <row r="82" spans="1:27">
      <c r="A82" s="85">
        <v>80</v>
      </c>
      <c r="B82" s="85">
        <v>13</v>
      </c>
      <c r="C82" s="86" t="s">
        <v>31</v>
      </c>
      <c r="D82" s="85" t="s">
        <v>67</v>
      </c>
      <c r="E82" s="85">
        <v>1317</v>
      </c>
      <c r="F82" s="87" t="s">
        <v>62</v>
      </c>
      <c r="G82" s="88">
        <v>0.98</v>
      </c>
      <c r="H82" s="88" t="s">
        <v>75</v>
      </c>
      <c r="I82" s="88" t="s">
        <v>75</v>
      </c>
      <c r="J82" s="88">
        <f t="shared" si="2"/>
        <v>0.98</v>
      </c>
      <c r="K82" s="88">
        <v>0.85</v>
      </c>
      <c r="L82" s="88">
        <v>0.98</v>
      </c>
      <c r="M82" s="88">
        <v>0.98</v>
      </c>
      <c r="N82" s="88">
        <v>0.97499999999999998</v>
      </c>
      <c r="O82" s="88">
        <v>0.98</v>
      </c>
      <c r="P82" s="88" t="s">
        <v>75</v>
      </c>
      <c r="Q82" s="88" t="s">
        <v>75</v>
      </c>
      <c r="R82" s="88">
        <v>0.98</v>
      </c>
      <c r="S82" s="88">
        <v>0.98</v>
      </c>
      <c r="T82" s="88" t="s">
        <v>75</v>
      </c>
      <c r="U82" s="88" t="s">
        <v>75</v>
      </c>
      <c r="V82" s="88" t="s">
        <v>75</v>
      </c>
      <c r="W82" s="88" t="s">
        <v>75</v>
      </c>
      <c r="X82" s="88" t="s">
        <v>75</v>
      </c>
      <c r="Y82" s="88">
        <f t="shared" si="3"/>
        <v>0.97875000000000001</v>
      </c>
      <c r="Z82" s="88" t="s">
        <v>75</v>
      </c>
      <c r="AA82" s="88">
        <v>1</v>
      </c>
    </row>
    <row r="83" spans="1:27">
      <c r="A83" s="85">
        <v>81</v>
      </c>
      <c r="B83" s="85">
        <v>13</v>
      </c>
      <c r="C83" s="86" t="s">
        <v>43</v>
      </c>
      <c r="D83" s="85" t="s">
        <v>68</v>
      </c>
      <c r="E83" s="85">
        <v>1318</v>
      </c>
      <c r="F83" s="87" t="s">
        <v>68</v>
      </c>
      <c r="G83" s="88">
        <v>0.98</v>
      </c>
      <c r="H83" s="88" t="s">
        <v>75</v>
      </c>
      <c r="I83" s="88" t="s">
        <v>75</v>
      </c>
      <c r="J83" s="88">
        <f t="shared" si="2"/>
        <v>0.98</v>
      </c>
      <c r="K83" s="88">
        <v>0.95</v>
      </c>
      <c r="L83" s="88">
        <v>0.98</v>
      </c>
      <c r="M83" s="88">
        <v>0.98</v>
      </c>
      <c r="N83" s="88">
        <v>0.97499999999999998</v>
      </c>
      <c r="O83" s="88" t="s">
        <v>75</v>
      </c>
      <c r="P83" s="88">
        <v>0.98</v>
      </c>
      <c r="Q83" s="88" t="s">
        <v>75</v>
      </c>
      <c r="R83" s="88" t="s">
        <v>75</v>
      </c>
      <c r="S83" s="88" t="s">
        <v>75</v>
      </c>
      <c r="T83" s="88" t="s">
        <v>75</v>
      </c>
      <c r="U83" s="88" t="s">
        <v>75</v>
      </c>
      <c r="V83" s="88" t="s">
        <v>75</v>
      </c>
      <c r="W83" s="88" t="s">
        <v>75</v>
      </c>
      <c r="X83" s="88" t="s">
        <v>75</v>
      </c>
      <c r="Y83" s="88">
        <f t="shared" si="3"/>
        <v>0.97750000000000004</v>
      </c>
      <c r="Z83" s="88" t="s">
        <v>75</v>
      </c>
      <c r="AA83" s="88">
        <v>1</v>
      </c>
    </row>
    <row r="84" spans="1:27">
      <c r="A84" s="85">
        <v>82</v>
      </c>
      <c r="B84" s="85">
        <v>13</v>
      </c>
      <c r="C84" s="86" t="s">
        <v>57</v>
      </c>
      <c r="D84" s="85" t="s">
        <v>46</v>
      </c>
      <c r="E84" s="85"/>
      <c r="F84" s="87" t="s">
        <v>47</v>
      </c>
      <c r="G84" s="88">
        <v>0.95</v>
      </c>
      <c r="H84" s="88" t="s">
        <v>75</v>
      </c>
      <c r="I84" s="88" t="s">
        <v>75</v>
      </c>
      <c r="J84" s="88">
        <f t="shared" si="2"/>
        <v>0.95</v>
      </c>
      <c r="K84" s="88">
        <v>0.2</v>
      </c>
      <c r="L84" s="88" t="s">
        <v>75</v>
      </c>
      <c r="M84" s="88">
        <v>0.9</v>
      </c>
      <c r="N84" s="88">
        <v>0.9</v>
      </c>
      <c r="O84" s="88" t="s">
        <v>75</v>
      </c>
      <c r="P84" s="88" t="s">
        <v>75</v>
      </c>
      <c r="Q84" s="88" t="s">
        <v>75</v>
      </c>
      <c r="R84" s="88" t="s">
        <v>75</v>
      </c>
      <c r="S84" s="88" t="s">
        <v>75</v>
      </c>
      <c r="T84" s="88" t="s">
        <v>75</v>
      </c>
      <c r="U84" s="88" t="s">
        <v>75</v>
      </c>
      <c r="V84" s="88" t="s">
        <v>75</v>
      </c>
      <c r="W84" s="88">
        <v>0.9</v>
      </c>
      <c r="X84" s="88" t="s">
        <v>75</v>
      </c>
      <c r="Y84" s="88">
        <f t="shared" si="3"/>
        <v>0.9</v>
      </c>
      <c r="Z84" s="88" t="s">
        <v>75</v>
      </c>
      <c r="AA84" s="88">
        <v>1</v>
      </c>
    </row>
    <row r="85" spans="1:27">
      <c r="A85" s="85">
        <v>83</v>
      </c>
      <c r="B85" s="85">
        <v>14</v>
      </c>
      <c r="C85" s="86" t="s">
        <v>29</v>
      </c>
      <c r="D85" s="85" t="s">
        <v>55</v>
      </c>
      <c r="E85" s="85">
        <v>1401</v>
      </c>
      <c r="F85" s="87" t="s">
        <v>55</v>
      </c>
      <c r="G85" s="88">
        <v>0.98</v>
      </c>
      <c r="H85" s="88"/>
      <c r="I85" s="88"/>
      <c r="J85" s="88">
        <f t="shared" si="2"/>
        <v>0.98</v>
      </c>
      <c r="K85" s="88" t="s">
        <v>75</v>
      </c>
      <c r="L85" s="88">
        <v>0.98</v>
      </c>
      <c r="M85" s="88">
        <v>0.98</v>
      </c>
      <c r="N85" s="88">
        <v>0.97499999999999998</v>
      </c>
      <c r="O85" s="88" t="s">
        <v>75</v>
      </c>
      <c r="P85" s="88">
        <v>0.98</v>
      </c>
      <c r="Q85" s="88" t="s">
        <v>75</v>
      </c>
      <c r="R85" s="88" t="s">
        <v>75</v>
      </c>
      <c r="S85" s="88" t="s">
        <v>75</v>
      </c>
      <c r="T85" s="88" t="s">
        <v>75</v>
      </c>
      <c r="U85" s="88" t="s">
        <v>75</v>
      </c>
      <c r="V85" s="88">
        <v>0.98</v>
      </c>
      <c r="W85" s="88" t="s">
        <v>75</v>
      </c>
      <c r="X85" s="88" t="s">
        <v>75</v>
      </c>
      <c r="Y85" s="88">
        <f t="shared" si="3"/>
        <v>0.97833333333333339</v>
      </c>
      <c r="Z85" s="88">
        <v>0.98</v>
      </c>
      <c r="AA85" s="88">
        <v>1</v>
      </c>
    </row>
    <row r="86" spans="1:27">
      <c r="A86" s="85">
        <v>84</v>
      </c>
      <c r="B86" s="85">
        <v>14</v>
      </c>
      <c r="C86" s="86" t="s">
        <v>31</v>
      </c>
      <c r="D86" s="85" t="s">
        <v>56</v>
      </c>
      <c r="E86" s="85">
        <v>1402</v>
      </c>
      <c r="F86" s="87" t="s">
        <v>36</v>
      </c>
      <c r="G86" s="88">
        <v>0.98</v>
      </c>
      <c r="H86" s="88" t="s">
        <v>75</v>
      </c>
      <c r="I86" s="88" t="s">
        <v>75</v>
      </c>
      <c r="J86" s="88">
        <f t="shared" si="2"/>
        <v>0.98</v>
      </c>
      <c r="K86" s="88">
        <v>0.95</v>
      </c>
      <c r="L86" s="88">
        <v>0.98</v>
      </c>
      <c r="M86" s="88">
        <v>0.98</v>
      </c>
      <c r="N86" s="88">
        <v>0.97499999999999998</v>
      </c>
      <c r="O86" s="88" t="s">
        <v>75</v>
      </c>
      <c r="P86" s="88">
        <v>0.98</v>
      </c>
      <c r="Q86" s="88" t="s">
        <v>75</v>
      </c>
      <c r="R86" s="88">
        <v>0.98</v>
      </c>
      <c r="S86" s="88" t="s">
        <v>75</v>
      </c>
      <c r="T86" s="88" t="s">
        <v>75</v>
      </c>
      <c r="U86" s="88" t="s">
        <v>75</v>
      </c>
      <c r="V86" s="88" t="s">
        <v>75</v>
      </c>
      <c r="W86" s="88" t="s">
        <v>75</v>
      </c>
      <c r="X86" s="88" t="s">
        <v>75</v>
      </c>
      <c r="Y86" s="88">
        <f t="shared" si="3"/>
        <v>0.97833333333333339</v>
      </c>
      <c r="Z86" s="88">
        <v>0.98</v>
      </c>
      <c r="AA86" s="88">
        <v>1</v>
      </c>
    </row>
    <row r="87" spans="1:27">
      <c r="A87" s="85">
        <v>85</v>
      </c>
      <c r="B87" s="85">
        <v>14</v>
      </c>
      <c r="C87" s="86" t="s">
        <v>31</v>
      </c>
      <c r="D87" s="85" t="s">
        <v>32</v>
      </c>
      <c r="E87" s="85">
        <v>1403</v>
      </c>
      <c r="F87" s="87" t="s">
        <v>33</v>
      </c>
      <c r="G87" s="88">
        <v>0.98</v>
      </c>
      <c r="H87" s="88" t="s">
        <v>75</v>
      </c>
      <c r="I87" s="88" t="s">
        <v>75</v>
      </c>
      <c r="J87" s="88">
        <f t="shared" si="2"/>
        <v>0.98</v>
      </c>
      <c r="K87" s="88">
        <v>0.85</v>
      </c>
      <c r="L87" s="88">
        <v>0.98</v>
      </c>
      <c r="M87" s="88">
        <v>0.98</v>
      </c>
      <c r="N87" s="88">
        <v>0.97499999999999998</v>
      </c>
      <c r="O87" s="88" t="s">
        <v>75</v>
      </c>
      <c r="P87" s="88" t="s">
        <v>75</v>
      </c>
      <c r="Q87" s="88" t="s">
        <v>75</v>
      </c>
      <c r="R87" s="88">
        <v>0.98</v>
      </c>
      <c r="S87" s="88">
        <v>0.98</v>
      </c>
      <c r="T87" s="88" t="s">
        <v>75</v>
      </c>
      <c r="U87" s="88" t="s">
        <v>75</v>
      </c>
      <c r="V87" s="88" t="s">
        <v>75</v>
      </c>
      <c r="W87" s="88" t="s">
        <v>75</v>
      </c>
      <c r="X87" s="88" t="s">
        <v>75</v>
      </c>
      <c r="Y87" s="88">
        <f t="shared" si="3"/>
        <v>0.97833333333333339</v>
      </c>
      <c r="Z87" s="88">
        <v>0.98</v>
      </c>
      <c r="AA87" s="88">
        <v>1</v>
      </c>
    </row>
    <row r="88" spans="1:27">
      <c r="A88" s="85">
        <v>86</v>
      </c>
      <c r="B88" s="85">
        <v>14</v>
      </c>
      <c r="C88" s="86" t="s">
        <v>57</v>
      </c>
      <c r="D88" s="85" t="s">
        <v>58</v>
      </c>
      <c r="E88" s="85">
        <v>1404</v>
      </c>
      <c r="F88" s="87" t="s">
        <v>59</v>
      </c>
      <c r="G88" s="88">
        <v>0.98</v>
      </c>
      <c r="H88" s="88" t="s">
        <v>75</v>
      </c>
      <c r="I88" s="88" t="s">
        <v>75</v>
      </c>
      <c r="J88" s="88">
        <f t="shared" si="2"/>
        <v>0.98</v>
      </c>
      <c r="K88" s="88">
        <v>0.85</v>
      </c>
      <c r="L88" s="88">
        <v>0.95</v>
      </c>
      <c r="M88" s="88">
        <v>0.98</v>
      </c>
      <c r="N88" s="88">
        <v>0.85</v>
      </c>
      <c r="O88" s="88" t="s">
        <v>75</v>
      </c>
      <c r="P88" s="88" t="s">
        <v>75</v>
      </c>
      <c r="Q88" s="88">
        <v>0.97499999999999998</v>
      </c>
      <c r="R88" s="88" t="s">
        <v>75</v>
      </c>
      <c r="S88" s="88" t="s">
        <v>75</v>
      </c>
      <c r="T88" s="88">
        <v>0.85</v>
      </c>
      <c r="U88" s="88" t="s">
        <v>75</v>
      </c>
      <c r="V88" s="88" t="s">
        <v>75</v>
      </c>
      <c r="W88" s="88" t="s">
        <v>75</v>
      </c>
      <c r="X88" s="88" t="s">
        <v>75</v>
      </c>
      <c r="Y88" s="88">
        <f t="shared" si="3"/>
        <v>0.89166666666666661</v>
      </c>
      <c r="Z88" s="88" t="s">
        <v>75</v>
      </c>
      <c r="AA88" s="88">
        <v>1</v>
      </c>
    </row>
    <row r="89" spans="1:27">
      <c r="A89" s="85">
        <v>87</v>
      </c>
      <c r="B89" s="85">
        <v>14</v>
      </c>
      <c r="C89" s="86" t="s">
        <v>31</v>
      </c>
      <c r="D89" s="85" t="s">
        <v>37</v>
      </c>
      <c r="E89" s="85">
        <v>1405</v>
      </c>
      <c r="F89" s="87" t="s">
        <v>36</v>
      </c>
      <c r="G89" s="88">
        <v>0.98</v>
      </c>
      <c r="H89" s="88" t="s">
        <v>75</v>
      </c>
      <c r="I89" s="88" t="s">
        <v>75</v>
      </c>
      <c r="J89" s="88">
        <f t="shared" si="2"/>
        <v>0.98</v>
      </c>
      <c r="K89" s="88">
        <v>0.95</v>
      </c>
      <c r="L89" s="88">
        <v>0.98</v>
      </c>
      <c r="M89" s="88">
        <v>0.98</v>
      </c>
      <c r="N89" s="88">
        <v>0.97499999999999998</v>
      </c>
      <c r="O89" s="88" t="s">
        <v>75</v>
      </c>
      <c r="P89" s="88">
        <v>0.98</v>
      </c>
      <c r="Q89" s="88" t="s">
        <v>75</v>
      </c>
      <c r="R89" s="88" t="s">
        <v>75</v>
      </c>
      <c r="S89" s="88" t="s">
        <v>75</v>
      </c>
      <c r="T89" s="88" t="s">
        <v>75</v>
      </c>
      <c r="U89" s="88" t="s">
        <v>75</v>
      </c>
      <c r="V89" s="88" t="s">
        <v>75</v>
      </c>
      <c r="W89" s="88" t="s">
        <v>75</v>
      </c>
      <c r="X89" s="88" t="s">
        <v>75</v>
      </c>
      <c r="Y89" s="88">
        <f t="shared" si="3"/>
        <v>0.97750000000000004</v>
      </c>
      <c r="Z89" s="88">
        <v>0.98</v>
      </c>
      <c r="AA89" s="88">
        <v>1</v>
      </c>
    </row>
    <row r="90" spans="1:27">
      <c r="A90" s="85">
        <v>88</v>
      </c>
      <c r="B90" s="85">
        <v>14</v>
      </c>
      <c r="C90" s="86" t="s">
        <v>31</v>
      </c>
      <c r="D90" s="85" t="s">
        <v>32</v>
      </c>
      <c r="E90" s="85">
        <v>1406</v>
      </c>
      <c r="F90" s="87" t="s">
        <v>33</v>
      </c>
      <c r="G90" s="88">
        <v>0.98</v>
      </c>
      <c r="H90" s="88" t="s">
        <v>75</v>
      </c>
      <c r="I90" s="88" t="s">
        <v>75</v>
      </c>
      <c r="J90" s="88">
        <f t="shared" si="2"/>
        <v>0.98</v>
      </c>
      <c r="K90" s="88">
        <v>0.85</v>
      </c>
      <c r="L90" s="88">
        <v>0.98</v>
      </c>
      <c r="M90" s="88">
        <v>0.98</v>
      </c>
      <c r="N90" s="88">
        <v>0.97499999999999998</v>
      </c>
      <c r="O90" s="88" t="s">
        <v>75</v>
      </c>
      <c r="P90" s="88" t="s">
        <v>75</v>
      </c>
      <c r="Q90" s="88" t="s">
        <v>75</v>
      </c>
      <c r="R90" s="88">
        <v>0.98</v>
      </c>
      <c r="S90" s="88">
        <v>0.98</v>
      </c>
      <c r="T90" s="88" t="s">
        <v>75</v>
      </c>
      <c r="U90" s="88" t="s">
        <v>75</v>
      </c>
      <c r="V90" s="88" t="s">
        <v>75</v>
      </c>
      <c r="W90" s="88" t="s">
        <v>75</v>
      </c>
      <c r="X90" s="88" t="s">
        <v>75</v>
      </c>
      <c r="Y90" s="88">
        <f t="shared" si="3"/>
        <v>0.97833333333333339</v>
      </c>
      <c r="Z90" s="88" t="s">
        <v>75</v>
      </c>
      <c r="AA90" s="88">
        <v>1</v>
      </c>
    </row>
    <row r="91" spans="1:27">
      <c r="A91" s="85">
        <v>89</v>
      </c>
      <c r="B91" s="85">
        <v>14</v>
      </c>
      <c r="C91" s="86" t="s">
        <v>57</v>
      </c>
      <c r="D91" s="85" t="s">
        <v>58</v>
      </c>
      <c r="E91" s="85">
        <v>1407</v>
      </c>
      <c r="F91" s="87" t="s">
        <v>59</v>
      </c>
      <c r="G91" s="88">
        <v>0.9</v>
      </c>
      <c r="H91" s="88" t="s">
        <v>75</v>
      </c>
      <c r="I91" s="88" t="s">
        <v>75</v>
      </c>
      <c r="J91" s="88">
        <f t="shared" si="2"/>
        <v>0.9</v>
      </c>
      <c r="K91" s="88">
        <v>0.85</v>
      </c>
      <c r="L91" s="88">
        <v>0.85</v>
      </c>
      <c r="M91" s="88">
        <v>0.98</v>
      </c>
      <c r="N91" s="88">
        <v>0.85</v>
      </c>
      <c r="O91" s="88">
        <v>0.98</v>
      </c>
      <c r="P91" s="88" t="s">
        <v>75</v>
      </c>
      <c r="Q91" s="88">
        <v>0.85</v>
      </c>
      <c r="R91" s="88" t="s">
        <v>75</v>
      </c>
      <c r="S91" s="88" t="s">
        <v>75</v>
      </c>
      <c r="T91" s="88">
        <v>0.85</v>
      </c>
      <c r="U91" s="88" t="s">
        <v>75</v>
      </c>
      <c r="V91" s="88" t="s">
        <v>75</v>
      </c>
      <c r="W91" s="88" t="s">
        <v>75</v>
      </c>
      <c r="X91" s="88" t="s">
        <v>75</v>
      </c>
      <c r="Y91" s="88">
        <f t="shared" si="3"/>
        <v>0.88250000000000006</v>
      </c>
      <c r="Z91" s="88" t="s">
        <v>75</v>
      </c>
      <c r="AA91" s="88">
        <v>1</v>
      </c>
    </row>
    <row r="92" spans="1:27">
      <c r="A92" s="85">
        <v>90</v>
      </c>
      <c r="B92" s="85">
        <v>14</v>
      </c>
      <c r="C92" s="86" t="s">
        <v>31</v>
      </c>
      <c r="D92" s="85" t="s">
        <v>37</v>
      </c>
      <c r="E92" s="85">
        <v>1408</v>
      </c>
      <c r="F92" s="87" t="s">
        <v>36</v>
      </c>
      <c r="G92" s="88">
        <v>0.98</v>
      </c>
      <c r="H92" s="88" t="s">
        <v>75</v>
      </c>
      <c r="I92" s="88" t="s">
        <v>75</v>
      </c>
      <c r="J92" s="88">
        <f t="shared" si="2"/>
        <v>0.98</v>
      </c>
      <c r="K92" s="88">
        <v>0.95</v>
      </c>
      <c r="L92" s="88">
        <v>0.98</v>
      </c>
      <c r="M92" s="88">
        <v>0.98</v>
      </c>
      <c r="N92" s="88">
        <v>0.97499999999999998</v>
      </c>
      <c r="O92" s="88" t="s">
        <v>75</v>
      </c>
      <c r="P92" s="88">
        <v>0.98</v>
      </c>
      <c r="Q92" s="88" t="s">
        <v>75</v>
      </c>
      <c r="R92" s="88" t="s">
        <v>75</v>
      </c>
      <c r="S92" s="88" t="s">
        <v>75</v>
      </c>
      <c r="T92" s="88" t="s">
        <v>75</v>
      </c>
      <c r="U92" s="88" t="s">
        <v>75</v>
      </c>
      <c r="V92" s="88" t="s">
        <v>75</v>
      </c>
      <c r="W92" s="88" t="s">
        <v>75</v>
      </c>
      <c r="X92" s="88" t="s">
        <v>75</v>
      </c>
      <c r="Y92" s="88">
        <f t="shared" si="3"/>
        <v>0.97750000000000004</v>
      </c>
      <c r="Z92" s="88">
        <v>0.98</v>
      </c>
      <c r="AA92" s="88">
        <v>1</v>
      </c>
    </row>
    <row r="93" spans="1:27">
      <c r="A93" s="85">
        <v>91</v>
      </c>
      <c r="B93" s="85">
        <v>14</v>
      </c>
      <c r="C93" s="86" t="s">
        <v>31</v>
      </c>
      <c r="D93" s="85" t="s">
        <v>38</v>
      </c>
      <c r="E93" s="85">
        <v>1409</v>
      </c>
      <c r="F93" s="87" t="s">
        <v>33</v>
      </c>
      <c r="G93" s="88">
        <v>0.98</v>
      </c>
      <c r="H93" s="88">
        <v>0.98</v>
      </c>
      <c r="I93" s="88" t="s">
        <v>75</v>
      </c>
      <c r="J93" s="88">
        <f t="shared" si="2"/>
        <v>0.98</v>
      </c>
      <c r="K93" s="88">
        <v>0.95</v>
      </c>
      <c r="L93" s="88">
        <v>0.98</v>
      </c>
      <c r="M93" s="88">
        <v>0.98</v>
      </c>
      <c r="N93" s="88">
        <v>0.97499999999999998</v>
      </c>
      <c r="O93" s="88" t="s">
        <v>75</v>
      </c>
      <c r="P93" s="88" t="s">
        <v>75</v>
      </c>
      <c r="Q93" s="88" t="s">
        <v>75</v>
      </c>
      <c r="R93" s="88">
        <v>0.98</v>
      </c>
      <c r="S93" s="88">
        <v>0.98</v>
      </c>
      <c r="T93" s="88" t="s">
        <v>75</v>
      </c>
      <c r="U93" s="88" t="s">
        <v>75</v>
      </c>
      <c r="V93" s="88" t="s">
        <v>75</v>
      </c>
      <c r="W93" s="88" t="s">
        <v>75</v>
      </c>
      <c r="X93" s="88">
        <v>0.85</v>
      </c>
      <c r="Y93" s="88">
        <f t="shared" si="3"/>
        <v>0.94625000000000004</v>
      </c>
      <c r="Z93" s="88" t="s">
        <v>75</v>
      </c>
      <c r="AA93" s="88">
        <v>1</v>
      </c>
    </row>
    <row r="94" spans="1:27">
      <c r="A94" s="85">
        <v>92</v>
      </c>
      <c r="B94" s="85">
        <v>14</v>
      </c>
      <c r="C94" s="86" t="s">
        <v>31</v>
      </c>
      <c r="D94" s="85" t="s">
        <v>60</v>
      </c>
      <c r="E94" s="85">
        <v>1410</v>
      </c>
      <c r="F94" s="87" t="s">
        <v>60</v>
      </c>
      <c r="G94" s="88">
        <v>0.98</v>
      </c>
      <c r="H94" s="88" t="s">
        <v>75</v>
      </c>
      <c r="I94" s="88" t="s">
        <v>75</v>
      </c>
      <c r="J94" s="88">
        <f t="shared" si="2"/>
        <v>0.98</v>
      </c>
      <c r="K94" s="88">
        <v>0.85</v>
      </c>
      <c r="L94" s="88">
        <v>0.98</v>
      </c>
      <c r="M94" s="88">
        <v>0.98</v>
      </c>
      <c r="N94" s="88">
        <v>0.97499999999999998</v>
      </c>
      <c r="O94" s="88" t="s">
        <v>75</v>
      </c>
      <c r="P94" s="88" t="s">
        <v>75</v>
      </c>
      <c r="Q94" s="88" t="s">
        <v>75</v>
      </c>
      <c r="R94" s="88">
        <v>0.98</v>
      </c>
      <c r="S94" s="88">
        <v>0.98</v>
      </c>
      <c r="T94" s="88" t="s">
        <v>75</v>
      </c>
      <c r="U94" s="88" t="s">
        <v>75</v>
      </c>
      <c r="V94" s="88" t="s">
        <v>75</v>
      </c>
      <c r="W94" s="88" t="s">
        <v>75</v>
      </c>
      <c r="X94" s="88" t="s">
        <v>75</v>
      </c>
      <c r="Y94" s="88">
        <f t="shared" si="3"/>
        <v>0.97833333333333339</v>
      </c>
      <c r="Z94" s="88" t="s">
        <v>75</v>
      </c>
      <c r="AA94" s="88">
        <v>1</v>
      </c>
    </row>
    <row r="95" spans="1:27">
      <c r="A95" s="85">
        <v>93</v>
      </c>
      <c r="B95" s="85">
        <v>14</v>
      </c>
      <c r="C95" s="86" t="s">
        <v>31</v>
      </c>
      <c r="D95" s="85" t="s">
        <v>61</v>
      </c>
      <c r="E95" s="85">
        <v>1411</v>
      </c>
      <c r="F95" s="87" t="s">
        <v>62</v>
      </c>
      <c r="G95" s="88" t="s">
        <v>75</v>
      </c>
      <c r="H95" s="88">
        <v>0.98</v>
      </c>
      <c r="I95" s="88" t="s">
        <v>75</v>
      </c>
      <c r="J95" s="88">
        <f t="shared" si="2"/>
        <v>0.98</v>
      </c>
      <c r="K95" s="88">
        <v>0.95</v>
      </c>
      <c r="L95" s="88">
        <v>0.98</v>
      </c>
      <c r="M95" s="88">
        <v>0.98</v>
      </c>
      <c r="N95" s="88">
        <v>0.97499999999999998</v>
      </c>
      <c r="O95" s="88">
        <v>0.98</v>
      </c>
      <c r="P95" s="88" t="s">
        <v>75</v>
      </c>
      <c r="Q95" s="88" t="s">
        <v>75</v>
      </c>
      <c r="R95" s="88">
        <v>0.98</v>
      </c>
      <c r="S95" s="88">
        <v>0.98</v>
      </c>
      <c r="T95" s="88" t="s">
        <v>75</v>
      </c>
      <c r="U95" s="88" t="s">
        <v>75</v>
      </c>
      <c r="V95" s="88" t="s">
        <v>75</v>
      </c>
      <c r="W95" s="88" t="s">
        <v>75</v>
      </c>
      <c r="X95" s="88" t="s">
        <v>75</v>
      </c>
      <c r="Y95" s="88">
        <f t="shared" si="3"/>
        <v>0.97875000000000001</v>
      </c>
      <c r="Z95" s="88" t="s">
        <v>75</v>
      </c>
      <c r="AA95" s="88">
        <v>1</v>
      </c>
    </row>
    <row r="96" spans="1:27">
      <c r="A96" s="85">
        <v>94</v>
      </c>
      <c r="B96" s="85">
        <v>14</v>
      </c>
      <c r="C96" s="86" t="s">
        <v>31</v>
      </c>
      <c r="D96" s="85" t="s">
        <v>63</v>
      </c>
      <c r="E96" s="85">
        <v>1412</v>
      </c>
      <c r="F96" s="87" t="s">
        <v>64</v>
      </c>
      <c r="G96" s="88" t="s">
        <v>75</v>
      </c>
      <c r="H96" s="88">
        <v>0.98</v>
      </c>
      <c r="I96" s="88" t="s">
        <v>75</v>
      </c>
      <c r="J96" s="88">
        <f t="shared" si="2"/>
        <v>0.98</v>
      </c>
      <c r="K96" s="88">
        <v>0.95</v>
      </c>
      <c r="L96" s="88">
        <v>0.98</v>
      </c>
      <c r="M96" s="88">
        <v>0.98</v>
      </c>
      <c r="N96" s="88">
        <v>0.97499999999999998</v>
      </c>
      <c r="O96" s="88">
        <v>0.98</v>
      </c>
      <c r="P96" s="88">
        <v>0.98</v>
      </c>
      <c r="Q96" s="88" t="s">
        <v>75</v>
      </c>
      <c r="R96" s="88" t="s">
        <v>75</v>
      </c>
      <c r="S96" s="88" t="s">
        <v>75</v>
      </c>
      <c r="T96" s="88">
        <v>0.98</v>
      </c>
      <c r="U96" s="88" t="s">
        <v>75</v>
      </c>
      <c r="V96" s="88" t="s">
        <v>75</v>
      </c>
      <c r="W96" s="88" t="s">
        <v>75</v>
      </c>
      <c r="X96" s="88" t="s">
        <v>75</v>
      </c>
      <c r="Y96" s="88">
        <f t="shared" si="3"/>
        <v>0.97875000000000001</v>
      </c>
      <c r="Z96" s="88" t="s">
        <v>75</v>
      </c>
      <c r="AA96" s="88">
        <v>1</v>
      </c>
    </row>
    <row r="97" spans="1:27">
      <c r="A97" s="85">
        <v>95</v>
      </c>
      <c r="B97" s="85">
        <v>14</v>
      </c>
      <c r="C97" s="86" t="s">
        <v>31</v>
      </c>
      <c r="D97" s="85" t="s">
        <v>65</v>
      </c>
      <c r="E97" s="85">
        <v>1413</v>
      </c>
      <c r="F97" s="87" t="s">
        <v>64</v>
      </c>
      <c r="G97" s="88">
        <v>0.98</v>
      </c>
      <c r="H97" s="88" t="s">
        <v>75</v>
      </c>
      <c r="I97" s="88" t="s">
        <v>75</v>
      </c>
      <c r="J97" s="88">
        <f t="shared" si="2"/>
        <v>0.98</v>
      </c>
      <c r="K97" s="88">
        <v>0.95</v>
      </c>
      <c r="L97" s="88">
        <v>0.98</v>
      </c>
      <c r="M97" s="88">
        <v>0.98</v>
      </c>
      <c r="N97" s="88">
        <v>0.97499999999999998</v>
      </c>
      <c r="O97" s="88" t="s">
        <v>75</v>
      </c>
      <c r="P97" s="88">
        <v>0.98</v>
      </c>
      <c r="Q97" s="88" t="s">
        <v>75</v>
      </c>
      <c r="R97" s="88" t="s">
        <v>75</v>
      </c>
      <c r="S97" s="88" t="s">
        <v>75</v>
      </c>
      <c r="T97" s="88" t="s">
        <v>75</v>
      </c>
      <c r="U97" s="88" t="s">
        <v>75</v>
      </c>
      <c r="V97" s="88" t="s">
        <v>75</v>
      </c>
      <c r="W97" s="88" t="s">
        <v>75</v>
      </c>
      <c r="X97" s="88" t="s">
        <v>75</v>
      </c>
      <c r="Y97" s="88">
        <f t="shared" si="3"/>
        <v>0.97750000000000004</v>
      </c>
      <c r="Z97" s="88">
        <v>0.98</v>
      </c>
      <c r="AA97" s="88">
        <v>1</v>
      </c>
    </row>
    <row r="98" spans="1:27">
      <c r="A98" s="85">
        <v>96</v>
      </c>
      <c r="B98" s="85">
        <v>14</v>
      </c>
      <c r="C98" s="86" t="s">
        <v>31</v>
      </c>
      <c r="D98" s="85" t="s">
        <v>66</v>
      </c>
      <c r="E98" s="85">
        <v>1414</v>
      </c>
      <c r="F98" s="87" t="s">
        <v>62</v>
      </c>
      <c r="G98" s="88">
        <v>0.98</v>
      </c>
      <c r="H98" s="88" t="s">
        <v>75</v>
      </c>
      <c r="I98" s="88" t="s">
        <v>75</v>
      </c>
      <c r="J98" s="88">
        <f t="shared" si="2"/>
        <v>0.98</v>
      </c>
      <c r="K98" s="88">
        <v>0.95</v>
      </c>
      <c r="L98" s="88">
        <v>0.98</v>
      </c>
      <c r="M98" s="88">
        <v>0.98</v>
      </c>
      <c r="N98" s="88">
        <v>0.97499999999999998</v>
      </c>
      <c r="O98" s="88" t="s">
        <v>75</v>
      </c>
      <c r="P98" s="88" t="s">
        <v>75</v>
      </c>
      <c r="Q98" s="88" t="s">
        <v>75</v>
      </c>
      <c r="R98" s="88">
        <v>0.98</v>
      </c>
      <c r="S98" s="88">
        <v>0.98</v>
      </c>
      <c r="T98" s="88" t="s">
        <v>75</v>
      </c>
      <c r="U98" s="88" t="s">
        <v>75</v>
      </c>
      <c r="V98" s="88" t="s">
        <v>75</v>
      </c>
      <c r="W98" s="88" t="s">
        <v>75</v>
      </c>
      <c r="X98" s="88" t="s">
        <v>75</v>
      </c>
      <c r="Y98" s="88">
        <f t="shared" si="3"/>
        <v>0.97833333333333339</v>
      </c>
      <c r="Z98" s="88">
        <v>0.98</v>
      </c>
      <c r="AA98" s="88">
        <v>1</v>
      </c>
    </row>
    <row r="99" spans="1:27">
      <c r="A99" s="85">
        <v>97</v>
      </c>
      <c r="B99" s="85">
        <v>14</v>
      </c>
      <c r="C99" s="86" t="s">
        <v>31</v>
      </c>
      <c r="D99" s="85" t="s">
        <v>67</v>
      </c>
      <c r="E99" s="85">
        <v>1415</v>
      </c>
      <c r="F99" s="87" t="s">
        <v>62</v>
      </c>
      <c r="G99" s="88">
        <v>0.98</v>
      </c>
      <c r="H99" s="88" t="s">
        <v>75</v>
      </c>
      <c r="I99" s="88" t="s">
        <v>75</v>
      </c>
      <c r="J99" s="88">
        <f t="shared" si="2"/>
        <v>0.98</v>
      </c>
      <c r="K99" s="88">
        <v>0.95</v>
      </c>
      <c r="L99" s="88">
        <v>0.98</v>
      </c>
      <c r="M99" s="88">
        <v>0.98</v>
      </c>
      <c r="N99" s="88">
        <v>0.97499999999999998</v>
      </c>
      <c r="O99" s="88">
        <v>0.98</v>
      </c>
      <c r="P99" s="88" t="s">
        <v>75</v>
      </c>
      <c r="Q99" s="88" t="s">
        <v>75</v>
      </c>
      <c r="R99" s="88">
        <v>0.98</v>
      </c>
      <c r="S99" s="88">
        <v>0.98</v>
      </c>
      <c r="T99" s="88" t="s">
        <v>75</v>
      </c>
      <c r="U99" s="88" t="s">
        <v>75</v>
      </c>
      <c r="V99" s="88" t="s">
        <v>75</v>
      </c>
      <c r="W99" s="88" t="s">
        <v>75</v>
      </c>
      <c r="X99" s="88" t="s">
        <v>75</v>
      </c>
      <c r="Y99" s="88">
        <f t="shared" si="3"/>
        <v>0.97875000000000001</v>
      </c>
      <c r="Z99" s="88" t="s">
        <v>75</v>
      </c>
      <c r="AA99" s="88">
        <v>1</v>
      </c>
    </row>
    <row r="100" spans="1:27">
      <c r="A100" s="85">
        <v>98</v>
      </c>
      <c r="B100" s="85">
        <v>14</v>
      </c>
      <c r="C100" s="86" t="s">
        <v>43</v>
      </c>
      <c r="D100" s="85" t="s">
        <v>68</v>
      </c>
      <c r="E100" s="85">
        <v>1416</v>
      </c>
      <c r="F100" s="87" t="s">
        <v>68</v>
      </c>
      <c r="G100" s="88" t="s">
        <v>75</v>
      </c>
      <c r="H100" s="88">
        <v>0.98</v>
      </c>
      <c r="I100" s="88" t="s">
        <v>75</v>
      </c>
      <c r="J100" s="88">
        <f t="shared" si="2"/>
        <v>0.98</v>
      </c>
      <c r="K100" s="88">
        <v>0.95</v>
      </c>
      <c r="L100" s="88">
        <v>0.98</v>
      </c>
      <c r="M100" s="88">
        <v>0.98</v>
      </c>
      <c r="N100" s="88">
        <v>0.97499999999999998</v>
      </c>
      <c r="O100" s="88" t="s">
        <v>75</v>
      </c>
      <c r="P100" s="88">
        <v>0.98</v>
      </c>
      <c r="Q100" s="88" t="s">
        <v>75</v>
      </c>
      <c r="R100" s="88">
        <v>0.98</v>
      </c>
      <c r="S100" s="88">
        <v>0.98</v>
      </c>
      <c r="T100" s="88" t="s">
        <v>75</v>
      </c>
      <c r="U100" s="88" t="s">
        <v>75</v>
      </c>
      <c r="V100" s="88" t="s">
        <v>75</v>
      </c>
      <c r="W100" s="88" t="s">
        <v>75</v>
      </c>
      <c r="X100" s="88" t="s">
        <v>75</v>
      </c>
      <c r="Y100" s="88">
        <f t="shared" si="3"/>
        <v>0.97875000000000001</v>
      </c>
      <c r="Z100" s="88" t="s">
        <v>75</v>
      </c>
      <c r="AA100" s="88">
        <v>1</v>
      </c>
    </row>
    <row r="101" spans="1:27">
      <c r="A101" s="85">
        <v>99</v>
      </c>
      <c r="B101" s="85">
        <v>15</v>
      </c>
      <c r="C101" s="86" t="s">
        <v>29</v>
      </c>
      <c r="D101" s="85" t="s">
        <v>55</v>
      </c>
      <c r="E101" s="85">
        <v>1501</v>
      </c>
      <c r="F101" s="87" t="s">
        <v>55</v>
      </c>
      <c r="G101" s="88">
        <v>0.98</v>
      </c>
      <c r="H101" s="88"/>
      <c r="I101" s="88">
        <v>1</v>
      </c>
      <c r="J101" s="88">
        <f t="shared" si="2"/>
        <v>0.99</v>
      </c>
      <c r="K101" s="88" t="s">
        <v>75</v>
      </c>
      <c r="L101" s="88">
        <v>0.98</v>
      </c>
      <c r="M101" s="88">
        <v>0.98</v>
      </c>
      <c r="N101" s="88">
        <v>0.97499999999999998</v>
      </c>
      <c r="O101" s="88" t="s">
        <v>75</v>
      </c>
      <c r="P101" s="88">
        <v>0.98</v>
      </c>
      <c r="Q101" s="88" t="s">
        <v>75</v>
      </c>
      <c r="R101" s="88" t="s">
        <v>75</v>
      </c>
      <c r="S101" s="88" t="s">
        <v>75</v>
      </c>
      <c r="T101" s="88" t="s">
        <v>75</v>
      </c>
      <c r="U101" s="88" t="s">
        <v>75</v>
      </c>
      <c r="V101" s="88">
        <v>0.98</v>
      </c>
      <c r="W101" s="88" t="s">
        <v>75</v>
      </c>
      <c r="X101" s="88" t="s">
        <v>75</v>
      </c>
      <c r="Y101" s="88">
        <f t="shared" si="3"/>
        <v>0.97833333333333339</v>
      </c>
      <c r="Z101" s="88">
        <v>0.98</v>
      </c>
      <c r="AA101" s="88">
        <v>1</v>
      </c>
    </row>
    <row r="102" spans="1:27">
      <c r="A102" s="85">
        <v>100</v>
      </c>
      <c r="B102" s="85">
        <v>15</v>
      </c>
      <c r="C102" s="86" t="s">
        <v>31</v>
      </c>
      <c r="D102" s="85" t="s">
        <v>56</v>
      </c>
      <c r="E102" s="85">
        <v>1502</v>
      </c>
      <c r="F102" s="87" t="s">
        <v>36</v>
      </c>
      <c r="G102" s="88">
        <v>0.98</v>
      </c>
      <c r="H102" s="88" t="s">
        <v>75</v>
      </c>
      <c r="I102" s="88" t="s">
        <v>75</v>
      </c>
      <c r="J102" s="88">
        <f t="shared" si="2"/>
        <v>0.98</v>
      </c>
      <c r="K102" s="88">
        <v>0.95</v>
      </c>
      <c r="L102" s="88">
        <v>0.98</v>
      </c>
      <c r="M102" s="88">
        <v>0.98</v>
      </c>
      <c r="N102" s="88">
        <v>0.97499999999999998</v>
      </c>
      <c r="O102" s="88" t="s">
        <v>75</v>
      </c>
      <c r="P102" s="88">
        <v>0.98</v>
      </c>
      <c r="Q102" s="88" t="s">
        <v>75</v>
      </c>
      <c r="R102" s="88" t="s">
        <v>75</v>
      </c>
      <c r="S102" s="88" t="s">
        <v>75</v>
      </c>
      <c r="T102" s="88" t="s">
        <v>75</v>
      </c>
      <c r="U102" s="88" t="s">
        <v>75</v>
      </c>
      <c r="V102" s="88" t="s">
        <v>75</v>
      </c>
      <c r="W102" s="88" t="s">
        <v>75</v>
      </c>
      <c r="X102" s="88" t="s">
        <v>75</v>
      </c>
      <c r="Y102" s="88">
        <f t="shared" si="3"/>
        <v>0.97750000000000004</v>
      </c>
      <c r="Z102" s="88">
        <v>0.98</v>
      </c>
      <c r="AA102" s="88">
        <v>1</v>
      </c>
    </row>
    <row r="103" spans="1:27">
      <c r="A103" s="85">
        <v>101</v>
      </c>
      <c r="B103" s="85">
        <v>15</v>
      </c>
      <c r="C103" s="86" t="s">
        <v>31</v>
      </c>
      <c r="D103" s="85" t="s">
        <v>32</v>
      </c>
      <c r="E103" s="85">
        <v>1503</v>
      </c>
      <c r="F103" s="87" t="s">
        <v>33</v>
      </c>
      <c r="G103" s="88">
        <v>0.98</v>
      </c>
      <c r="H103" s="88" t="s">
        <v>75</v>
      </c>
      <c r="I103" s="88" t="s">
        <v>75</v>
      </c>
      <c r="J103" s="88">
        <f t="shared" si="2"/>
        <v>0.98</v>
      </c>
      <c r="K103" s="88">
        <v>0.95</v>
      </c>
      <c r="L103" s="88">
        <v>0.98</v>
      </c>
      <c r="M103" s="88">
        <v>0.98</v>
      </c>
      <c r="N103" s="88">
        <v>0.97499999999999998</v>
      </c>
      <c r="O103" s="88" t="s">
        <v>75</v>
      </c>
      <c r="P103" s="88" t="s">
        <v>75</v>
      </c>
      <c r="Q103" s="88" t="s">
        <v>75</v>
      </c>
      <c r="R103" s="88">
        <v>0.98</v>
      </c>
      <c r="S103" s="88">
        <v>0.98</v>
      </c>
      <c r="T103" s="88" t="s">
        <v>75</v>
      </c>
      <c r="U103" s="88" t="s">
        <v>75</v>
      </c>
      <c r="V103" s="88" t="s">
        <v>75</v>
      </c>
      <c r="W103" s="88" t="s">
        <v>75</v>
      </c>
      <c r="X103" s="88" t="s">
        <v>75</v>
      </c>
      <c r="Y103" s="88">
        <f t="shared" si="3"/>
        <v>0.97833333333333339</v>
      </c>
      <c r="Z103" s="88" t="s">
        <v>75</v>
      </c>
      <c r="AA103" s="88">
        <v>1</v>
      </c>
    </row>
    <row r="104" spans="1:27">
      <c r="A104" s="85">
        <v>102</v>
      </c>
      <c r="B104" s="85">
        <v>15</v>
      </c>
      <c r="C104" s="86" t="s">
        <v>57</v>
      </c>
      <c r="D104" s="85" t="s">
        <v>58</v>
      </c>
      <c r="E104" s="85">
        <v>1504</v>
      </c>
      <c r="F104" s="87" t="s">
        <v>59</v>
      </c>
      <c r="G104" s="88">
        <v>0.95</v>
      </c>
      <c r="H104" s="88" t="s">
        <v>75</v>
      </c>
      <c r="I104" s="88" t="s">
        <v>75</v>
      </c>
      <c r="J104" s="88">
        <f t="shared" si="2"/>
        <v>0.95</v>
      </c>
      <c r="K104" s="88">
        <v>0.85</v>
      </c>
      <c r="L104" s="88">
        <v>0.85</v>
      </c>
      <c r="M104" s="88">
        <v>0.98</v>
      </c>
      <c r="N104" s="88">
        <v>0.97499999999999998</v>
      </c>
      <c r="O104" s="88">
        <v>0.98</v>
      </c>
      <c r="P104" s="88" t="s">
        <v>75</v>
      </c>
      <c r="Q104" s="88">
        <v>0.97499999999999998</v>
      </c>
      <c r="R104" s="88" t="s">
        <v>75</v>
      </c>
      <c r="S104" s="88" t="s">
        <v>75</v>
      </c>
      <c r="T104" s="88">
        <v>0.85</v>
      </c>
      <c r="U104" s="88" t="s">
        <v>75</v>
      </c>
      <c r="V104" s="88" t="s">
        <v>75</v>
      </c>
      <c r="W104" s="88" t="s">
        <v>75</v>
      </c>
      <c r="X104" s="88" t="s">
        <v>75</v>
      </c>
      <c r="Y104" s="88">
        <f t="shared" si="3"/>
        <v>0.94500000000000006</v>
      </c>
      <c r="Z104" s="88" t="s">
        <v>75</v>
      </c>
      <c r="AA104" s="88">
        <v>1</v>
      </c>
    </row>
    <row r="105" spans="1:27">
      <c r="A105" s="85">
        <v>103</v>
      </c>
      <c r="B105" s="85">
        <v>15</v>
      </c>
      <c r="C105" s="86" t="s">
        <v>31</v>
      </c>
      <c r="D105" s="85" t="s">
        <v>37</v>
      </c>
      <c r="E105" s="85">
        <v>1505</v>
      </c>
      <c r="F105" s="87" t="s">
        <v>36</v>
      </c>
      <c r="G105" s="88">
        <v>0.98</v>
      </c>
      <c r="H105" s="88" t="s">
        <v>75</v>
      </c>
      <c r="I105" s="88" t="s">
        <v>75</v>
      </c>
      <c r="J105" s="88">
        <f t="shared" si="2"/>
        <v>0.98</v>
      </c>
      <c r="K105" s="88">
        <v>0.95</v>
      </c>
      <c r="L105" s="88">
        <v>0.98</v>
      </c>
      <c r="M105" s="88">
        <v>0.98</v>
      </c>
      <c r="N105" s="88">
        <v>0.97499999999999998</v>
      </c>
      <c r="O105" s="88" t="s">
        <v>75</v>
      </c>
      <c r="P105" s="88">
        <v>0.98</v>
      </c>
      <c r="Q105" s="88" t="s">
        <v>75</v>
      </c>
      <c r="R105" s="88" t="s">
        <v>75</v>
      </c>
      <c r="S105" s="88" t="s">
        <v>75</v>
      </c>
      <c r="T105" s="88" t="s">
        <v>75</v>
      </c>
      <c r="U105" s="88" t="s">
        <v>75</v>
      </c>
      <c r="V105" s="88" t="s">
        <v>75</v>
      </c>
      <c r="W105" s="88" t="s">
        <v>75</v>
      </c>
      <c r="X105" s="88" t="s">
        <v>75</v>
      </c>
      <c r="Y105" s="88">
        <f t="shared" si="3"/>
        <v>0.97750000000000004</v>
      </c>
      <c r="Z105" s="88">
        <v>0.98</v>
      </c>
      <c r="AA105" s="88">
        <v>1</v>
      </c>
    </row>
    <row r="106" spans="1:27">
      <c r="A106" s="85">
        <v>104</v>
      </c>
      <c r="B106" s="85">
        <v>15</v>
      </c>
      <c r="C106" s="86" t="s">
        <v>31</v>
      </c>
      <c r="D106" s="85" t="s">
        <v>32</v>
      </c>
      <c r="E106" s="85">
        <v>1506</v>
      </c>
      <c r="F106" s="87" t="s">
        <v>33</v>
      </c>
      <c r="G106" s="88">
        <v>0.98</v>
      </c>
      <c r="H106" s="88" t="s">
        <v>75</v>
      </c>
      <c r="I106" s="88" t="s">
        <v>75</v>
      </c>
      <c r="J106" s="88">
        <f t="shared" si="2"/>
        <v>0.98</v>
      </c>
      <c r="K106" s="88">
        <v>0.95</v>
      </c>
      <c r="L106" s="88">
        <v>0.98</v>
      </c>
      <c r="M106" s="88">
        <v>0.98</v>
      </c>
      <c r="N106" s="88">
        <v>0.97499999999999998</v>
      </c>
      <c r="O106" s="88">
        <v>0.98</v>
      </c>
      <c r="P106" s="88" t="s">
        <v>75</v>
      </c>
      <c r="Q106" s="88" t="s">
        <v>75</v>
      </c>
      <c r="R106" s="88">
        <v>0.98</v>
      </c>
      <c r="S106" s="88">
        <v>0.98</v>
      </c>
      <c r="T106" s="88" t="s">
        <v>75</v>
      </c>
      <c r="U106" s="88" t="s">
        <v>75</v>
      </c>
      <c r="V106" s="88" t="s">
        <v>75</v>
      </c>
      <c r="W106" s="88" t="s">
        <v>75</v>
      </c>
      <c r="X106" s="88" t="s">
        <v>75</v>
      </c>
      <c r="Y106" s="88">
        <f t="shared" si="3"/>
        <v>0.97875000000000001</v>
      </c>
      <c r="Z106" s="88" t="s">
        <v>75</v>
      </c>
      <c r="AA106" s="88">
        <v>1</v>
      </c>
    </row>
    <row r="107" spans="1:27">
      <c r="A107" s="85">
        <v>105</v>
      </c>
      <c r="B107" s="85">
        <v>15</v>
      </c>
      <c r="C107" s="86" t="s">
        <v>57</v>
      </c>
      <c r="D107" s="85" t="s">
        <v>58</v>
      </c>
      <c r="E107" s="85">
        <v>1507</v>
      </c>
      <c r="F107" s="87" t="s">
        <v>59</v>
      </c>
      <c r="G107" s="88">
        <v>0.98</v>
      </c>
      <c r="H107" s="88" t="s">
        <v>75</v>
      </c>
      <c r="I107" s="88" t="s">
        <v>75</v>
      </c>
      <c r="J107" s="88">
        <f t="shared" si="2"/>
        <v>0.98</v>
      </c>
      <c r="K107" s="88">
        <v>0.85</v>
      </c>
      <c r="L107" s="88">
        <v>0.85</v>
      </c>
      <c r="M107" s="88">
        <v>0.98</v>
      </c>
      <c r="N107" s="88">
        <v>0.97499999999999998</v>
      </c>
      <c r="O107" s="88">
        <v>0.98</v>
      </c>
      <c r="P107" s="88" t="s">
        <v>75</v>
      </c>
      <c r="Q107" s="88">
        <v>0.97499999999999998</v>
      </c>
      <c r="R107" s="88" t="s">
        <v>75</v>
      </c>
      <c r="S107" s="88" t="s">
        <v>75</v>
      </c>
      <c r="T107" s="88">
        <v>0.85</v>
      </c>
      <c r="U107" s="88" t="s">
        <v>75</v>
      </c>
      <c r="V107" s="88" t="s">
        <v>75</v>
      </c>
      <c r="W107" s="88" t="s">
        <v>75</v>
      </c>
      <c r="X107" s="88" t="s">
        <v>75</v>
      </c>
      <c r="Y107" s="88">
        <f t="shared" si="3"/>
        <v>0.94500000000000006</v>
      </c>
      <c r="Z107" s="88" t="s">
        <v>75</v>
      </c>
      <c r="AA107" s="88">
        <v>1</v>
      </c>
    </row>
    <row r="108" spans="1:27">
      <c r="A108" s="85">
        <v>106</v>
      </c>
      <c r="B108" s="85">
        <v>15</v>
      </c>
      <c r="C108" s="86" t="s">
        <v>31</v>
      </c>
      <c r="D108" s="85" t="s">
        <v>37</v>
      </c>
      <c r="E108" s="85">
        <v>1508</v>
      </c>
      <c r="F108" s="87" t="s">
        <v>36</v>
      </c>
      <c r="G108" s="88">
        <v>0.98</v>
      </c>
      <c r="H108" s="88" t="s">
        <v>75</v>
      </c>
      <c r="I108" s="88" t="s">
        <v>75</v>
      </c>
      <c r="J108" s="88">
        <f t="shared" si="2"/>
        <v>0.98</v>
      </c>
      <c r="K108" s="88">
        <v>0.95</v>
      </c>
      <c r="L108" s="88">
        <v>0.98</v>
      </c>
      <c r="M108" s="88">
        <v>0.98</v>
      </c>
      <c r="N108" s="88">
        <v>0.97499999999999998</v>
      </c>
      <c r="O108" s="88" t="s">
        <v>75</v>
      </c>
      <c r="P108" s="88">
        <v>0.98</v>
      </c>
      <c r="Q108" s="88" t="s">
        <v>75</v>
      </c>
      <c r="R108" s="88" t="s">
        <v>75</v>
      </c>
      <c r="S108" s="88" t="s">
        <v>75</v>
      </c>
      <c r="T108" s="88" t="s">
        <v>75</v>
      </c>
      <c r="U108" s="88" t="s">
        <v>75</v>
      </c>
      <c r="V108" s="88" t="s">
        <v>75</v>
      </c>
      <c r="W108" s="88" t="s">
        <v>75</v>
      </c>
      <c r="X108" s="88" t="s">
        <v>75</v>
      </c>
      <c r="Y108" s="88">
        <f t="shared" si="3"/>
        <v>0.97750000000000004</v>
      </c>
      <c r="Z108" s="88">
        <v>0.98</v>
      </c>
      <c r="AA108" s="88">
        <v>1</v>
      </c>
    </row>
    <row r="109" spans="1:27">
      <c r="A109" s="85">
        <v>107</v>
      </c>
      <c r="B109" s="85">
        <v>15</v>
      </c>
      <c r="C109" s="86" t="s">
        <v>31</v>
      </c>
      <c r="D109" s="85" t="s">
        <v>38</v>
      </c>
      <c r="E109" s="85">
        <v>1509</v>
      </c>
      <c r="F109" s="87" t="s">
        <v>33</v>
      </c>
      <c r="G109" s="88">
        <v>0.98</v>
      </c>
      <c r="H109" s="88" t="s">
        <v>75</v>
      </c>
      <c r="I109" s="88" t="s">
        <v>75</v>
      </c>
      <c r="J109" s="88">
        <f t="shared" si="2"/>
        <v>0.98</v>
      </c>
      <c r="K109" s="88">
        <v>0.85</v>
      </c>
      <c r="L109" s="88">
        <v>0.98</v>
      </c>
      <c r="M109" s="88">
        <v>0.98</v>
      </c>
      <c r="N109" s="88">
        <v>0.97499999999999998</v>
      </c>
      <c r="O109" s="88" t="s">
        <v>75</v>
      </c>
      <c r="P109" s="88" t="s">
        <v>75</v>
      </c>
      <c r="Q109" s="88" t="s">
        <v>75</v>
      </c>
      <c r="R109" s="88">
        <v>0.98</v>
      </c>
      <c r="S109" s="88">
        <v>0.98</v>
      </c>
      <c r="T109" s="88" t="s">
        <v>75</v>
      </c>
      <c r="U109" s="88" t="s">
        <v>75</v>
      </c>
      <c r="V109" s="88" t="s">
        <v>75</v>
      </c>
      <c r="W109" s="88" t="s">
        <v>75</v>
      </c>
      <c r="X109" s="88" t="s">
        <v>75</v>
      </c>
      <c r="Y109" s="88">
        <f t="shared" si="3"/>
        <v>0.97833333333333339</v>
      </c>
      <c r="Z109" s="88" t="s">
        <v>75</v>
      </c>
      <c r="AA109" s="88">
        <v>1</v>
      </c>
    </row>
    <row r="110" spans="1:27">
      <c r="A110" s="85">
        <v>108</v>
      </c>
      <c r="B110" s="85">
        <v>15</v>
      </c>
      <c r="C110" s="86" t="s">
        <v>39</v>
      </c>
      <c r="D110" s="85" t="s">
        <v>40</v>
      </c>
      <c r="E110" s="85">
        <v>1510</v>
      </c>
      <c r="F110" s="87" t="s">
        <v>40</v>
      </c>
      <c r="G110" s="88" t="s">
        <v>75</v>
      </c>
      <c r="H110" s="88">
        <v>0.98</v>
      </c>
      <c r="I110" s="88" t="s">
        <v>75</v>
      </c>
      <c r="J110" s="88">
        <f t="shared" si="2"/>
        <v>0.98</v>
      </c>
      <c r="K110" s="88">
        <v>0.95</v>
      </c>
      <c r="L110" s="88">
        <v>0.98</v>
      </c>
      <c r="M110" s="88">
        <v>0.98</v>
      </c>
      <c r="N110" s="88">
        <v>0.97499999999999998</v>
      </c>
      <c r="O110" s="88" t="s">
        <v>75</v>
      </c>
      <c r="P110" s="88" t="s">
        <v>75</v>
      </c>
      <c r="Q110" s="88" t="s">
        <v>75</v>
      </c>
      <c r="R110" s="88">
        <v>0.98</v>
      </c>
      <c r="S110" s="88">
        <v>0.98</v>
      </c>
      <c r="T110" s="88" t="s">
        <v>75</v>
      </c>
      <c r="U110" s="88" t="s">
        <v>75</v>
      </c>
      <c r="V110" s="88" t="s">
        <v>75</v>
      </c>
      <c r="W110" s="88" t="s">
        <v>75</v>
      </c>
      <c r="X110" s="88" t="s">
        <v>75</v>
      </c>
      <c r="Y110" s="88">
        <f t="shared" si="3"/>
        <v>0.97833333333333339</v>
      </c>
      <c r="Z110" s="88">
        <v>0.98</v>
      </c>
      <c r="AA110" s="88">
        <v>1</v>
      </c>
    </row>
    <row r="111" spans="1:27">
      <c r="A111" s="85">
        <v>109</v>
      </c>
      <c r="B111" s="85">
        <v>15</v>
      </c>
      <c r="C111" s="86" t="s">
        <v>31</v>
      </c>
      <c r="D111" s="85" t="s">
        <v>60</v>
      </c>
      <c r="E111" s="85">
        <v>1512</v>
      </c>
      <c r="F111" s="87" t="s">
        <v>60</v>
      </c>
      <c r="G111" s="88">
        <v>0.98</v>
      </c>
      <c r="H111" s="88" t="s">
        <v>75</v>
      </c>
      <c r="I111" s="88" t="s">
        <v>75</v>
      </c>
      <c r="J111" s="88">
        <f t="shared" si="2"/>
        <v>0.98</v>
      </c>
      <c r="K111" s="88">
        <v>0.95</v>
      </c>
      <c r="L111" s="88">
        <v>0.98</v>
      </c>
      <c r="M111" s="88">
        <v>0.98</v>
      </c>
      <c r="N111" s="88">
        <v>0.97499999999999998</v>
      </c>
      <c r="O111" s="88" t="s">
        <v>75</v>
      </c>
      <c r="P111" s="88" t="s">
        <v>75</v>
      </c>
      <c r="Q111" s="88" t="s">
        <v>75</v>
      </c>
      <c r="R111" s="88">
        <v>0.98</v>
      </c>
      <c r="S111" s="88">
        <v>0.98</v>
      </c>
      <c r="T111" s="88" t="s">
        <v>75</v>
      </c>
      <c r="U111" s="88" t="s">
        <v>75</v>
      </c>
      <c r="V111" s="88" t="s">
        <v>75</v>
      </c>
      <c r="W111" s="88" t="s">
        <v>75</v>
      </c>
      <c r="X111" s="88" t="s">
        <v>75</v>
      </c>
      <c r="Y111" s="88">
        <f t="shared" si="3"/>
        <v>0.97833333333333339</v>
      </c>
      <c r="Z111" s="88" t="s">
        <v>75</v>
      </c>
      <c r="AA111" s="88">
        <v>1</v>
      </c>
    </row>
    <row r="112" spans="1:27">
      <c r="A112" s="85">
        <v>110</v>
      </c>
      <c r="B112" s="85">
        <v>15</v>
      </c>
      <c r="C112" s="86" t="s">
        <v>31</v>
      </c>
      <c r="D112" s="85" t="s">
        <v>61</v>
      </c>
      <c r="E112" s="85">
        <v>1513</v>
      </c>
      <c r="F112" s="87" t="s">
        <v>62</v>
      </c>
      <c r="G112" s="88">
        <v>0.98</v>
      </c>
      <c r="H112" s="88" t="s">
        <v>75</v>
      </c>
      <c r="I112" s="88" t="s">
        <v>75</v>
      </c>
      <c r="J112" s="88">
        <f t="shared" si="2"/>
        <v>0.98</v>
      </c>
      <c r="K112" s="88">
        <v>0.95</v>
      </c>
      <c r="L112" s="88">
        <v>0.98</v>
      </c>
      <c r="M112" s="88">
        <v>0.98</v>
      </c>
      <c r="N112" s="88">
        <v>0.97499999999999998</v>
      </c>
      <c r="O112" s="88">
        <v>0.98</v>
      </c>
      <c r="P112" s="88" t="s">
        <v>75</v>
      </c>
      <c r="Q112" s="88" t="s">
        <v>75</v>
      </c>
      <c r="R112" s="88">
        <v>0.98</v>
      </c>
      <c r="S112" s="88">
        <v>0.98</v>
      </c>
      <c r="T112" s="88" t="s">
        <v>75</v>
      </c>
      <c r="U112" s="88" t="s">
        <v>75</v>
      </c>
      <c r="V112" s="88" t="s">
        <v>75</v>
      </c>
      <c r="W112" s="88" t="s">
        <v>75</v>
      </c>
      <c r="X112" s="88" t="s">
        <v>75</v>
      </c>
      <c r="Y112" s="88">
        <f t="shared" si="3"/>
        <v>0.97875000000000001</v>
      </c>
      <c r="Z112" s="88" t="s">
        <v>75</v>
      </c>
      <c r="AA112" s="88">
        <v>1</v>
      </c>
    </row>
    <row r="113" spans="1:27">
      <c r="A113" s="85">
        <v>111</v>
      </c>
      <c r="B113" s="85">
        <v>15</v>
      </c>
      <c r="C113" s="86" t="s">
        <v>31</v>
      </c>
      <c r="D113" s="85" t="s">
        <v>63</v>
      </c>
      <c r="E113" s="85">
        <v>1514</v>
      </c>
      <c r="F113" s="87" t="s">
        <v>64</v>
      </c>
      <c r="G113" s="88">
        <v>0.98</v>
      </c>
      <c r="H113" s="88" t="s">
        <v>75</v>
      </c>
      <c r="I113" s="88" t="s">
        <v>75</v>
      </c>
      <c r="J113" s="88">
        <f t="shared" si="2"/>
        <v>0.98</v>
      </c>
      <c r="K113" s="88">
        <v>0.95</v>
      </c>
      <c r="L113" s="88">
        <v>0.98</v>
      </c>
      <c r="M113" s="88">
        <v>0.98</v>
      </c>
      <c r="N113" s="88">
        <v>0.97499999999999998</v>
      </c>
      <c r="O113" s="88" t="s">
        <v>75</v>
      </c>
      <c r="P113" s="88">
        <v>0.98</v>
      </c>
      <c r="Q113" s="88" t="s">
        <v>75</v>
      </c>
      <c r="R113" s="88" t="s">
        <v>75</v>
      </c>
      <c r="S113" s="88" t="s">
        <v>75</v>
      </c>
      <c r="T113" s="88" t="s">
        <v>75</v>
      </c>
      <c r="U113" s="88" t="s">
        <v>75</v>
      </c>
      <c r="V113" s="88" t="s">
        <v>75</v>
      </c>
      <c r="W113" s="88" t="s">
        <v>75</v>
      </c>
      <c r="X113" s="88" t="s">
        <v>75</v>
      </c>
      <c r="Y113" s="88">
        <f t="shared" si="3"/>
        <v>0.97750000000000004</v>
      </c>
      <c r="Z113" s="88">
        <v>0.98</v>
      </c>
      <c r="AA113" s="88">
        <v>1</v>
      </c>
    </row>
    <row r="114" spans="1:27">
      <c r="A114" s="85">
        <v>112</v>
      </c>
      <c r="B114" s="85">
        <v>15</v>
      </c>
      <c r="C114" s="86" t="s">
        <v>31</v>
      </c>
      <c r="D114" s="85" t="s">
        <v>65</v>
      </c>
      <c r="E114" s="85">
        <v>1515</v>
      </c>
      <c r="F114" s="87" t="s">
        <v>64</v>
      </c>
      <c r="G114" s="88">
        <v>0.98</v>
      </c>
      <c r="H114" s="88" t="s">
        <v>75</v>
      </c>
      <c r="I114" s="88" t="s">
        <v>75</v>
      </c>
      <c r="J114" s="88">
        <f t="shared" si="2"/>
        <v>0.98</v>
      </c>
      <c r="K114" s="88">
        <v>0.95</v>
      </c>
      <c r="L114" s="88">
        <v>0.98</v>
      </c>
      <c r="M114" s="88">
        <v>0.98</v>
      </c>
      <c r="N114" s="88">
        <v>0.97499999999999998</v>
      </c>
      <c r="O114" s="88" t="s">
        <v>75</v>
      </c>
      <c r="P114" s="88" t="s">
        <v>75</v>
      </c>
      <c r="Q114" s="88" t="s">
        <v>75</v>
      </c>
      <c r="R114" s="88">
        <v>0.98</v>
      </c>
      <c r="S114" s="88">
        <v>0.98</v>
      </c>
      <c r="T114" s="88" t="s">
        <v>75</v>
      </c>
      <c r="U114" s="88" t="s">
        <v>75</v>
      </c>
      <c r="V114" s="88" t="s">
        <v>75</v>
      </c>
      <c r="W114" s="88" t="s">
        <v>75</v>
      </c>
      <c r="X114" s="88" t="s">
        <v>75</v>
      </c>
      <c r="Y114" s="88">
        <f t="shared" si="3"/>
        <v>0.97833333333333339</v>
      </c>
      <c r="Z114" s="88">
        <v>0.98</v>
      </c>
      <c r="AA114" s="88">
        <v>1</v>
      </c>
    </row>
    <row r="115" spans="1:27">
      <c r="A115" s="85">
        <v>113</v>
      </c>
      <c r="B115" s="85">
        <v>15</v>
      </c>
      <c r="C115" s="86" t="s">
        <v>31</v>
      </c>
      <c r="D115" s="85" t="s">
        <v>66</v>
      </c>
      <c r="E115" s="85">
        <v>1516</v>
      </c>
      <c r="F115" s="87" t="s">
        <v>62</v>
      </c>
      <c r="G115" s="88">
        <v>0.98</v>
      </c>
      <c r="H115" s="88" t="s">
        <v>75</v>
      </c>
      <c r="I115" s="88" t="s">
        <v>75</v>
      </c>
      <c r="J115" s="88">
        <f t="shared" si="2"/>
        <v>0.98</v>
      </c>
      <c r="K115" s="88">
        <v>0.95</v>
      </c>
      <c r="L115" s="88">
        <v>0.98</v>
      </c>
      <c r="M115" s="88">
        <v>0.98</v>
      </c>
      <c r="N115" s="88">
        <v>0.97499999999999998</v>
      </c>
      <c r="O115" s="88">
        <v>0.98</v>
      </c>
      <c r="P115" s="88" t="s">
        <v>75</v>
      </c>
      <c r="Q115" s="88" t="s">
        <v>75</v>
      </c>
      <c r="R115" s="88">
        <v>0.98</v>
      </c>
      <c r="S115" s="88">
        <v>0.98</v>
      </c>
      <c r="T115" s="88" t="s">
        <v>75</v>
      </c>
      <c r="U115" s="88" t="s">
        <v>75</v>
      </c>
      <c r="V115" s="88" t="s">
        <v>75</v>
      </c>
      <c r="W115" s="88" t="s">
        <v>75</v>
      </c>
      <c r="X115" s="88" t="s">
        <v>75</v>
      </c>
      <c r="Y115" s="88">
        <f t="shared" si="3"/>
        <v>0.97875000000000001</v>
      </c>
      <c r="Z115" s="88" t="s">
        <v>75</v>
      </c>
      <c r="AA115" s="88">
        <v>1</v>
      </c>
    </row>
    <row r="116" spans="1:27">
      <c r="A116" s="85">
        <v>114</v>
      </c>
      <c r="B116" s="85">
        <v>15</v>
      </c>
      <c r="C116" s="86" t="s">
        <v>31</v>
      </c>
      <c r="D116" s="85" t="s">
        <v>67</v>
      </c>
      <c r="E116" s="85">
        <v>1517</v>
      </c>
      <c r="F116" s="87" t="s">
        <v>62</v>
      </c>
      <c r="G116" s="88">
        <v>0.98</v>
      </c>
      <c r="H116" s="88" t="s">
        <v>75</v>
      </c>
      <c r="I116" s="88" t="s">
        <v>75</v>
      </c>
      <c r="J116" s="88">
        <f t="shared" si="2"/>
        <v>0.98</v>
      </c>
      <c r="K116" s="88">
        <v>0.95</v>
      </c>
      <c r="L116" s="88">
        <v>0.98</v>
      </c>
      <c r="M116" s="88">
        <v>0.98</v>
      </c>
      <c r="N116" s="88">
        <v>0.97499999999999998</v>
      </c>
      <c r="O116" s="88" t="s">
        <v>75</v>
      </c>
      <c r="P116" s="88">
        <v>0.98</v>
      </c>
      <c r="Q116" s="88" t="s">
        <v>75</v>
      </c>
      <c r="R116" s="88">
        <v>0.98</v>
      </c>
      <c r="S116" s="88">
        <v>0.98</v>
      </c>
      <c r="T116" s="88" t="s">
        <v>75</v>
      </c>
      <c r="U116" s="88" t="s">
        <v>75</v>
      </c>
      <c r="V116" s="88" t="s">
        <v>75</v>
      </c>
      <c r="W116" s="88" t="s">
        <v>75</v>
      </c>
      <c r="X116" s="88" t="s">
        <v>75</v>
      </c>
      <c r="Y116" s="88">
        <f t="shared" si="3"/>
        <v>0.97875000000000001</v>
      </c>
      <c r="Z116" s="88" t="s">
        <v>75</v>
      </c>
      <c r="AA116" s="88">
        <v>1</v>
      </c>
    </row>
    <row r="117" spans="1:27">
      <c r="A117" s="85">
        <v>115</v>
      </c>
      <c r="B117" s="85">
        <v>15</v>
      </c>
      <c r="C117" s="86" t="s">
        <v>43</v>
      </c>
      <c r="D117" s="85" t="s">
        <v>68</v>
      </c>
      <c r="E117" s="85">
        <v>1518</v>
      </c>
      <c r="F117" s="87" t="s">
        <v>68</v>
      </c>
      <c r="G117" s="88">
        <v>0.98</v>
      </c>
      <c r="H117" s="88" t="s">
        <v>75</v>
      </c>
      <c r="I117" s="88" t="s">
        <v>75</v>
      </c>
      <c r="J117" s="88">
        <f t="shared" si="2"/>
        <v>0.98</v>
      </c>
      <c r="K117" s="88">
        <v>0.95</v>
      </c>
      <c r="L117" s="88">
        <v>0.98</v>
      </c>
      <c r="M117" s="88">
        <v>0.98</v>
      </c>
      <c r="N117" s="88">
        <v>0.97499999999999998</v>
      </c>
      <c r="O117" s="88" t="s">
        <v>75</v>
      </c>
      <c r="P117" s="88">
        <v>0.98</v>
      </c>
      <c r="Q117" s="88" t="s">
        <v>75</v>
      </c>
      <c r="R117" s="88">
        <v>0.98</v>
      </c>
      <c r="S117" s="88" t="s">
        <v>75</v>
      </c>
      <c r="T117" s="88" t="s">
        <v>75</v>
      </c>
      <c r="U117" s="88" t="s">
        <v>75</v>
      </c>
      <c r="V117" s="88">
        <v>0.85</v>
      </c>
      <c r="W117" s="88" t="s">
        <v>75</v>
      </c>
      <c r="X117" s="88" t="s">
        <v>75</v>
      </c>
      <c r="Y117" s="88">
        <f t="shared" si="3"/>
        <v>0.94625000000000004</v>
      </c>
      <c r="Z117" s="88" t="s">
        <v>75</v>
      </c>
      <c r="AA117" s="88">
        <v>1</v>
      </c>
    </row>
    <row r="118" spans="1:27">
      <c r="A118" s="85">
        <v>116</v>
      </c>
      <c r="B118" s="85">
        <v>15</v>
      </c>
      <c r="C118" s="86" t="s">
        <v>57</v>
      </c>
      <c r="D118" s="85" t="s">
        <v>46</v>
      </c>
      <c r="E118" s="85"/>
      <c r="F118" s="87" t="s">
        <v>47</v>
      </c>
      <c r="G118" s="88">
        <v>0.95</v>
      </c>
      <c r="H118" s="88" t="s">
        <v>75</v>
      </c>
      <c r="I118" s="88" t="s">
        <v>75</v>
      </c>
      <c r="J118" s="88">
        <f t="shared" si="2"/>
        <v>0.95</v>
      </c>
      <c r="K118" s="88">
        <v>0.2</v>
      </c>
      <c r="L118" s="88" t="s">
        <v>75</v>
      </c>
      <c r="M118" s="88">
        <v>0.82</v>
      </c>
      <c r="N118" s="88">
        <v>0</v>
      </c>
      <c r="O118" s="88" t="s">
        <v>75</v>
      </c>
      <c r="P118" s="88">
        <v>0.98</v>
      </c>
      <c r="Q118" s="88" t="s">
        <v>75</v>
      </c>
      <c r="R118" s="88" t="s">
        <v>75</v>
      </c>
      <c r="S118" s="88" t="s">
        <v>75</v>
      </c>
      <c r="T118" s="88" t="s">
        <v>75</v>
      </c>
      <c r="U118" s="88" t="s">
        <v>75</v>
      </c>
      <c r="V118" s="88" t="s">
        <v>75</v>
      </c>
      <c r="W118" s="88">
        <v>0.9</v>
      </c>
      <c r="X118" s="88" t="s">
        <v>75</v>
      </c>
      <c r="Y118" s="88">
        <f t="shared" si="3"/>
        <v>0.62666666666666659</v>
      </c>
      <c r="Z118" s="88" t="s">
        <v>75</v>
      </c>
      <c r="AA118" s="88">
        <v>1</v>
      </c>
    </row>
    <row r="119" spans="1:27">
      <c r="A119" s="85">
        <v>117</v>
      </c>
      <c r="B119" s="85">
        <v>16</v>
      </c>
      <c r="C119" s="86" t="s">
        <v>29</v>
      </c>
      <c r="D119" s="85" t="s">
        <v>55</v>
      </c>
      <c r="E119" s="85">
        <v>1601</v>
      </c>
      <c r="F119" s="87" t="s">
        <v>55</v>
      </c>
      <c r="G119" s="88">
        <v>0.98</v>
      </c>
      <c r="H119" s="88"/>
      <c r="I119" s="88"/>
      <c r="J119" s="88">
        <f t="shared" si="2"/>
        <v>0.98</v>
      </c>
      <c r="K119" s="88" t="s">
        <v>75</v>
      </c>
      <c r="L119" s="88">
        <v>0.98</v>
      </c>
      <c r="M119" s="88">
        <v>0.98</v>
      </c>
      <c r="N119" s="88">
        <v>0.97499999999999998</v>
      </c>
      <c r="O119" s="88" t="s">
        <v>75</v>
      </c>
      <c r="P119" s="88" t="s">
        <v>75</v>
      </c>
      <c r="Q119" s="88" t="s">
        <v>75</v>
      </c>
      <c r="R119" s="88">
        <v>0.98</v>
      </c>
      <c r="S119" s="88" t="s">
        <v>75</v>
      </c>
      <c r="T119" s="88" t="s">
        <v>75</v>
      </c>
      <c r="U119" s="88" t="s">
        <v>75</v>
      </c>
      <c r="V119" s="88">
        <v>0.98</v>
      </c>
      <c r="W119" s="88" t="s">
        <v>75</v>
      </c>
      <c r="X119" s="88" t="s">
        <v>75</v>
      </c>
      <c r="Y119" s="88">
        <f t="shared" si="3"/>
        <v>0.97833333333333339</v>
      </c>
      <c r="Z119" s="88">
        <v>0.98</v>
      </c>
      <c r="AA119" s="88">
        <v>1</v>
      </c>
    </row>
    <row r="120" spans="1:27">
      <c r="A120" s="85">
        <v>118</v>
      </c>
      <c r="B120" s="85">
        <v>16</v>
      </c>
      <c r="C120" s="86" t="s">
        <v>57</v>
      </c>
      <c r="D120" s="85" t="s">
        <v>69</v>
      </c>
      <c r="E120" s="85">
        <v>1602</v>
      </c>
      <c r="F120" s="87" t="s">
        <v>59</v>
      </c>
      <c r="G120" s="88">
        <v>0.98</v>
      </c>
      <c r="H120" s="88" t="s">
        <v>75</v>
      </c>
      <c r="I120" s="88" t="s">
        <v>75</v>
      </c>
      <c r="J120" s="88">
        <f t="shared" si="2"/>
        <v>0.98</v>
      </c>
      <c r="K120" s="88">
        <v>0.85</v>
      </c>
      <c r="L120" s="88">
        <v>0.97499999999999998</v>
      </c>
      <c r="M120" s="88">
        <v>0.98</v>
      </c>
      <c r="N120" s="88">
        <v>0.85</v>
      </c>
      <c r="O120" s="88" t="s">
        <v>75</v>
      </c>
      <c r="P120" s="88" t="s">
        <v>75</v>
      </c>
      <c r="Q120" s="88">
        <v>0.98</v>
      </c>
      <c r="R120" s="88" t="s">
        <v>75</v>
      </c>
      <c r="S120" s="88" t="s">
        <v>75</v>
      </c>
      <c r="T120" s="88">
        <v>0.98</v>
      </c>
      <c r="U120" s="88" t="s">
        <v>75</v>
      </c>
      <c r="V120" s="88" t="s">
        <v>75</v>
      </c>
      <c r="W120" s="88" t="s">
        <v>75</v>
      </c>
      <c r="X120" s="88" t="s">
        <v>75</v>
      </c>
      <c r="Y120" s="88">
        <f t="shared" si="3"/>
        <v>0.93666666666666665</v>
      </c>
      <c r="Z120" s="88" t="s">
        <v>75</v>
      </c>
      <c r="AA120" s="88">
        <v>1</v>
      </c>
    </row>
    <row r="121" spans="1:27">
      <c r="A121" s="85">
        <v>119</v>
      </c>
      <c r="B121" s="85">
        <v>16</v>
      </c>
      <c r="C121" s="86" t="s">
        <v>31</v>
      </c>
      <c r="D121" s="85" t="s">
        <v>34</v>
      </c>
      <c r="E121" s="85">
        <v>1603</v>
      </c>
      <c r="F121" s="87" t="s">
        <v>33</v>
      </c>
      <c r="G121" s="88">
        <v>0.98</v>
      </c>
      <c r="H121" s="88" t="s">
        <v>75</v>
      </c>
      <c r="I121" s="88" t="s">
        <v>75</v>
      </c>
      <c r="J121" s="88">
        <f t="shared" si="2"/>
        <v>0.98</v>
      </c>
      <c r="K121" s="88">
        <v>0.95</v>
      </c>
      <c r="L121" s="88">
        <v>0.98</v>
      </c>
      <c r="M121" s="88">
        <v>0.98</v>
      </c>
      <c r="N121" s="88">
        <v>0.97499999999999998</v>
      </c>
      <c r="O121" s="88">
        <v>0.97499999999999998</v>
      </c>
      <c r="P121" s="88" t="s">
        <v>75</v>
      </c>
      <c r="Q121" s="88" t="s">
        <v>75</v>
      </c>
      <c r="R121" s="88">
        <v>0.98</v>
      </c>
      <c r="S121" s="88">
        <v>0.98</v>
      </c>
      <c r="T121" s="88" t="s">
        <v>75</v>
      </c>
      <c r="U121" s="88" t="s">
        <v>75</v>
      </c>
      <c r="V121" s="88" t="s">
        <v>75</v>
      </c>
      <c r="W121" s="88" t="s">
        <v>75</v>
      </c>
      <c r="X121" s="88" t="s">
        <v>75</v>
      </c>
      <c r="Y121" s="88">
        <f t="shared" si="3"/>
        <v>0.97749999999999992</v>
      </c>
      <c r="Z121" s="88" t="s">
        <v>75</v>
      </c>
      <c r="AA121" s="88">
        <v>1</v>
      </c>
    </row>
    <row r="122" spans="1:27">
      <c r="A122" s="85">
        <v>120</v>
      </c>
      <c r="B122" s="85">
        <v>16</v>
      </c>
      <c r="C122" s="86" t="s">
        <v>31</v>
      </c>
      <c r="D122" s="85" t="s">
        <v>35</v>
      </c>
      <c r="E122" s="85">
        <v>1604</v>
      </c>
      <c r="F122" s="87" t="s">
        <v>36</v>
      </c>
      <c r="G122" s="88">
        <v>0.98</v>
      </c>
      <c r="H122" s="88" t="s">
        <v>75</v>
      </c>
      <c r="I122" s="88" t="s">
        <v>75</v>
      </c>
      <c r="J122" s="88">
        <f t="shared" si="2"/>
        <v>0.98</v>
      </c>
      <c r="K122" s="88">
        <v>0.95</v>
      </c>
      <c r="L122" s="88">
        <v>0.98</v>
      </c>
      <c r="M122" s="88">
        <v>0.98</v>
      </c>
      <c r="N122" s="88">
        <v>0.97499999999999998</v>
      </c>
      <c r="O122" s="88" t="s">
        <v>75</v>
      </c>
      <c r="P122" s="88">
        <v>0.98</v>
      </c>
      <c r="Q122" s="88" t="s">
        <v>75</v>
      </c>
      <c r="R122" s="88" t="s">
        <v>75</v>
      </c>
      <c r="S122" s="88" t="s">
        <v>75</v>
      </c>
      <c r="T122" s="88" t="s">
        <v>75</v>
      </c>
      <c r="U122" s="88" t="s">
        <v>75</v>
      </c>
      <c r="V122" s="88" t="s">
        <v>75</v>
      </c>
      <c r="W122" s="88" t="s">
        <v>75</v>
      </c>
      <c r="X122" s="88" t="s">
        <v>75</v>
      </c>
      <c r="Y122" s="88">
        <f t="shared" si="3"/>
        <v>0.97750000000000004</v>
      </c>
      <c r="Z122" s="88">
        <v>0.98</v>
      </c>
      <c r="AA122" s="88">
        <v>1</v>
      </c>
    </row>
    <row r="123" spans="1:27">
      <c r="A123" s="85">
        <v>121</v>
      </c>
      <c r="B123" s="85">
        <v>16</v>
      </c>
      <c r="C123" s="86" t="s">
        <v>31</v>
      </c>
      <c r="D123" s="85" t="s">
        <v>37</v>
      </c>
      <c r="E123" s="85">
        <v>1605</v>
      </c>
      <c r="F123" s="87" t="s">
        <v>36</v>
      </c>
      <c r="G123" s="88">
        <v>0.98</v>
      </c>
      <c r="H123" s="88" t="s">
        <v>75</v>
      </c>
      <c r="I123" s="88" t="s">
        <v>75</v>
      </c>
      <c r="J123" s="88">
        <f t="shared" si="2"/>
        <v>0.98</v>
      </c>
      <c r="K123" s="88">
        <v>0.95</v>
      </c>
      <c r="L123" s="88">
        <v>0.98</v>
      </c>
      <c r="M123" s="88">
        <v>0.98</v>
      </c>
      <c r="N123" s="88">
        <v>0.97499999999999998</v>
      </c>
      <c r="O123" s="88" t="s">
        <v>75</v>
      </c>
      <c r="P123" s="88">
        <v>0.98</v>
      </c>
      <c r="Q123" s="88" t="s">
        <v>84</v>
      </c>
      <c r="R123" s="88" t="s">
        <v>75</v>
      </c>
      <c r="S123" s="88" t="s">
        <v>75</v>
      </c>
      <c r="T123" s="88" t="s">
        <v>75</v>
      </c>
      <c r="U123" s="88" t="s">
        <v>75</v>
      </c>
      <c r="V123" s="88" t="s">
        <v>75</v>
      </c>
      <c r="W123" s="88" t="s">
        <v>75</v>
      </c>
      <c r="X123" s="88" t="s">
        <v>75</v>
      </c>
      <c r="Y123" s="88">
        <f t="shared" si="3"/>
        <v>0.97750000000000004</v>
      </c>
      <c r="Z123" s="88">
        <v>0.98</v>
      </c>
      <c r="AA123" s="88">
        <v>1</v>
      </c>
    </row>
    <row r="124" spans="1:27">
      <c r="A124" s="85">
        <v>122</v>
      </c>
      <c r="B124" s="85">
        <v>16</v>
      </c>
      <c r="C124" s="86" t="s">
        <v>31</v>
      </c>
      <c r="D124" s="85" t="s">
        <v>32</v>
      </c>
      <c r="E124" s="85">
        <v>1606</v>
      </c>
      <c r="F124" s="87" t="s">
        <v>33</v>
      </c>
      <c r="G124" s="88">
        <v>0.98</v>
      </c>
      <c r="H124" s="88" t="s">
        <v>75</v>
      </c>
      <c r="I124" s="88" t="s">
        <v>75</v>
      </c>
      <c r="J124" s="88">
        <f t="shared" si="2"/>
        <v>0.98</v>
      </c>
      <c r="K124" s="88">
        <v>0.85</v>
      </c>
      <c r="L124" s="88">
        <v>0.98</v>
      </c>
      <c r="M124" s="88">
        <v>0.98</v>
      </c>
      <c r="N124" s="88">
        <v>0.97499999999999998</v>
      </c>
      <c r="O124" s="88">
        <v>0.97499999999999998</v>
      </c>
      <c r="P124" s="88" t="s">
        <v>75</v>
      </c>
      <c r="Q124" s="88" t="s">
        <v>75</v>
      </c>
      <c r="R124" s="88">
        <v>0.98</v>
      </c>
      <c r="S124" s="88">
        <v>0.98</v>
      </c>
      <c r="T124" s="88" t="s">
        <v>75</v>
      </c>
      <c r="U124" s="88" t="s">
        <v>75</v>
      </c>
      <c r="V124" s="88" t="s">
        <v>75</v>
      </c>
      <c r="W124" s="88" t="s">
        <v>75</v>
      </c>
      <c r="X124" s="88" t="s">
        <v>75</v>
      </c>
      <c r="Y124" s="88">
        <f t="shared" si="3"/>
        <v>0.97749999999999992</v>
      </c>
      <c r="Z124" s="88" t="s">
        <v>75</v>
      </c>
      <c r="AA124" s="88">
        <v>1</v>
      </c>
    </row>
    <row r="125" spans="1:27">
      <c r="A125" s="85">
        <v>123</v>
      </c>
      <c r="B125" s="85">
        <v>16</v>
      </c>
      <c r="C125" s="86" t="s">
        <v>57</v>
      </c>
      <c r="D125" s="85" t="s">
        <v>58</v>
      </c>
      <c r="E125" s="85">
        <v>1607</v>
      </c>
      <c r="F125" s="87" t="s">
        <v>59</v>
      </c>
      <c r="G125" s="88">
        <v>0.98</v>
      </c>
      <c r="H125" s="88" t="s">
        <v>75</v>
      </c>
      <c r="I125" s="88" t="s">
        <v>75</v>
      </c>
      <c r="J125" s="88">
        <f t="shared" si="2"/>
        <v>0.98</v>
      </c>
      <c r="K125" s="88">
        <v>0.85</v>
      </c>
      <c r="L125" s="88">
        <v>0.85</v>
      </c>
      <c r="M125" s="88">
        <v>0.98</v>
      </c>
      <c r="N125" s="88">
        <v>0.85</v>
      </c>
      <c r="O125" s="88">
        <v>0.97499999999999998</v>
      </c>
      <c r="P125" s="88" t="s">
        <v>75</v>
      </c>
      <c r="Q125" s="88">
        <v>0.97499999999999998</v>
      </c>
      <c r="R125" s="88" t="s">
        <v>75</v>
      </c>
      <c r="S125" s="88" t="s">
        <v>75</v>
      </c>
      <c r="T125" s="88">
        <v>0.85</v>
      </c>
      <c r="U125" s="88" t="s">
        <v>75</v>
      </c>
      <c r="V125" s="88" t="s">
        <v>75</v>
      </c>
      <c r="W125" s="88" t="s">
        <v>75</v>
      </c>
      <c r="X125" s="88" t="s">
        <v>75</v>
      </c>
      <c r="Y125" s="88">
        <f t="shared" si="3"/>
        <v>0.91249999999999998</v>
      </c>
      <c r="Z125" s="88" t="s">
        <v>75</v>
      </c>
      <c r="AA125" s="88">
        <v>1</v>
      </c>
    </row>
    <row r="126" spans="1:27">
      <c r="A126" s="85">
        <v>124</v>
      </c>
      <c r="B126" s="85">
        <v>16</v>
      </c>
      <c r="C126" s="86" t="s">
        <v>31</v>
      </c>
      <c r="D126" s="85" t="s">
        <v>37</v>
      </c>
      <c r="E126" s="85">
        <v>1608</v>
      </c>
      <c r="F126" s="87" t="s">
        <v>36</v>
      </c>
      <c r="G126" s="88">
        <v>0.98</v>
      </c>
      <c r="H126" s="88" t="s">
        <v>75</v>
      </c>
      <c r="I126" s="88" t="s">
        <v>75</v>
      </c>
      <c r="J126" s="88">
        <f t="shared" si="2"/>
        <v>0.98</v>
      </c>
      <c r="K126" s="88">
        <v>0.95</v>
      </c>
      <c r="L126" s="88">
        <v>0.98</v>
      </c>
      <c r="M126" s="88">
        <v>0.98</v>
      </c>
      <c r="N126" s="88">
        <v>0.97499999999999998</v>
      </c>
      <c r="O126" s="88" t="s">
        <v>75</v>
      </c>
      <c r="P126" s="88">
        <v>0.98</v>
      </c>
      <c r="Q126" s="88" t="s">
        <v>75</v>
      </c>
      <c r="R126" s="88" t="s">
        <v>75</v>
      </c>
      <c r="S126" s="88" t="s">
        <v>75</v>
      </c>
      <c r="T126" s="88" t="s">
        <v>75</v>
      </c>
      <c r="U126" s="88" t="s">
        <v>75</v>
      </c>
      <c r="V126" s="88" t="s">
        <v>75</v>
      </c>
      <c r="W126" s="88" t="s">
        <v>75</v>
      </c>
      <c r="X126" s="88" t="s">
        <v>75</v>
      </c>
      <c r="Y126" s="88">
        <f t="shared" si="3"/>
        <v>0.97750000000000004</v>
      </c>
      <c r="Z126" s="88">
        <v>0.98</v>
      </c>
      <c r="AA126" s="88">
        <v>1</v>
      </c>
    </row>
    <row r="127" spans="1:27">
      <c r="A127" s="85">
        <v>125</v>
      </c>
      <c r="B127" s="85">
        <v>16</v>
      </c>
      <c r="C127" s="86" t="s">
        <v>31</v>
      </c>
      <c r="D127" s="85" t="s">
        <v>38</v>
      </c>
      <c r="E127" s="85">
        <v>1609</v>
      </c>
      <c r="F127" s="87" t="s">
        <v>33</v>
      </c>
      <c r="G127" s="88">
        <v>0.98</v>
      </c>
      <c r="H127" s="88" t="s">
        <v>75</v>
      </c>
      <c r="I127" s="88" t="s">
        <v>75</v>
      </c>
      <c r="J127" s="88">
        <f t="shared" si="2"/>
        <v>0.98</v>
      </c>
      <c r="K127" s="88">
        <v>0.85</v>
      </c>
      <c r="L127" s="88">
        <v>0.98</v>
      </c>
      <c r="M127" s="88">
        <v>0.98</v>
      </c>
      <c r="N127" s="88">
        <v>0.97499999999999998</v>
      </c>
      <c r="O127" s="88" t="s">
        <v>75</v>
      </c>
      <c r="P127" s="88" t="s">
        <v>75</v>
      </c>
      <c r="Q127" s="88" t="s">
        <v>75</v>
      </c>
      <c r="R127" s="88">
        <v>0.98</v>
      </c>
      <c r="S127" s="88">
        <v>0.98</v>
      </c>
      <c r="T127" s="88" t="s">
        <v>75</v>
      </c>
      <c r="U127" s="88" t="s">
        <v>75</v>
      </c>
      <c r="V127" s="88" t="s">
        <v>75</v>
      </c>
      <c r="W127" s="88" t="s">
        <v>75</v>
      </c>
      <c r="X127" s="88" t="s">
        <v>75</v>
      </c>
      <c r="Y127" s="88">
        <f t="shared" si="3"/>
        <v>0.97833333333333339</v>
      </c>
      <c r="Z127" s="88" t="s">
        <v>75</v>
      </c>
      <c r="AA127" s="88">
        <v>1</v>
      </c>
    </row>
    <row r="128" spans="1:27">
      <c r="A128" s="85">
        <v>126</v>
      </c>
      <c r="B128" s="85">
        <v>16</v>
      </c>
      <c r="C128" s="86" t="s">
        <v>31</v>
      </c>
      <c r="D128" s="85" t="s">
        <v>41</v>
      </c>
      <c r="E128" s="85">
        <v>1610</v>
      </c>
      <c r="F128" s="87" t="s">
        <v>42</v>
      </c>
      <c r="G128" s="88">
        <v>0.98</v>
      </c>
      <c r="H128" s="88" t="s">
        <v>75</v>
      </c>
      <c r="I128" s="88" t="s">
        <v>75</v>
      </c>
      <c r="J128" s="88">
        <f t="shared" si="2"/>
        <v>0.98</v>
      </c>
      <c r="K128" s="88" t="s">
        <v>75</v>
      </c>
      <c r="L128" s="88" t="s">
        <v>75</v>
      </c>
      <c r="M128" s="88">
        <v>0.98</v>
      </c>
      <c r="N128" s="88">
        <v>0.97499999999999998</v>
      </c>
      <c r="O128" s="88" t="s">
        <v>75</v>
      </c>
      <c r="P128" s="88" t="s">
        <v>75</v>
      </c>
      <c r="Q128" s="88" t="s">
        <v>75</v>
      </c>
      <c r="R128" s="88">
        <v>0.98</v>
      </c>
      <c r="S128" s="88">
        <v>0.98</v>
      </c>
      <c r="T128" s="88" t="s">
        <v>75</v>
      </c>
      <c r="U128" s="88" t="s">
        <v>75</v>
      </c>
      <c r="V128" s="88" t="s">
        <v>75</v>
      </c>
      <c r="W128" s="88" t="s">
        <v>75</v>
      </c>
      <c r="X128" s="88" t="s">
        <v>75</v>
      </c>
      <c r="Y128" s="88">
        <f t="shared" si="3"/>
        <v>0.97833333333333339</v>
      </c>
      <c r="Z128" s="88" t="s">
        <v>75</v>
      </c>
      <c r="AA128" s="88">
        <v>1</v>
      </c>
    </row>
    <row r="129" spans="1:27">
      <c r="A129" s="85">
        <v>127</v>
      </c>
      <c r="B129" s="85">
        <v>16</v>
      </c>
      <c r="C129" s="86" t="s">
        <v>31</v>
      </c>
      <c r="D129" s="85" t="s">
        <v>70</v>
      </c>
      <c r="E129" s="85">
        <v>1611</v>
      </c>
      <c r="F129" s="87" t="s">
        <v>62</v>
      </c>
      <c r="G129" s="88">
        <v>0.98</v>
      </c>
      <c r="H129" s="88" t="s">
        <v>75</v>
      </c>
      <c r="I129" s="88" t="s">
        <v>75</v>
      </c>
      <c r="J129" s="88">
        <f t="shared" si="2"/>
        <v>0.98</v>
      </c>
      <c r="K129" s="88">
        <v>0.85</v>
      </c>
      <c r="L129" s="88">
        <v>0.98</v>
      </c>
      <c r="M129" s="88">
        <v>0.98</v>
      </c>
      <c r="N129" s="88">
        <v>0.97499999999999998</v>
      </c>
      <c r="O129" s="88" t="s">
        <v>75</v>
      </c>
      <c r="P129" s="88" t="s">
        <v>75</v>
      </c>
      <c r="Q129" s="88" t="s">
        <v>75</v>
      </c>
      <c r="R129" s="88">
        <v>0.98</v>
      </c>
      <c r="S129" s="88">
        <v>0.98</v>
      </c>
      <c r="T129" s="88" t="s">
        <v>75</v>
      </c>
      <c r="U129" s="88" t="s">
        <v>75</v>
      </c>
      <c r="V129" s="88" t="s">
        <v>75</v>
      </c>
      <c r="W129" s="88" t="s">
        <v>75</v>
      </c>
      <c r="X129" s="88" t="s">
        <v>75</v>
      </c>
      <c r="Y129" s="88">
        <f t="shared" si="3"/>
        <v>0.97833333333333339</v>
      </c>
      <c r="Z129" s="88" t="s">
        <v>75</v>
      </c>
      <c r="AA129" s="88">
        <v>1</v>
      </c>
    </row>
    <row r="130" spans="1:27">
      <c r="A130" s="85">
        <v>128</v>
      </c>
      <c r="B130" s="85">
        <v>16</v>
      </c>
      <c r="C130" s="86" t="s">
        <v>31</v>
      </c>
      <c r="D130" s="85" t="s">
        <v>63</v>
      </c>
      <c r="E130" s="85">
        <v>1612</v>
      </c>
      <c r="F130" s="87" t="s">
        <v>64</v>
      </c>
      <c r="G130" s="88" t="s">
        <v>75</v>
      </c>
      <c r="H130" s="88">
        <v>0.98</v>
      </c>
      <c r="I130" s="88" t="s">
        <v>75</v>
      </c>
      <c r="J130" s="88">
        <f t="shared" si="2"/>
        <v>0.98</v>
      </c>
      <c r="K130" s="88">
        <v>0.95</v>
      </c>
      <c r="L130" s="88">
        <v>0.98</v>
      </c>
      <c r="M130" s="88">
        <v>0.98</v>
      </c>
      <c r="N130" s="88">
        <v>0.97499999999999998</v>
      </c>
      <c r="O130" s="88" t="s">
        <v>75</v>
      </c>
      <c r="P130" s="88">
        <v>0.98</v>
      </c>
      <c r="Q130" s="88" t="s">
        <v>75</v>
      </c>
      <c r="R130" s="88" t="s">
        <v>75</v>
      </c>
      <c r="S130" s="88" t="s">
        <v>75</v>
      </c>
      <c r="T130" s="88" t="s">
        <v>75</v>
      </c>
      <c r="U130" s="88" t="s">
        <v>75</v>
      </c>
      <c r="V130" s="88" t="s">
        <v>75</v>
      </c>
      <c r="W130" s="88" t="s">
        <v>75</v>
      </c>
      <c r="X130" s="88" t="s">
        <v>75</v>
      </c>
      <c r="Y130" s="88">
        <f t="shared" si="3"/>
        <v>0.97750000000000004</v>
      </c>
      <c r="Z130" s="88">
        <v>0.98</v>
      </c>
      <c r="AA130" s="88">
        <v>1</v>
      </c>
    </row>
    <row r="131" spans="1:27">
      <c r="A131" s="85">
        <v>129</v>
      </c>
      <c r="B131" s="85">
        <v>16</v>
      </c>
      <c r="C131" s="86" t="s">
        <v>31</v>
      </c>
      <c r="D131" s="85" t="s">
        <v>65</v>
      </c>
      <c r="E131" s="85">
        <v>1613</v>
      </c>
      <c r="F131" s="87" t="s">
        <v>64</v>
      </c>
      <c r="G131" s="88">
        <v>0.98</v>
      </c>
      <c r="H131" s="88" t="s">
        <v>75</v>
      </c>
      <c r="I131" s="88" t="s">
        <v>75</v>
      </c>
      <c r="J131" s="88">
        <f t="shared" si="2"/>
        <v>0.98</v>
      </c>
      <c r="K131" s="88">
        <v>0.95</v>
      </c>
      <c r="L131" s="88">
        <v>0.98</v>
      </c>
      <c r="M131" s="88">
        <v>0.98</v>
      </c>
      <c r="N131" s="88">
        <v>0.97499999999999998</v>
      </c>
      <c r="O131" s="88" t="s">
        <v>75</v>
      </c>
      <c r="P131" s="88">
        <v>0.98</v>
      </c>
      <c r="Q131" s="88" t="s">
        <v>75</v>
      </c>
      <c r="R131" s="88" t="s">
        <v>75</v>
      </c>
      <c r="S131" s="88" t="s">
        <v>75</v>
      </c>
      <c r="T131" s="88" t="s">
        <v>75</v>
      </c>
      <c r="U131" s="88" t="s">
        <v>75</v>
      </c>
      <c r="V131" s="88" t="s">
        <v>75</v>
      </c>
      <c r="W131" s="88" t="s">
        <v>75</v>
      </c>
      <c r="X131" s="88" t="s">
        <v>75</v>
      </c>
      <c r="Y131" s="88">
        <f t="shared" si="3"/>
        <v>0.97750000000000004</v>
      </c>
      <c r="Z131" s="88">
        <v>0.98</v>
      </c>
      <c r="AA131" s="88">
        <v>1</v>
      </c>
    </row>
    <row r="132" spans="1:27">
      <c r="A132" s="85">
        <v>130</v>
      </c>
      <c r="B132" s="85">
        <v>16</v>
      </c>
      <c r="C132" s="86" t="s">
        <v>31</v>
      </c>
      <c r="D132" s="85" t="s">
        <v>66</v>
      </c>
      <c r="E132" s="85">
        <v>1614</v>
      </c>
      <c r="F132" s="87" t="s">
        <v>62</v>
      </c>
      <c r="G132" s="88">
        <v>0.98</v>
      </c>
      <c r="H132" s="88" t="s">
        <v>75</v>
      </c>
      <c r="I132" s="88" t="s">
        <v>75</v>
      </c>
      <c r="J132" s="88">
        <f t="shared" ref="J132:J195" si="4">AVERAGE(G132:I132)</f>
        <v>0.98</v>
      </c>
      <c r="K132" s="88">
        <v>0.95</v>
      </c>
      <c r="L132" s="88">
        <v>0.98</v>
      </c>
      <c r="M132" s="88">
        <v>0.98</v>
      </c>
      <c r="N132" s="88">
        <v>0.97499999999999998</v>
      </c>
      <c r="O132" s="88" t="s">
        <v>75</v>
      </c>
      <c r="P132" s="88" t="s">
        <v>75</v>
      </c>
      <c r="Q132" s="88" t="s">
        <v>75</v>
      </c>
      <c r="R132" s="88">
        <v>0.98</v>
      </c>
      <c r="S132" s="88">
        <v>0.85</v>
      </c>
      <c r="T132" s="88" t="s">
        <v>75</v>
      </c>
      <c r="U132" s="88" t="s">
        <v>75</v>
      </c>
      <c r="V132" s="88" t="s">
        <v>75</v>
      </c>
      <c r="W132" s="88" t="s">
        <v>75</v>
      </c>
      <c r="X132" s="88">
        <v>0.98</v>
      </c>
      <c r="Y132" s="88">
        <f t="shared" ref="Y132:Y195" si="5">IFERROR(AVERAGE(N132:X132),0)</f>
        <v>0.94625000000000004</v>
      </c>
      <c r="Z132" s="88">
        <v>0.98</v>
      </c>
      <c r="AA132" s="88">
        <v>1</v>
      </c>
    </row>
    <row r="133" spans="1:27">
      <c r="A133" s="85">
        <v>131</v>
      </c>
      <c r="B133" s="85">
        <v>16</v>
      </c>
      <c r="C133" s="86" t="s">
        <v>31</v>
      </c>
      <c r="D133" s="85" t="s">
        <v>67</v>
      </c>
      <c r="E133" s="85">
        <v>1615</v>
      </c>
      <c r="F133" s="87" t="s">
        <v>62</v>
      </c>
      <c r="G133" s="88">
        <v>0.98</v>
      </c>
      <c r="H133" s="88" t="s">
        <v>75</v>
      </c>
      <c r="I133" s="88" t="s">
        <v>75</v>
      </c>
      <c r="J133" s="88">
        <f t="shared" si="4"/>
        <v>0.98</v>
      </c>
      <c r="K133" s="88">
        <v>0.95</v>
      </c>
      <c r="L133" s="88">
        <v>0.98</v>
      </c>
      <c r="M133" s="88">
        <v>0.98</v>
      </c>
      <c r="N133" s="88">
        <v>0.97499999999999998</v>
      </c>
      <c r="O133" s="88" t="s">
        <v>75</v>
      </c>
      <c r="P133" s="88">
        <v>0.98</v>
      </c>
      <c r="Q133" s="88" t="s">
        <v>75</v>
      </c>
      <c r="R133" s="88">
        <v>0.98</v>
      </c>
      <c r="S133" s="88">
        <v>0.98</v>
      </c>
      <c r="T133" s="88" t="s">
        <v>75</v>
      </c>
      <c r="U133" s="88" t="s">
        <v>75</v>
      </c>
      <c r="V133" s="88" t="s">
        <v>75</v>
      </c>
      <c r="W133" s="88" t="s">
        <v>75</v>
      </c>
      <c r="X133" s="88" t="s">
        <v>75</v>
      </c>
      <c r="Y133" s="88">
        <f t="shared" si="5"/>
        <v>0.97875000000000001</v>
      </c>
      <c r="Z133" s="88">
        <v>0.98</v>
      </c>
      <c r="AA133" s="88">
        <v>1</v>
      </c>
    </row>
    <row r="134" spans="1:27">
      <c r="A134" s="85">
        <v>132</v>
      </c>
      <c r="B134" s="85">
        <v>16</v>
      </c>
      <c r="C134" s="86" t="s">
        <v>43</v>
      </c>
      <c r="D134" s="85" t="s">
        <v>68</v>
      </c>
      <c r="E134" s="85">
        <v>1616</v>
      </c>
      <c r="F134" s="87" t="s">
        <v>68</v>
      </c>
      <c r="G134" s="88">
        <v>0.98</v>
      </c>
      <c r="H134" s="88" t="s">
        <v>75</v>
      </c>
      <c r="I134" s="88" t="s">
        <v>75</v>
      </c>
      <c r="J134" s="88">
        <f t="shared" si="4"/>
        <v>0.98</v>
      </c>
      <c r="K134" s="88">
        <v>0.95</v>
      </c>
      <c r="L134" s="88">
        <v>0.98</v>
      </c>
      <c r="M134" s="88">
        <v>0.98</v>
      </c>
      <c r="N134" s="88">
        <v>0.97499999999999998</v>
      </c>
      <c r="O134" s="88" t="s">
        <v>75</v>
      </c>
      <c r="P134" s="88">
        <v>0.98</v>
      </c>
      <c r="Q134" s="88" t="s">
        <v>75</v>
      </c>
      <c r="R134" s="88" t="s">
        <v>75</v>
      </c>
      <c r="S134" s="88" t="s">
        <v>75</v>
      </c>
      <c r="T134" s="88" t="s">
        <v>75</v>
      </c>
      <c r="U134" s="88" t="s">
        <v>75</v>
      </c>
      <c r="V134" s="88" t="s">
        <v>75</v>
      </c>
      <c r="W134" s="88" t="s">
        <v>75</v>
      </c>
      <c r="X134" s="88" t="s">
        <v>75</v>
      </c>
      <c r="Y134" s="88">
        <f t="shared" si="5"/>
        <v>0.97750000000000004</v>
      </c>
      <c r="Z134" s="88" t="s">
        <v>75</v>
      </c>
      <c r="AA134" s="88">
        <v>1</v>
      </c>
    </row>
    <row r="135" spans="1:27">
      <c r="A135" s="85">
        <v>135</v>
      </c>
      <c r="B135" s="85">
        <v>19</v>
      </c>
      <c r="C135" s="86" t="s">
        <v>29</v>
      </c>
      <c r="D135" s="85" t="s">
        <v>71</v>
      </c>
      <c r="E135" s="85">
        <v>1901</v>
      </c>
      <c r="F135" s="87" t="s">
        <v>71</v>
      </c>
      <c r="G135" s="88">
        <v>0.98</v>
      </c>
      <c r="H135" s="88" t="s">
        <v>75</v>
      </c>
      <c r="I135" s="88" t="s">
        <v>75</v>
      </c>
      <c r="J135" s="88">
        <f t="shared" si="4"/>
        <v>0.98</v>
      </c>
      <c r="K135" s="88">
        <v>0.95</v>
      </c>
      <c r="L135" s="88">
        <v>0.85</v>
      </c>
      <c r="M135" s="88">
        <v>0.98</v>
      </c>
      <c r="N135" s="88">
        <v>0.97499999999999998</v>
      </c>
      <c r="O135" s="88" t="s">
        <v>75</v>
      </c>
      <c r="P135" s="88">
        <v>0.97499999999999998</v>
      </c>
      <c r="Q135" s="88" t="s">
        <v>75</v>
      </c>
      <c r="R135" s="88" t="s">
        <v>75</v>
      </c>
      <c r="S135" s="88" t="s">
        <v>75</v>
      </c>
      <c r="T135" s="88" t="s">
        <v>75</v>
      </c>
      <c r="U135" s="88" t="s">
        <v>75</v>
      </c>
      <c r="V135" s="88">
        <v>0.97499999999999998</v>
      </c>
      <c r="W135" s="88" t="s">
        <v>75</v>
      </c>
      <c r="X135" s="88" t="s">
        <v>75</v>
      </c>
      <c r="Y135" s="88">
        <f t="shared" si="5"/>
        <v>0.97499999999999998</v>
      </c>
      <c r="Z135" s="88">
        <v>0.98</v>
      </c>
      <c r="AA135" s="88">
        <v>1</v>
      </c>
    </row>
    <row r="136" spans="1:27">
      <c r="A136" s="85">
        <v>136</v>
      </c>
      <c r="B136" s="85">
        <v>19</v>
      </c>
      <c r="C136" s="86" t="s">
        <v>39</v>
      </c>
      <c r="D136" s="85" t="s">
        <v>40</v>
      </c>
      <c r="E136" s="85">
        <v>1903</v>
      </c>
      <c r="F136" s="87" t="s">
        <v>40</v>
      </c>
      <c r="G136" s="88">
        <v>0.98</v>
      </c>
      <c r="H136" s="88" t="s">
        <v>75</v>
      </c>
      <c r="I136" s="88" t="s">
        <v>75</v>
      </c>
      <c r="J136" s="88">
        <f t="shared" si="4"/>
        <v>0.98</v>
      </c>
      <c r="K136" s="88">
        <v>0.95</v>
      </c>
      <c r="L136" s="88">
        <v>0.85</v>
      </c>
      <c r="M136" s="88">
        <v>0.98</v>
      </c>
      <c r="N136" s="88">
        <v>0.97499999999999998</v>
      </c>
      <c r="O136" s="88" t="s">
        <v>75</v>
      </c>
      <c r="P136" s="88" t="s">
        <v>75</v>
      </c>
      <c r="Q136" s="88" t="s">
        <v>75</v>
      </c>
      <c r="R136" s="88">
        <v>0.97499999999999998</v>
      </c>
      <c r="S136" s="88">
        <v>0.97499999999999998</v>
      </c>
      <c r="T136" s="88" t="s">
        <v>75</v>
      </c>
      <c r="U136" s="88" t="s">
        <v>75</v>
      </c>
      <c r="V136" s="88" t="s">
        <v>75</v>
      </c>
      <c r="W136" s="88" t="s">
        <v>75</v>
      </c>
      <c r="X136" s="88" t="s">
        <v>75</v>
      </c>
      <c r="Y136" s="88">
        <f t="shared" si="5"/>
        <v>0.97499999999999998</v>
      </c>
      <c r="Z136" s="88">
        <v>0.98</v>
      </c>
      <c r="AA136" s="88">
        <v>1</v>
      </c>
    </row>
    <row r="137" spans="1:27">
      <c r="A137" s="85">
        <v>137</v>
      </c>
      <c r="B137" s="85">
        <v>19</v>
      </c>
      <c r="C137" s="86" t="s">
        <v>43</v>
      </c>
      <c r="D137" s="85" t="s">
        <v>72</v>
      </c>
      <c r="E137" s="85">
        <v>1904</v>
      </c>
      <c r="F137" s="87" t="s">
        <v>72</v>
      </c>
      <c r="G137" s="88">
        <v>0.98</v>
      </c>
      <c r="H137" s="88" t="s">
        <v>75</v>
      </c>
      <c r="I137" s="88" t="s">
        <v>75</v>
      </c>
      <c r="J137" s="88">
        <f t="shared" si="4"/>
        <v>0.98</v>
      </c>
      <c r="K137" s="88">
        <v>0.95</v>
      </c>
      <c r="L137" s="88">
        <v>0.98</v>
      </c>
      <c r="M137" s="88">
        <v>0.98</v>
      </c>
      <c r="N137" s="88">
        <v>0.97499999999999998</v>
      </c>
      <c r="O137" s="88" t="s">
        <v>75</v>
      </c>
      <c r="P137" s="88" t="s">
        <v>75</v>
      </c>
      <c r="Q137" s="88" t="s">
        <v>75</v>
      </c>
      <c r="R137" s="88">
        <v>0.97499999999999998</v>
      </c>
      <c r="S137" s="88">
        <v>0.97499999999999998</v>
      </c>
      <c r="T137" s="88" t="s">
        <v>75</v>
      </c>
      <c r="U137" s="88" t="s">
        <v>75</v>
      </c>
      <c r="V137" s="88" t="s">
        <v>75</v>
      </c>
      <c r="W137" s="88" t="s">
        <v>75</v>
      </c>
      <c r="X137" s="88" t="s">
        <v>75</v>
      </c>
      <c r="Y137" s="88">
        <f t="shared" si="5"/>
        <v>0.97499999999999998</v>
      </c>
      <c r="Z137" s="88">
        <v>0.98</v>
      </c>
      <c r="AA137" s="88">
        <v>1</v>
      </c>
    </row>
    <row r="138" spans="1:27">
      <c r="A138" s="85">
        <v>138</v>
      </c>
      <c r="B138" s="85">
        <v>19</v>
      </c>
      <c r="C138" s="86" t="s">
        <v>73</v>
      </c>
      <c r="D138" s="85" t="s">
        <v>74</v>
      </c>
      <c r="E138" s="85" t="s">
        <v>75</v>
      </c>
      <c r="F138" s="87" t="s">
        <v>47</v>
      </c>
      <c r="G138" s="88">
        <v>0</v>
      </c>
      <c r="H138" s="88" t="s">
        <v>75</v>
      </c>
      <c r="I138" s="88" t="s">
        <v>75</v>
      </c>
      <c r="J138" s="88">
        <f t="shared" si="4"/>
        <v>0</v>
      </c>
      <c r="K138" s="88" t="s">
        <v>75</v>
      </c>
      <c r="L138" s="88" t="s">
        <v>75</v>
      </c>
      <c r="M138" s="88">
        <v>0.85</v>
      </c>
      <c r="N138" s="88" t="s">
        <v>75</v>
      </c>
      <c r="O138" s="88" t="s">
        <v>75</v>
      </c>
      <c r="P138" s="88" t="s">
        <v>75</v>
      </c>
      <c r="Q138" s="88" t="s">
        <v>75</v>
      </c>
      <c r="R138" s="88" t="s">
        <v>75</v>
      </c>
      <c r="S138" s="88" t="s">
        <v>75</v>
      </c>
      <c r="T138" s="88" t="s">
        <v>75</v>
      </c>
      <c r="U138" s="88" t="s">
        <v>75</v>
      </c>
      <c r="V138" s="88" t="s">
        <v>75</v>
      </c>
      <c r="W138" s="88" t="s">
        <v>75</v>
      </c>
      <c r="X138" s="88" t="s">
        <v>75</v>
      </c>
      <c r="Y138" s="88">
        <f t="shared" si="5"/>
        <v>0</v>
      </c>
      <c r="Z138" s="88" t="s">
        <v>75</v>
      </c>
      <c r="AA138" s="88">
        <v>1</v>
      </c>
    </row>
    <row r="139" spans="1:27">
      <c r="A139" s="85">
        <v>139</v>
      </c>
      <c r="B139" s="85">
        <v>20</v>
      </c>
      <c r="C139" s="86" t="s">
        <v>29</v>
      </c>
      <c r="D139" s="85" t="s">
        <v>71</v>
      </c>
      <c r="E139" s="85">
        <v>2001</v>
      </c>
      <c r="F139" s="87" t="s">
        <v>71</v>
      </c>
      <c r="G139" s="88">
        <v>0.98</v>
      </c>
      <c r="H139" s="88" t="s">
        <v>75</v>
      </c>
      <c r="I139" s="88" t="s">
        <v>75</v>
      </c>
      <c r="J139" s="88">
        <f t="shared" si="4"/>
        <v>0.98</v>
      </c>
      <c r="K139" s="88">
        <v>0.95</v>
      </c>
      <c r="L139" s="88">
        <v>0.6</v>
      </c>
      <c r="M139" s="88">
        <v>0.85</v>
      </c>
      <c r="N139" s="88">
        <v>0.97499999999999998</v>
      </c>
      <c r="O139" s="88" t="s">
        <v>75</v>
      </c>
      <c r="P139" s="88" t="s">
        <v>75</v>
      </c>
      <c r="Q139" s="88" t="s">
        <v>75</v>
      </c>
      <c r="R139" s="88">
        <v>0.97499999999999998</v>
      </c>
      <c r="S139" s="88" t="s">
        <v>75</v>
      </c>
      <c r="T139" s="88" t="s">
        <v>75</v>
      </c>
      <c r="U139" s="88" t="s">
        <v>75</v>
      </c>
      <c r="V139" s="88">
        <v>0.97499999999999998</v>
      </c>
      <c r="W139" s="88" t="s">
        <v>75</v>
      </c>
      <c r="X139" s="88" t="s">
        <v>75</v>
      </c>
      <c r="Y139" s="88">
        <f t="shared" si="5"/>
        <v>0.97499999999999998</v>
      </c>
      <c r="Z139" s="88">
        <v>0.95499999999999996</v>
      </c>
      <c r="AA139" s="88">
        <v>1</v>
      </c>
    </row>
    <row r="140" spans="1:27">
      <c r="A140" s="85">
        <v>140</v>
      </c>
      <c r="B140" s="85">
        <v>20</v>
      </c>
      <c r="C140" s="86" t="s">
        <v>31</v>
      </c>
      <c r="D140" s="85" t="s">
        <v>76</v>
      </c>
      <c r="E140" s="85">
        <v>2002</v>
      </c>
      <c r="F140" s="87" t="s">
        <v>33</v>
      </c>
      <c r="G140" s="88">
        <v>0.98</v>
      </c>
      <c r="H140" s="88" t="s">
        <v>75</v>
      </c>
      <c r="I140" s="88" t="s">
        <v>75</v>
      </c>
      <c r="J140" s="88">
        <f t="shared" si="4"/>
        <v>0.98</v>
      </c>
      <c r="K140" s="88">
        <v>0.95</v>
      </c>
      <c r="L140" s="88">
        <v>0.98</v>
      </c>
      <c r="M140" s="88">
        <v>0.85</v>
      </c>
      <c r="N140" s="88">
        <v>0.97499999999999998</v>
      </c>
      <c r="O140" s="88" t="s">
        <v>75</v>
      </c>
      <c r="P140" s="88" t="s">
        <v>75</v>
      </c>
      <c r="Q140" s="88" t="s">
        <v>75</v>
      </c>
      <c r="R140" s="88">
        <v>0.97499999999999998</v>
      </c>
      <c r="S140" s="88">
        <v>0.97499999999999998</v>
      </c>
      <c r="T140" s="88" t="s">
        <v>75</v>
      </c>
      <c r="U140" s="88" t="s">
        <v>75</v>
      </c>
      <c r="V140" s="88" t="s">
        <v>75</v>
      </c>
      <c r="W140" s="88" t="s">
        <v>75</v>
      </c>
      <c r="X140" s="88" t="s">
        <v>75</v>
      </c>
      <c r="Y140" s="88">
        <f t="shared" si="5"/>
        <v>0.97499999999999998</v>
      </c>
      <c r="Z140" s="88" t="s">
        <v>75</v>
      </c>
      <c r="AA140" s="88">
        <v>1</v>
      </c>
    </row>
    <row r="141" spans="1:27">
      <c r="A141" s="85">
        <v>141</v>
      </c>
      <c r="B141" s="85">
        <v>20</v>
      </c>
      <c r="C141" s="86" t="s">
        <v>31</v>
      </c>
      <c r="D141" s="85" t="s">
        <v>35</v>
      </c>
      <c r="E141" s="85">
        <v>2003</v>
      </c>
      <c r="F141" s="87" t="s">
        <v>36</v>
      </c>
      <c r="G141" s="88">
        <v>0.98</v>
      </c>
      <c r="H141" s="88" t="s">
        <v>75</v>
      </c>
      <c r="I141" s="88" t="s">
        <v>75</v>
      </c>
      <c r="J141" s="88">
        <f t="shared" si="4"/>
        <v>0.98</v>
      </c>
      <c r="K141" s="88">
        <v>0.95</v>
      </c>
      <c r="L141" s="88">
        <v>0.98</v>
      </c>
      <c r="M141" s="88">
        <v>0.98</v>
      </c>
      <c r="N141" s="88">
        <v>0.97499999999999998</v>
      </c>
      <c r="O141" s="88" t="s">
        <v>75</v>
      </c>
      <c r="P141" s="88" t="s">
        <v>75</v>
      </c>
      <c r="Q141" s="88" t="s">
        <v>75</v>
      </c>
      <c r="R141" s="88">
        <v>0.97499999999999998</v>
      </c>
      <c r="S141" s="88">
        <v>0.97499999999999998</v>
      </c>
      <c r="T141" s="88" t="s">
        <v>75</v>
      </c>
      <c r="U141" s="88" t="s">
        <v>75</v>
      </c>
      <c r="V141" s="88" t="s">
        <v>75</v>
      </c>
      <c r="W141" s="88" t="s">
        <v>75</v>
      </c>
      <c r="X141" s="88" t="s">
        <v>75</v>
      </c>
      <c r="Y141" s="88">
        <f t="shared" si="5"/>
        <v>0.97499999999999998</v>
      </c>
      <c r="Z141" s="88">
        <v>0.95499999999999996</v>
      </c>
      <c r="AA141" s="88">
        <v>1</v>
      </c>
    </row>
    <row r="142" spans="1:27">
      <c r="A142" s="85">
        <v>142</v>
      </c>
      <c r="B142" s="85">
        <v>20</v>
      </c>
      <c r="C142" s="86" t="s">
        <v>57</v>
      </c>
      <c r="D142" s="85" t="s">
        <v>77</v>
      </c>
      <c r="E142" s="85">
        <v>2004</v>
      </c>
      <c r="F142" s="87" t="s">
        <v>59</v>
      </c>
      <c r="G142" s="88">
        <v>0.98</v>
      </c>
      <c r="H142" s="88" t="s">
        <v>75</v>
      </c>
      <c r="I142" s="88" t="s">
        <v>75</v>
      </c>
      <c r="J142" s="88">
        <f t="shared" si="4"/>
        <v>0.98</v>
      </c>
      <c r="K142" s="88">
        <v>0</v>
      </c>
      <c r="L142" s="88" t="s">
        <v>75</v>
      </c>
      <c r="M142" s="88">
        <v>0.98</v>
      </c>
      <c r="N142" s="88">
        <v>0.97499999999999998</v>
      </c>
      <c r="O142" s="88" t="s">
        <v>75</v>
      </c>
      <c r="P142" s="88" t="s">
        <v>75</v>
      </c>
      <c r="Q142" s="88" t="s">
        <v>75</v>
      </c>
      <c r="R142" s="88" t="s">
        <v>75</v>
      </c>
      <c r="S142" s="88" t="s">
        <v>75</v>
      </c>
      <c r="T142" s="88" t="s">
        <v>75</v>
      </c>
      <c r="U142" s="88" t="s">
        <v>75</v>
      </c>
      <c r="V142" s="88" t="s">
        <v>75</v>
      </c>
      <c r="W142" s="88" t="s">
        <v>75</v>
      </c>
      <c r="X142" s="88" t="s">
        <v>75</v>
      </c>
      <c r="Y142" s="88">
        <f t="shared" si="5"/>
        <v>0.97499999999999998</v>
      </c>
      <c r="Z142" s="88" t="s">
        <v>75</v>
      </c>
      <c r="AA142" s="88">
        <v>1</v>
      </c>
    </row>
    <row r="143" spans="1:27">
      <c r="A143" s="85">
        <v>143</v>
      </c>
      <c r="B143" s="85">
        <v>20</v>
      </c>
      <c r="C143" s="86" t="s">
        <v>39</v>
      </c>
      <c r="D143" s="85" t="s">
        <v>40</v>
      </c>
      <c r="E143" s="85">
        <v>2006</v>
      </c>
      <c r="F143" s="87" t="s">
        <v>40</v>
      </c>
      <c r="G143" s="88">
        <v>0.98</v>
      </c>
      <c r="H143" s="88" t="s">
        <v>75</v>
      </c>
      <c r="I143" s="88" t="s">
        <v>75</v>
      </c>
      <c r="J143" s="88">
        <f t="shared" si="4"/>
        <v>0.98</v>
      </c>
      <c r="K143" s="88">
        <v>0.9</v>
      </c>
      <c r="L143" s="88">
        <v>0.6</v>
      </c>
      <c r="M143" s="88">
        <v>0.85</v>
      </c>
      <c r="N143" s="88">
        <v>0.97499999999999998</v>
      </c>
      <c r="O143" s="88" t="s">
        <v>75</v>
      </c>
      <c r="P143" s="88" t="s">
        <v>75</v>
      </c>
      <c r="Q143" s="88" t="s">
        <v>75</v>
      </c>
      <c r="R143" s="88" t="s">
        <v>75</v>
      </c>
      <c r="S143" s="88">
        <v>0.97499999999999998</v>
      </c>
      <c r="T143" s="88" t="s">
        <v>75</v>
      </c>
      <c r="U143" s="88" t="s">
        <v>75</v>
      </c>
      <c r="V143" s="88" t="s">
        <v>75</v>
      </c>
      <c r="W143" s="88" t="s">
        <v>75</v>
      </c>
      <c r="X143" s="88" t="s">
        <v>75</v>
      </c>
      <c r="Y143" s="88">
        <f t="shared" si="5"/>
        <v>0.97499999999999998</v>
      </c>
      <c r="Z143" s="88">
        <v>0</v>
      </c>
      <c r="AA143" s="88">
        <v>1</v>
      </c>
    </row>
    <row r="144" spans="1:27">
      <c r="A144" s="85">
        <v>144</v>
      </c>
      <c r="B144" s="85">
        <v>20</v>
      </c>
      <c r="C144" s="86" t="s">
        <v>43</v>
      </c>
      <c r="D144" s="85" t="s">
        <v>72</v>
      </c>
      <c r="E144" s="85">
        <v>2007</v>
      </c>
      <c r="F144" s="87" t="s">
        <v>72</v>
      </c>
      <c r="G144" s="88">
        <v>0.98</v>
      </c>
      <c r="H144" s="88" t="s">
        <v>75</v>
      </c>
      <c r="I144" s="88" t="s">
        <v>75</v>
      </c>
      <c r="J144" s="88">
        <f t="shared" si="4"/>
        <v>0.98</v>
      </c>
      <c r="K144" s="88">
        <v>0.95</v>
      </c>
      <c r="L144" s="88">
        <v>0.98</v>
      </c>
      <c r="M144" s="88">
        <v>0.85</v>
      </c>
      <c r="N144" s="88">
        <v>0.97499999999999998</v>
      </c>
      <c r="O144" s="88" t="s">
        <v>75</v>
      </c>
      <c r="P144" s="88" t="s">
        <v>75</v>
      </c>
      <c r="Q144" s="88" t="s">
        <v>75</v>
      </c>
      <c r="R144" s="88" t="s">
        <v>75</v>
      </c>
      <c r="S144" s="88">
        <v>0.97499999999999998</v>
      </c>
      <c r="T144" s="88" t="s">
        <v>75</v>
      </c>
      <c r="U144" s="88" t="s">
        <v>75</v>
      </c>
      <c r="V144" s="88" t="s">
        <v>75</v>
      </c>
      <c r="W144" s="88" t="s">
        <v>75</v>
      </c>
      <c r="X144" s="88" t="s">
        <v>75</v>
      </c>
      <c r="Y144" s="88">
        <f t="shared" si="5"/>
        <v>0.97499999999999998</v>
      </c>
      <c r="Z144" s="88">
        <v>0.95499999999999996</v>
      </c>
      <c r="AA144" s="88">
        <v>1</v>
      </c>
    </row>
    <row r="145" spans="1:27">
      <c r="A145" s="85">
        <v>145</v>
      </c>
      <c r="B145" s="85">
        <v>20</v>
      </c>
      <c r="C145" s="86" t="s">
        <v>57</v>
      </c>
      <c r="D145" s="85" t="s">
        <v>46</v>
      </c>
      <c r="E145" s="85"/>
      <c r="F145" s="87" t="s">
        <v>47</v>
      </c>
      <c r="G145" s="88">
        <v>0.98</v>
      </c>
      <c r="H145" s="88" t="s">
        <v>75</v>
      </c>
      <c r="I145" s="88" t="s">
        <v>75</v>
      </c>
      <c r="J145" s="88">
        <f t="shared" si="4"/>
        <v>0.98</v>
      </c>
      <c r="K145" s="88">
        <v>0.2</v>
      </c>
      <c r="L145" s="88" t="s">
        <v>75</v>
      </c>
      <c r="M145" s="88">
        <v>0.82</v>
      </c>
      <c r="N145" s="88">
        <v>0.85</v>
      </c>
      <c r="O145" s="88" t="s">
        <v>75</v>
      </c>
      <c r="P145" s="88" t="s">
        <v>75</v>
      </c>
      <c r="Q145" s="88" t="s">
        <v>75</v>
      </c>
      <c r="R145" s="88" t="s">
        <v>75</v>
      </c>
      <c r="S145" s="88" t="s">
        <v>75</v>
      </c>
      <c r="T145" s="88" t="s">
        <v>75</v>
      </c>
      <c r="U145" s="88" t="s">
        <v>75</v>
      </c>
      <c r="V145" s="88" t="s">
        <v>75</v>
      </c>
      <c r="W145" s="88">
        <v>9.85</v>
      </c>
      <c r="X145" s="88" t="s">
        <v>75</v>
      </c>
      <c r="Y145" s="88">
        <f t="shared" si="5"/>
        <v>5.35</v>
      </c>
      <c r="Z145" s="88" t="s">
        <v>75</v>
      </c>
      <c r="AA145" s="88">
        <v>0.8</v>
      </c>
    </row>
    <row r="146" spans="1:27">
      <c r="A146" s="85">
        <v>146</v>
      </c>
      <c r="B146" s="85">
        <v>21</v>
      </c>
      <c r="C146" s="86" t="s">
        <v>29</v>
      </c>
      <c r="D146" s="85" t="s">
        <v>71</v>
      </c>
      <c r="E146" s="85">
        <v>2101</v>
      </c>
      <c r="F146" s="87" t="s">
        <v>71</v>
      </c>
      <c r="G146" s="88">
        <v>0.98</v>
      </c>
      <c r="H146" s="88" t="s">
        <v>75</v>
      </c>
      <c r="I146" s="88" t="s">
        <v>75</v>
      </c>
      <c r="J146" s="88">
        <f t="shared" si="4"/>
        <v>0.98</v>
      </c>
      <c r="K146" s="88">
        <v>0.95</v>
      </c>
      <c r="L146" s="88">
        <v>0</v>
      </c>
      <c r="M146" s="88">
        <v>0.98</v>
      </c>
      <c r="N146" s="88">
        <v>0.97499999999999998</v>
      </c>
      <c r="O146" s="88" t="s">
        <v>75</v>
      </c>
      <c r="P146" s="88" t="s">
        <v>75</v>
      </c>
      <c r="Q146" s="88" t="s">
        <v>75</v>
      </c>
      <c r="R146" s="88" t="s">
        <v>75</v>
      </c>
      <c r="S146" s="88">
        <v>0.97499999999999998</v>
      </c>
      <c r="T146" s="88" t="s">
        <v>75</v>
      </c>
      <c r="U146" s="88" t="s">
        <v>75</v>
      </c>
      <c r="V146" s="88">
        <v>0.97499999999999998</v>
      </c>
      <c r="W146" s="88" t="s">
        <v>75</v>
      </c>
      <c r="X146" s="88" t="s">
        <v>75</v>
      </c>
      <c r="Y146" s="88">
        <f t="shared" si="5"/>
        <v>0.97499999999999998</v>
      </c>
      <c r="Z146" s="88">
        <v>0.95499999999999996</v>
      </c>
      <c r="AA146" s="88">
        <v>1</v>
      </c>
    </row>
    <row r="147" spans="1:27">
      <c r="A147" s="85">
        <v>147</v>
      </c>
      <c r="B147" s="85">
        <v>21</v>
      </c>
      <c r="C147" s="86" t="s">
        <v>31</v>
      </c>
      <c r="D147" s="85" t="s">
        <v>76</v>
      </c>
      <c r="E147" s="85">
        <v>2102</v>
      </c>
      <c r="F147" s="87" t="s">
        <v>33</v>
      </c>
      <c r="G147" s="88">
        <v>0.98</v>
      </c>
      <c r="H147" s="88" t="s">
        <v>75</v>
      </c>
      <c r="I147" s="88" t="s">
        <v>75</v>
      </c>
      <c r="J147" s="88">
        <f t="shared" si="4"/>
        <v>0.98</v>
      </c>
      <c r="K147" s="88">
        <v>0.6</v>
      </c>
      <c r="L147" s="88">
        <v>0.98</v>
      </c>
      <c r="M147" s="88">
        <v>0.98</v>
      </c>
      <c r="N147" s="88">
        <v>0.97499999999999998</v>
      </c>
      <c r="O147" s="88" t="s">
        <v>75</v>
      </c>
      <c r="P147" s="88" t="s">
        <v>75</v>
      </c>
      <c r="Q147" s="88" t="s">
        <v>75</v>
      </c>
      <c r="R147" s="88">
        <v>0.97499999999999998</v>
      </c>
      <c r="S147" s="88">
        <v>0.97499999999999998</v>
      </c>
      <c r="T147" s="88" t="s">
        <v>75</v>
      </c>
      <c r="U147" s="88" t="s">
        <v>75</v>
      </c>
      <c r="V147" s="88" t="s">
        <v>75</v>
      </c>
      <c r="W147" s="88" t="s">
        <v>75</v>
      </c>
      <c r="X147" s="88" t="s">
        <v>75</v>
      </c>
      <c r="Y147" s="88">
        <f t="shared" si="5"/>
        <v>0.97499999999999998</v>
      </c>
      <c r="Z147" s="88" t="s">
        <v>75</v>
      </c>
      <c r="AA147" s="88">
        <v>1</v>
      </c>
    </row>
    <row r="148" spans="1:27">
      <c r="A148" s="85">
        <v>148</v>
      </c>
      <c r="B148" s="85">
        <v>21</v>
      </c>
      <c r="C148" s="86" t="s">
        <v>31</v>
      </c>
      <c r="D148" s="85" t="s">
        <v>35</v>
      </c>
      <c r="E148" s="85">
        <v>2103</v>
      </c>
      <c r="F148" s="87" t="s">
        <v>36</v>
      </c>
      <c r="G148" s="88">
        <v>0.98</v>
      </c>
      <c r="H148" s="88" t="s">
        <v>75</v>
      </c>
      <c r="I148" s="88" t="s">
        <v>75</v>
      </c>
      <c r="J148" s="88">
        <f t="shared" si="4"/>
        <v>0.98</v>
      </c>
      <c r="K148" s="88">
        <v>0.95</v>
      </c>
      <c r="L148" s="88">
        <v>0.98</v>
      </c>
      <c r="M148" s="88">
        <v>0.98</v>
      </c>
      <c r="N148" s="88">
        <v>0.97499999999999998</v>
      </c>
      <c r="O148" s="88" t="s">
        <v>75</v>
      </c>
      <c r="P148" s="88">
        <v>0.97499999999999998</v>
      </c>
      <c r="Q148" s="88" t="s">
        <v>75</v>
      </c>
      <c r="R148" s="88" t="s">
        <v>75</v>
      </c>
      <c r="S148" s="88" t="s">
        <v>75</v>
      </c>
      <c r="T148" s="88" t="s">
        <v>75</v>
      </c>
      <c r="U148" s="88" t="s">
        <v>75</v>
      </c>
      <c r="V148" s="88">
        <v>0.97499999999999998</v>
      </c>
      <c r="W148" s="88" t="s">
        <v>75</v>
      </c>
      <c r="X148" s="88" t="s">
        <v>75</v>
      </c>
      <c r="Y148" s="88">
        <f t="shared" si="5"/>
        <v>0.97499999999999998</v>
      </c>
      <c r="Z148" s="88">
        <v>0.95499999999999996</v>
      </c>
      <c r="AA148" s="88">
        <v>1</v>
      </c>
    </row>
    <row r="149" spans="1:27">
      <c r="A149" s="85">
        <v>149</v>
      </c>
      <c r="B149" s="85">
        <v>21</v>
      </c>
      <c r="C149" s="86" t="s">
        <v>57</v>
      </c>
      <c r="D149" s="85" t="s">
        <v>77</v>
      </c>
      <c r="E149" s="85">
        <v>2104</v>
      </c>
      <c r="F149" s="87" t="s">
        <v>59</v>
      </c>
      <c r="G149" s="88">
        <v>0.98</v>
      </c>
      <c r="H149" s="88" t="s">
        <v>75</v>
      </c>
      <c r="I149" s="88" t="s">
        <v>75</v>
      </c>
      <c r="J149" s="88">
        <f t="shared" si="4"/>
        <v>0.98</v>
      </c>
      <c r="K149" s="88">
        <v>0</v>
      </c>
      <c r="L149" s="88" t="s">
        <v>75</v>
      </c>
      <c r="M149" s="88">
        <v>0.85</v>
      </c>
      <c r="N149" s="88">
        <v>0.85</v>
      </c>
      <c r="O149" s="88" t="s">
        <v>75</v>
      </c>
      <c r="P149" s="88" t="s">
        <v>75</v>
      </c>
      <c r="Q149" s="88" t="s">
        <v>75</v>
      </c>
      <c r="R149" s="88" t="s">
        <v>75</v>
      </c>
      <c r="S149" s="88" t="s">
        <v>75</v>
      </c>
      <c r="T149" s="88" t="s">
        <v>75</v>
      </c>
      <c r="U149" s="88" t="s">
        <v>75</v>
      </c>
      <c r="V149" s="88" t="s">
        <v>75</v>
      </c>
      <c r="W149" s="88" t="s">
        <v>75</v>
      </c>
      <c r="X149" s="88" t="s">
        <v>75</v>
      </c>
      <c r="Y149" s="88">
        <f t="shared" si="5"/>
        <v>0.85</v>
      </c>
      <c r="Z149" s="88" t="s">
        <v>75</v>
      </c>
      <c r="AA149" s="88">
        <v>1</v>
      </c>
    </row>
    <row r="150" spans="1:27">
      <c r="A150" s="85">
        <v>150</v>
      </c>
      <c r="B150" s="85">
        <v>21</v>
      </c>
      <c r="C150" s="86" t="s">
        <v>43</v>
      </c>
      <c r="D150" s="85" t="s">
        <v>72</v>
      </c>
      <c r="E150" s="85">
        <v>2105</v>
      </c>
      <c r="F150" s="87" t="s">
        <v>72</v>
      </c>
      <c r="G150" s="88">
        <v>0.98</v>
      </c>
      <c r="H150" s="88" t="s">
        <v>75</v>
      </c>
      <c r="I150" s="88" t="s">
        <v>75</v>
      </c>
      <c r="J150" s="88">
        <f t="shared" si="4"/>
        <v>0.98</v>
      </c>
      <c r="K150" s="88">
        <v>0.6</v>
      </c>
      <c r="L150" s="88">
        <v>0.6</v>
      </c>
      <c r="M150" s="88">
        <v>0.98</v>
      </c>
      <c r="N150" s="88">
        <v>0.97499999999999998</v>
      </c>
      <c r="O150" s="88" t="s">
        <v>75</v>
      </c>
      <c r="P150" s="88" t="s">
        <v>75</v>
      </c>
      <c r="Q150" s="88" t="s">
        <v>75</v>
      </c>
      <c r="R150" s="88">
        <v>0.85</v>
      </c>
      <c r="S150" s="88">
        <v>0.97499999999999998</v>
      </c>
      <c r="T150" s="88" t="s">
        <v>75</v>
      </c>
      <c r="U150" s="88" t="s">
        <v>75</v>
      </c>
      <c r="V150" s="88" t="s">
        <v>75</v>
      </c>
      <c r="W150" s="88" t="s">
        <v>75</v>
      </c>
      <c r="X150" s="88" t="s">
        <v>75</v>
      </c>
      <c r="Y150" s="88">
        <f t="shared" si="5"/>
        <v>0.93333333333333324</v>
      </c>
      <c r="Z150" s="88">
        <v>0.47749999999999998</v>
      </c>
      <c r="AA150" s="88">
        <v>1</v>
      </c>
    </row>
    <row r="151" spans="1:27">
      <c r="A151" s="85">
        <v>151</v>
      </c>
      <c r="B151" s="85">
        <v>22</v>
      </c>
      <c r="C151" s="86" t="s">
        <v>29</v>
      </c>
      <c r="D151" s="85" t="s">
        <v>71</v>
      </c>
      <c r="E151" s="85">
        <v>2201</v>
      </c>
      <c r="F151" s="87" t="s">
        <v>71</v>
      </c>
      <c r="G151" s="88">
        <v>0.98</v>
      </c>
      <c r="H151" s="88" t="s">
        <v>75</v>
      </c>
      <c r="I151" s="88" t="s">
        <v>75</v>
      </c>
      <c r="J151" s="88">
        <f t="shared" si="4"/>
        <v>0.98</v>
      </c>
      <c r="K151" s="88">
        <v>0.95</v>
      </c>
      <c r="L151" s="88">
        <v>0.6</v>
      </c>
      <c r="M151" s="88">
        <v>0.98</v>
      </c>
      <c r="N151" s="88">
        <v>0.97499999999999998</v>
      </c>
      <c r="O151" s="88" t="s">
        <v>75</v>
      </c>
      <c r="P151" s="88" t="s">
        <v>75</v>
      </c>
      <c r="Q151" s="88" t="s">
        <v>75</v>
      </c>
      <c r="R151" s="88" t="s">
        <v>75</v>
      </c>
      <c r="S151" s="88">
        <v>0.97499999999999998</v>
      </c>
      <c r="T151" s="88" t="s">
        <v>75</v>
      </c>
      <c r="U151" s="88" t="s">
        <v>75</v>
      </c>
      <c r="V151" s="88">
        <v>0.97499999999999998</v>
      </c>
      <c r="W151" s="88" t="s">
        <v>75</v>
      </c>
      <c r="X151" s="88" t="s">
        <v>75</v>
      </c>
      <c r="Y151" s="88">
        <f t="shared" si="5"/>
        <v>0.97499999999999998</v>
      </c>
      <c r="Z151" s="88">
        <v>0.71630000000000005</v>
      </c>
      <c r="AA151" s="88">
        <v>1</v>
      </c>
    </row>
    <row r="152" spans="1:27">
      <c r="A152" s="85">
        <v>152</v>
      </c>
      <c r="B152" s="85">
        <v>22</v>
      </c>
      <c r="C152" s="86" t="s">
        <v>57</v>
      </c>
      <c r="D152" s="85" t="s">
        <v>78</v>
      </c>
      <c r="E152" s="85">
        <v>2202</v>
      </c>
      <c r="F152" s="87" t="s">
        <v>59</v>
      </c>
      <c r="G152" s="88">
        <v>0.95</v>
      </c>
      <c r="H152" s="88" t="s">
        <v>75</v>
      </c>
      <c r="I152" s="88" t="s">
        <v>75</v>
      </c>
      <c r="J152" s="88">
        <f t="shared" si="4"/>
        <v>0.95</v>
      </c>
      <c r="K152" s="88">
        <v>0.5</v>
      </c>
      <c r="L152" s="88" t="s">
        <v>75</v>
      </c>
      <c r="M152" s="88">
        <v>0.85</v>
      </c>
      <c r="N152" s="88">
        <v>0.97499999999999998</v>
      </c>
      <c r="O152" s="88" t="s">
        <v>75</v>
      </c>
      <c r="P152" s="88" t="s">
        <v>75</v>
      </c>
      <c r="Q152" s="88" t="s">
        <v>75</v>
      </c>
      <c r="R152" s="88" t="s">
        <v>75</v>
      </c>
      <c r="S152" s="88" t="s">
        <v>75</v>
      </c>
      <c r="T152" s="88" t="s">
        <v>75</v>
      </c>
      <c r="U152" s="88" t="s">
        <v>75</v>
      </c>
      <c r="V152" s="88" t="s">
        <v>75</v>
      </c>
      <c r="W152" s="88" t="s">
        <v>75</v>
      </c>
      <c r="X152" s="88" t="s">
        <v>75</v>
      </c>
      <c r="Y152" s="88">
        <f t="shared" si="5"/>
        <v>0.97499999999999998</v>
      </c>
      <c r="Z152" s="88" t="s">
        <v>75</v>
      </c>
      <c r="AA152" s="88">
        <v>1</v>
      </c>
    </row>
    <row r="153" spans="1:27">
      <c r="A153" s="85">
        <v>153</v>
      </c>
      <c r="B153" s="85">
        <v>22</v>
      </c>
      <c r="C153" s="86" t="s">
        <v>31</v>
      </c>
      <c r="D153" s="85" t="s">
        <v>37</v>
      </c>
      <c r="E153" s="85">
        <v>2203</v>
      </c>
      <c r="F153" s="87" t="s">
        <v>36</v>
      </c>
      <c r="G153" s="88">
        <v>0.98</v>
      </c>
      <c r="H153" s="88" t="s">
        <v>75</v>
      </c>
      <c r="I153" s="88" t="s">
        <v>75</v>
      </c>
      <c r="J153" s="88">
        <f t="shared" si="4"/>
        <v>0.98</v>
      </c>
      <c r="K153" s="88">
        <v>0.95</v>
      </c>
      <c r="L153" s="88">
        <v>0.98</v>
      </c>
      <c r="M153" s="88">
        <v>0.98</v>
      </c>
      <c r="N153" s="88">
        <v>0.97499999999999998</v>
      </c>
      <c r="O153" s="88" t="s">
        <v>75</v>
      </c>
      <c r="P153" s="88">
        <v>0.97499999999999998</v>
      </c>
      <c r="Q153" s="88" t="s">
        <v>75</v>
      </c>
      <c r="R153" s="88" t="s">
        <v>75</v>
      </c>
      <c r="S153" s="88" t="s">
        <v>75</v>
      </c>
      <c r="T153" s="88" t="s">
        <v>75</v>
      </c>
      <c r="U153" s="88" t="s">
        <v>75</v>
      </c>
      <c r="V153" s="88">
        <v>0.97499999999999998</v>
      </c>
      <c r="W153" s="88" t="s">
        <v>75</v>
      </c>
      <c r="X153" s="88" t="s">
        <v>75</v>
      </c>
      <c r="Y153" s="88">
        <f t="shared" si="5"/>
        <v>0.97499999999999998</v>
      </c>
      <c r="Z153" s="88">
        <v>0.95499999999999996</v>
      </c>
      <c r="AA153" s="88">
        <v>1</v>
      </c>
    </row>
    <row r="154" spans="1:27">
      <c r="A154" s="85">
        <v>154</v>
      </c>
      <c r="B154" s="85">
        <v>22</v>
      </c>
      <c r="C154" s="86" t="s">
        <v>31</v>
      </c>
      <c r="D154" s="85" t="s">
        <v>38</v>
      </c>
      <c r="E154" s="85">
        <v>2204</v>
      </c>
      <c r="F154" s="87" t="s">
        <v>33</v>
      </c>
      <c r="G154" s="88">
        <v>0.98</v>
      </c>
      <c r="H154" s="88" t="s">
        <v>75</v>
      </c>
      <c r="I154" s="88" t="s">
        <v>75</v>
      </c>
      <c r="J154" s="88">
        <f t="shared" si="4"/>
        <v>0.98</v>
      </c>
      <c r="K154" s="88">
        <v>0.95</v>
      </c>
      <c r="L154" s="88">
        <v>0.98</v>
      </c>
      <c r="M154" s="88">
        <v>0.98</v>
      </c>
      <c r="N154" s="88">
        <v>0.97499999999999998</v>
      </c>
      <c r="O154" s="88" t="s">
        <v>75</v>
      </c>
      <c r="P154" s="88" t="s">
        <v>75</v>
      </c>
      <c r="Q154" s="88" t="s">
        <v>75</v>
      </c>
      <c r="R154" s="88">
        <v>0.97499999999999998</v>
      </c>
      <c r="S154" s="88">
        <v>0.97499999999999998</v>
      </c>
      <c r="T154" s="88" t="s">
        <v>75</v>
      </c>
      <c r="U154" s="88" t="s">
        <v>75</v>
      </c>
      <c r="V154" s="88" t="s">
        <v>75</v>
      </c>
      <c r="W154" s="88" t="s">
        <v>75</v>
      </c>
      <c r="X154" s="88" t="s">
        <v>75</v>
      </c>
      <c r="Y154" s="88">
        <f t="shared" si="5"/>
        <v>0.97499999999999998</v>
      </c>
      <c r="Z154" s="88" t="s">
        <v>75</v>
      </c>
      <c r="AA154" s="88">
        <v>1</v>
      </c>
    </row>
    <row r="155" spans="1:27">
      <c r="A155" s="85">
        <v>155</v>
      </c>
      <c r="B155" s="85">
        <v>22</v>
      </c>
      <c r="C155" s="86" t="s">
        <v>43</v>
      </c>
      <c r="D155" s="85" t="s">
        <v>72</v>
      </c>
      <c r="E155" s="85">
        <v>2206</v>
      </c>
      <c r="F155" s="87" t="s">
        <v>72</v>
      </c>
      <c r="G155" s="88">
        <v>0.98</v>
      </c>
      <c r="H155" s="88" t="s">
        <v>75</v>
      </c>
      <c r="I155" s="88" t="s">
        <v>75</v>
      </c>
      <c r="J155" s="88">
        <f t="shared" si="4"/>
        <v>0.98</v>
      </c>
      <c r="K155" s="88">
        <v>0.6</v>
      </c>
      <c r="L155" s="88">
        <v>0.6</v>
      </c>
      <c r="M155" s="88">
        <v>0.98</v>
      </c>
      <c r="N155" s="88">
        <v>0.97499999999999998</v>
      </c>
      <c r="O155" s="88" t="s">
        <v>75</v>
      </c>
      <c r="P155" s="88" t="s">
        <v>75</v>
      </c>
      <c r="Q155" s="88" t="s">
        <v>75</v>
      </c>
      <c r="R155" s="88">
        <v>0.97499999999999998</v>
      </c>
      <c r="S155" s="88">
        <v>0.97499999999999998</v>
      </c>
      <c r="T155" s="88" t="s">
        <v>75</v>
      </c>
      <c r="U155" s="88" t="s">
        <v>75</v>
      </c>
      <c r="V155" s="88" t="s">
        <v>75</v>
      </c>
      <c r="W155" s="88" t="s">
        <v>75</v>
      </c>
      <c r="X155" s="88" t="s">
        <v>75</v>
      </c>
      <c r="Y155" s="88">
        <f t="shared" si="5"/>
        <v>0.97499999999999998</v>
      </c>
      <c r="Z155" s="88">
        <v>0.47749999999999998</v>
      </c>
      <c r="AA155" s="88">
        <v>1</v>
      </c>
    </row>
    <row r="156" spans="1:27">
      <c r="A156" s="85">
        <v>156</v>
      </c>
      <c r="B156" s="85">
        <v>22</v>
      </c>
      <c r="C156" s="86" t="s">
        <v>52</v>
      </c>
      <c r="D156" s="85" t="s">
        <v>53</v>
      </c>
      <c r="E156" s="85">
        <v>2205</v>
      </c>
      <c r="F156" s="87" t="s">
        <v>47</v>
      </c>
      <c r="G156" s="88">
        <v>0.95</v>
      </c>
      <c r="H156" s="88" t="s">
        <v>75</v>
      </c>
      <c r="I156" s="88" t="s">
        <v>75</v>
      </c>
      <c r="J156" s="88">
        <f t="shared" si="4"/>
        <v>0.95</v>
      </c>
      <c r="K156" s="88">
        <v>0.5</v>
      </c>
      <c r="L156" s="88">
        <v>0.25</v>
      </c>
      <c r="M156" s="88">
        <v>0.85</v>
      </c>
      <c r="N156" s="88">
        <v>0.97499999999999998</v>
      </c>
      <c r="O156" s="88" t="s">
        <v>75</v>
      </c>
      <c r="P156" s="88" t="s">
        <v>75</v>
      </c>
      <c r="Q156" s="88" t="s">
        <v>89</v>
      </c>
      <c r="R156" s="88" t="s">
        <v>75</v>
      </c>
      <c r="S156" s="88" t="s">
        <v>75</v>
      </c>
      <c r="T156" s="88" t="s">
        <v>75</v>
      </c>
      <c r="U156" s="88" t="s">
        <v>75</v>
      </c>
      <c r="V156" s="88" t="s">
        <v>75</v>
      </c>
      <c r="W156" s="88" t="s">
        <v>75</v>
      </c>
      <c r="X156" s="88" t="s">
        <v>75</v>
      </c>
      <c r="Y156" s="88">
        <f t="shared" si="5"/>
        <v>0.97499999999999998</v>
      </c>
      <c r="Z156" s="88" t="s">
        <v>75</v>
      </c>
      <c r="AA156" s="88">
        <v>1</v>
      </c>
    </row>
    <row r="157" spans="1:27">
      <c r="A157" s="85">
        <v>157</v>
      </c>
      <c r="B157" s="85">
        <v>23</v>
      </c>
      <c r="C157" s="86" t="s">
        <v>29</v>
      </c>
      <c r="D157" s="85" t="s">
        <v>71</v>
      </c>
      <c r="E157" s="85">
        <v>2301</v>
      </c>
      <c r="F157" s="87" t="s">
        <v>71</v>
      </c>
      <c r="G157" s="88">
        <v>0.98</v>
      </c>
      <c r="H157" s="88" t="s">
        <v>75</v>
      </c>
      <c r="I157" s="88" t="s">
        <v>75</v>
      </c>
      <c r="J157" s="88">
        <f t="shared" si="4"/>
        <v>0.98</v>
      </c>
      <c r="K157" s="88">
        <v>0.95</v>
      </c>
      <c r="L157" s="88">
        <v>0.98</v>
      </c>
      <c r="M157" s="88">
        <v>0.98</v>
      </c>
      <c r="N157" s="88">
        <v>0.97499999999999998</v>
      </c>
      <c r="O157" s="88" t="s">
        <v>75</v>
      </c>
      <c r="P157" s="88">
        <v>0.97499999999999998</v>
      </c>
      <c r="Q157" s="88" t="s">
        <v>75</v>
      </c>
      <c r="R157" s="88" t="s">
        <v>75</v>
      </c>
      <c r="S157" s="88" t="s">
        <v>75</v>
      </c>
      <c r="T157" s="88" t="s">
        <v>75</v>
      </c>
      <c r="U157" s="88" t="s">
        <v>75</v>
      </c>
      <c r="V157" s="88" t="s">
        <v>75</v>
      </c>
      <c r="W157" s="88" t="s">
        <v>75</v>
      </c>
      <c r="X157" s="88">
        <v>0.95499999999999996</v>
      </c>
      <c r="Y157" s="88">
        <f t="shared" si="5"/>
        <v>0.96833333333333327</v>
      </c>
      <c r="Z157" s="88">
        <v>0.71630000000000005</v>
      </c>
      <c r="AA157" s="88">
        <v>1</v>
      </c>
    </row>
    <row r="158" spans="1:27">
      <c r="A158" s="85">
        <v>158</v>
      </c>
      <c r="B158" s="85">
        <v>23</v>
      </c>
      <c r="C158" s="86" t="s">
        <v>31</v>
      </c>
      <c r="D158" s="85" t="s">
        <v>76</v>
      </c>
      <c r="E158" s="85">
        <v>2302</v>
      </c>
      <c r="F158" s="87" t="s">
        <v>33</v>
      </c>
      <c r="G158" s="88">
        <v>0.95</v>
      </c>
      <c r="H158" s="88" t="s">
        <v>75</v>
      </c>
      <c r="I158" s="88" t="s">
        <v>75</v>
      </c>
      <c r="J158" s="88">
        <f t="shared" si="4"/>
        <v>0.95</v>
      </c>
      <c r="K158" s="88">
        <v>0.95</v>
      </c>
      <c r="L158" s="88">
        <v>0.98</v>
      </c>
      <c r="M158" s="88">
        <v>0.98</v>
      </c>
      <c r="N158" s="88">
        <v>0.97499999999999998</v>
      </c>
      <c r="O158" s="88" t="s">
        <v>75</v>
      </c>
      <c r="P158" s="88" t="s">
        <v>75</v>
      </c>
      <c r="Q158" s="88" t="s">
        <v>75</v>
      </c>
      <c r="R158" s="88">
        <v>0.97499999999999998</v>
      </c>
      <c r="S158" s="88">
        <v>0.97499999999999998</v>
      </c>
      <c r="T158" s="88" t="s">
        <v>75</v>
      </c>
      <c r="U158" s="88" t="s">
        <v>75</v>
      </c>
      <c r="V158" s="88" t="s">
        <v>75</v>
      </c>
      <c r="W158" s="88" t="s">
        <v>75</v>
      </c>
      <c r="X158" s="88" t="s">
        <v>75</v>
      </c>
      <c r="Y158" s="88">
        <f t="shared" si="5"/>
        <v>0.97499999999999998</v>
      </c>
      <c r="Z158" s="88" t="s">
        <v>75</v>
      </c>
      <c r="AA158" s="88">
        <v>1</v>
      </c>
    </row>
    <row r="159" spans="1:27">
      <c r="A159" s="85">
        <v>159</v>
      </c>
      <c r="B159" s="85">
        <v>23</v>
      </c>
      <c r="C159" s="86" t="s">
        <v>31</v>
      </c>
      <c r="D159" s="85" t="s">
        <v>35</v>
      </c>
      <c r="E159" s="85">
        <v>2303</v>
      </c>
      <c r="F159" s="87" t="s">
        <v>36</v>
      </c>
      <c r="G159" s="88">
        <v>0.95</v>
      </c>
      <c r="H159" s="88" t="s">
        <v>75</v>
      </c>
      <c r="I159" s="88" t="s">
        <v>75</v>
      </c>
      <c r="J159" s="88">
        <f t="shared" si="4"/>
        <v>0.95</v>
      </c>
      <c r="K159" s="88">
        <v>0.95</v>
      </c>
      <c r="L159" s="88">
        <v>0.98</v>
      </c>
      <c r="M159" s="88">
        <v>0.98</v>
      </c>
      <c r="N159" s="88">
        <v>0.97499999999999998</v>
      </c>
      <c r="O159" s="88" t="s">
        <v>75</v>
      </c>
      <c r="P159" s="88">
        <v>0.97499999999999998</v>
      </c>
      <c r="Q159" s="88" t="s">
        <v>75</v>
      </c>
      <c r="R159" s="88" t="s">
        <v>75</v>
      </c>
      <c r="S159" s="88" t="s">
        <v>75</v>
      </c>
      <c r="T159" s="88" t="s">
        <v>75</v>
      </c>
      <c r="U159" s="88" t="s">
        <v>75</v>
      </c>
      <c r="V159" s="88" t="s">
        <v>75</v>
      </c>
      <c r="W159" s="88" t="s">
        <v>75</v>
      </c>
      <c r="X159" s="88" t="s">
        <v>75</v>
      </c>
      <c r="Y159" s="88">
        <f t="shared" si="5"/>
        <v>0.97499999999999998</v>
      </c>
      <c r="Z159" s="88">
        <v>0.95499999999999996</v>
      </c>
      <c r="AA159" s="88">
        <v>1</v>
      </c>
    </row>
    <row r="160" spans="1:27">
      <c r="A160" s="85">
        <v>160</v>
      </c>
      <c r="B160" s="85">
        <v>23</v>
      </c>
      <c r="C160" s="86" t="s">
        <v>57</v>
      </c>
      <c r="D160" s="85" t="s">
        <v>77</v>
      </c>
      <c r="E160" s="85">
        <v>2304</v>
      </c>
      <c r="F160" s="87" t="s">
        <v>59</v>
      </c>
      <c r="G160" s="88">
        <v>0.9</v>
      </c>
      <c r="H160" s="88" t="s">
        <v>75</v>
      </c>
      <c r="I160" s="88" t="s">
        <v>75</v>
      </c>
      <c r="J160" s="88">
        <f t="shared" si="4"/>
        <v>0.9</v>
      </c>
      <c r="K160" s="88">
        <v>0</v>
      </c>
      <c r="L160" s="88" t="s">
        <v>75</v>
      </c>
      <c r="M160" s="88">
        <v>0.6</v>
      </c>
      <c r="N160" s="88">
        <v>0.97499999999999998</v>
      </c>
      <c r="O160" s="88" t="s">
        <v>75</v>
      </c>
      <c r="P160" s="88" t="s">
        <v>75</v>
      </c>
      <c r="Q160" s="88" t="s">
        <v>75</v>
      </c>
      <c r="R160" s="88" t="s">
        <v>75</v>
      </c>
      <c r="S160" s="88" t="s">
        <v>75</v>
      </c>
      <c r="T160" s="88" t="s">
        <v>75</v>
      </c>
      <c r="U160" s="88" t="s">
        <v>75</v>
      </c>
      <c r="V160" s="88" t="s">
        <v>75</v>
      </c>
      <c r="W160" s="88" t="s">
        <v>75</v>
      </c>
      <c r="X160" s="88" t="s">
        <v>75</v>
      </c>
      <c r="Y160" s="88">
        <f t="shared" si="5"/>
        <v>0.97499999999999998</v>
      </c>
      <c r="Z160" s="88" t="s">
        <v>75</v>
      </c>
      <c r="AA160" s="88">
        <v>1</v>
      </c>
    </row>
    <row r="161" spans="1:27">
      <c r="A161" s="85">
        <v>161</v>
      </c>
      <c r="B161" s="85">
        <v>23</v>
      </c>
      <c r="C161" s="86" t="s">
        <v>39</v>
      </c>
      <c r="D161" s="85" t="s">
        <v>54</v>
      </c>
      <c r="E161" s="85">
        <v>2305</v>
      </c>
      <c r="F161" s="87" t="s">
        <v>54</v>
      </c>
      <c r="G161" s="88">
        <v>0.95</v>
      </c>
      <c r="H161" s="88" t="s">
        <v>75</v>
      </c>
      <c r="I161" s="88" t="s">
        <v>75</v>
      </c>
      <c r="J161" s="88">
        <f t="shared" si="4"/>
        <v>0.95</v>
      </c>
      <c r="K161" s="88">
        <v>0.95</v>
      </c>
      <c r="L161" s="88">
        <v>0.6</v>
      </c>
      <c r="M161" s="88">
        <v>0.98</v>
      </c>
      <c r="N161" s="88">
        <v>0.97499999999999998</v>
      </c>
      <c r="O161" s="88" t="s">
        <v>75</v>
      </c>
      <c r="P161" s="88" t="s">
        <v>75</v>
      </c>
      <c r="Q161" s="88" t="s">
        <v>75</v>
      </c>
      <c r="R161" s="88" t="s">
        <v>75</v>
      </c>
      <c r="S161" s="88">
        <v>0.97499999999999998</v>
      </c>
      <c r="T161" s="88" t="s">
        <v>75</v>
      </c>
      <c r="U161" s="88" t="s">
        <v>75</v>
      </c>
      <c r="V161" s="88" t="s">
        <v>75</v>
      </c>
      <c r="W161" s="88" t="s">
        <v>75</v>
      </c>
      <c r="X161" s="88" t="s">
        <v>75</v>
      </c>
      <c r="Y161" s="88">
        <f t="shared" si="5"/>
        <v>0.97499999999999998</v>
      </c>
      <c r="Z161" s="88">
        <v>0.95499999999999996</v>
      </c>
      <c r="AA161" s="88">
        <v>1</v>
      </c>
    </row>
    <row r="162" spans="1:27">
      <c r="A162" s="85">
        <v>162</v>
      </c>
      <c r="B162" s="85">
        <v>23</v>
      </c>
      <c r="C162" s="86" t="s">
        <v>43</v>
      </c>
      <c r="D162" s="85" t="s">
        <v>72</v>
      </c>
      <c r="E162" s="85">
        <v>2306</v>
      </c>
      <c r="F162" s="87" t="s">
        <v>72</v>
      </c>
      <c r="G162" s="88">
        <v>0.95</v>
      </c>
      <c r="H162" s="88" t="s">
        <v>75</v>
      </c>
      <c r="I162" s="88" t="s">
        <v>75</v>
      </c>
      <c r="J162" s="88">
        <f t="shared" si="4"/>
        <v>0.95</v>
      </c>
      <c r="K162" s="88">
        <v>0.95</v>
      </c>
      <c r="L162" s="88">
        <v>0.6</v>
      </c>
      <c r="M162" s="88">
        <v>0.98</v>
      </c>
      <c r="N162" s="88">
        <v>0.97499999999999998</v>
      </c>
      <c r="O162" s="88" t="s">
        <v>75</v>
      </c>
      <c r="P162" s="88" t="s">
        <v>75</v>
      </c>
      <c r="Q162" s="88" t="s">
        <v>75</v>
      </c>
      <c r="R162" s="88">
        <v>0.85</v>
      </c>
      <c r="S162" s="88">
        <v>0.85</v>
      </c>
      <c r="T162" s="88" t="s">
        <v>75</v>
      </c>
      <c r="U162" s="88" t="s">
        <v>75</v>
      </c>
      <c r="V162" s="88" t="s">
        <v>75</v>
      </c>
      <c r="W162" s="88" t="s">
        <v>75</v>
      </c>
      <c r="X162" s="88" t="s">
        <v>75</v>
      </c>
      <c r="Y162" s="88">
        <f t="shared" si="5"/>
        <v>0.89166666666666661</v>
      </c>
      <c r="Z162" s="88">
        <v>0</v>
      </c>
      <c r="AA162" s="88">
        <v>1</v>
      </c>
    </row>
    <row r="163" spans="1:27">
      <c r="A163" s="85">
        <v>163</v>
      </c>
      <c r="B163" s="85">
        <v>24</v>
      </c>
      <c r="C163" s="86" t="s">
        <v>29</v>
      </c>
      <c r="D163" s="85" t="s">
        <v>79</v>
      </c>
      <c r="E163" s="85">
        <v>2401</v>
      </c>
      <c r="F163" s="87" t="s">
        <v>79</v>
      </c>
      <c r="G163" s="88">
        <v>0.95</v>
      </c>
      <c r="H163" s="88" t="s">
        <v>75</v>
      </c>
      <c r="I163" s="88" t="s">
        <v>75</v>
      </c>
      <c r="J163" s="88">
        <f t="shared" si="4"/>
        <v>0.95</v>
      </c>
      <c r="K163" s="88" t="s">
        <v>75</v>
      </c>
      <c r="L163" s="88">
        <v>0.98</v>
      </c>
      <c r="M163" s="88" t="s">
        <v>75</v>
      </c>
      <c r="N163" s="88">
        <v>0.97499999999999998</v>
      </c>
      <c r="O163" s="88" t="s">
        <v>75</v>
      </c>
      <c r="P163" s="88" t="s">
        <v>75</v>
      </c>
      <c r="Q163" s="88" t="s">
        <v>75</v>
      </c>
      <c r="R163" s="88" t="s">
        <v>75</v>
      </c>
      <c r="S163" s="88" t="s">
        <v>75</v>
      </c>
      <c r="T163" s="88" t="s">
        <v>75</v>
      </c>
      <c r="U163" s="88" t="s">
        <v>75</v>
      </c>
      <c r="V163" s="88" t="s">
        <v>75</v>
      </c>
      <c r="W163" s="88" t="s">
        <v>75</v>
      </c>
      <c r="X163" s="88" t="s">
        <v>75</v>
      </c>
      <c r="Y163" s="88">
        <f t="shared" si="5"/>
        <v>0.97499999999999998</v>
      </c>
      <c r="Z163" s="88" t="s">
        <v>75</v>
      </c>
      <c r="AA163" s="88">
        <v>1</v>
      </c>
    </row>
    <row r="164" spans="1:27">
      <c r="A164" s="85">
        <v>164</v>
      </c>
      <c r="B164" s="85">
        <v>24</v>
      </c>
      <c r="C164" s="86" t="s">
        <v>29</v>
      </c>
      <c r="D164" s="85" t="s">
        <v>80</v>
      </c>
      <c r="E164" s="85">
        <v>2402</v>
      </c>
      <c r="F164" s="87" t="s">
        <v>80</v>
      </c>
      <c r="G164" s="88">
        <v>0.95</v>
      </c>
      <c r="H164" s="88" t="s">
        <v>75</v>
      </c>
      <c r="I164" s="88" t="s">
        <v>75</v>
      </c>
      <c r="J164" s="88">
        <f t="shared" si="4"/>
        <v>0.95</v>
      </c>
      <c r="K164" s="88">
        <v>0.95</v>
      </c>
      <c r="L164" s="88">
        <v>0.6</v>
      </c>
      <c r="M164" s="88">
        <v>0</v>
      </c>
      <c r="N164" s="88">
        <v>0.97499999999999998</v>
      </c>
      <c r="O164" s="88" t="s">
        <v>75</v>
      </c>
      <c r="P164" s="88">
        <v>0.97499999999999998</v>
      </c>
      <c r="Q164" s="88" t="s">
        <v>75</v>
      </c>
      <c r="R164" s="88" t="s">
        <v>75</v>
      </c>
      <c r="S164" s="88" t="s">
        <v>75</v>
      </c>
      <c r="T164" s="88" t="s">
        <v>75</v>
      </c>
      <c r="U164" s="88" t="s">
        <v>75</v>
      </c>
      <c r="V164" s="88">
        <v>0.97499999999999998</v>
      </c>
      <c r="W164" s="88" t="s">
        <v>75</v>
      </c>
      <c r="X164" s="88" t="s">
        <v>75</v>
      </c>
      <c r="Y164" s="88">
        <f t="shared" si="5"/>
        <v>0.97499999999999998</v>
      </c>
      <c r="Z164" s="88">
        <v>0</v>
      </c>
      <c r="AA164" s="88">
        <v>1</v>
      </c>
    </row>
    <row r="165" spans="1:27">
      <c r="A165" s="85">
        <v>165</v>
      </c>
      <c r="B165" s="85">
        <v>24</v>
      </c>
      <c r="C165" s="86" t="s">
        <v>31</v>
      </c>
      <c r="D165" s="85" t="s">
        <v>76</v>
      </c>
      <c r="E165" s="85">
        <v>2403</v>
      </c>
      <c r="F165" s="87" t="s">
        <v>33</v>
      </c>
      <c r="G165" s="88">
        <v>0.95</v>
      </c>
      <c r="H165" s="88" t="s">
        <v>75</v>
      </c>
      <c r="I165" s="88" t="s">
        <v>75</v>
      </c>
      <c r="J165" s="88">
        <f t="shared" si="4"/>
        <v>0.95</v>
      </c>
      <c r="K165" s="88">
        <v>0.85</v>
      </c>
      <c r="L165" s="88">
        <v>0.98</v>
      </c>
      <c r="M165" s="88">
        <v>0</v>
      </c>
      <c r="N165" s="88">
        <v>0.97499999999999998</v>
      </c>
      <c r="O165" s="88" t="s">
        <v>75</v>
      </c>
      <c r="P165" s="88" t="s">
        <v>75</v>
      </c>
      <c r="Q165" s="88" t="s">
        <v>75</v>
      </c>
      <c r="R165" s="88">
        <v>0.97499999999999998</v>
      </c>
      <c r="S165" s="88">
        <v>0.97499999999999998</v>
      </c>
      <c r="T165" s="88" t="s">
        <v>75</v>
      </c>
      <c r="U165" s="88" t="s">
        <v>75</v>
      </c>
      <c r="V165" s="88" t="s">
        <v>75</v>
      </c>
      <c r="W165" s="88" t="s">
        <v>75</v>
      </c>
      <c r="X165" s="88" t="s">
        <v>75</v>
      </c>
      <c r="Y165" s="88">
        <f t="shared" si="5"/>
        <v>0.97499999999999998</v>
      </c>
      <c r="Z165" s="88" t="s">
        <v>75</v>
      </c>
      <c r="AA165" s="88">
        <v>1</v>
      </c>
    </row>
    <row r="166" spans="1:27">
      <c r="A166" s="85">
        <v>166</v>
      </c>
      <c r="B166" s="85">
        <v>24</v>
      </c>
      <c r="C166" s="86" t="s">
        <v>31</v>
      </c>
      <c r="D166" s="85" t="s">
        <v>35</v>
      </c>
      <c r="E166" s="85">
        <v>2404</v>
      </c>
      <c r="F166" s="87" t="s">
        <v>36</v>
      </c>
      <c r="G166" s="88">
        <v>0.95</v>
      </c>
      <c r="H166" s="88" t="s">
        <v>75</v>
      </c>
      <c r="I166" s="88" t="s">
        <v>75</v>
      </c>
      <c r="J166" s="88">
        <f t="shared" si="4"/>
        <v>0.95</v>
      </c>
      <c r="K166" s="88">
        <v>0.95</v>
      </c>
      <c r="L166" s="88">
        <v>0.98</v>
      </c>
      <c r="M166" s="88">
        <v>0</v>
      </c>
      <c r="N166" s="88">
        <v>0.97499999999999998</v>
      </c>
      <c r="O166" s="88" t="s">
        <v>75</v>
      </c>
      <c r="P166" s="88">
        <v>0.97499999999999998</v>
      </c>
      <c r="Q166" s="88" t="s">
        <v>75</v>
      </c>
      <c r="R166" s="88" t="s">
        <v>75</v>
      </c>
      <c r="S166" s="88" t="s">
        <v>75</v>
      </c>
      <c r="T166" s="88" t="s">
        <v>75</v>
      </c>
      <c r="U166" s="88" t="s">
        <v>75</v>
      </c>
      <c r="V166" s="88" t="s">
        <v>75</v>
      </c>
      <c r="W166" s="88" t="s">
        <v>75</v>
      </c>
      <c r="X166" s="88" t="s">
        <v>75</v>
      </c>
      <c r="Y166" s="88">
        <f t="shared" si="5"/>
        <v>0.97499999999999998</v>
      </c>
      <c r="Z166" s="88">
        <v>0.95499999999999996</v>
      </c>
      <c r="AA166" s="88">
        <v>1</v>
      </c>
    </row>
    <row r="167" spans="1:27">
      <c r="A167" s="85">
        <v>167</v>
      </c>
      <c r="B167" s="85">
        <v>24</v>
      </c>
      <c r="C167" s="86" t="s">
        <v>31</v>
      </c>
      <c r="D167" s="85" t="s">
        <v>37</v>
      </c>
      <c r="E167" s="85">
        <v>2405</v>
      </c>
      <c r="F167" s="87" t="s">
        <v>36</v>
      </c>
      <c r="G167" s="88">
        <v>0.95</v>
      </c>
      <c r="H167" s="88" t="s">
        <v>75</v>
      </c>
      <c r="I167" s="88" t="s">
        <v>75</v>
      </c>
      <c r="J167" s="88">
        <f t="shared" si="4"/>
        <v>0.95</v>
      </c>
      <c r="K167" s="88">
        <v>0.95</v>
      </c>
      <c r="L167" s="88">
        <v>0.98</v>
      </c>
      <c r="M167" s="88">
        <v>0.98</v>
      </c>
      <c r="N167" s="88">
        <v>0.97499999999999998</v>
      </c>
      <c r="O167" s="88" t="s">
        <v>75</v>
      </c>
      <c r="P167" s="88" t="s">
        <v>75</v>
      </c>
      <c r="Q167" s="88" t="s">
        <v>75</v>
      </c>
      <c r="R167" s="88">
        <v>0.97499999999999998</v>
      </c>
      <c r="S167" s="88">
        <v>0.97499999999999998</v>
      </c>
      <c r="T167" s="88" t="s">
        <v>75</v>
      </c>
      <c r="U167" s="88" t="s">
        <v>75</v>
      </c>
      <c r="V167" s="88" t="s">
        <v>75</v>
      </c>
      <c r="W167" s="88" t="s">
        <v>75</v>
      </c>
      <c r="X167" s="88" t="s">
        <v>75</v>
      </c>
      <c r="Y167" s="88">
        <f t="shared" si="5"/>
        <v>0.97499999999999998</v>
      </c>
      <c r="Z167" s="88">
        <v>0.95499999999999996</v>
      </c>
      <c r="AA167" s="88">
        <v>1</v>
      </c>
    </row>
    <row r="168" spans="1:27">
      <c r="A168" s="85">
        <v>168</v>
      </c>
      <c r="B168" s="85">
        <v>24</v>
      </c>
      <c r="C168" s="86" t="s">
        <v>31</v>
      </c>
      <c r="D168" s="85" t="s">
        <v>32</v>
      </c>
      <c r="E168" s="85">
        <v>2406</v>
      </c>
      <c r="F168" s="87" t="s">
        <v>33</v>
      </c>
      <c r="G168" s="88">
        <v>0.95</v>
      </c>
      <c r="H168" s="88" t="s">
        <v>75</v>
      </c>
      <c r="I168" s="88" t="s">
        <v>75</v>
      </c>
      <c r="J168" s="88">
        <f t="shared" si="4"/>
        <v>0.95</v>
      </c>
      <c r="K168" s="88">
        <v>0.85</v>
      </c>
      <c r="L168" s="88">
        <v>0.98</v>
      </c>
      <c r="M168" s="88">
        <v>0</v>
      </c>
      <c r="N168" s="88">
        <v>0.97499999999999998</v>
      </c>
      <c r="O168" s="88" t="s">
        <v>75</v>
      </c>
      <c r="P168" s="88" t="s">
        <v>75</v>
      </c>
      <c r="Q168" s="88" t="s">
        <v>75</v>
      </c>
      <c r="R168" s="88">
        <v>0.97499999999999998</v>
      </c>
      <c r="S168" s="88">
        <v>0.97499999999999998</v>
      </c>
      <c r="T168" s="88" t="s">
        <v>75</v>
      </c>
      <c r="U168" s="88" t="s">
        <v>75</v>
      </c>
      <c r="V168" s="88" t="s">
        <v>75</v>
      </c>
      <c r="W168" s="88" t="s">
        <v>75</v>
      </c>
      <c r="X168" s="88" t="s">
        <v>75</v>
      </c>
      <c r="Y168" s="88">
        <f t="shared" si="5"/>
        <v>0.97499999999999998</v>
      </c>
      <c r="Z168" s="88" t="s">
        <v>75</v>
      </c>
      <c r="AA168" s="88">
        <v>1</v>
      </c>
    </row>
    <row r="169" spans="1:27">
      <c r="A169" s="85">
        <v>169</v>
      </c>
      <c r="B169" s="85">
        <v>24</v>
      </c>
      <c r="C169" s="86" t="s">
        <v>57</v>
      </c>
      <c r="D169" s="85" t="s">
        <v>58</v>
      </c>
      <c r="E169" s="85">
        <v>2407</v>
      </c>
      <c r="F169" s="87" t="s">
        <v>59</v>
      </c>
      <c r="G169" s="88">
        <v>0.9</v>
      </c>
      <c r="H169" s="88" t="s">
        <v>75</v>
      </c>
      <c r="I169" s="88" t="s">
        <v>75</v>
      </c>
      <c r="J169" s="88">
        <f t="shared" si="4"/>
        <v>0.9</v>
      </c>
      <c r="K169" s="88">
        <v>0</v>
      </c>
      <c r="L169" s="88">
        <v>0</v>
      </c>
      <c r="M169" s="88">
        <v>0</v>
      </c>
      <c r="N169" s="88">
        <v>0</v>
      </c>
      <c r="O169" s="88" t="s">
        <v>75</v>
      </c>
      <c r="P169" s="88" t="s">
        <v>75</v>
      </c>
      <c r="Q169" s="88">
        <v>0.85</v>
      </c>
      <c r="R169" s="88" t="s">
        <v>75</v>
      </c>
      <c r="S169" s="88" t="s">
        <v>75</v>
      </c>
      <c r="T169" s="88">
        <v>0.85</v>
      </c>
      <c r="U169" s="88" t="s">
        <v>75</v>
      </c>
      <c r="V169" s="88" t="s">
        <v>75</v>
      </c>
      <c r="W169" s="88" t="s">
        <v>75</v>
      </c>
      <c r="X169" s="88" t="s">
        <v>75</v>
      </c>
      <c r="Y169" s="88">
        <f t="shared" si="5"/>
        <v>0.56666666666666665</v>
      </c>
      <c r="Z169" s="88" t="s">
        <v>75</v>
      </c>
      <c r="AA169" s="88">
        <v>1</v>
      </c>
    </row>
    <row r="170" spans="1:27">
      <c r="A170" s="85">
        <v>170</v>
      </c>
      <c r="B170" s="85">
        <v>24</v>
      </c>
      <c r="C170" s="86" t="s">
        <v>31</v>
      </c>
      <c r="D170" s="85" t="s">
        <v>37</v>
      </c>
      <c r="E170" s="85">
        <v>2408</v>
      </c>
      <c r="F170" s="87" t="s">
        <v>36</v>
      </c>
      <c r="G170" s="88">
        <v>0.95</v>
      </c>
      <c r="H170" s="88" t="s">
        <v>75</v>
      </c>
      <c r="I170" s="88" t="s">
        <v>75</v>
      </c>
      <c r="J170" s="88">
        <f t="shared" si="4"/>
        <v>0.95</v>
      </c>
      <c r="K170" s="88">
        <v>0.95</v>
      </c>
      <c r="L170" s="88">
        <v>0.98</v>
      </c>
      <c r="M170" s="88">
        <v>0.98</v>
      </c>
      <c r="N170" s="88">
        <v>0.97499999999999998</v>
      </c>
      <c r="O170" s="88" t="s">
        <v>75</v>
      </c>
      <c r="P170" s="88">
        <v>0.97499999999999998</v>
      </c>
      <c r="Q170" s="88" t="s">
        <v>75</v>
      </c>
      <c r="R170" s="88" t="s">
        <v>75</v>
      </c>
      <c r="S170" s="88" t="s">
        <v>75</v>
      </c>
      <c r="T170" s="88" t="s">
        <v>75</v>
      </c>
      <c r="U170" s="88" t="s">
        <v>75</v>
      </c>
      <c r="V170" s="88">
        <v>0.97499999999999998</v>
      </c>
      <c r="W170" s="88" t="s">
        <v>75</v>
      </c>
      <c r="X170" s="88" t="s">
        <v>75</v>
      </c>
      <c r="Y170" s="88">
        <f t="shared" si="5"/>
        <v>0.97499999999999998</v>
      </c>
      <c r="Z170" s="88">
        <v>0.95499999999999996</v>
      </c>
      <c r="AA170" s="88">
        <v>1</v>
      </c>
    </row>
    <row r="171" spans="1:27">
      <c r="A171" s="85">
        <v>171</v>
      </c>
      <c r="B171" s="85">
        <v>24</v>
      </c>
      <c r="C171" s="86" t="s">
        <v>31</v>
      </c>
      <c r="D171" s="85" t="s">
        <v>32</v>
      </c>
      <c r="E171" s="85">
        <v>2409</v>
      </c>
      <c r="F171" s="87" t="s">
        <v>33</v>
      </c>
      <c r="G171" s="88">
        <v>0.95</v>
      </c>
      <c r="H171" s="88" t="s">
        <v>75</v>
      </c>
      <c r="I171" s="88" t="s">
        <v>75</v>
      </c>
      <c r="J171" s="88">
        <f t="shared" si="4"/>
        <v>0.95</v>
      </c>
      <c r="K171" s="88">
        <v>0.95</v>
      </c>
      <c r="L171" s="88">
        <v>0.98</v>
      </c>
      <c r="M171" s="88">
        <v>0</v>
      </c>
      <c r="N171" s="88">
        <v>0.97499999999999998</v>
      </c>
      <c r="O171" s="88">
        <v>0.97499999999999998</v>
      </c>
      <c r="P171" s="88" t="s">
        <v>75</v>
      </c>
      <c r="Q171" s="88" t="s">
        <v>75</v>
      </c>
      <c r="R171" s="88">
        <v>0.97499999999999998</v>
      </c>
      <c r="S171" s="88">
        <v>0.97499999999999998</v>
      </c>
      <c r="T171" s="88" t="s">
        <v>75</v>
      </c>
      <c r="U171" s="88" t="s">
        <v>75</v>
      </c>
      <c r="V171" s="88" t="s">
        <v>75</v>
      </c>
      <c r="W171" s="88" t="s">
        <v>75</v>
      </c>
      <c r="X171" s="88" t="s">
        <v>75</v>
      </c>
      <c r="Y171" s="88">
        <f t="shared" si="5"/>
        <v>0.97499999999999998</v>
      </c>
      <c r="Z171" s="88" t="s">
        <v>75</v>
      </c>
      <c r="AA171" s="88">
        <v>1</v>
      </c>
    </row>
    <row r="172" spans="1:27">
      <c r="A172" s="85">
        <v>172</v>
      </c>
      <c r="B172" s="85">
        <v>24</v>
      </c>
      <c r="C172" s="86" t="s">
        <v>39</v>
      </c>
      <c r="D172" s="85" t="s">
        <v>40</v>
      </c>
      <c r="E172" s="85">
        <v>2411</v>
      </c>
      <c r="F172" s="87" t="s">
        <v>40</v>
      </c>
      <c r="G172" s="88">
        <v>0.95</v>
      </c>
      <c r="H172" s="88" t="s">
        <v>75</v>
      </c>
      <c r="I172" s="88" t="s">
        <v>75</v>
      </c>
      <c r="J172" s="88">
        <f t="shared" si="4"/>
        <v>0.95</v>
      </c>
      <c r="K172" s="88">
        <v>0.85</v>
      </c>
      <c r="L172" s="88">
        <v>0.6</v>
      </c>
      <c r="M172" s="88">
        <v>0</v>
      </c>
      <c r="N172" s="88">
        <v>0</v>
      </c>
      <c r="O172" s="88" t="s">
        <v>75</v>
      </c>
      <c r="P172" s="88" t="s">
        <v>75</v>
      </c>
      <c r="Q172" s="88" t="s">
        <v>75</v>
      </c>
      <c r="R172" s="88" t="s">
        <v>75</v>
      </c>
      <c r="S172" s="88">
        <v>0.85</v>
      </c>
      <c r="T172" s="88" t="s">
        <v>75</v>
      </c>
      <c r="U172" s="88" t="s">
        <v>75</v>
      </c>
      <c r="V172" s="88" t="s">
        <v>75</v>
      </c>
      <c r="W172" s="88" t="s">
        <v>75</v>
      </c>
      <c r="X172" s="88" t="s">
        <v>75</v>
      </c>
      <c r="Y172" s="88">
        <f t="shared" si="5"/>
        <v>0.42499999999999999</v>
      </c>
      <c r="Z172" s="88">
        <v>0</v>
      </c>
      <c r="AA172" s="88">
        <v>1</v>
      </c>
    </row>
    <row r="173" spans="1:27">
      <c r="A173" s="85">
        <v>173</v>
      </c>
      <c r="B173" s="85">
        <v>24</v>
      </c>
      <c r="C173" s="86" t="s">
        <v>31</v>
      </c>
      <c r="D173" s="85" t="s">
        <v>60</v>
      </c>
      <c r="E173" s="85">
        <v>2412</v>
      </c>
      <c r="F173" s="87" t="s">
        <v>60</v>
      </c>
      <c r="G173" s="88">
        <v>0.95</v>
      </c>
      <c r="H173" s="88" t="s">
        <v>75</v>
      </c>
      <c r="I173" s="88" t="s">
        <v>75</v>
      </c>
      <c r="J173" s="88">
        <f t="shared" si="4"/>
        <v>0.95</v>
      </c>
      <c r="K173" s="88">
        <v>0.85</v>
      </c>
      <c r="L173" s="88">
        <v>0.98</v>
      </c>
      <c r="M173" s="88">
        <v>0</v>
      </c>
      <c r="N173" s="88">
        <v>0.97499999999999998</v>
      </c>
      <c r="O173" s="88" t="s">
        <v>75</v>
      </c>
      <c r="P173" s="88" t="s">
        <v>75</v>
      </c>
      <c r="Q173" s="88" t="s">
        <v>75</v>
      </c>
      <c r="R173" s="88">
        <v>0.97499999999999998</v>
      </c>
      <c r="S173" s="88">
        <v>0.97499999999999998</v>
      </c>
      <c r="T173" s="88" t="s">
        <v>75</v>
      </c>
      <c r="U173" s="88" t="s">
        <v>75</v>
      </c>
      <c r="V173" s="88" t="s">
        <v>75</v>
      </c>
      <c r="W173" s="88" t="s">
        <v>75</v>
      </c>
      <c r="X173" s="88" t="s">
        <v>75</v>
      </c>
      <c r="Y173" s="88">
        <f t="shared" si="5"/>
        <v>0.97499999999999998</v>
      </c>
      <c r="Z173" s="88" t="s">
        <v>75</v>
      </c>
      <c r="AA173" s="88">
        <v>1</v>
      </c>
    </row>
    <row r="174" spans="1:27">
      <c r="A174" s="85">
        <v>174</v>
      </c>
      <c r="B174" s="85">
        <v>24</v>
      </c>
      <c r="C174" s="86" t="s">
        <v>31</v>
      </c>
      <c r="D174" s="85" t="s">
        <v>61</v>
      </c>
      <c r="E174" s="85">
        <v>2413</v>
      </c>
      <c r="F174" s="87" t="s">
        <v>62</v>
      </c>
      <c r="G174" s="88">
        <v>0.95</v>
      </c>
      <c r="H174" s="88" t="s">
        <v>75</v>
      </c>
      <c r="I174" s="88" t="s">
        <v>75</v>
      </c>
      <c r="J174" s="88">
        <f t="shared" si="4"/>
        <v>0.95</v>
      </c>
      <c r="K174" s="88">
        <v>0.85</v>
      </c>
      <c r="L174" s="88">
        <v>0.98</v>
      </c>
      <c r="M174" s="88">
        <v>0</v>
      </c>
      <c r="N174" s="88">
        <v>0.97499999999999998</v>
      </c>
      <c r="O174" s="88">
        <v>0.97499999999999998</v>
      </c>
      <c r="P174" s="88" t="s">
        <v>75</v>
      </c>
      <c r="Q174" s="88" t="s">
        <v>75</v>
      </c>
      <c r="R174" s="88">
        <v>0.97499999999999998</v>
      </c>
      <c r="S174" s="88">
        <v>0.97499999999999998</v>
      </c>
      <c r="T174" s="88" t="s">
        <v>75</v>
      </c>
      <c r="U174" s="88" t="s">
        <v>75</v>
      </c>
      <c r="V174" s="88" t="s">
        <v>75</v>
      </c>
      <c r="W174" s="88" t="s">
        <v>75</v>
      </c>
      <c r="X174" s="88" t="s">
        <v>75</v>
      </c>
      <c r="Y174" s="88">
        <f t="shared" si="5"/>
        <v>0.97499999999999998</v>
      </c>
      <c r="Z174" s="88" t="s">
        <v>75</v>
      </c>
      <c r="AA174" s="88">
        <v>1</v>
      </c>
    </row>
    <row r="175" spans="1:27">
      <c r="A175" s="85">
        <v>175</v>
      </c>
      <c r="B175" s="85">
        <v>24</v>
      </c>
      <c r="C175" s="86" t="s">
        <v>31</v>
      </c>
      <c r="D175" s="85" t="s">
        <v>63</v>
      </c>
      <c r="E175" s="85">
        <v>2414</v>
      </c>
      <c r="F175" s="87" t="s">
        <v>64</v>
      </c>
      <c r="G175" s="88">
        <v>0.95</v>
      </c>
      <c r="H175" s="88" t="s">
        <v>75</v>
      </c>
      <c r="I175" s="88" t="s">
        <v>75</v>
      </c>
      <c r="J175" s="88">
        <f t="shared" si="4"/>
        <v>0.95</v>
      </c>
      <c r="K175" s="88">
        <v>0.95</v>
      </c>
      <c r="L175" s="88">
        <v>0.98</v>
      </c>
      <c r="M175" s="88">
        <v>0</v>
      </c>
      <c r="N175" s="88">
        <v>0.97499999999999998</v>
      </c>
      <c r="O175" s="88" t="s">
        <v>75</v>
      </c>
      <c r="P175" s="88">
        <v>0.97499999999999998</v>
      </c>
      <c r="Q175" s="88" t="s">
        <v>75</v>
      </c>
      <c r="R175" s="88" t="s">
        <v>75</v>
      </c>
      <c r="S175" s="88" t="s">
        <v>75</v>
      </c>
      <c r="T175" s="88" t="s">
        <v>75</v>
      </c>
      <c r="U175" s="88" t="s">
        <v>75</v>
      </c>
      <c r="V175" s="88" t="s">
        <v>75</v>
      </c>
      <c r="W175" s="88" t="s">
        <v>75</v>
      </c>
      <c r="X175" s="88" t="s">
        <v>75</v>
      </c>
      <c r="Y175" s="88">
        <f t="shared" si="5"/>
        <v>0.97499999999999998</v>
      </c>
      <c r="Z175" s="88">
        <v>0.95499999999999996</v>
      </c>
      <c r="AA175" s="88">
        <v>1</v>
      </c>
    </row>
    <row r="176" spans="1:27">
      <c r="A176" s="85">
        <v>176</v>
      </c>
      <c r="B176" s="85">
        <v>24</v>
      </c>
      <c r="C176" s="86" t="s">
        <v>31</v>
      </c>
      <c r="D176" s="85" t="s">
        <v>65</v>
      </c>
      <c r="E176" s="85">
        <v>2415</v>
      </c>
      <c r="F176" s="87" t="s">
        <v>64</v>
      </c>
      <c r="G176" s="88">
        <v>0.95</v>
      </c>
      <c r="H176" s="88" t="s">
        <v>75</v>
      </c>
      <c r="I176" s="88" t="s">
        <v>75</v>
      </c>
      <c r="J176" s="88">
        <f t="shared" si="4"/>
        <v>0.95</v>
      </c>
      <c r="K176" s="88">
        <v>0.95</v>
      </c>
      <c r="L176" s="88">
        <v>0.98</v>
      </c>
      <c r="M176" s="88">
        <v>0</v>
      </c>
      <c r="N176" s="88">
        <v>0.97499999999999998</v>
      </c>
      <c r="O176" s="88" t="s">
        <v>75</v>
      </c>
      <c r="P176" s="88">
        <v>0.97499999999999998</v>
      </c>
      <c r="Q176" s="88" t="s">
        <v>75</v>
      </c>
      <c r="R176" s="88" t="s">
        <v>75</v>
      </c>
      <c r="S176" s="88" t="s">
        <v>75</v>
      </c>
      <c r="T176" s="88" t="s">
        <v>75</v>
      </c>
      <c r="U176" s="88" t="s">
        <v>75</v>
      </c>
      <c r="V176" s="88" t="s">
        <v>75</v>
      </c>
      <c r="W176" s="88" t="s">
        <v>75</v>
      </c>
      <c r="X176" s="88" t="s">
        <v>75</v>
      </c>
      <c r="Y176" s="88">
        <f t="shared" si="5"/>
        <v>0.97499999999999998</v>
      </c>
      <c r="Z176" s="88">
        <v>0.95499999999999996</v>
      </c>
      <c r="AA176" s="88">
        <v>1</v>
      </c>
    </row>
    <row r="177" spans="1:27">
      <c r="A177" s="85">
        <v>177</v>
      </c>
      <c r="B177" s="85">
        <v>24</v>
      </c>
      <c r="C177" s="86" t="s">
        <v>31</v>
      </c>
      <c r="D177" s="85" t="s">
        <v>66</v>
      </c>
      <c r="E177" s="85">
        <v>2416</v>
      </c>
      <c r="F177" s="87" t="s">
        <v>62</v>
      </c>
      <c r="G177" s="88">
        <v>0.95</v>
      </c>
      <c r="H177" s="88" t="s">
        <v>75</v>
      </c>
      <c r="I177" s="88" t="s">
        <v>75</v>
      </c>
      <c r="J177" s="88">
        <f t="shared" si="4"/>
        <v>0.95</v>
      </c>
      <c r="K177" s="88">
        <v>0.85</v>
      </c>
      <c r="L177" s="88">
        <v>0.98</v>
      </c>
      <c r="M177" s="88">
        <v>0.98</v>
      </c>
      <c r="N177" s="88">
        <v>0.97499999999999998</v>
      </c>
      <c r="O177" s="88">
        <v>0.97499999999999998</v>
      </c>
      <c r="P177" s="88" t="s">
        <v>75</v>
      </c>
      <c r="Q177" s="88" t="s">
        <v>75</v>
      </c>
      <c r="R177" s="88">
        <v>0.97499999999999998</v>
      </c>
      <c r="S177" s="88">
        <v>0.97499999999999998</v>
      </c>
      <c r="T177" s="88" t="s">
        <v>75</v>
      </c>
      <c r="U177" s="88" t="s">
        <v>75</v>
      </c>
      <c r="V177" s="88" t="s">
        <v>75</v>
      </c>
      <c r="W177" s="88" t="s">
        <v>75</v>
      </c>
      <c r="X177" s="88" t="s">
        <v>75</v>
      </c>
      <c r="Y177" s="88">
        <f t="shared" si="5"/>
        <v>0.97499999999999998</v>
      </c>
      <c r="Z177" s="88" t="s">
        <v>75</v>
      </c>
      <c r="AA177" s="88">
        <v>1</v>
      </c>
    </row>
    <row r="178" spans="1:27">
      <c r="A178" s="85">
        <v>178</v>
      </c>
      <c r="B178" s="85">
        <v>24</v>
      </c>
      <c r="C178" s="86" t="s">
        <v>31</v>
      </c>
      <c r="D178" s="85" t="s">
        <v>67</v>
      </c>
      <c r="E178" s="85">
        <v>2417</v>
      </c>
      <c r="F178" s="87" t="s">
        <v>62</v>
      </c>
      <c r="G178" s="88">
        <v>0.95</v>
      </c>
      <c r="H178" s="88" t="s">
        <v>75</v>
      </c>
      <c r="I178" s="88" t="s">
        <v>75</v>
      </c>
      <c r="J178" s="88">
        <f t="shared" si="4"/>
        <v>0.95</v>
      </c>
      <c r="K178" s="88">
        <v>0.85</v>
      </c>
      <c r="L178" s="88">
        <v>0.98</v>
      </c>
      <c r="M178" s="88">
        <v>0</v>
      </c>
      <c r="N178" s="88">
        <v>0.97499999999999998</v>
      </c>
      <c r="O178" s="88">
        <v>0.97499999999999998</v>
      </c>
      <c r="P178" s="88" t="s">
        <v>75</v>
      </c>
      <c r="Q178" s="88" t="s">
        <v>75</v>
      </c>
      <c r="R178" s="88">
        <v>0.97499999999999998</v>
      </c>
      <c r="S178" s="88">
        <v>0.97499999999999998</v>
      </c>
      <c r="T178" s="88" t="s">
        <v>75</v>
      </c>
      <c r="U178" s="88" t="s">
        <v>75</v>
      </c>
      <c r="V178" s="88" t="s">
        <v>75</v>
      </c>
      <c r="W178" s="88" t="s">
        <v>75</v>
      </c>
      <c r="X178" s="88" t="s">
        <v>75</v>
      </c>
      <c r="Y178" s="88">
        <f t="shared" si="5"/>
        <v>0.97499999999999998</v>
      </c>
      <c r="Z178" s="88" t="s">
        <v>75</v>
      </c>
      <c r="AA178" s="88">
        <v>1</v>
      </c>
    </row>
    <row r="179" spans="1:27">
      <c r="A179" s="85">
        <v>179</v>
      </c>
      <c r="B179" s="85">
        <v>24</v>
      </c>
      <c r="C179" s="86" t="s">
        <v>43</v>
      </c>
      <c r="D179" s="85" t="s">
        <v>68</v>
      </c>
      <c r="E179" s="85">
        <v>2418</v>
      </c>
      <c r="F179" s="87" t="s">
        <v>68</v>
      </c>
      <c r="G179" s="88">
        <v>0.95</v>
      </c>
      <c r="H179" s="88" t="s">
        <v>75</v>
      </c>
      <c r="I179" s="88" t="s">
        <v>75</v>
      </c>
      <c r="J179" s="88">
        <f t="shared" si="4"/>
        <v>0.95</v>
      </c>
      <c r="K179" s="88">
        <v>0.95</v>
      </c>
      <c r="L179" s="88">
        <v>0.6</v>
      </c>
      <c r="M179" s="88">
        <v>0</v>
      </c>
      <c r="N179" s="88">
        <v>0.97499999999999998</v>
      </c>
      <c r="O179" s="88" t="s">
        <v>75</v>
      </c>
      <c r="P179" s="88">
        <v>0.85</v>
      </c>
      <c r="Q179" s="88" t="s">
        <v>75</v>
      </c>
      <c r="R179" s="88" t="s">
        <v>75</v>
      </c>
      <c r="S179" s="88" t="s">
        <v>75</v>
      </c>
      <c r="T179" s="88" t="s">
        <v>75</v>
      </c>
      <c r="U179" s="88" t="s">
        <v>75</v>
      </c>
      <c r="V179" s="88" t="s">
        <v>75</v>
      </c>
      <c r="W179" s="88" t="s">
        <v>75</v>
      </c>
      <c r="X179" s="88" t="s">
        <v>75</v>
      </c>
      <c r="Y179" s="88">
        <f t="shared" si="5"/>
        <v>0.91249999999999998</v>
      </c>
      <c r="Z179" s="88" t="s">
        <v>75</v>
      </c>
      <c r="AA179" s="88">
        <v>1</v>
      </c>
    </row>
    <row r="180" spans="1:27">
      <c r="A180" s="85">
        <v>180</v>
      </c>
      <c r="B180" s="85">
        <v>24</v>
      </c>
      <c r="C180" s="86" t="s">
        <v>57</v>
      </c>
      <c r="D180" s="85" t="s">
        <v>46</v>
      </c>
      <c r="E180" s="85"/>
      <c r="F180" s="87" t="s">
        <v>47</v>
      </c>
      <c r="G180" s="88">
        <v>0.25</v>
      </c>
      <c r="H180" s="88" t="s">
        <v>75</v>
      </c>
      <c r="I180" s="88" t="s">
        <v>75</v>
      </c>
      <c r="J180" s="88">
        <f t="shared" si="4"/>
        <v>0.25</v>
      </c>
      <c r="K180" s="88">
        <v>0.2</v>
      </c>
      <c r="L180" s="88" t="s">
        <v>75</v>
      </c>
      <c r="M180" s="88">
        <v>0.82</v>
      </c>
      <c r="N180" s="88">
        <v>0</v>
      </c>
      <c r="O180" s="88" t="s">
        <v>75</v>
      </c>
      <c r="P180" s="88" t="s">
        <v>75</v>
      </c>
      <c r="Q180" s="88" t="s">
        <v>75</v>
      </c>
      <c r="R180" s="88" t="s">
        <v>75</v>
      </c>
      <c r="S180" s="88" t="s">
        <v>75</v>
      </c>
      <c r="T180" s="88" t="s">
        <v>75</v>
      </c>
      <c r="U180" s="88" t="s">
        <v>75</v>
      </c>
      <c r="V180" s="88" t="s">
        <v>75</v>
      </c>
      <c r="W180" s="88">
        <v>0.85</v>
      </c>
      <c r="X180" s="88" t="s">
        <v>75</v>
      </c>
      <c r="Y180" s="88">
        <f t="shared" si="5"/>
        <v>0.42499999999999999</v>
      </c>
      <c r="Z180" s="88" t="s">
        <v>75</v>
      </c>
      <c r="AA180" s="88">
        <v>1</v>
      </c>
    </row>
    <row r="181" spans="1:27">
      <c r="A181" s="85">
        <v>181</v>
      </c>
      <c r="B181" s="85">
        <v>25</v>
      </c>
      <c r="C181" s="86" t="s">
        <v>29</v>
      </c>
      <c r="D181" s="85" t="s">
        <v>81</v>
      </c>
      <c r="E181" s="85">
        <v>2501</v>
      </c>
      <c r="F181" s="87" t="s">
        <v>81</v>
      </c>
      <c r="G181" s="88">
        <v>0.95</v>
      </c>
      <c r="H181" s="88" t="s">
        <v>75</v>
      </c>
      <c r="I181" s="88" t="s">
        <v>75</v>
      </c>
      <c r="J181" s="88">
        <f t="shared" si="4"/>
        <v>0.95</v>
      </c>
      <c r="K181" s="88">
        <v>0.95</v>
      </c>
      <c r="L181" s="88">
        <v>0</v>
      </c>
      <c r="M181" s="88">
        <v>0.95</v>
      </c>
      <c r="N181" s="88">
        <v>0.97499999999999998</v>
      </c>
      <c r="O181" s="88" t="s">
        <v>75</v>
      </c>
      <c r="P181" s="88">
        <v>0.97499999999999998</v>
      </c>
      <c r="Q181" s="88" t="s">
        <v>75</v>
      </c>
      <c r="R181" s="88" t="s">
        <v>75</v>
      </c>
      <c r="S181" s="88" t="s">
        <v>75</v>
      </c>
      <c r="T181" s="88" t="s">
        <v>75</v>
      </c>
      <c r="U181" s="88" t="s">
        <v>75</v>
      </c>
      <c r="V181" s="88">
        <v>0.97499999999999998</v>
      </c>
      <c r="W181" s="88" t="s">
        <v>75</v>
      </c>
      <c r="X181" s="88" t="s">
        <v>75</v>
      </c>
      <c r="Y181" s="88">
        <f t="shared" si="5"/>
        <v>0.97499999999999998</v>
      </c>
      <c r="Z181" s="88">
        <v>0.95499999999999996</v>
      </c>
      <c r="AA181" s="88">
        <v>1</v>
      </c>
    </row>
    <row r="182" spans="1:27">
      <c r="A182" s="85">
        <v>182</v>
      </c>
      <c r="B182" s="85">
        <v>25</v>
      </c>
      <c r="C182" s="86" t="s">
        <v>29</v>
      </c>
      <c r="D182" s="85" t="s">
        <v>80</v>
      </c>
      <c r="E182" s="85">
        <v>2502</v>
      </c>
      <c r="F182" s="87" t="s">
        <v>80</v>
      </c>
      <c r="G182" s="88">
        <v>0.95</v>
      </c>
      <c r="H182" s="88" t="s">
        <v>75</v>
      </c>
      <c r="I182" s="88" t="s">
        <v>75</v>
      </c>
      <c r="J182" s="88">
        <f t="shared" si="4"/>
        <v>0.95</v>
      </c>
      <c r="K182" s="88">
        <v>0.95</v>
      </c>
      <c r="L182" s="88">
        <v>0</v>
      </c>
      <c r="M182" s="88">
        <v>0.95</v>
      </c>
      <c r="N182" s="88">
        <v>0.97499999999999998</v>
      </c>
      <c r="O182" s="88" t="s">
        <v>75</v>
      </c>
      <c r="P182" s="88">
        <v>0.97499999999999998</v>
      </c>
      <c r="Q182" s="88" t="s">
        <v>75</v>
      </c>
      <c r="R182" s="88" t="s">
        <v>75</v>
      </c>
      <c r="S182" s="88" t="s">
        <v>75</v>
      </c>
      <c r="T182" s="88" t="s">
        <v>75</v>
      </c>
      <c r="U182" s="88" t="s">
        <v>75</v>
      </c>
      <c r="V182" s="88">
        <v>0.97499999999999998</v>
      </c>
      <c r="W182" s="88" t="s">
        <v>75</v>
      </c>
      <c r="X182" s="88" t="s">
        <v>75</v>
      </c>
      <c r="Y182" s="88">
        <f t="shared" si="5"/>
        <v>0.97499999999999998</v>
      </c>
      <c r="Z182" s="88">
        <v>0.95499999999999996</v>
      </c>
      <c r="AA182" s="88">
        <v>1</v>
      </c>
    </row>
    <row r="183" spans="1:27">
      <c r="A183" s="85">
        <v>183</v>
      </c>
      <c r="B183" s="85">
        <v>25</v>
      </c>
      <c r="C183" s="86" t="s">
        <v>31</v>
      </c>
      <c r="D183" s="85" t="s">
        <v>76</v>
      </c>
      <c r="E183" s="85">
        <v>2503</v>
      </c>
      <c r="F183" s="87" t="s">
        <v>33</v>
      </c>
      <c r="G183" s="88">
        <v>0.95</v>
      </c>
      <c r="H183" s="88" t="s">
        <v>75</v>
      </c>
      <c r="I183" s="88" t="s">
        <v>75</v>
      </c>
      <c r="J183" s="88">
        <f t="shared" si="4"/>
        <v>0.95</v>
      </c>
      <c r="K183" s="88">
        <v>0.95</v>
      </c>
      <c r="L183" s="88">
        <v>0.97499999999999998</v>
      </c>
      <c r="M183" s="88">
        <v>0.95</v>
      </c>
      <c r="N183" s="88">
        <v>0.97499999999999998</v>
      </c>
      <c r="O183" s="88" t="s">
        <v>75</v>
      </c>
      <c r="P183" s="88" t="s">
        <v>75</v>
      </c>
      <c r="Q183" s="88" t="s">
        <v>75</v>
      </c>
      <c r="R183" s="88">
        <v>0.97499999999999998</v>
      </c>
      <c r="S183" s="88">
        <v>0.97499999999999998</v>
      </c>
      <c r="T183" s="88" t="s">
        <v>75</v>
      </c>
      <c r="U183" s="88" t="s">
        <v>75</v>
      </c>
      <c r="V183" s="88" t="s">
        <v>75</v>
      </c>
      <c r="W183" s="88" t="s">
        <v>75</v>
      </c>
      <c r="X183" s="88" t="s">
        <v>75</v>
      </c>
      <c r="Y183" s="88">
        <f t="shared" si="5"/>
        <v>0.97499999999999998</v>
      </c>
      <c r="Z183" s="88" t="s">
        <v>75</v>
      </c>
      <c r="AA183" s="88">
        <v>1</v>
      </c>
    </row>
    <row r="184" spans="1:27">
      <c r="A184" s="85">
        <v>184</v>
      </c>
      <c r="B184" s="85">
        <v>25</v>
      </c>
      <c r="C184" s="86" t="s">
        <v>31</v>
      </c>
      <c r="D184" s="85" t="s">
        <v>35</v>
      </c>
      <c r="E184" s="85">
        <v>2504</v>
      </c>
      <c r="F184" s="87" t="s">
        <v>36</v>
      </c>
      <c r="G184" s="88">
        <v>0.95</v>
      </c>
      <c r="H184" s="88" t="s">
        <v>75</v>
      </c>
      <c r="I184" s="88" t="s">
        <v>75</v>
      </c>
      <c r="J184" s="88">
        <f t="shared" si="4"/>
        <v>0.95</v>
      </c>
      <c r="K184" s="88">
        <v>0.95</v>
      </c>
      <c r="L184" s="88">
        <v>0.97499999999999998</v>
      </c>
      <c r="M184" s="88">
        <v>0.95</v>
      </c>
      <c r="N184" s="88">
        <v>0.97499999999999998</v>
      </c>
      <c r="O184" s="88" t="s">
        <v>75</v>
      </c>
      <c r="P184" s="88">
        <v>0.97499999999999998</v>
      </c>
      <c r="Q184" s="88" t="s">
        <v>75</v>
      </c>
      <c r="R184" s="88" t="s">
        <v>75</v>
      </c>
      <c r="S184" s="88" t="s">
        <v>75</v>
      </c>
      <c r="T184" s="88" t="s">
        <v>75</v>
      </c>
      <c r="U184" s="88" t="s">
        <v>75</v>
      </c>
      <c r="V184" s="88" t="s">
        <v>75</v>
      </c>
      <c r="W184" s="88" t="s">
        <v>75</v>
      </c>
      <c r="X184" s="88" t="s">
        <v>75</v>
      </c>
      <c r="Y184" s="88">
        <f t="shared" si="5"/>
        <v>0.97499999999999998</v>
      </c>
      <c r="Z184" s="88">
        <v>0.95499999999999996</v>
      </c>
      <c r="AA184" s="88">
        <v>1</v>
      </c>
    </row>
    <row r="185" spans="1:27">
      <c r="A185" s="85">
        <v>185</v>
      </c>
      <c r="B185" s="85">
        <v>25</v>
      </c>
      <c r="C185" s="86" t="s">
        <v>31</v>
      </c>
      <c r="D185" s="85" t="s">
        <v>37</v>
      </c>
      <c r="E185" s="85">
        <v>2505</v>
      </c>
      <c r="F185" s="87" t="s">
        <v>36</v>
      </c>
      <c r="G185" s="88">
        <v>0.95</v>
      </c>
      <c r="H185" s="88" t="s">
        <v>75</v>
      </c>
      <c r="I185" s="88" t="s">
        <v>75</v>
      </c>
      <c r="J185" s="88">
        <f t="shared" si="4"/>
        <v>0.95</v>
      </c>
      <c r="K185" s="88">
        <v>0.95</v>
      </c>
      <c r="L185" s="88">
        <v>0.97499999999999998</v>
      </c>
      <c r="M185" s="88">
        <v>0.95</v>
      </c>
      <c r="N185" s="88">
        <v>0.97499999999999998</v>
      </c>
      <c r="O185" s="88" t="s">
        <v>75</v>
      </c>
      <c r="P185" s="88">
        <v>0.97499999999999998</v>
      </c>
      <c r="Q185" s="88" t="s">
        <v>75</v>
      </c>
      <c r="R185" s="88" t="s">
        <v>75</v>
      </c>
      <c r="S185" s="88" t="s">
        <v>75</v>
      </c>
      <c r="T185" s="88" t="s">
        <v>75</v>
      </c>
      <c r="U185" s="88" t="s">
        <v>75</v>
      </c>
      <c r="V185" s="88">
        <v>0.97499999999999998</v>
      </c>
      <c r="W185" s="88" t="s">
        <v>75</v>
      </c>
      <c r="X185" s="88" t="s">
        <v>75</v>
      </c>
      <c r="Y185" s="88">
        <f t="shared" si="5"/>
        <v>0.97499999999999998</v>
      </c>
      <c r="Z185" s="88">
        <v>0.95499999999999996</v>
      </c>
      <c r="AA185" s="88">
        <v>1</v>
      </c>
    </row>
    <row r="186" spans="1:27">
      <c r="A186" s="85">
        <v>186</v>
      </c>
      <c r="B186" s="85">
        <v>25</v>
      </c>
      <c r="C186" s="86" t="s">
        <v>31</v>
      </c>
      <c r="D186" s="85" t="s">
        <v>32</v>
      </c>
      <c r="E186" s="85">
        <v>2506</v>
      </c>
      <c r="F186" s="87" t="s">
        <v>33</v>
      </c>
      <c r="G186" s="88">
        <v>0.95</v>
      </c>
      <c r="H186" s="88" t="s">
        <v>75</v>
      </c>
      <c r="I186" s="88" t="s">
        <v>75</v>
      </c>
      <c r="J186" s="88">
        <f t="shared" si="4"/>
        <v>0.95</v>
      </c>
      <c r="K186" s="88">
        <v>0.95</v>
      </c>
      <c r="L186" s="88">
        <v>0.97499999999999998</v>
      </c>
      <c r="M186" s="88">
        <v>0.95</v>
      </c>
      <c r="N186" s="88">
        <v>0.97499999999999998</v>
      </c>
      <c r="O186" s="88">
        <v>0.97499999999999998</v>
      </c>
      <c r="P186" s="88" t="s">
        <v>75</v>
      </c>
      <c r="Q186" s="88" t="s">
        <v>75</v>
      </c>
      <c r="R186" s="88">
        <v>0.97499999999999998</v>
      </c>
      <c r="S186" s="88">
        <v>0.97499999999999998</v>
      </c>
      <c r="T186" s="88" t="s">
        <v>75</v>
      </c>
      <c r="U186" s="88" t="s">
        <v>75</v>
      </c>
      <c r="V186" s="88" t="s">
        <v>75</v>
      </c>
      <c r="W186" s="88" t="s">
        <v>75</v>
      </c>
      <c r="X186" s="88" t="s">
        <v>75</v>
      </c>
      <c r="Y186" s="88">
        <f t="shared" si="5"/>
        <v>0.97499999999999998</v>
      </c>
      <c r="Z186" s="88" t="s">
        <v>75</v>
      </c>
      <c r="AA186" s="88">
        <v>1</v>
      </c>
    </row>
    <row r="187" spans="1:27">
      <c r="A187" s="85">
        <v>187</v>
      </c>
      <c r="B187" s="85">
        <v>25</v>
      </c>
      <c r="C187" s="86" t="s">
        <v>57</v>
      </c>
      <c r="D187" s="85" t="s">
        <v>58</v>
      </c>
      <c r="E187" s="85">
        <v>2507</v>
      </c>
      <c r="F187" s="87" t="s">
        <v>59</v>
      </c>
      <c r="G187" s="88">
        <v>0.9</v>
      </c>
      <c r="H187" s="88" t="s">
        <v>75</v>
      </c>
      <c r="I187" s="88" t="s">
        <v>75</v>
      </c>
      <c r="J187" s="88">
        <f t="shared" si="4"/>
        <v>0.9</v>
      </c>
      <c r="K187" s="88">
        <v>0</v>
      </c>
      <c r="L187" s="88">
        <v>0</v>
      </c>
      <c r="M187" s="88">
        <v>0.95</v>
      </c>
      <c r="N187" s="88">
        <v>0.85</v>
      </c>
      <c r="O187" s="88" t="s">
        <v>75</v>
      </c>
      <c r="P187" s="88" t="s">
        <v>75</v>
      </c>
      <c r="Q187" s="88">
        <v>0.85</v>
      </c>
      <c r="R187" s="88" t="s">
        <v>75</v>
      </c>
      <c r="S187" s="88" t="s">
        <v>75</v>
      </c>
      <c r="T187" s="88">
        <v>0.85</v>
      </c>
      <c r="U187" s="88" t="s">
        <v>75</v>
      </c>
      <c r="V187" s="88" t="s">
        <v>75</v>
      </c>
      <c r="W187" s="88" t="s">
        <v>75</v>
      </c>
      <c r="X187" s="88" t="s">
        <v>75</v>
      </c>
      <c r="Y187" s="88">
        <f t="shared" si="5"/>
        <v>0.85</v>
      </c>
      <c r="Z187" s="88" t="s">
        <v>75</v>
      </c>
      <c r="AA187" s="88">
        <v>1</v>
      </c>
    </row>
    <row r="188" spans="1:27">
      <c r="A188" s="85">
        <v>188</v>
      </c>
      <c r="B188" s="85">
        <v>25</v>
      </c>
      <c r="C188" s="86" t="s">
        <v>31</v>
      </c>
      <c r="D188" s="85" t="s">
        <v>37</v>
      </c>
      <c r="E188" s="85">
        <v>2508</v>
      </c>
      <c r="F188" s="87" t="s">
        <v>36</v>
      </c>
      <c r="G188" s="88">
        <v>0.95</v>
      </c>
      <c r="H188" s="88" t="s">
        <v>75</v>
      </c>
      <c r="I188" s="88" t="s">
        <v>75</v>
      </c>
      <c r="J188" s="88">
        <f t="shared" si="4"/>
        <v>0.95</v>
      </c>
      <c r="K188" s="88">
        <v>0.95</v>
      </c>
      <c r="L188" s="88">
        <v>0.9</v>
      </c>
      <c r="M188" s="88">
        <v>0.95</v>
      </c>
      <c r="N188" s="88">
        <v>0.97499999999999998</v>
      </c>
      <c r="O188" s="88" t="s">
        <v>75</v>
      </c>
      <c r="P188" s="88">
        <v>0.97499999999999998</v>
      </c>
      <c r="Q188" s="88" t="s">
        <v>75</v>
      </c>
      <c r="R188" s="88" t="s">
        <v>75</v>
      </c>
      <c r="S188" s="88" t="s">
        <v>75</v>
      </c>
      <c r="T188" s="88" t="s">
        <v>75</v>
      </c>
      <c r="U188" s="88" t="s">
        <v>75</v>
      </c>
      <c r="V188" s="88">
        <v>0.97499999999999998</v>
      </c>
      <c r="W188" s="88" t="s">
        <v>75</v>
      </c>
      <c r="X188" s="88" t="s">
        <v>75</v>
      </c>
      <c r="Y188" s="88">
        <f t="shared" si="5"/>
        <v>0.97499999999999998</v>
      </c>
      <c r="Z188" s="88">
        <v>0</v>
      </c>
      <c r="AA188" s="88">
        <v>1</v>
      </c>
    </row>
    <row r="189" spans="1:27">
      <c r="A189" s="85">
        <v>189</v>
      </c>
      <c r="B189" s="85">
        <v>25</v>
      </c>
      <c r="C189" s="86" t="s">
        <v>31</v>
      </c>
      <c r="D189" s="85" t="s">
        <v>32</v>
      </c>
      <c r="E189" s="85">
        <v>2509</v>
      </c>
      <c r="F189" s="87" t="s">
        <v>33</v>
      </c>
      <c r="G189" s="88">
        <v>0.95</v>
      </c>
      <c r="H189" s="88" t="s">
        <v>75</v>
      </c>
      <c r="I189" s="88" t="s">
        <v>75</v>
      </c>
      <c r="J189" s="88">
        <f t="shared" si="4"/>
        <v>0.95</v>
      </c>
      <c r="K189" s="88">
        <v>0.95</v>
      </c>
      <c r="L189" s="88">
        <v>0.6</v>
      </c>
      <c r="M189" s="88">
        <v>0.95</v>
      </c>
      <c r="N189" s="88">
        <v>0.97499999999999998</v>
      </c>
      <c r="O189" s="88" t="s">
        <v>75</v>
      </c>
      <c r="P189" s="88" t="s">
        <v>75</v>
      </c>
      <c r="Q189" s="88" t="s">
        <v>89</v>
      </c>
      <c r="R189" s="88">
        <v>0.85</v>
      </c>
      <c r="S189" s="88">
        <v>0.85</v>
      </c>
      <c r="T189" s="88" t="s">
        <v>75</v>
      </c>
      <c r="U189" s="88" t="s">
        <v>75</v>
      </c>
      <c r="V189" s="88" t="s">
        <v>75</v>
      </c>
      <c r="W189" s="88" t="s">
        <v>75</v>
      </c>
      <c r="X189" s="88" t="s">
        <v>75</v>
      </c>
      <c r="Y189" s="88">
        <f t="shared" si="5"/>
        <v>0.89166666666666661</v>
      </c>
      <c r="Z189" s="88" t="s">
        <v>75</v>
      </c>
      <c r="AA189" s="88">
        <v>1</v>
      </c>
    </row>
    <row r="190" spans="1:27">
      <c r="A190" s="85">
        <v>190</v>
      </c>
      <c r="B190" s="85">
        <v>25</v>
      </c>
      <c r="C190" s="86" t="s">
        <v>31</v>
      </c>
      <c r="D190" s="85" t="s">
        <v>60</v>
      </c>
      <c r="E190" s="85">
        <v>2510</v>
      </c>
      <c r="F190" s="87" t="s">
        <v>60</v>
      </c>
      <c r="G190" s="88">
        <v>0.95</v>
      </c>
      <c r="H190" s="88" t="s">
        <v>75</v>
      </c>
      <c r="I190" s="88" t="s">
        <v>75</v>
      </c>
      <c r="J190" s="88">
        <f t="shared" si="4"/>
        <v>0.95</v>
      </c>
      <c r="K190" s="88">
        <v>0.95</v>
      </c>
      <c r="L190" s="88">
        <v>0.6</v>
      </c>
      <c r="M190" s="88">
        <v>0.95</v>
      </c>
      <c r="N190" s="88">
        <v>0.97499999999999998</v>
      </c>
      <c r="O190" s="88" t="s">
        <v>75</v>
      </c>
      <c r="P190" s="88" t="s">
        <v>75</v>
      </c>
      <c r="Q190" s="88" t="s">
        <v>75</v>
      </c>
      <c r="R190" s="88">
        <v>0.97499999999999998</v>
      </c>
      <c r="S190" s="88">
        <v>0.97499999999999998</v>
      </c>
      <c r="T190" s="88" t="s">
        <v>75</v>
      </c>
      <c r="U190" s="88" t="s">
        <v>75</v>
      </c>
      <c r="V190" s="88" t="s">
        <v>75</v>
      </c>
      <c r="W190" s="88" t="s">
        <v>75</v>
      </c>
      <c r="X190" s="88" t="s">
        <v>75</v>
      </c>
      <c r="Y190" s="88">
        <f t="shared" si="5"/>
        <v>0.97499999999999998</v>
      </c>
      <c r="Z190" s="88" t="s">
        <v>75</v>
      </c>
      <c r="AA190" s="88">
        <v>1</v>
      </c>
    </row>
    <row r="191" spans="1:27">
      <c r="A191" s="85">
        <v>191</v>
      </c>
      <c r="B191" s="85">
        <v>25</v>
      </c>
      <c r="C191" s="86" t="s">
        <v>31</v>
      </c>
      <c r="D191" s="85" t="s">
        <v>61</v>
      </c>
      <c r="E191" s="85">
        <v>2511</v>
      </c>
      <c r="F191" s="87" t="s">
        <v>62</v>
      </c>
      <c r="G191" s="88">
        <v>0.95</v>
      </c>
      <c r="H191" s="88" t="s">
        <v>75</v>
      </c>
      <c r="I191" s="88" t="s">
        <v>75</v>
      </c>
      <c r="J191" s="88">
        <f t="shared" si="4"/>
        <v>0.95</v>
      </c>
      <c r="K191" s="88">
        <v>0.95</v>
      </c>
      <c r="L191" s="88">
        <v>0.6</v>
      </c>
      <c r="M191" s="88">
        <v>0.95</v>
      </c>
      <c r="N191" s="88">
        <v>0.97499999999999998</v>
      </c>
      <c r="O191" s="88">
        <v>0.97499999999999998</v>
      </c>
      <c r="P191" s="88" t="s">
        <v>75</v>
      </c>
      <c r="Q191" s="88" t="s">
        <v>75</v>
      </c>
      <c r="R191" s="88">
        <v>0.97499999999999998</v>
      </c>
      <c r="S191" s="88">
        <v>0.97499999999999998</v>
      </c>
      <c r="T191" s="88" t="s">
        <v>75</v>
      </c>
      <c r="U191" s="88" t="s">
        <v>75</v>
      </c>
      <c r="V191" s="88" t="s">
        <v>75</v>
      </c>
      <c r="W191" s="88" t="s">
        <v>75</v>
      </c>
      <c r="X191" s="88" t="s">
        <v>75</v>
      </c>
      <c r="Y191" s="88">
        <f t="shared" si="5"/>
        <v>0.97499999999999998</v>
      </c>
      <c r="Z191" s="88" t="s">
        <v>75</v>
      </c>
      <c r="AA191" s="88">
        <v>1</v>
      </c>
    </row>
    <row r="192" spans="1:27">
      <c r="A192" s="85">
        <v>192</v>
      </c>
      <c r="B192" s="85">
        <v>25</v>
      </c>
      <c r="C192" s="86" t="s">
        <v>31</v>
      </c>
      <c r="D192" s="85" t="s">
        <v>63</v>
      </c>
      <c r="E192" s="85">
        <v>2512</v>
      </c>
      <c r="F192" s="87" t="s">
        <v>64</v>
      </c>
      <c r="G192" s="88">
        <v>0.95</v>
      </c>
      <c r="H192" s="88" t="s">
        <v>75</v>
      </c>
      <c r="I192" s="88" t="s">
        <v>75</v>
      </c>
      <c r="J192" s="88">
        <f t="shared" si="4"/>
        <v>0.95</v>
      </c>
      <c r="K192" s="88">
        <v>0.95</v>
      </c>
      <c r="L192" s="88">
        <v>0.97499999999999998</v>
      </c>
      <c r="M192" s="88">
        <v>0.95</v>
      </c>
      <c r="N192" s="88">
        <v>0.97499999999999998</v>
      </c>
      <c r="O192" s="88" t="s">
        <v>75</v>
      </c>
      <c r="P192" s="88">
        <v>0.97499999999999998</v>
      </c>
      <c r="Q192" s="88" t="s">
        <v>75</v>
      </c>
      <c r="R192" s="88" t="s">
        <v>75</v>
      </c>
      <c r="S192" s="88" t="s">
        <v>75</v>
      </c>
      <c r="T192" s="88" t="s">
        <v>75</v>
      </c>
      <c r="U192" s="88" t="s">
        <v>75</v>
      </c>
      <c r="V192" s="88">
        <v>0.97499999999999998</v>
      </c>
      <c r="W192" s="88" t="s">
        <v>75</v>
      </c>
      <c r="X192" s="88" t="s">
        <v>75</v>
      </c>
      <c r="Y192" s="88">
        <f t="shared" si="5"/>
        <v>0.97499999999999998</v>
      </c>
      <c r="Z192" s="88">
        <v>0.95499999999999996</v>
      </c>
      <c r="AA192" s="88">
        <v>1</v>
      </c>
    </row>
    <row r="193" spans="1:27">
      <c r="A193" s="85">
        <v>193</v>
      </c>
      <c r="B193" s="85">
        <v>25</v>
      </c>
      <c r="C193" s="86" t="s">
        <v>31</v>
      </c>
      <c r="D193" s="85" t="s">
        <v>65</v>
      </c>
      <c r="E193" s="85">
        <v>2513</v>
      </c>
      <c r="F193" s="87" t="s">
        <v>64</v>
      </c>
      <c r="G193" s="88">
        <v>0.95</v>
      </c>
      <c r="H193" s="88" t="s">
        <v>75</v>
      </c>
      <c r="I193" s="88" t="s">
        <v>75</v>
      </c>
      <c r="J193" s="88">
        <f t="shared" si="4"/>
        <v>0.95</v>
      </c>
      <c r="K193" s="88">
        <v>0.95</v>
      </c>
      <c r="L193" s="88">
        <v>0.97499999999999998</v>
      </c>
      <c r="M193" s="88">
        <v>0.95</v>
      </c>
      <c r="N193" s="88">
        <v>0.97499999999999998</v>
      </c>
      <c r="O193" s="88" t="s">
        <v>75</v>
      </c>
      <c r="P193" s="88">
        <v>0.97499999999999998</v>
      </c>
      <c r="Q193" s="88" t="s">
        <v>75</v>
      </c>
      <c r="R193" s="88" t="s">
        <v>75</v>
      </c>
      <c r="S193" s="88" t="s">
        <v>75</v>
      </c>
      <c r="T193" s="88" t="s">
        <v>75</v>
      </c>
      <c r="U193" s="88" t="s">
        <v>75</v>
      </c>
      <c r="V193" s="88">
        <v>0.97499999999999998</v>
      </c>
      <c r="W193" s="88" t="s">
        <v>75</v>
      </c>
      <c r="X193" s="88" t="s">
        <v>75</v>
      </c>
      <c r="Y193" s="88">
        <f t="shared" si="5"/>
        <v>0.97499999999999998</v>
      </c>
      <c r="Z193" s="88">
        <v>0</v>
      </c>
      <c r="AA193" s="88">
        <v>1</v>
      </c>
    </row>
    <row r="194" spans="1:27">
      <c r="A194" s="85">
        <v>194</v>
      </c>
      <c r="B194" s="85">
        <v>25</v>
      </c>
      <c r="C194" s="86" t="s">
        <v>31</v>
      </c>
      <c r="D194" s="85" t="s">
        <v>66</v>
      </c>
      <c r="E194" s="85">
        <v>2514</v>
      </c>
      <c r="F194" s="87" t="s">
        <v>62</v>
      </c>
      <c r="G194" s="88">
        <v>0.95</v>
      </c>
      <c r="H194" s="88" t="s">
        <v>75</v>
      </c>
      <c r="I194" s="88" t="s">
        <v>75</v>
      </c>
      <c r="J194" s="88">
        <f t="shared" si="4"/>
        <v>0.95</v>
      </c>
      <c r="K194" s="88">
        <v>0.95</v>
      </c>
      <c r="L194" s="88">
        <v>0.97499999999999998</v>
      </c>
      <c r="M194" s="88">
        <v>0.95</v>
      </c>
      <c r="N194" s="88">
        <v>0.97499999999999998</v>
      </c>
      <c r="O194" s="88">
        <v>0.97499999999999998</v>
      </c>
      <c r="P194" s="88" t="s">
        <v>75</v>
      </c>
      <c r="Q194" s="88" t="s">
        <v>75</v>
      </c>
      <c r="R194" s="88">
        <v>0.97499999999999998</v>
      </c>
      <c r="S194" s="88">
        <v>0.97499999999999998</v>
      </c>
      <c r="T194" s="88" t="s">
        <v>75</v>
      </c>
      <c r="U194" s="88" t="s">
        <v>75</v>
      </c>
      <c r="V194" s="88" t="s">
        <v>75</v>
      </c>
      <c r="W194" s="88" t="s">
        <v>75</v>
      </c>
      <c r="X194" s="88" t="s">
        <v>75</v>
      </c>
      <c r="Y194" s="88">
        <f t="shared" si="5"/>
        <v>0.97499999999999998</v>
      </c>
      <c r="Z194" s="88" t="s">
        <v>75</v>
      </c>
      <c r="AA194" s="88">
        <v>1</v>
      </c>
    </row>
    <row r="195" spans="1:27">
      <c r="A195" s="85">
        <v>195</v>
      </c>
      <c r="B195" s="85">
        <v>25</v>
      </c>
      <c r="C195" s="86" t="s">
        <v>31</v>
      </c>
      <c r="D195" s="85" t="s">
        <v>67</v>
      </c>
      <c r="E195" s="85">
        <v>2515</v>
      </c>
      <c r="F195" s="87" t="s">
        <v>62</v>
      </c>
      <c r="G195" s="88" t="s">
        <v>75</v>
      </c>
      <c r="H195" s="88">
        <v>0.95</v>
      </c>
      <c r="I195" s="88" t="s">
        <v>75</v>
      </c>
      <c r="J195" s="88">
        <f t="shared" si="4"/>
        <v>0.95</v>
      </c>
      <c r="K195" s="88">
        <v>0.95</v>
      </c>
      <c r="L195" s="88">
        <v>0.6</v>
      </c>
      <c r="M195" s="88">
        <v>0.95</v>
      </c>
      <c r="N195" s="88">
        <v>0.97499999999999998</v>
      </c>
      <c r="O195" s="88">
        <v>0.97499999999999998</v>
      </c>
      <c r="P195" s="88" t="s">
        <v>75</v>
      </c>
      <c r="Q195" s="88" t="s">
        <v>75</v>
      </c>
      <c r="R195" s="88">
        <v>0.97499999999999998</v>
      </c>
      <c r="S195" s="88">
        <v>0.97499999999999998</v>
      </c>
      <c r="T195" s="88" t="s">
        <v>75</v>
      </c>
      <c r="U195" s="88" t="s">
        <v>75</v>
      </c>
      <c r="V195" s="88" t="s">
        <v>75</v>
      </c>
      <c r="W195" s="88" t="s">
        <v>75</v>
      </c>
      <c r="X195" s="88" t="s">
        <v>75</v>
      </c>
      <c r="Y195" s="88">
        <f t="shared" si="5"/>
        <v>0.97499999999999998</v>
      </c>
      <c r="Z195" s="88" t="s">
        <v>75</v>
      </c>
      <c r="AA195" s="88">
        <v>1</v>
      </c>
    </row>
    <row r="196" spans="1:27">
      <c r="A196" s="85">
        <v>196</v>
      </c>
      <c r="B196" s="85">
        <v>25</v>
      </c>
      <c r="C196" s="86" t="s">
        <v>43</v>
      </c>
      <c r="D196" s="85" t="s">
        <v>68</v>
      </c>
      <c r="E196" s="85">
        <v>2516</v>
      </c>
      <c r="F196" s="87" t="s">
        <v>68</v>
      </c>
      <c r="G196" s="88">
        <v>0.95</v>
      </c>
      <c r="H196" s="88" t="s">
        <v>75</v>
      </c>
      <c r="I196" s="88" t="s">
        <v>75</v>
      </c>
      <c r="J196" s="88">
        <f t="shared" ref="J196:J227" si="6">AVERAGE(G196:I196)</f>
        <v>0.95</v>
      </c>
      <c r="K196" s="88">
        <v>0.95</v>
      </c>
      <c r="L196" s="88">
        <v>0.6</v>
      </c>
      <c r="M196" s="88">
        <v>0.95</v>
      </c>
      <c r="N196" s="88">
        <v>0.97499999999999998</v>
      </c>
      <c r="O196" s="88" t="s">
        <v>75</v>
      </c>
      <c r="P196" s="88">
        <v>0.85</v>
      </c>
      <c r="Q196" s="88" t="s">
        <v>75</v>
      </c>
      <c r="R196" s="88" t="s">
        <v>75</v>
      </c>
      <c r="S196" s="88" t="s">
        <v>75</v>
      </c>
      <c r="T196" s="88" t="s">
        <v>75</v>
      </c>
      <c r="U196" s="88" t="s">
        <v>75</v>
      </c>
      <c r="V196" s="88" t="s">
        <v>75</v>
      </c>
      <c r="W196" s="88" t="s">
        <v>75</v>
      </c>
      <c r="X196" s="88" t="s">
        <v>75</v>
      </c>
      <c r="Y196" s="88">
        <f t="shared" ref="Y196:Y227" si="7">IFERROR(AVERAGE(N196:X196),0)</f>
        <v>0.91249999999999998</v>
      </c>
      <c r="Z196" s="88" t="s">
        <v>75</v>
      </c>
      <c r="AA196" s="88">
        <v>1</v>
      </c>
    </row>
    <row r="197" spans="1:27">
      <c r="A197" s="85">
        <v>197</v>
      </c>
      <c r="B197" s="85">
        <v>26</v>
      </c>
      <c r="C197" s="86" t="s">
        <v>29</v>
      </c>
      <c r="D197" s="85" t="s">
        <v>81</v>
      </c>
      <c r="E197" s="85">
        <v>2601</v>
      </c>
      <c r="F197" s="87" t="s">
        <v>81</v>
      </c>
      <c r="G197" s="88">
        <v>0.95</v>
      </c>
      <c r="H197" s="88" t="s">
        <v>75</v>
      </c>
      <c r="I197" s="88" t="s">
        <v>75</v>
      </c>
      <c r="J197" s="88">
        <f t="shared" si="6"/>
        <v>0.95</v>
      </c>
      <c r="K197" s="88">
        <v>0.95</v>
      </c>
      <c r="L197" s="88">
        <v>0.9</v>
      </c>
      <c r="M197" s="88">
        <v>0.95</v>
      </c>
      <c r="N197" s="88">
        <v>0.97499999999999998</v>
      </c>
      <c r="O197" s="88" t="s">
        <v>75</v>
      </c>
      <c r="P197" s="88">
        <v>0.85</v>
      </c>
      <c r="Q197" s="88" t="s">
        <v>75</v>
      </c>
      <c r="R197" s="88" t="s">
        <v>75</v>
      </c>
      <c r="S197" s="88" t="s">
        <v>75</v>
      </c>
      <c r="T197" s="88" t="s">
        <v>75</v>
      </c>
      <c r="U197" s="88" t="s">
        <v>75</v>
      </c>
      <c r="V197" s="88">
        <v>0.85</v>
      </c>
      <c r="W197" s="88" t="s">
        <v>75</v>
      </c>
      <c r="X197" s="88" t="s">
        <v>75</v>
      </c>
      <c r="Y197" s="88">
        <f t="shared" si="7"/>
        <v>0.89166666666666661</v>
      </c>
      <c r="Z197" s="88">
        <v>0</v>
      </c>
      <c r="AA197" s="88">
        <v>1</v>
      </c>
    </row>
    <row r="198" spans="1:27">
      <c r="A198" s="85">
        <v>198</v>
      </c>
      <c r="B198" s="85">
        <v>26</v>
      </c>
      <c r="C198" s="86" t="s">
        <v>29</v>
      </c>
      <c r="D198" s="85" t="s">
        <v>80</v>
      </c>
      <c r="E198" s="85">
        <v>2602</v>
      </c>
      <c r="F198" s="87" t="s">
        <v>80</v>
      </c>
      <c r="G198" s="88">
        <v>0.95</v>
      </c>
      <c r="H198" s="88" t="s">
        <v>75</v>
      </c>
      <c r="I198" s="88" t="s">
        <v>75</v>
      </c>
      <c r="J198" s="88">
        <f t="shared" si="6"/>
        <v>0.95</v>
      </c>
      <c r="K198" s="88">
        <v>0.95</v>
      </c>
      <c r="L198" s="88">
        <v>0.9</v>
      </c>
      <c r="M198" s="88">
        <v>0.95</v>
      </c>
      <c r="N198" s="88">
        <v>0.97499999999999998</v>
      </c>
      <c r="O198" s="88" t="s">
        <v>75</v>
      </c>
      <c r="P198" s="88">
        <v>0.97499999999999998</v>
      </c>
      <c r="Q198" s="88" t="s">
        <v>75</v>
      </c>
      <c r="R198" s="88" t="s">
        <v>75</v>
      </c>
      <c r="S198" s="88" t="s">
        <v>75</v>
      </c>
      <c r="T198" s="88" t="s">
        <v>75</v>
      </c>
      <c r="U198" s="88" t="s">
        <v>75</v>
      </c>
      <c r="V198" s="88">
        <v>0.97499999999999998</v>
      </c>
      <c r="W198" s="88" t="s">
        <v>75</v>
      </c>
      <c r="X198" s="88" t="s">
        <v>75</v>
      </c>
      <c r="Y198" s="88">
        <f t="shared" si="7"/>
        <v>0.97499999999999998</v>
      </c>
      <c r="Z198" s="88">
        <v>0</v>
      </c>
      <c r="AA198" s="88">
        <v>1</v>
      </c>
    </row>
    <row r="199" spans="1:27">
      <c r="A199" s="85">
        <v>199</v>
      </c>
      <c r="B199" s="85">
        <v>26</v>
      </c>
      <c r="C199" s="86" t="s">
        <v>31</v>
      </c>
      <c r="D199" s="85" t="s">
        <v>76</v>
      </c>
      <c r="E199" s="85">
        <v>2603</v>
      </c>
      <c r="F199" s="87" t="s">
        <v>33</v>
      </c>
      <c r="G199" s="88">
        <v>0.95</v>
      </c>
      <c r="H199" s="88" t="s">
        <v>75</v>
      </c>
      <c r="I199" s="88" t="s">
        <v>75</v>
      </c>
      <c r="J199" s="88">
        <f t="shared" si="6"/>
        <v>0.95</v>
      </c>
      <c r="K199" s="88">
        <v>0.95</v>
      </c>
      <c r="L199" s="88">
        <v>0.9</v>
      </c>
      <c r="M199" s="88">
        <v>0.95</v>
      </c>
      <c r="N199" s="88">
        <v>0.97499999999999998</v>
      </c>
      <c r="O199" s="88" t="s">
        <v>75</v>
      </c>
      <c r="P199" s="88" t="s">
        <v>75</v>
      </c>
      <c r="Q199" s="88" t="s">
        <v>89</v>
      </c>
      <c r="R199" s="88">
        <v>0.85</v>
      </c>
      <c r="S199" s="88">
        <v>0.85</v>
      </c>
      <c r="T199" s="88" t="s">
        <v>75</v>
      </c>
      <c r="U199" s="88" t="s">
        <v>75</v>
      </c>
      <c r="V199" s="88" t="s">
        <v>75</v>
      </c>
      <c r="W199" s="88" t="s">
        <v>75</v>
      </c>
      <c r="X199" s="88" t="s">
        <v>75</v>
      </c>
      <c r="Y199" s="88">
        <f t="shared" si="7"/>
        <v>0.89166666666666661</v>
      </c>
      <c r="Z199" s="88" t="s">
        <v>75</v>
      </c>
      <c r="AA199" s="88">
        <v>1</v>
      </c>
    </row>
    <row r="200" spans="1:27">
      <c r="A200" s="85">
        <v>200</v>
      </c>
      <c r="B200" s="85">
        <v>26</v>
      </c>
      <c r="C200" s="86" t="s">
        <v>31</v>
      </c>
      <c r="D200" s="85" t="s">
        <v>35</v>
      </c>
      <c r="E200" s="85">
        <v>2604</v>
      </c>
      <c r="F200" s="87" t="s">
        <v>36</v>
      </c>
      <c r="G200" s="88">
        <v>0.95</v>
      </c>
      <c r="H200" s="88" t="s">
        <v>75</v>
      </c>
      <c r="I200" s="88" t="s">
        <v>75</v>
      </c>
      <c r="J200" s="88">
        <f t="shared" si="6"/>
        <v>0.95</v>
      </c>
      <c r="K200" s="88">
        <v>0.9</v>
      </c>
      <c r="L200" s="88">
        <v>0.9</v>
      </c>
      <c r="M200" s="88">
        <v>0.95</v>
      </c>
      <c r="N200" s="88">
        <v>0.97499999999999998</v>
      </c>
      <c r="O200" s="88" t="s">
        <v>75</v>
      </c>
      <c r="P200" s="88">
        <v>0.97499999999999998</v>
      </c>
      <c r="Q200" s="88" t="s">
        <v>75</v>
      </c>
      <c r="R200" s="88" t="s">
        <v>75</v>
      </c>
      <c r="S200" s="88" t="s">
        <v>75</v>
      </c>
      <c r="T200" s="88" t="s">
        <v>75</v>
      </c>
      <c r="U200" s="88" t="s">
        <v>75</v>
      </c>
      <c r="V200" s="88" t="s">
        <v>75</v>
      </c>
      <c r="W200" s="88" t="s">
        <v>75</v>
      </c>
      <c r="X200" s="88" t="s">
        <v>75</v>
      </c>
      <c r="Y200" s="88">
        <f t="shared" si="7"/>
        <v>0.97499999999999998</v>
      </c>
      <c r="Z200" s="88">
        <v>0.95499999999999996</v>
      </c>
      <c r="AA200" s="88">
        <v>1</v>
      </c>
    </row>
    <row r="201" spans="1:27">
      <c r="A201" s="85">
        <v>201</v>
      </c>
      <c r="B201" s="85">
        <v>26</v>
      </c>
      <c r="C201" s="86" t="s">
        <v>57</v>
      </c>
      <c r="D201" s="85" t="s">
        <v>69</v>
      </c>
      <c r="E201" s="85">
        <v>2605</v>
      </c>
      <c r="F201" s="87" t="s">
        <v>59</v>
      </c>
      <c r="G201" s="88">
        <v>0.95</v>
      </c>
      <c r="H201" s="88" t="s">
        <v>75</v>
      </c>
      <c r="I201" s="88" t="s">
        <v>75</v>
      </c>
      <c r="J201" s="88">
        <f t="shared" si="6"/>
        <v>0.95</v>
      </c>
      <c r="K201" s="88">
        <v>0.7</v>
      </c>
      <c r="L201" s="88">
        <v>0</v>
      </c>
      <c r="M201" s="88">
        <v>0.9</v>
      </c>
      <c r="N201" s="88">
        <v>0.97499999999999998</v>
      </c>
      <c r="O201" s="88" t="s">
        <v>75</v>
      </c>
      <c r="P201" s="88" t="s">
        <v>75</v>
      </c>
      <c r="Q201" s="88">
        <v>0.85</v>
      </c>
      <c r="R201" s="88" t="s">
        <v>75</v>
      </c>
      <c r="S201" s="88" t="s">
        <v>75</v>
      </c>
      <c r="T201" s="88">
        <v>0.85</v>
      </c>
      <c r="U201" s="88" t="s">
        <v>75</v>
      </c>
      <c r="V201" s="88" t="s">
        <v>75</v>
      </c>
      <c r="W201" s="88" t="s">
        <v>75</v>
      </c>
      <c r="X201" s="88" t="s">
        <v>75</v>
      </c>
      <c r="Y201" s="88">
        <f t="shared" si="7"/>
        <v>0.89166666666666661</v>
      </c>
      <c r="Z201" s="88" t="s">
        <v>75</v>
      </c>
      <c r="AA201" s="88">
        <v>1</v>
      </c>
    </row>
    <row r="202" spans="1:27">
      <c r="A202" s="85">
        <v>202</v>
      </c>
      <c r="B202" s="85">
        <v>26</v>
      </c>
      <c r="C202" s="86" t="s">
        <v>31</v>
      </c>
      <c r="D202" s="85" t="s">
        <v>34</v>
      </c>
      <c r="E202" s="85">
        <v>2606</v>
      </c>
      <c r="F202" s="87" t="s">
        <v>33</v>
      </c>
      <c r="G202" s="88">
        <v>0.95</v>
      </c>
      <c r="H202" s="88" t="s">
        <v>75</v>
      </c>
      <c r="I202" s="88" t="s">
        <v>75</v>
      </c>
      <c r="J202" s="88">
        <f t="shared" si="6"/>
        <v>0.95</v>
      </c>
      <c r="K202" s="88">
        <v>0.9</v>
      </c>
      <c r="L202" s="88">
        <v>0.9</v>
      </c>
      <c r="M202" s="88">
        <v>0.95</v>
      </c>
      <c r="N202" s="88">
        <v>0.97499999999999998</v>
      </c>
      <c r="O202" s="88">
        <v>0.85</v>
      </c>
      <c r="P202" s="88" t="s">
        <v>75</v>
      </c>
      <c r="Q202" s="88" t="s">
        <v>75</v>
      </c>
      <c r="R202" s="88">
        <v>0.97499999999999998</v>
      </c>
      <c r="S202" s="88">
        <v>0.85</v>
      </c>
      <c r="T202" s="88" t="s">
        <v>75</v>
      </c>
      <c r="U202" s="88" t="s">
        <v>75</v>
      </c>
      <c r="V202" s="88" t="s">
        <v>75</v>
      </c>
      <c r="W202" s="88" t="s">
        <v>75</v>
      </c>
      <c r="X202" s="88" t="s">
        <v>75</v>
      </c>
      <c r="Y202" s="88">
        <f t="shared" si="7"/>
        <v>0.91249999999999998</v>
      </c>
      <c r="Z202" s="88" t="s">
        <v>75</v>
      </c>
      <c r="AA202" s="88">
        <v>1</v>
      </c>
    </row>
    <row r="203" spans="1:27">
      <c r="A203" s="85">
        <v>203</v>
      </c>
      <c r="B203" s="85">
        <v>26</v>
      </c>
      <c r="C203" s="86" t="s">
        <v>31</v>
      </c>
      <c r="D203" s="85" t="s">
        <v>35</v>
      </c>
      <c r="E203" s="85">
        <v>2607</v>
      </c>
      <c r="F203" s="87" t="s">
        <v>36</v>
      </c>
      <c r="G203" s="88">
        <v>0.95</v>
      </c>
      <c r="H203" s="88" t="s">
        <v>75</v>
      </c>
      <c r="I203" s="88" t="s">
        <v>75</v>
      </c>
      <c r="J203" s="88">
        <f t="shared" si="6"/>
        <v>0.95</v>
      </c>
      <c r="K203" s="88">
        <v>0.9</v>
      </c>
      <c r="L203" s="88">
        <v>0.9</v>
      </c>
      <c r="M203" s="88">
        <v>0.95</v>
      </c>
      <c r="N203" s="88">
        <v>0.5</v>
      </c>
      <c r="O203" s="88" t="s">
        <v>75</v>
      </c>
      <c r="P203" s="88">
        <v>0.97499999999999998</v>
      </c>
      <c r="Q203" s="88" t="s">
        <v>75</v>
      </c>
      <c r="R203" s="88" t="s">
        <v>75</v>
      </c>
      <c r="S203" s="88" t="s">
        <v>75</v>
      </c>
      <c r="T203" s="88" t="s">
        <v>75</v>
      </c>
      <c r="U203" s="88" t="s">
        <v>75</v>
      </c>
      <c r="V203" s="88" t="s">
        <v>75</v>
      </c>
      <c r="W203" s="88" t="s">
        <v>75</v>
      </c>
      <c r="X203" s="88" t="s">
        <v>75</v>
      </c>
      <c r="Y203" s="88">
        <f t="shared" si="7"/>
        <v>0.73750000000000004</v>
      </c>
      <c r="Z203" s="88">
        <v>0.95499999999999996</v>
      </c>
      <c r="AA203" s="88">
        <v>1</v>
      </c>
    </row>
    <row r="204" spans="1:27">
      <c r="A204" s="85">
        <v>204</v>
      </c>
      <c r="B204" s="85">
        <v>26</v>
      </c>
      <c r="C204" s="86" t="s">
        <v>31</v>
      </c>
      <c r="D204" s="85" t="s">
        <v>60</v>
      </c>
      <c r="E204" s="85">
        <v>2609</v>
      </c>
      <c r="F204" s="87" t="s">
        <v>60</v>
      </c>
      <c r="G204" s="88">
        <v>0.95</v>
      </c>
      <c r="H204" s="88" t="s">
        <v>75</v>
      </c>
      <c r="I204" s="88" t="s">
        <v>75</v>
      </c>
      <c r="J204" s="88">
        <f t="shared" si="6"/>
        <v>0.95</v>
      </c>
      <c r="K204" s="88">
        <v>0.9</v>
      </c>
      <c r="L204" s="88">
        <v>0.9</v>
      </c>
      <c r="M204" s="88">
        <v>0.95</v>
      </c>
      <c r="N204" s="88">
        <v>0.97499999999999998</v>
      </c>
      <c r="O204" s="88" t="s">
        <v>75</v>
      </c>
      <c r="P204" s="88" t="s">
        <v>75</v>
      </c>
      <c r="Q204" s="88" t="s">
        <v>75</v>
      </c>
      <c r="R204" s="88">
        <v>0.85</v>
      </c>
      <c r="S204" s="88">
        <v>0.85</v>
      </c>
      <c r="T204" s="88" t="s">
        <v>75</v>
      </c>
      <c r="U204" s="88" t="s">
        <v>75</v>
      </c>
      <c r="V204" s="88" t="s">
        <v>75</v>
      </c>
      <c r="W204" s="88" t="s">
        <v>75</v>
      </c>
      <c r="X204" s="88" t="s">
        <v>75</v>
      </c>
      <c r="Y204" s="88">
        <f t="shared" si="7"/>
        <v>0.89166666666666661</v>
      </c>
      <c r="Z204" s="88" t="s">
        <v>75</v>
      </c>
      <c r="AA204" s="88">
        <v>1</v>
      </c>
    </row>
    <row r="205" spans="1:27">
      <c r="A205" s="85">
        <v>205</v>
      </c>
      <c r="B205" s="85">
        <v>26</v>
      </c>
      <c r="C205" s="86" t="s">
        <v>31</v>
      </c>
      <c r="D205" s="85" t="s">
        <v>61</v>
      </c>
      <c r="E205" s="85">
        <v>2610</v>
      </c>
      <c r="F205" s="87" t="s">
        <v>62</v>
      </c>
      <c r="G205" s="88">
        <v>0.95</v>
      </c>
      <c r="H205" s="88" t="s">
        <v>75</v>
      </c>
      <c r="I205" s="88" t="s">
        <v>75</v>
      </c>
      <c r="J205" s="88">
        <f t="shared" si="6"/>
        <v>0.95</v>
      </c>
      <c r="K205" s="88">
        <v>0.9</v>
      </c>
      <c r="L205" s="88">
        <v>0.9</v>
      </c>
      <c r="M205" s="88">
        <v>0.95</v>
      </c>
      <c r="N205" s="88">
        <v>0.97499999999999998</v>
      </c>
      <c r="O205" s="88">
        <v>0.85</v>
      </c>
      <c r="P205" s="88" t="s">
        <v>75</v>
      </c>
      <c r="Q205" s="88" t="s">
        <v>75</v>
      </c>
      <c r="R205" s="88">
        <v>0.97499999999999998</v>
      </c>
      <c r="S205" s="88">
        <v>0.85</v>
      </c>
      <c r="T205" s="88" t="s">
        <v>75</v>
      </c>
      <c r="U205" s="88" t="s">
        <v>75</v>
      </c>
      <c r="V205" s="88" t="s">
        <v>75</v>
      </c>
      <c r="W205" s="88" t="s">
        <v>75</v>
      </c>
      <c r="X205" s="88" t="s">
        <v>75</v>
      </c>
      <c r="Y205" s="88">
        <f t="shared" si="7"/>
        <v>0.91249999999999998</v>
      </c>
      <c r="Z205" s="88" t="s">
        <v>75</v>
      </c>
      <c r="AA205" s="88">
        <v>1</v>
      </c>
    </row>
    <row r="206" spans="1:27">
      <c r="A206" s="85">
        <v>206</v>
      </c>
      <c r="B206" s="85">
        <v>26</v>
      </c>
      <c r="C206" s="86" t="s">
        <v>31</v>
      </c>
      <c r="D206" s="85" t="s">
        <v>63</v>
      </c>
      <c r="E206" s="85">
        <v>2611</v>
      </c>
      <c r="F206" s="87" t="s">
        <v>64</v>
      </c>
      <c r="G206" s="88">
        <v>0.95</v>
      </c>
      <c r="H206" s="88" t="s">
        <v>75</v>
      </c>
      <c r="I206" s="88" t="s">
        <v>75</v>
      </c>
      <c r="J206" s="88">
        <f t="shared" si="6"/>
        <v>0.95</v>
      </c>
      <c r="K206" s="88">
        <v>0.9</v>
      </c>
      <c r="L206" s="88">
        <v>0.9</v>
      </c>
      <c r="M206" s="88">
        <v>0.95</v>
      </c>
      <c r="N206" s="88">
        <v>0.97499999999999998</v>
      </c>
      <c r="O206" s="88" t="s">
        <v>75</v>
      </c>
      <c r="P206" s="88">
        <v>0.97499999999999998</v>
      </c>
      <c r="Q206" s="88" t="s">
        <v>75</v>
      </c>
      <c r="R206" s="88" t="s">
        <v>75</v>
      </c>
      <c r="S206" s="88" t="s">
        <v>75</v>
      </c>
      <c r="T206" s="88" t="s">
        <v>75</v>
      </c>
      <c r="U206" s="88" t="s">
        <v>75</v>
      </c>
      <c r="V206" s="88" t="s">
        <v>75</v>
      </c>
      <c r="W206" s="88" t="s">
        <v>75</v>
      </c>
      <c r="X206" s="88" t="s">
        <v>75</v>
      </c>
      <c r="Y206" s="88">
        <f t="shared" si="7"/>
        <v>0.97499999999999998</v>
      </c>
      <c r="Z206" s="88">
        <v>0</v>
      </c>
      <c r="AA206" s="88">
        <v>1</v>
      </c>
    </row>
    <row r="207" spans="1:27">
      <c r="A207" s="85">
        <v>207</v>
      </c>
      <c r="B207" s="85">
        <v>26</v>
      </c>
      <c r="C207" s="86" t="s">
        <v>31</v>
      </c>
      <c r="D207" s="85" t="s">
        <v>65</v>
      </c>
      <c r="E207" s="85">
        <v>2612</v>
      </c>
      <c r="F207" s="87" t="s">
        <v>64</v>
      </c>
      <c r="G207" s="88">
        <v>0.95</v>
      </c>
      <c r="H207" s="88" t="s">
        <v>75</v>
      </c>
      <c r="I207" s="88" t="s">
        <v>75</v>
      </c>
      <c r="J207" s="88">
        <f t="shared" si="6"/>
        <v>0.95</v>
      </c>
      <c r="K207" s="88">
        <v>0.9</v>
      </c>
      <c r="L207" s="88">
        <v>0.9</v>
      </c>
      <c r="M207" s="88">
        <v>0.95</v>
      </c>
      <c r="N207" s="88">
        <v>0.97499999999999998</v>
      </c>
      <c r="O207" s="88" t="s">
        <v>75</v>
      </c>
      <c r="P207" s="88">
        <v>0.97499999999999998</v>
      </c>
      <c r="Q207" s="88" t="s">
        <v>75</v>
      </c>
      <c r="R207" s="88" t="s">
        <v>75</v>
      </c>
      <c r="S207" s="88" t="s">
        <v>75</v>
      </c>
      <c r="T207" s="88" t="s">
        <v>75</v>
      </c>
      <c r="U207" s="88" t="s">
        <v>75</v>
      </c>
      <c r="V207" s="88" t="s">
        <v>75</v>
      </c>
      <c r="W207" s="88" t="s">
        <v>75</v>
      </c>
      <c r="X207" s="88" t="s">
        <v>75</v>
      </c>
      <c r="Y207" s="88">
        <f t="shared" si="7"/>
        <v>0.97499999999999998</v>
      </c>
      <c r="Z207" s="88">
        <v>0.95499999999999996</v>
      </c>
      <c r="AA207" s="88">
        <v>1</v>
      </c>
    </row>
    <row r="208" spans="1:27">
      <c r="A208" s="85">
        <v>208</v>
      </c>
      <c r="B208" s="85">
        <v>26</v>
      </c>
      <c r="C208" s="86" t="s">
        <v>31</v>
      </c>
      <c r="D208" s="85" t="s">
        <v>66</v>
      </c>
      <c r="E208" s="85">
        <v>2613</v>
      </c>
      <c r="F208" s="87" t="s">
        <v>62</v>
      </c>
      <c r="G208" s="88">
        <v>0.95</v>
      </c>
      <c r="H208" s="88" t="s">
        <v>75</v>
      </c>
      <c r="I208" s="88" t="s">
        <v>75</v>
      </c>
      <c r="J208" s="88">
        <f t="shared" si="6"/>
        <v>0.95</v>
      </c>
      <c r="K208" s="88">
        <v>0.9</v>
      </c>
      <c r="L208" s="88">
        <v>0.9</v>
      </c>
      <c r="M208" s="88">
        <v>0.95</v>
      </c>
      <c r="N208" s="88">
        <v>0.97499999999999998</v>
      </c>
      <c r="O208" s="88">
        <v>0.85</v>
      </c>
      <c r="P208" s="88" t="s">
        <v>75</v>
      </c>
      <c r="Q208" s="88" t="s">
        <v>75</v>
      </c>
      <c r="R208" s="88">
        <v>0.97499999999999998</v>
      </c>
      <c r="S208" s="88">
        <v>0.85</v>
      </c>
      <c r="T208" s="88" t="s">
        <v>75</v>
      </c>
      <c r="U208" s="88" t="s">
        <v>75</v>
      </c>
      <c r="V208" s="88" t="s">
        <v>75</v>
      </c>
      <c r="W208" s="88" t="s">
        <v>75</v>
      </c>
      <c r="X208" s="88" t="s">
        <v>75</v>
      </c>
      <c r="Y208" s="88">
        <f t="shared" si="7"/>
        <v>0.91249999999999998</v>
      </c>
      <c r="Z208" s="88" t="s">
        <v>75</v>
      </c>
      <c r="AA208" s="88">
        <v>1</v>
      </c>
    </row>
    <row r="209" spans="1:27">
      <c r="A209" s="85">
        <v>209</v>
      </c>
      <c r="B209" s="85">
        <v>26</v>
      </c>
      <c r="C209" s="86" t="s">
        <v>31</v>
      </c>
      <c r="D209" s="85" t="s">
        <v>67</v>
      </c>
      <c r="E209" s="85">
        <v>2614</v>
      </c>
      <c r="F209" s="87" t="s">
        <v>62</v>
      </c>
      <c r="G209" s="88">
        <v>0.95</v>
      </c>
      <c r="H209" s="88" t="s">
        <v>75</v>
      </c>
      <c r="I209" s="88" t="s">
        <v>75</v>
      </c>
      <c r="J209" s="88">
        <f t="shared" si="6"/>
        <v>0.95</v>
      </c>
      <c r="K209" s="88">
        <v>0.9</v>
      </c>
      <c r="L209" s="88">
        <v>0.9</v>
      </c>
      <c r="M209" s="88">
        <v>0.95</v>
      </c>
      <c r="N209" s="88">
        <v>0.97499999999999998</v>
      </c>
      <c r="O209" s="88" t="s">
        <v>75</v>
      </c>
      <c r="P209" s="88" t="s">
        <v>75</v>
      </c>
      <c r="Q209" s="88" t="s">
        <v>89</v>
      </c>
      <c r="R209" s="88">
        <v>0.85</v>
      </c>
      <c r="S209" s="88">
        <v>0.85</v>
      </c>
      <c r="T209" s="88" t="s">
        <v>75</v>
      </c>
      <c r="U209" s="88" t="s">
        <v>75</v>
      </c>
      <c r="V209" s="88" t="s">
        <v>75</v>
      </c>
      <c r="W209" s="88" t="s">
        <v>75</v>
      </c>
      <c r="X209" s="88" t="s">
        <v>75</v>
      </c>
      <c r="Y209" s="88">
        <f t="shared" si="7"/>
        <v>0.89166666666666661</v>
      </c>
      <c r="Z209" s="88" t="s">
        <v>75</v>
      </c>
      <c r="AA209" s="88">
        <v>1</v>
      </c>
    </row>
    <row r="210" spans="1:27">
      <c r="A210" s="85">
        <v>210</v>
      </c>
      <c r="B210" s="85">
        <v>26</v>
      </c>
      <c r="C210" s="86" t="s">
        <v>43</v>
      </c>
      <c r="D210" s="85" t="s">
        <v>68</v>
      </c>
      <c r="E210" s="85">
        <v>2615</v>
      </c>
      <c r="F210" s="87" t="s">
        <v>68</v>
      </c>
      <c r="G210" s="88">
        <v>0.95</v>
      </c>
      <c r="H210" s="88" t="s">
        <v>75</v>
      </c>
      <c r="I210" s="88" t="s">
        <v>75</v>
      </c>
      <c r="J210" s="88">
        <f t="shared" si="6"/>
        <v>0.95</v>
      </c>
      <c r="K210" s="88">
        <v>0.9</v>
      </c>
      <c r="L210" s="88">
        <v>0.9</v>
      </c>
      <c r="M210" s="88">
        <v>0.95</v>
      </c>
      <c r="N210" s="88">
        <v>0.97499999999999998</v>
      </c>
      <c r="O210" s="88" t="s">
        <v>75</v>
      </c>
      <c r="P210" s="88">
        <v>0.85</v>
      </c>
      <c r="Q210" s="88" t="s">
        <v>75</v>
      </c>
      <c r="R210" s="88" t="s">
        <v>75</v>
      </c>
      <c r="S210" s="88" t="s">
        <v>75</v>
      </c>
      <c r="T210" s="88" t="s">
        <v>75</v>
      </c>
      <c r="U210" s="88" t="s">
        <v>75</v>
      </c>
      <c r="V210" s="88" t="s">
        <v>75</v>
      </c>
      <c r="W210" s="88" t="s">
        <v>75</v>
      </c>
      <c r="X210" s="88" t="s">
        <v>75</v>
      </c>
      <c r="Y210" s="88">
        <f t="shared" si="7"/>
        <v>0.91249999999999998</v>
      </c>
      <c r="Z210" s="88" t="s">
        <v>75</v>
      </c>
      <c r="AA210" s="88">
        <v>1</v>
      </c>
    </row>
    <row r="211" spans="1:27">
      <c r="A211" s="85">
        <v>211</v>
      </c>
      <c r="B211" s="85">
        <v>26</v>
      </c>
      <c r="C211" s="86" t="s">
        <v>82</v>
      </c>
      <c r="D211" s="85" t="s">
        <v>83</v>
      </c>
      <c r="E211" s="85"/>
      <c r="F211" s="87" t="s">
        <v>47</v>
      </c>
      <c r="G211" s="88">
        <v>0</v>
      </c>
      <c r="H211" s="88" t="s">
        <v>75</v>
      </c>
      <c r="I211" s="88" t="s">
        <v>75</v>
      </c>
      <c r="J211" s="88">
        <f t="shared" si="6"/>
        <v>0</v>
      </c>
      <c r="K211" s="88" t="s">
        <v>75</v>
      </c>
      <c r="L211" s="88" t="s">
        <v>75</v>
      </c>
      <c r="M211" s="88" t="s">
        <v>75</v>
      </c>
      <c r="N211" s="88">
        <v>0.97499999999999998</v>
      </c>
      <c r="O211" s="88" t="s">
        <v>75</v>
      </c>
      <c r="P211" s="88" t="s">
        <v>75</v>
      </c>
      <c r="Q211" s="88" t="s">
        <v>89</v>
      </c>
      <c r="R211" s="88" t="s">
        <v>75</v>
      </c>
      <c r="S211" s="88" t="s">
        <v>75</v>
      </c>
      <c r="T211" s="88" t="s">
        <v>75</v>
      </c>
      <c r="U211" s="88" t="s">
        <v>75</v>
      </c>
      <c r="V211" s="88" t="s">
        <v>75</v>
      </c>
      <c r="W211" s="88" t="s">
        <v>75</v>
      </c>
      <c r="X211" s="88" t="s">
        <v>75</v>
      </c>
      <c r="Y211" s="88">
        <f t="shared" si="7"/>
        <v>0.97499999999999998</v>
      </c>
      <c r="Z211" s="88" t="s">
        <v>75</v>
      </c>
      <c r="AA211" s="88">
        <v>1</v>
      </c>
    </row>
    <row r="212" spans="1:27">
      <c r="A212" s="85">
        <v>212</v>
      </c>
      <c r="B212" s="85">
        <v>27</v>
      </c>
      <c r="C212" s="86" t="s">
        <v>29</v>
      </c>
      <c r="D212" s="85" t="s">
        <v>81</v>
      </c>
      <c r="E212" s="85">
        <v>2701</v>
      </c>
      <c r="F212" s="87" t="s">
        <v>81</v>
      </c>
      <c r="G212" s="88">
        <v>0.95</v>
      </c>
      <c r="H212" s="88" t="s">
        <v>75</v>
      </c>
      <c r="I212" s="88" t="s">
        <v>75</v>
      </c>
      <c r="J212" s="88">
        <f t="shared" si="6"/>
        <v>0.95</v>
      </c>
      <c r="K212" s="88">
        <v>0.9</v>
      </c>
      <c r="L212" s="88">
        <v>0.9</v>
      </c>
      <c r="M212" s="88">
        <v>0.95</v>
      </c>
      <c r="N212" s="88">
        <v>0.85</v>
      </c>
      <c r="O212" s="88" t="s">
        <v>75</v>
      </c>
      <c r="P212" s="88">
        <v>0.85</v>
      </c>
      <c r="Q212" s="88" t="s">
        <v>75</v>
      </c>
      <c r="R212" s="88" t="s">
        <v>75</v>
      </c>
      <c r="S212" s="88" t="s">
        <v>75</v>
      </c>
      <c r="T212" s="88" t="s">
        <v>75</v>
      </c>
      <c r="U212" s="88" t="s">
        <v>75</v>
      </c>
      <c r="V212" s="88">
        <v>0.85</v>
      </c>
      <c r="W212" s="88" t="s">
        <v>75</v>
      </c>
      <c r="X212" s="88" t="s">
        <v>75</v>
      </c>
      <c r="Y212" s="88">
        <f t="shared" si="7"/>
        <v>0.85</v>
      </c>
      <c r="Z212" s="88">
        <v>0</v>
      </c>
      <c r="AA212" s="88">
        <v>1</v>
      </c>
    </row>
    <row r="213" spans="1:27">
      <c r="A213" s="85">
        <v>213</v>
      </c>
      <c r="B213" s="85">
        <v>27</v>
      </c>
      <c r="C213" s="86" t="s">
        <v>29</v>
      </c>
      <c r="D213" s="85" t="s">
        <v>80</v>
      </c>
      <c r="E213" s="85">
        <v>2702</v>
      </c>
      <c r="F213" s="87" t="s">
        <v>80</v>
      </c>
      <c r="G213" s="88">
        <v>0.95</v>
      </c>
      <c r="H213" s="88" t="s">
        <v>75</v>
      </c>
      <c r="I213" s="88" t="s">
        <v>75</v>
      </c>
      <c r="J213" s="88">
        <f t="shared" si="6"/>
        <v>0.95</v>
      </c>
      <c r="K213" s="88">
        <v>0.9</v>
      </c>
      <c r="L213" s="88">
        <v>0.9</v>
      </c>
      <c r="M213" s="88">
        <v>0.95</v>
      </c>
      <c r="N213" s="88">
        <v>0.97499999999999998</v>
      </c>
      <c r="O213" s="88" t="s">
        <v>75</v>
      </c>
      <c r="P213" s="88">
        <v>0</v>
      </c>
      <c r="Q213" s="88" t="s">
        <v>75</v>
      </c>
      <c r="R213" s="88" t="s">
        <v>75</v>
      </c>
      <c r="S213" s="88" t="s">
        <v>75</v>
      </c>
      <c r="T213" s="88" t="s">
        <v>75</v>
      </c>
      <c r="U213" s="88" t="s">
        <v>75</v>
      </c>
      <c r="V213" s="88">
        <v>0</v>
      </c>
      <c r="W213" s="88" t="s">
        <v>75</v>
      </c>
      <c r="X213" s="88" t="s">
        <v>75</v>
      </c>
      <c r="Y213" s="88">
        <f t="shared" si="7"/>
        <v>0.32500000000000001</v>
      </c>
      <c r="Z213" s="88">
        <v>0</v>
      </c>
      <c r="AA213" s="88">
        <v>1</v>
      </c>
    </row>
    <row r="214" spans="1:27">
      <c r="A214" s="85">
        <v>214</v>
      </c>
      <c r="B214" s="85">
        <v>27</v>
      </c>
      <c r="C214" s="86" t="s">
        <v>31</v>
      </c>
      <c r="D214" s="85" t="s">
        <v>76</v>
      </c>
      <c r="E214" s="85">
        <v>2703</v>
      </c>
      <c r="F214" s="87" t="s">
        <v>33</v>
      </c>
      <c r="G214" s="88">
        <v>0.95</v>
      </c>
      <c r="H214" s="88" t="s">
        <v>75</v>
      </c>
      <c r="I214" s="88" t="s">
        <v>75</v>
      </c>
      <c r="J214" s="88">
        <f t="shared" si="6"/>
        <v>0.95</v>
      </c>
      <c r="K214" s="88">
        <v>0.9</v>
      </c>
      <c r="L214" s="88">
        <v>0.9</v>
      </c>
      <c r="M214" s="88">
        <v>0.95</v>
      </c>
      <c r="N214" s="88">
        <v>0.85</v>
      </c>
      <c r="O214" s="88" t="s">
        <v>75</v>
      </c>
      <c r="P214" s="88" t="s">
        <v>75</v>
      </c>
      <c r="Q214" s="88" t="s">
        <v>89</v>
      </c>
      <c r="R214" s="88">
        <v>0</v>
      </c>
      <c r="S214" s="88">
        <v>0</v>
      </c>
      <c r="T214" s="88" t="s">
        <v>75</v>
      </c>
      <c r="U214" s="88" t="s">
        <v>75</v>
      </c>
      <c r="V214" s="88" t="s">
        <v>75</v>
      </c>
      <c r="W214" s="88" t="s">
        <v>75</v>
      </c>
      <c r="X214" s="88" t="s">
        <v>75</v>
      </c>
      <c r="Y214" s="88">
        <f t="shared" si="7"/>
        <v>0.28333333333333333</v>
      </c>
      <c r="Z214" s="88" t="s">
        <v>75</v>
      </c>
      <c r="AA214" s="88">
        <v>1</v>
      </c>
    </row>
    <row r="215" spans="1:27">
      <c r="A215" s="85">
        <v>215</v>
      </c>
      <c r="B215" s="85">
        <v>27</v>
      </c>
      <c r="C215" s="86" t="s">
        <v>31</v>
      </c>
      <c r="D215" s="85" t="s">
        <v>35</v>
      </c>
      <c r="E215" s="85">
        <v>2704</v>
      </c>
      <c r="F215" s="87" t="s">
        <v>36</v>
      </c>
      <c r="G215" s="88">
        <v>0.95</v>
      </c>
      <c r="H215" s="88" t="s">
        <v>75</v>
      </c>
      <c r="I215" s="88" t="s">
        <v>75</v>
      </c>
      <c r="J215" s="88">
        <f t="shared" si="6"/>
        <v>0.95</v>
      </c>
      <c r="K215" s="88">
        <v>0.9</v>
      </c>
      <c r="L215" s="88">
        <v>0.9</v>
      </c>
      <c r="M215" s="88">
        <v>0.95</v>
      </c>
      <c r="N215" s="88">
        <v>0.97499999999999998</v>
      </c>
      <c r="O215" s="88" t="s">
        <v>75</v>
      </c>
      <c r="P215" s="88">
        <v>0</v>
      </c>
      <c r="Q215" s="88" t="s">
        <v>75</v>
      </c>
      <c r="R215" s="88" t="s">
        <v>75</v>
      </c>
      <c r="S215" s="88" t="s">
        <v>75</v>
      </c>
      <c r="T215" s="88" t="s">
        <v>75</v>
      </c>
      <c r="U215" s="88" t="s">
        <v>75</v>
      </c>
      <c r="V215" s="88" t="s">
        <v>75</v>
      </c>
      <c r="W215" s="88" t="s">
        <v>75</v>
      </c>
      <c r="X215" s="88" t="s">
        <v>75</v>
      </c>
      <c r="Y215" s="88">
        <f t="shared" si="7"/>
        <v>0.48749999999999999</v>
      </c>
      <c r="Z215" s="88">
        <v>0</v>
      </c>
      <c r="AA215" s="88">
        <v>1</v>
      </c>
    </row>
    <row r="216" spans="1:27">
      <c r="A216" s="85">
        <v>216</v>
      </c>
      <c r="B216" s="85">
        <v>27</v>
      </c>
      <c r="C216" s="86" t="s">
        <v>57</v>
      </c>
      <c r="D216" s="85" t="s">
        <v>77</v>
      </c>
      <c r="E216" s="85">
        <v>2705</v>
      </c>
      <c r="F216" s="87" t="s">
        <v>59</v>
      </c>
      <c r="G216" s="88">
        <v>0.8</v>
      </c>
      <c r="H216" s="88" t="s">
        <v>75</v>
      </c>
      <c r="I216" s="88" t="s">
        <v>75</v>
      </c>
      <c r="J216" s="88">
        <f t="shared" si="6"/>
        <v>0.8</v>
      </c>
      <c r="K216" s="88">
        <v>0.5</v>
      </c>
      <c r="L216" s="88" t="s">
        <v>75</v>
      </c>
      <c r="M216" s="88">
        <v>0.85</v>
      </c>
      <c r="N216" s="88">
        <v>0.85</v>
      </c>
      <c r="O216" s="88" t="s">
        <v>75</v>
      </c>
      <c r="P216" s="88" t="s">
        <v>75</v>
      </c>
      <c r="Q216" s="88" t="s">
        <v>75</v>
      </c>
      <c r="R216" s="88" t="s">
        <v>75</v>
      </c>
      <c r="S216" s="88" t="s">
        <v>75</v>
      </c>
      <c r="T216" s="88" t="s">
        <v>75</v>
      </c>
      <c r="U216" s="88" t="s">
        <v>75</v>
      </c>
      <c r="V216" s="88" t="s">
        <v>75</v>
      </c>
      <c r="W216" s="88" t="s">
        <v>75</v>
      </c>
      <c r="X216" s="88" t="s">
        <v>75</v>
      </c>
      <c r="Y216" s="88">
        <f t="shared" si="7"/>
        <v>0.85</v>
      </c>
      <c r="Z216" s="88" t="s">
        <v>75</v>
      </c>
      <c r="AA216" s="88">
        <v>1</v>
      </c>
    </row>
    <row r="217" spans="1:27">
      <c r="A217" s="85">
        <v>217</v>
      </c>
      <c r="B217" s="85">
        <v>27</v>
      </c>
      <c r="C217" s="86" t="s">
        <v>31</v>
      </c>
      <c r="D217" s="85" t="s">
        <v>34</v>
      </c>
      <c r="E217" s="85">
        <v>2706</v>
      </c>
      <c r="F217" s="87" t="s">
        <v>33</v>
      </c>
      <c r="G217" s="88">
        <v>0.95</v>
      </c>
      <c r="H217" s="88" t="s">
        <v>75</v>
      </c>
      <c r="I217" s="88" t="s">
        <v>75</v>
      </c>
      <c r="J217" s="88">
        <f t="shared" si="6"/>
        <v>0.95</v>
      </c>
      <c r="K217" s="88">
        <v>0.9</v>
      </c>
      <c r="L217" s="88">
        <v>0</v>
      </c>
      <c r="M217" s="88">
        <v>0.85</v>
      </c>
      <c r="N217" s="88">
        <v>0.97499999999999998</v>
      </c>
      <c r="O217" s="88">
        <v>0</v>
      </c>
      <c r="P217" s="88" t="s">
        <v>75</v>
      </c>
      <c r="Q217" s="88" t="s">
        <v>89</v>
      </c>
      <c r="R217" s="88">
        <v>0</v>
      </c>
      <c r="S217" s="88">
        <v>0</v>
      </c>
      <c r="T217" s="88" t="s">
        <v>75</v>
      </c>
      <c r="U217" s="88" t="s">
        <v>75</v>
      </c>
      <c r="V217" s="88" t="s">
        <v>75</v>
      </c>
      <c r="W217" s="88" t="s">
        <v>75</v>
      </c>
      <c r="X217" s="88" t="s">
        <v>75</v>
      </c>
      <c r="Y217" s="88">
        <f t="shared" si="7"/>
        <v>0.24374999999999999</v>
      </c>
      <c r="Z217" s="88" t="s">
        <v>75</v>
      </c>
      <c r="AA217" s="88">
        <v>1</v>
      </c>
    </row>
    <row r="218" spans="1:27">
      <c r="A218" s="85">
        <v>218</v>
      </c>
      <c r="B218" s="85">
        <v>27</v>
      </c>
      <c r="C218" s="86" t="s">
        <v>31</v>
      </c>
      <c r="D218" s="85" t="s">
        <v>35</v>
      </c>
      <c r="E218" s="85">
        <v>2707</v>
      </c>
      <c r="F218" s="87" t="s">
        <v>36</v>
      </c>
      <c r="G218" s="88">
        <v>0.95</v>
      </c>
      <c r="H218" s="88" t="s">
        <v>75</v>
      </c>
      <c r="I218" s="88" t="s">
        <v>75</v>
      </c>
      <c r="J218" s="88">
        <f t="shared" si="6"/>
        <v>0.95</v>
      </c>
      <c r="K218" s="88">
        <v>0.9</v>
      </c>
      <c r="L218" s="88">
        <v>0.9</v>
      </c>
      <c r="M218" s="88">
        <v>0.95</v>
      </c>
      <c r="N218" s="88">
        <v>0.85</v>
      </c>
      <c r="O218" s="88" t="s">
        <v>75</v>
      </c>
      <c r="P218" s="88">
        <v>0</v>
      </c>
      <c r="Q218" s="88" t="s">
        <v>75</v>
      </c>
      <c r="R218" s="88" t="s">
        <v>75</v>
      </c>
      <c r="S218" s="88" t="s">
        <v>75</v>
      </c>
      <c r="T218" s="88" t="s">
        <v>75</v>
      </c>
      <c r="U218" s="88" t="s">
        <v>75</v>
      </c>
      <c r="V218" s="88" t="s">
        <v>75</v>
      </c>
      <c r="W218" s="88" t="s">
        <v>75</v>
      </c>
      <c r="X218" s="88" t="s">
        <v>75</v>
      </c>
      <c r="Y218" s="88">
        <f t="shared" si="7"/>
        <v>0.42499999999999999</v>
      </c>
      <c r="Z218" s="88">
        <v>0</v>
      </c>
      <c r="AA218" s="88">
        <v>1</v>
      </c>
    </row>
    <row r="219" spans="1:27">
      <c r="A219" s="85">
        <v>219</v>
      </c>
      <c r="B219" s="85">
        <v>27</v>
      </c>
      <c r="C219" s="86" t="s">
        <v>57</v>
      </c>
      <c r="D219" s="85" t="s">
        <v>69</v>
      </c>
      <c r="E219" s="85">
        <v>2708</v>
      </c>
      <c r="F219" s="87" t="s">
        <v>59</v>
      </c>
      <c r="G219" s="88">
        <v>0.95</v>
      </c>
      <c r="H219" s="88" t="s">
        <v>75</v>
      </c>
      <c r="I219" s="88" t="s">
        <v>75</v>
      </c>
      <c r="J219" s="88">
        <f t="shared" si="6"/>
        <v>0.95</v>
      </c>
      <c r="K219" s="88">
        <v>0.7</v>
      </c>
      <c r="L219" s="88">
        <v>0</v>
      </c>
      <c r="M219" s="88">
        <v>0.9</v>
      </c>
      <c r="N219" s="88">
        <v>0</v>
      </c>
      <c r="O219" s="88" t="s">
        <v>75</v>
      </c>
      <c r="P219" s="88" t="s">
        <v>75</v>
      </c>
      <c r="Q219" s="88">
        <v>0</v>
      </c>
      <c r="R219" s="88" t="s">
        <v>75</v>
      </c>
      <c r="S219" s="88" t="s">
        <v>75</v>
      </c>
      <c r="T219" s="88">
        <v>0</v>
      </c>
      <c r="U219" s="88" t="s">
        <v>75</v>
      </c>
      <c r="V219" s="88" t="s">
        <v>75</v>
      </c>
      <c r="W219" s="88" t="s">
        <v>75</v>
      </c>
      <c r="X219" s="88" t="s">
        <v>75</v>
      </c>
      <c r="Y219" s="88">
        <f t="shared" si="7"/>
        <v>0</v>
      </c>
      <c r="Z219" s="88" t="s">
        <v>75</v>
      </c>
      <c r="AA219" s="88">
        <v>1</v>
      </c>
    </row>
    <row r="220" spans="1:27">
      <c r="A220" s="85">
        <v>220</v>
      </c>
      <c r="B220" s="85">
        <v>27</v>
      </c>
      <c r="C220" s="86" t="s">
        <v>39</v>
      </c>
      <c r="D220" s="85" t="s">
        <v>54</v>
      </c>
      <c r="E220" s="85">
        <v>2709</v>
      </c>
      <c r="F220" s="87" t="s">
        <v>54</v>
      </c>
      <c r="G220" s="88">
        <v>0.95</v>
      </c>
      <c r="H220" s="88" t="s">
        <v>75</v>
      </c>
      <c r="I220" s="88" t="s">
        <v>75</v>
      </c>
      <c r="J220" s="88">
        <f t="shared" si="6"/>
        <v>0.95</v>
      </c>
      <c r="K220" s="88">
        <v>0.9</v>
      </c>
      <c r="L220" s="88">
        <v>0</v>
      </c>
      <c r="M220" s="88">
        <v>0</v>
      </c>
      <c r="N220" s="88">
        <v>0.85</v>
      </c>
      <c r="O220" s="88" t="s">
        <v>75</v>
      </c>
      <c r="P220" s="88" t="s">
        <v>75</v>
      </c>
      <c r="Q220" s="88" t="s">
        <v>75</v>
      </c>
      <c r="R220" s="88" t="s">
        <v>75</v>
      </c>
      <c r="S220" s="88">
        <v>0</v>
      </c>
      <c r="T220" s="88" t="s">
        <v>75</v>
      </c>
      <c r="U220" s="88" t="s">
        <v>75</v>
      </c>
      <c r="V220" s="88" t="s">
        <v>75</v>
      </c>
      <c r="W220" s="88" t="s">
        <v>75</v>
      </c>
      <c r="X220" s="88" t="s">
        <v>75</v>
      </c>
      <c r="Y220" s="88">
        <f t="shared" si="7"/>
        <v>0.42499999999999999</v>
      </c>
      <c r="Z220" s="88">
        <v>0</v>
      </c>
      <c r="AA220" s="88">
        <v>1</v>
      </c>
    </row>
    <row r="221" spans="1:27">
      <c r="A221" s="85">
        <v>221</v>
      </c>
      <c r="B221" s="85">
        <v>27</v>
      </c>
      <c r="C221" s="86" t="s">
        <v>31</v>
      </c>
      <c r="D221" s="85" t="s">
        <v>60</v>
      </c>
      <c r="E221" s="85">
        <v>2710</v>
      </c>
      <c r="F221" s="87" t="s">
        <v>60</v>
      </c>
      <c r="G221" s="88">
        <v>0.95</v>
      </c>
      <c r="H221" s="88" t="s">
        <v>75</v>
      </c>
      <c r="I221" s="88" t="s">
        <v>75</v>
      </c>
      <c r="J221" s="88">
        <f t="shared" si="6"/>
        <v>0.95</v>
      </c>
      <c r="K221" s="88">
        <v>0.9</v>
      </c>
      <c r="L221" s="88">
        <v>0.9</v>
      </c>
      <c r="M221" s="88">
        <v>0.95</v>
      </c>
      <c r="N221" s="88">
        <v>0.85</v>
      </c>
      <c r="O221" s="88" t="s">
        <v>75</v>
      </c>
      <c r="P221" s="88" t="s">
        <v>75</v>
      </c>
      <c r="Q221" s="88" t="s">
        <v>75</v>
      </c>
      <c r="R221" s="88">
        <v>0</v>
      </c>
      <c r="S221" s="88">
        <v>0</v>
      </c>
      <c r="T221" s="88" t="s">
        <v>75</v>
      </c>
      <c r="U221" s="88" t="s">
        <v>75</v>
      </c>
      <c r="V221" s="88" t="s">
        <v>75</v>
      </c>
      <c r="W221" s="88" t="s">
        <v>75</v>
      </c>
      <c r="X221" s="88" t="s">
        <v>75</v>
      </c>
      <c r="Y221" s="88">
        <f t="shared" si="7"/>
        <v>0.28333333333333333</v>
      </c>
      <c r="Z221" s="88" t="s">
        <v>75</v>
      </c>
      <c r="AA221" s="88">
        <v>1</v>
      </c>
    </row>
    <row r="222" spans="1:27">
      <c r="A222" s="85">
        <v>222</v>
      </c>
      <c r="B222" s="85">
        <v>27</v>
      </c>
      <c r="C222" s="86" t="s">
        <v>31</v>
      </c>
      <c r="D222" s="85" t="s">
        <v>61</v>
      </c>
      <c r="E222" s="85">
        <v>2711</v>
      </c>
      <c r="F222" s="87" t="s">
        <v>62</v>
      </c>
      <c r="G222" s="88">
        <v>0.95</v>
      </c>
      <c r="H222" s="88" t="s">
        <v>75</v>
      </c>
      <c r="I222" s="88" t="s">
        <v>75</v>
      </c>
      <c r="J222" s="88">
        <f t="shared" si="6"/>
        <v>0.95</v>
      </c>
      <c r="K222" s="88">
        <v>0.9</v>
      </c>
      <c r="L222" s="88">
        <v>0.9</v>
      </c>
      <c r="M222" s="88">
        <v>0.95</v>
      </c>
      <c r="N222" s="88">
        <v>0.97499999999999998</v>
      </c>
      <c r="O222" s="88">
        <v>0</v>
      </c>
      <c r="P222" s="88" t="s">
        <v>75</v>
      </c>
      <c r="Q222" s="88" t="s">
        <v>89</v>
      </c>
      <c r="R222" s="88">
        <v>0</v>
      </c>
      <c r="S222" s="88">
        <v>0</v>
      </c>
      <c r="T222" s="88" t="s">
        <v>75</v>
      </c>
      <c r="U222" s="88" t="s">
        <v>75</v>
      </c>
      <c r="V222" s="88" t="s">
        <v>75</v>
      </c>
      <c r="W222" s="88" t="s">
        <v>75</v>
      </c>
      <c r="X222" s="88" t="s">
        <v>75</v>
      </c>
      <c r="Y222" s="88">
        <f t="shared" si="7"/>
        <v>0.24374999999999999</v>
      </c>
      <c r="Z222" s="88" t="s">
        <v>75</v>
      </c>
      <c r="AA222" s="88">
        <v>1</v>
      </c>
    </row>
    <row r="223" spans="1:27">
      <c r="A223" s="85">
        <v>223</v>
      </c>
      <c r="B223" s="85">
        <v>27</v>
      </c>
      <c r="C223" s="86" t="s">
        <v>31</v>
      </c>
      <c r="D223" s="85" t="s">
        <v>63</v>
      </c>
      <c r="E223" s="85">
        <v>2712</v>
      </c>
      <c r="F223" s="87" t="s">
        <v>64</v>
      </c>
      <c r="G223" s="88">
        <v>0.95</v>
      </c>
      <c r="H223" s="88" t="s">
        <v>75</v>
      </c>
      <c r="I223" s="88" t="s">
        <v>75</v>
      </c>
      <c r="J223" s="88">
        <f t="shared" si="6"/>
        <v>0.95</v>
      </c>
      <c r="K223" s="88">
        <v>0.9</v>
      </c>
      <c r="L223" s="88">
        <v>0.9</v>
      </c>
      <c r="M223" s="88">
        <v>0.95</v>
      </c>
      <c r="N223" s="88">
        <v>0.97499999999999998</v>
      </c>
      <c r="O223" s="88" t="s">
        <v>75</v>
      </c>
      <c r="P223" s="88">
        <v>0</v>
      </c>
      <c r="Q223" s="88" t="s">
        <v>75</v>
      </c>
      <c r="R223" s="88" t="s">
        <v>75</v>
      </c>
      <c r="S223" s="88" t="s">
        <v>75</v>
      </c>
      <c r="T223" s="88" t="s">
        <v>75</v>
      </c>
      <c r="U223" s="88" t="s">
        <v>75</v>
      </c>
      <c r="V223" s="88" t="s">
        <v>75</v>
      </c>
      <c r="W223" s="88" t="s">
        <v>75</v>
      </c>
      <c r="X223" s="88" t="s">
        <v>75</v>
      </c>
      <c r="Y223" s="88">
        <f t="shared" si="7"/>
        <v>0.48749999999999999</v>
      </c>
      <c r="Z223" s="88">
        <v>0</v>
      </c>
      <c r="AA223" s="88">
        <v>1</v>
      </c>
    </row>
    <row r="224" spans="1:27">
      <c r="A224" s="85">
        <v>224</v>
      </c>
      <c r="B224" s="85">
        <v>27</v>
      </c>
      <c r="C224" s="86" t="s">
        <v>31</v>
      </c>
      <c r="D224" s="85" t="s">
        <v>65</v>
      </c>
      <c r="E224" s="85">
        <v>2713</v>
      </c>
      <c r="F224" s="87" t="s">
        <v>64</v>
      </c>
      <c r="G224" s="88">
        <v>0.95</v>
      </c>
      <c r="H224" s="88" t="s">
        <v>75</v>
      </c>
      <c r="I224" s="88" t="s">
        <v>75</v>
      </c>
      <c r="J224" s="88">
        <f t="shared" si="6"/>
        <v>0.95</v>
      </c>
      <c r="K224" s="88">
        <v>0.9</v>
      </c>
      <c r="L224" s="88">
        <v>0.9</v>
      </c>
      <c r="M224" s="88">
        <v>0.95</v>
      </c>
      <c r="N224" s="88">
        <v>0.85</v>
      </c>
      <c r="O224" s="88" t="s">
        <v>75</v>
      </c>
      <c r="P224" s="88">
        <v>0</v>
      </c>
      <c r="Q224" s="88" t="s">
        <v>75</v>
      </c>
      <c r="R224" s="88" t="s">
        <v>75</v>
      </c>
      <c r="S224" s="88" t="s">
        <v>75</v>
      </c>
      <c r="T224" s="88" t="s">
        <v>75</v>
      </c>
      <c r="U224" s="88" t="s">
        <v>75</v>
      </c>
      <c r="V224" s="88" t="s">
        <v>75</v>
      </c>
      <c r="W224" s="88" t="s">
        <v>75</v>
      </c>
      <c r="X224" s="88" t="s">
        <v>75</v>
      </c>
      <c r="Y224" s="88">
        <f t="shared" si="7"/>
        <v>0.42499999999999999</v>
      </c>
      <c r="Z224" s="88">
        <v>0</v>
      </c>
      <c r="AA224" s="88">
        <v>1</v>
      </c>
    </row>
    <row r="225" spans="1:27">
      <c r="A225" s="85">
        <v>225</v>
      </c>
      <c r="B225" s="85">
        <v>27</v>
      </c>
      <c r="C225" s="86" t="s">
        <v>31</v>
      </c>
      <c r="D225" s="85" t="s">
        <v>66</v>
      </c>
      <c r="E225" s="85">
        <v>2714</v>
      </c>
      <c r="F225" s="87" t="s">
        <v>62</v>
      </c>
      <c r="G225" s="88">
        <v>0.95</v>
      </c>
      <c r="H225" s="88" t="s">
        <v>75</v>
      </c>
      <c r="I225" s="88" t="s">
        <v>75</v>
      </c>
      <c r="J225" s="88">
        <f t="shared" si="6"/>
        <v>0.95</v>
      </c>
      <c r="K225" s="88">
        <v>0.9</v>
      </c>
      <c r="L225" s="88">
        <v>0.9</v>
      </c>
      <c r="M225" s="88">
        <v>0.95</v>
      </c>
      <c r="N225" s="88">
        <v>0.85</v>
      </c>
      <c r="O225" s="88">
        <v>0</v>
      </c>
      <c r="P225" s="88" t="s">
        <v>75</v>
      </c>
      <c r="Q225" s="88" t="s">
        <v>89</v>
      </c>
      <c r="R225" s="88">
        <v>0</v>
      </c>
      <c r="S225" s="88">
        <v>0</v>
      </c>
      <c r="T225" s="88" t="s">
        <v>75</v>
      </c>
      <c r="U225" s="88" t="s">
        <v>75</v>
      </c>
      <c r="V225" s="88" t="s">
        <v>75</v>
      </c>
      <c r="W225" s="88" t="s">
        <v>75</v>
      </c>
      <c r="X225" s="88" t="s">
        <v>75</v>
      </c>
      <c r="Y225" s="88">
        <f t="shared" si="7"/>
        <v>0.21249999999999999</v>
      </c>
      <c r="Z225" s="88" t="s">
        <v>75</v>
      </c>
      <c r="AA225" s="88">
        <v>1</v>
      </c>
    </row>
    <row r="226" spans="1:27">
      <c r="A226" s="85">
        <v>226</v>
      </c>
      <c r="B226" s="85">
        <v>27</v>
      </c>
      <c r="C226" s="86" t="s">
        <v>31</v>
      </c>
      <c r="D226" s="85" t="s">
        <v>67</v>
      </c>
      <c r="E226" s="85">
        <v>2715</v>
      </c>
      <c r="F226" s="87" t="s">
        <v>62</v>
      </c>
      <c r="G226" s="88">
        <v>0.95</v>
      </c>
      <c r="H226" s="88" t="s">
        <v>75</v>
      </c>
      <c r="I226" s="88" t="s">
        <v>75</v>
      </c>
      <c r="J226" s="88">
        <f t="shared" si="6"/>
        <v>0.95</v>
      </c>
      <c r="K226" s="88">
        <v>0.9</v>
      </c>
      <c r="L226" s="88">
        <v>0.9</v>
      </c>
      <c r="M226" s="88">
        <v>0.95</v>
      </c>
      <c r="N226" s="88">
        <v>0.97499999999999998</v>
      </c>
      <c r="O226" s="88" t="s">
        <v>75</v>
      </c>
      <c r="P226" s="88" t="s">
        <v>75</v>
      </c>
      <c r="Q226" s="88" t="s">
        <v>89</v>
      </c>
      <c r="R226" s="88">
        <v>0</v>
      </c>
      <c r="S226" s="88">
        <v>0</v>
      </c>
      <c r="T226" s="88" t="s">
        <v>75</v>
      </c>
      <c r="U226" s="88" t="s">
        <v>75</v>
      </c>
      <c r="V226" s="88" t="s">
        <v>75</v>
      </c>
      <c r="W226" s="88" t="s">
        <v>75</v>
      </c>
      <c r="X226" s="88" t="s">
        <v>75</v>
      </c>
      <c r="Y226" s="88">
        <f t="shared" si="7"/>
        <v>0.32500000000000001</v>
      </c>
      <c r="Z226" s="88" t="s">
        <v>75</v>
      </c>
      <c r="AA226" s="88">
        <v>1</v>
      </c>
    </row>
    <row r="227" spans="1:27">
      <c r="A227" s="89">
        <v>227</v>
      </c>
      <c r="B227" s="89">
        <v>27</v>
      </c>
      <c r="C227" s="90" t="s">
        <v>43</v>
      </c>
      <c r="D227" s="89" t="s">
        <v>68</v>
      </c>
      <c r="E227" s="89">
        <v>2716</v>
      </c>
      <c r="F227" s="91" t="s">
        <v>68</v>
      </c>
      <c r="G227" s="92">
        <v>0.95</v>
      </c>
      <c r="H227" s="92" t="s">
        <v>75</v>
      </c>
      <c r="I227" s="92" t="s">
        <v>75</v>
      </c>
      <c r="J227" s="92">
        <f t="shared" si="6"/>
        <v>0.95</v>
      </c>
      <c r="K227" s="92">
        <v>0.9</v>
      </c>
      <c r="L227" s="92">
        <v>0.9</v>
      </c>
      <c r="M227" s="92">
        <v>0.95</v>
      </c>
      <c r="N227" s="92">
        <v>0.97499999999999998</v>
      </c>
      <c r="O227" s="92" t="s">
        <v>75</v>
      </c>
      <c r="P227" s="92">
        <v>0</v>
      </c>
      <c r="Q227" s="92" t="s">
        <v>75</v>
      </c>
      <c r="R227" s="92" t="s">
        <v>75</v>
      </c>
      <c r="S227" s="92" t="s">
        <v>75</v>
      </c>
      <c r="T227" s="92" t="s">
        <v>75</v>
      </c>
      <c r="U227" s="92" t="s">
        <v>75</v>
      </c>
      <c r="V227" s="92" t="s">
        <v>75</v>
      </c>
      <c r="W227" s="92" t="s">
        <v>75</v>
      </c>
      <c r="X227" s="92" t="s">
        <v>75</v>
      </c>
      <c r="Y227" s="92">
        <f t="shared" si="7"/>
        <v>0.48749999999999999</v>
      </c>
      <c r="Z227" s="92" t="s">
        <v>75</v>
      </c>
      <c r="AA227" s="92">
        <v>1</v>
      </c>
    </row>
    <row r="230" spans="1:27">
      <c r="A230" s="10" t="s">
        <v>3</v>
      </c>
      <c r="B230" s="11" t="s">
        <v>85</v>
      </c>
      <c r="C230" s="12" t="s">
        <v>6</v>
      </c>
      <c r="D230" s="12" t="s">
        <v>86</v>
      </c>
      <c r="E230" s="12" t="s">
        <v>12</v>
      </c>
      <c r="F230" s="12" t="s">
        <v>87</v>
      </c>
      <c r="G230" s="12" t="s">
        <v>14</v>
      </c>
      <c r="H230" s="12" t="s">
        <v>88</v>
      </c>
    </row>
    <row r="231" spans="1:27">
      <c r="A231" s="13" t="s">
        <v>60</v>
      </c>
      <c r="B231" s="14">
        <v>8</v>
      </c>
      <c r="C231" s="15">
        <f>IFERROR(AVERAGEIF(Table1[Room Type],A231,Table1[Total]),0)</f>
        <v>0.96500000000000008</v>
      </c>
      <c r="D231" s="15">
        <f>IFERROR(AVERAGEIF(Table1[Room Type],A231,Table1[Minibar]),0)</f>
        <v>0.9</v>
      </c>
      <c r="E231" s="15">
        <f>IFERROR(AVERAGEIF(Table1[Room Type],A231,Table1[Timber Screen]),0)</f>
        <v>0.91250000000000009</v>
      </c>
      <c r="F231" s="15">
        <f>IFERROR(AVERAGEIF(Table1[Room Type],A231,Table1[DB]),0)</f>
        <v>0.84625000000000006</v>
      </c>
      <c r="G231" s="15">
        <f>IFERROR(AVERAGEIF(Table1[Room Type],A231,Table1[Total  %]),0)</f>
        <v>0.87989583333333332</v>
      </c>
      <c r="H231" s="15">
        <f>IFERROR(AVERAGEIF(Table1[Room Type],A231,Table1[WC metal frame]),0)</f>
        <v>1</v>
      </c>
    </row>
    <row r="232" spans="1:27">
      <c r="A232" s="13" t="s">
        <v>48</v>
      </c>
      <c r="B232" s="14">
        <v>4</v>
      </c>
      <c r="C232" s="15">
        <f>IFERROR(AVERAGEIF(Table1[Room Type],A232,Table1[Total]),0)</f>
        <v>0.98</v>
      </c>
      <c r="D232" s="15">
        <f>IFERROR(AVERAGEIF(Table1[Room Type],A232,Table1[Minibar]),0)</f>
        <v>0.95</v>
      </c>
      <c r="E232" s="15">
        <f>IFERROR(AVERAGEIF(Table1[Room Type],A232,Table1[Timber Screen]),0)</f>
        <v>0.98</v>
      </c>
      <c r="F232" s="15">
        <f>IFERROR(AVERAGEIF(Table1[Room Type],A232,Table1[DB]),0)</f>
        <v>0.98</v>
      </c>
      <c r="G232" s="15">
        <f>IFERROR(AVERAGEIF(Table1[Room Type],A232,Table1[Total  %]),0)</f>
        <v>0.9777083333333334</v>
      </c>
      <c r="H232" s="15">
        <f>IFERROR(AVERAGEIF(Table1[Room Type],A232,Table1[WC metal frame]),0)</f>
        <v>1</v>
      </c>
    </row>
    <row r="233" spans="1:27">
      <c r="A233" s="13" t="s">
        <v>41</v>
      </c>
      <c r="B233" s="16">
        <v>2</v>
      </c>
      <c r="C233" s="15">
        <f>IFERROR(AVERAGEIF(Table1[Room Type],A233,Table1[Total]),0)</f>
        <v>0.98</v>
      </c>
      <c r="D233" s="15">
        <f>IFERROR(AVERAGEIF(Table1[Room Type],A233,Table1[Minibar]),0)</f>
        <v>0</v>
      </c>
      <c r="E233" s="15">
        <f>IFERROR(AVERAGEIF(Table1[Room Type],A233,Table1[Timber Screen]),0)</f>
        <v>0</v>
      </c>
      <c r="F233" s="15">
        <f>IFERROR(AVERAGEIF(Table1[Room Type],A233,Table1[DB]),0)</f>
        <v>0.91500000000000004</v>
      </c>
      <c r="G233" s="15">
        <f>IFERROR(AVERAGEIF(Table1[Room Type],A233,Table1[Total  %]),0)</f>
        <v>0.97833333333333339</v>
      </c>
      <c r="H233" s="15">
        <f>IFERROR(AVERAGEIF(Table1[Room Type],A233,Table1[WC metal frame]),0)</f>
        <v>1</v>
      </c>
    </row>
    <row r="234" spans="1:27">
      <c r="A234" s="13" t="s">
        <v>38</v>
      </c>
      <c r="B234" s="14">
        <v>11</v>
      </c>
      <c r="C234" s="15">
        <f>IFERROR(AVERAGEIF(Table1[Room Type],A234,Table1[Total]),0)</f>
        <v>0.98000000000000032</v>
      </c>
      <c r="D234" s="15">
        <f>IFERROR(AVERAGEIF(Table1[Room Type],A234,Table1[Minibar]),0)</f>
        <v>0.91363636363636358</v>
      </c>
      <c r="E234" s="15">
        <f>IFERROR(AVERAGEIF(Table1[Room Type],A234,Table1[Timber Screen]),0)</f>
        <v>0.98000000000000032</v>
      </c>
      <c r="F234" s="15">
        <f>IFERROR(AVERAGEIF(Table1[Room Type],A234,Table1[DB]),0)</f>
        <v>0.98000000000000032</v>
      </c>
      <c r="G234" s="15">
        <f>IFERROR(AVERAGEIF(Table1[Room Type],A234,Table1[Total  %]),0)</f>
        <v>0.97511363636363635</v>
      </c>
      <c r="H234" s="15">
        <f>IFERROR(AVERAGEIF(Table1[Room Type],A234,Table1[WC metal frame]),0)</f>
        <v>1</v>
      </c>
    </row>
    <row r="235" spans="1:27">
      <c r="A235" s="13" t="s">
        <v>32</v>
      </c>
      <c r="B235" s="14">
        <v>18</v>
      </c>
      <c r="C235" s="15">
        <f>IFERROR(AVERAGEIF(Table1[Room Type],A235,Table1[Total]),0)</f>
        <v>0.97333333333333349</v>
      </c>
      <c r="D235" s="15">
        <f>IFERROR(AVERAGEIF(Table1[Room Type],A235,Table1[Minibar]),0)</f>
        <v>0.90555555555555545</v>
      </c>
      <c r="E235" s="15">
        <f>IFERROR(AVERAGEIF(Table1[Room Type],A235,Table1[Timber Screen]),0)</f>
        <v>0.95861111111111141</v>
      </c>
      <c r="F235" s="15">
        <f>IFERROR(AVERAGEIF(Table1[Room Type],A235,Table1[DB]),0)</f>
        <v>0.86777777777777798</v>
      </c>
      <c r="G235" s="15">
        <f>IFERROR(AVERAGEIF(Table1[Room Type],A235,Table1[Total  %]),0)</f>
        <v>0.97310185185185161</v>
      </c>
      <c r="H235" s="15">
        <f>IFERROR(AVERAGEIF(Table1[Room Type],A235,Table1[WC metal frame]),0)</f>
        <v>1</v>
      </c>
    </row>
    <row r="236" spans="1:27">
      <c r="A236" s="13" t="s">
        <v>34</v>
      </c>
      <c r="B236" s="14">
        <v>8</v>
      </c>
      <c r="C236" s="15">
        <f>IFERROR(AVERAGEIF(Table1[Room Type],A236,Table1[Total]),0)</f>
        <v>0.97250000000000014</v>
      </c>
      <c r="D236" s="15">
        <f>IFERROR(AVERAGEIF(Table1[Room Type],A236,Table1[Minibar]),0)</f>
        <v>0.92500000000000016</v>
      </c>
      <c r="E236" s="15">
        <f>IFERROR(AVERAGEIF(Table1[Room Type],A236,Table1[Timber Screen]),0)</f>
        <v>0.84750000000000014</v>
      </c>
      <c r="F236" s="15">
        <f>IFERROR(AVERAGEIF(Table1[Room Type],A236,Table1[DB]),0)</f>
        <v>0.96000000000000008</v>
      </c>
      <c r="G236" s="15">
        <f>IFERROR(AVERAGEIF(Table1[Room Type],A236,Table1[Total  %]),0)</f>
        <v>0.87843749999999998</v>
      </c>
      <c r="H236" s="15">
        <f>IFERROR(AVERAGEIF(Table1[Room Type],A236,Table1[WC metal frame]),0)</f>
        <v>1</v>
      </c>
    </row>
    <row r="237" spans="1:27">
      <c r="A237" s="13" t="s">
        <v>76</v>
      </c>
      <c r="B237" s="16">
        <v>7</v>
      </c>
      <c r="C237" s="15">
        <f>IFERROR(AVERAGEIF(Table1[Room Type],A237,Table1[Total]),0)</f>
        <v>0.95857142857142874</v>
      </c>
      <c r="D237" s="15">
        <f>IFERROR(AVERAGEIF(Table1[Room Type],A237,Table1[Minibar]),0)</f>
        <v>0.87857142857142867</v>
      </c>
      <c r="E237" s="15">
        <f>IFERROR(AVERAGEIF(Table1[Room Type],A237,Table1[Timber Screen]),0)</f>
        <v>0.95642857142857152</v>
      </c>
      <c r="F237" s="15">
        <f>IFERROR(AVERAGEIF(Table1[Room Type],A237,Table1[DB]),0)</f>
        <v>0.80857142857142861</v>
      </c>
      <c r="G237" s="15">
        <f>IFERROR(AVERAGEIF(Table1[Room Type],A237,Table1[Total  %]),0)</f>
        <v>0.86428571428571421</v>
      </c>
      <c r="H237" s="15">
        <f>IFERROR(AVERAGEIF(Table1[Room Type],A237,Table1[WC metal frame]),0)</f>
        <v>1</v>
      </c>
    </row>
    <row r="238" spans="1:27">
      <c r="A238" s="13" t="s">
        <v>67</v>
      </c>
      <c r="B238" s="16">
        <v>9</v>
      </c>
      <c r="C238" s="15">
        <f>IFERROR(AVERAGEIF(Table1[Room Type],A238,Table1[Total]),0)</f>
        <v>0.96666666666666679</v>
      </c>
      <c r="D238" s="15">
        <f>IFERROR(AVERAGEIF(Table1[Room Type],A238,Table1[Minibar]),0)</f>
        <v>0.91666666666666663</v>
      </c>
      <c r="E238" s="15">
        <f>IFERROR(AVERAGEIF(Table1[Room Type],A238,Table1[Timber Screen]),0)</f>
        <v>0.92000000000000015</v>
      </c>
      <c r="F238" s="15">
        <f>IFERROR(AVERAGEIF(Table1[Room Type],A238,Table1[DB]),0)</f>
        <v>0.86111111111111116</v>
      </c>
      <c r="G238" s="15">
        <f>IFERROR(AVERAGEIF(Table1[Room Type],A238,Table1[Total  %]),0)</f>
        <v>0.8956018518518517</v>
      </c>
      <c r="H238" s="15">
        <f>IFERROR(AVERAGEIF(Table1[Room Type],A238,Table1[WC metal frame]),0)</f>
        <v>1</v>
      </c>
    </row>
    <row r="239" spans="1:27">
      <c r="A239" s="13" t="s">
        <v>61</v>
      </c>
      <c r="B239" s="16">
        <v>8</v>
      </c>
      <c r="C239" s="15">
        <f>IFERROR(AVERAGEIF(Table1[Room Type],A239,Table1[Total]),0)</f>
        <v>0.96500000000000008</v>
      </c>
      <c r="D239" s="15">
        <f>IFERROR(AVERAGEIF(Table1[Room Type],A239,Table1[Minibar]),0)</f>
        <v>0.91250000000000009</v>
      </c>
      <c r="E239" s="15">
        <f>IFERROR(AVERAGEIF(Table1[Room Type],A239,Table1[Timber Screen]),0)</f>
        <v>0.91250000000000009</v>
      </c>
      <c r="F239" s="15">
        <f>IFERROR(AVERAGEIF(Table1[Room Type],A239,Table1[DB]),0)</f>
        <v>0.84625000000000006</v>
      </c>
      <c r="G239" s="15">
        <f>IFERROR(AVERAGEIF(Table1[Room Type],A239,Table1[Total  %]),0)</f>
        <v>0.87765624999999992</v>
      </c>
      <c r="H239" s="15">
        <f>IFERROR(AVERAGEIF(Table1[Room Type],A239,Table1[WC metal frame]),0)</f>
        <v>1</v>
      </c>
    </row>
    <row r="240" spans="1:27">
      <c r="A240" s="13" t="s">
        <v>66</v>
      </c>
      <c r="B240" s="14">
        <v>9</v>
      </c>
      <c r="C240" s="15">
        <f>IFERROR(AVERAGEIF(Table1[Room Type],A240,Table1[Total]),0)</f>
        <v>0.96666666666666679</v>
      </c>
      <c r="D240" s="15">
        <f>IFERROR(AVERAGEIF(Table1[Room Type],A240,Table1[Minibar]),0)</f>
        <v>0.91666666666666663</v>
      </c>
      <c r="E240" s="15">
        <f>IFERROR(AVERAGEIF(Table1[Room Type],A240,Table1[Timber Screen]),0)</f>
        <v>0.96166666666666678</v>
      </c>
      <c r="F240" s="15">
        <f>IFERROR(AVERAGEIF(Table1[Room Type],A240,Table1[DB]),0)</f>
        <v>0.97000000000000008</v>
      </c>
      <c r="G240" s="15">
        <f>IFERROR(AVERAGEIF(Table1[Room Type],A240,Table1[Total  %]),0)</f>
        <v>0.88175925925925924</v>
      </c>
      <c r="H240" s="15">
        <f>IFERROR(AVERAGEIF(Table1[Room Type],A240,Table1[WC metal frame]),0)</f>
        <v>1</v>
      </c>
    </row>
    <row r="241" spans="1:8">
      <c r="A241" s="13" t="s">
        <v>70</v>
      </c>
      <c r="B241" s="16">
        <v>1</v>
      </c>
      <c r="C241" s="15">
        <f>IFERROR(AVERAGEIF(Table1[Room Type],A241,Table1[Total]),0)</f>
        <v>0.98</v>
      </c>
      <c r="D241" s="15">
        <f>IFERROR(AVERAGEIF(Table1[Room Type],A241,Table1[Minibar]),0)</f>
        <v>0.85</v>
      </c>
      <c r="E241" s="15">
        <f>IFERROR(AVERAGEIF(Table1[Room Type],A241,Table1[Timber Screen]),0)</f>
        <v>0.98</v>
      </c>
      <c r="F241" s="15">
        <f>IFERROR(AVERAGEIF(Table1[Room Type],A241,Table1[DB]),0)</f>
        <v>0.98</v>
      </c>
      <c r="G241" s="15">
        <f>IFERROR(AVERAGEIF(Table1[Room Type],A241,Table1[Total  %]),0)</f>
        <v>0.97833333333333339</v>
      </c>
      <c r="H241" s="15">
        <f>IFERROR(AVERAGEIF(Table1[Room Type],A241,Table1[WC metal frame]),0)</f>
        <v>1</v>
      </c>
    </row>
    <row r="242" spans="1:8">
      <c r="A242" s="13" t="s">
        <v>35</v>
      </c>
      <c r="B242" s="14">
        <v>15</v>
      </c>
      <c r="C242" s="15">
        <f>IFERROR(AVERAGEIF(Table1[Room Type],A242,Table1[Total]),0)</f>
        <v>0.96599999999999975</v>
      </c>
      <c r="D242" s="15">
        <f>IFERROR(AVERAGEIF(Table1[Room Type],A242,Table1[Minibar]),0)</f>
        <v>0.93666666666666676</v>
      </c>
      <c r="E242" s="15">
        <f>IFERROR(AVERAGEIF(Table1[Room Type],A242,Table1[Timber Screen]),0)</f>
        <v>0.95833333333333359</v>
      </c>
      <c r="F242" s="15">
        <f>IFERROR(AVERAGEIF(Table1[Room Type],A242,Table1[DB]),0)</f>
        <v>0.90466666666666662</v>
      </c>
      <c r="G242" s="15">
        <f>IFERROR(AVERAGEIF(Table1[Room Type],A242,Table1[Total  %]),0)</f>
        <v>0.89100000000000001</v>
      </c>
      <c r="H242" s="15">
        <f>IFERROR(AVERAGEIF(Table1[Room Type],A242,Table1[WC metal frame]),0)</f>
        <v>1</v>
      </c>
    </row>
    <row r="243" spans="1:8">
      <c r="A243" s="13" t="s">
        <v>63</v>
      </c>
      <c r="B243" s="16">
        <v>9</v>
      </c>
      <c r="C243" s="15">
        <f>IFERROR(AVERAGEIF(Table1[Room Type],A243,Table1[Total]),0)</f>
        <v>0.96666666666666679</v>
      </c>
      <c r="D243" s="15">
        <f>IFERROR(AVERAGEIF(Table1[Room Type],A243,Table1[Minibar]),0)</f>
        <v>0.93888888888888899</v>
      </c>
      <c r="E243" s="15">
        <f>IFERROR(AVERAGEIF(Table1[Room Type],A243,Table1[Timber Screen]),0)</f>
        <v>0.96166666666666678</v>
      </c>
      <c r="F243" s="15">
        <f>IFERROR(AVERAGEIF(Table1[Room Type],A243,Table1[DB]),0)</f>
        <v>0.86111111111111116</v>
      </c>
      <c r="G243" s="15">
        <f>IFERROR(AVERAGEIF(Table1[Room Type],A243,Table1[Total  %]),0)</f>
        <v>0.92236111111111108</v>
      </c>
      <c r="H243" s="15">
        <f>IFERROR(AVERAGEIF(Table1[Room Type],A243,Table1[WC metal frame]),0)</f>
        <v>1</v>
      </c>
    </row>
    <row r="244" spans="1:8">
      <c r="A244" s="13" t="s">
        <v>37</v>
      </c>
      <c r="B244" s="14">
        <v>20</v>
      </c>
      <c r="C244" s="15">
        <f>IFERROR(AVERAGEIF(Table1[Room Type],A244,Table1[Total]),0)</f>
        <v>0.9740000000000002</v>
      </c>
      <c r="D244" s="15">
        <f>IFERROR(AVERAGEIF(Table1[Room Type],A244,Table1[Minibar]),0)</f>
        <v>0.94999999999999962</v>
      </c>
      <c r="E244" s="15">
        <f>IFERROR(AVERAGEIF(Table1[Room Type],A244,Table1[Timber Screen]),0)</f>
        <v>0.97575000000000023</v>
      </c>
      <c r="F244" s="15">
        <f>IFERROR(AVERAGEIF(Table1[Room Type],A244,Table1[DB]),0)</f>
        <v>0.97700000000000009</v>
      </c>
      <c r="G244" s="15">
        <f>IFERROR(AVERAGEIF(Table1[Room Type],A244,Table1[Total  %]),0)</f>
        <v>0.97687499999999994</v>
      </c>
      <c r="H244" s="15">
        <f>IFERROR(AVERAGEIF(Table1[Room Type],A244,Table1[WC metal frame]),0)</f>
        <v>1</v>
      </c>
    </row>
    <row r="245" spans="1:8">
      <c r="A245" s="13" t="s">
        <v>65</v>
      </c>
      <c r="B245" s="16">
        <v>9</v>
      </c>
      <c r="C245" s="15">
        <f>IFERROR(AVERAGEIF(Table1[Room Type],A245,Table1[Total]),0)</f>
        <v>0.96666666666666679</v>
      </c>
      <c r="D245" s="15">
        <f>IFERROR(AVERAGEIF(Table1[Room Type],A245,Table1[Minibar]),0)</f>
        <v>0.93888888888888899</v>
      </c>
      <c r="E245" s="15">
        <f>IFERROR(AVERAGEIF(Table1[Room Type],A245,Table1[Timber Screen]),0)</f>
        <v>0.96166666666666678</v>
      </c>
      <c r="F245" s="15">
        <f>IFERROR(AVERAGEIF(Table1[Room Type],A245,Table1[DB]),0)</f>
        <v>0.86111111111111116</v>
      </c>
      <c r="G245" s="15">
        <f>IFERROR(AVERAGEIF(Table1[Room Type],A245,Table1[Total  %]),0)</f>
        <v>0.91537037037037039</v>
      </c>
      <c r="H245" s="15">
        <f>IFERROR(AVERAGEIF(Table1[Room Type],A245,Table1[WC metal frame]),0)</f>
        <v>1</v>
      </c>
    </row>
    <row r="246" spans="1:8">
      <c r="A246" s="13" t="s">
        <v>56</v>
      </c>
      <c r="B246" s="16">
        <v>4</v>
      </c>
      <c r="C246" s="15">
        <f>IFERROR(AVERAGEIF(Table1[Room Type],A246,Table1[Total]),0)</f>
        <v>0.98</v>
      </c>
      <c r="D246" s="15">
        <f>IFERROR(AVERAGEIF(Table1[Room Type],A246,Table1[Minibar]),0)</f>
        <v>0.95</v>
      </c>
      <c r="E246" s="15">
        <f>IFERROR(AVERAGEIF(Table1[Room Type],A246,Table1[Timber Screen]),0)</f>
        <v>0.98</v>
      </c>
      <c r="F246" s="15">
        <f>IFERROR(AVERAGEIF(Table1[Room Type],A246,Table1[DB]),0)</f>
        <v>0.98</v>
      </c>
      <c r="G246" s="15">
        <f>IFERROR(AVERAGEIF(Table1[Room Type],A246,Table1[Total  %]),0)</f>
        <v>0.9777083333333334</v>
      </c>
      <c r="H246" s="15">
        <f>IFERROR(AVERAGEIF(Table1[Room Type],A246,Table1[WC metal frame]),0)</f>
        <v>1</v>
      </c>
    </row>
    <row r="247" spans="1:8">
      <c r="A247" s="13" t="s">
        <v>49</v>
      </c>
      <c r="B247" s="14">
        <v>4</v>
      </c>
      <c r="C247" s="15">
        <f>IFERROR(AVERAGEIF(Table1[Room Type],A247,Table1[Total]),0)</f>
        <v>0.98</v>
      </c>
      <c r="D247" s="15">
        <f>IFERROR(AVERAGEIF(Table1[Room Type],A247,Table1[Minibar]),0)</f>
        <v>0.95</v>
      </c>
      <c r="E247" s="15">
        <f>IFERROR(AVERAGEIF(Table1[Room Type],A247,Table1[Timber Screen]),0)</f>
        <v>0.98</v>
      </c>
      <c r="F247" s="15">
        <f>IFERROR(AVERAGEIF(Table1[Room Type],A247,Table1[DB]),0)</f>
        <v>0.98</v>
      </c>
      <c r="G247" s="15">
        <f>IFERROR(AVERAGEIF(Table1[Room Type],A247,Table1[Total  %]),0)</f>
        <v>0.97833333333333339</v>
      </c>
      <c r="H247" s="15">
        <f>IFERROR(AVERAGEIF(Table1[Room Type],A247,Table1[WC metal frame]),0)</f>
        <v>1</v>
      </c>
    </row>
    <row r="248" spans="1:8">
      <c r="A248" s="13" t="s">
        <v>44</v>
      </c>
      <c r="B248" s="16">
        <v>1</v>
      </c>
      <c r="C248" s="15">
        <f>IFERROR(AVERAGEIF(Table1[Room Type],A248,Table1[Total]),0)</f>
        <v>1</v>
      </c>
      <c r="D248" s="15">
        <f>IFERROR(AVERAGEIF(Table1[Room Type],A248,Table1[Minibar]),0)</f>
        <v>0.95</v>
      </c>
      <c r="E248" s="15">
        <f>IFERROR(AVERAGEIF(Table1[Room Type],A248,Table1[Timber Screen]),0)</f>
        <v>0</v>
      </c>
      <c r="F248" s="15">
        <f>IFERROR(AVERAGEIF(Table1[Room Type],A248,Table1[DB]),0)</f>
        <v>0.98</v>
      </c>
      <c r="G248" s="15">
        <f>IFERROR(AVERAGEIF(Table1[Room Type],A248,Table1[Total  %]),0)</f>
        <v>0.97750000000000004</v>
      </c>
      <c r="H248" s="15">
        <f>IFERROR(AVERAGEIF(Table1[Room Type],A248,Table1[WC metal frame]),0)</f>
        <v>1</v>
      </c>
    </row>
    <row r="249" spans="1:8">
      <c r="A249" s="13" t="s">
        <v>68</v>
      </c>
      <c r="B249" s="16">
        <v>9</v>
      </c>
      <c r="C249" s="15">
        <f>IFERROR(AVERAGEIF(Table1[Room Type],A249,Table1[Total]),0)</f>
        <v>0.96666666666666679</v>
      </c>
      <c r="D249" s="15">
        <f>IFERROR(AVERAGEIF(Table1[Room Type],A249,Table1[Minibar]),0)</f>
        <v>0.93888888888888899</v>
      </c>
      <c r="E249" s="15">
        <f>IFERROR(AVERAGEIF(Table1[Room Type],A249,Table1[Timber Screen]),0)</f>
        <v>0.87777777777777777</v>
      </c>
      <c r="F249" s="15">
        <f>IFERROR(AVERAGEIF(Table1[Room Type],A249,Table1[DB]),0)</f>
        <v>0.86111111111111116</v>
      </c>
      <c r="G249" s="15">
        <f>IFERROR(AVERAGEIF(Table1[Room Type],A249,Table1[Total  %]),0)</f>
        <v>0.89814814814814803</v>
      </c>
      <c r="H249" s="15">
        <f>IFERROR(AVERAGEIF(Table1[Room Type],A249,Table1[WC metal frame]),0)</f>
        <v>1</v>
      </c>
    </row>
    <row r="250" spans="1:8">
      <c r="A250" s="13" t="s">
        <v>72</v>
      </c>
      <c r="B250" s="16">
        <v>5</v>
      </c>
      <c r="C250" s="15">
        <f>IFERROR(AVERAGEIF(Table1[Room Type],A250,Table1[Total]),0)</f>
        <v>0.97399999999999998</v>
      </c>
      <c r="D250" s="15">
        <f>IFERROR(AVERAGEIF(Table1[Room Type],A250,Table1[Minibar]),0)</f>
        <v>0.80999999999999994</v>
      </c>
      <c r="E250" s="15">
        <f>IFERROR(AVERAGEIF(Table1[Room Type],A250,Table1[Timber Screen]),0)</f>
        <v>0.752</v>
      </c>
      <c r="F250" s="15">
        <f>IFERROR(AVERAGEIF(Table1[Room Type],A250,Table1[DB]),0)</f>
        <v>0.95399999999999996</v>
      </c>
      <c r="G250" s="15">
        <f>IFERROR(AVERAGEIF(Table1[Room Type],A250,Table1[Total  %]),0)</f>
        <v>0.95</v>
      </c>
      <c r="H250" s="15">
        <f>IFERROR(AVERAGEIF(Table1[Room Type],A250,Table1[WC metal frame]),0)</f>
        <v>1</v>
      </c>
    </row>
    <row r="251" spans="1:8">
      <c r="A251" s="13" t="s">
        <v>46</v>
      </c>
      <c r="B251" s="14">
        <v>5</v>
      </c>
      <c r="C251" s="15">
        <f>IFERROR(AVERAGEIF(Table1[Room Type],A251,Table1[Total]),0)</f>
        <v>0.81600000000000006</v>
      </c>
      <c r="D251" s="15">
        <f>IFERROR(AVERAGEIF(Table1[Room Type],A251,Table1[Minibar]),0)</f>
        <v>0.16</v>
      </c>
      <c r="E251" s="15">
        <f>IFERROR(AVERAGEIF(Table1[Room Type],A251,Table1[Timber Screen]),0)</f>
        <v>0</v>
      </c>
      <c r="F251" s="15">
        <f>IFERROR(AVERAGEIF(Table1[Room Type],A251,Table1[DB]),0)</f>
        <v>0.85199999999999998</v>
      </c>
      <c r="G251" s="15">
        <f>IFERROR(AVERAGEIF(Table1[Room Type],A251,Table1[Total  %]),0)</f>
        <v>1.6403333333333332</v>
      </c>
      <c r="H251" s="15">
        <f>IFERROR(AVERAGEIF(Table1[Room Type],A251,Table1[WC metal frame]),0)</f>
        <v>0.96</v>
      </c>
    </row>
    <row r="252" spans="1:8">
      <c r="A252" s="13" t="s">
        <v>30</v>
      </c>
      <c r="B252" s="14">
        <v>5</v>
      </c>
      <c r="C252" s="15">
        <f>IFERROR(AVERAGEIF(Table1[Room Type],A252,Table1[Total]),0)</f>
        <v>0.98000000000000009</v>
      </c>
      <c r="D252" s="15">
        <f>IFERROR(AVERAGEIF(Table1[Room Type],A252,Table1[Minibar]),0)</f>
        <v>0.93</v>
      </c>
      <c r="E252" s="15">
        <f>IFERROR(AVERAGEIF(Table1[Room Type],A252,Table1[Timber Screen]),0)</f>
        <v>0.92799999999999994</v>
      </c>
      <c r="F252" s="15">
        <f>IFERROR(AVERAGEIF(Table1[Room Type],A252,Table1[DB]),0)</f>
        <v>0.98000000000000009</v>
      </c>
      <c r="G252" s="15">
        <f>IFERROR(AVERAGEIF(Table1[Room Type],A252,Table1[Total  %]),0)</f>
        <v>0.97841666666666671</v>
      </c>
      <c r="H252" s="15">
        <f>IFERROR(AVERAGEIF(Table1[Room Type],A252,Table1[WC metal frame]),0)</f>
        <v>1</v>
      </c>
    </row>
    <row r="253" spans="1:8">
      <c r="A253" s="13" t="s">
        <v>50</v>
      </c>
      <c r="B253" s="14">
        <v>2</v>
      </c>
      <c r="C253" s="15">
        <f>IFERROR(AVERAGEIF(Table1[Room Type],A253,Table1[Total]),0)</f>
        <v>0.98</v>
      </c>
      <c r="D253" s="15">
        <f>IFERROR(AVERAGEIF(Table1[Room Type],A253,Table1[Minibar]),0)</f>
        <v>0.95</v>
      </c>
      <c r="E253" s="15">
        <f>IFERROR(AVERAGEIF(Table1[Room Type],A253,Table1[Timber Screen]),0)</f>
        <v>0.91500000000000004</v>
      </c>
      <c r="F253" s="15">
        <f>IFERROR(AVERAGEIF(Table1[Room Type],A253,Table1[DB]),0)</f>
        <v>0.98</v>
      </c>
      <c r="G253" s="15">
        <f>IFERROR(AVERAGEIF(Table1[Room Type],A253,Table1[Total  %]),0)</f>
        <v>0.97833333333333339</v>
      </c>
      <c r="H253" s="15">
        <f>IFERROR(AVERAGEIF(Table1[Room Type],A253,Table1[WC metal frame]),0)</f>
        <v>1</v>
      </c>
    </row>
    <row r="254" spans="1:8">
      <c r="A254" s="13" t="s">
        <v>51</v>
      </c>
      <c r="B254" s="16">
        <v>2</v>
      </c>
      <c r="C254" s="15">
        <f>IFERROR(AVERAGEIF(Table1[Room Type],A254,Table1[Total]),0)</f>
        <v>0.98</v>
      </c>
      <c r="D254" s="15">
        <f>IFERROR(AVERAGEIF(Table1[Room Type],A254,Table1[Minibar]),0)</f>
        <v>0.95</v>
      </c>
      <c r="E254" s="15">
        <f>IFERROR(AVERAGEIF(Table1[Room Type],A254,Table1[Timber Screen]),0)</f>
        <v>0.91500000000000004</v>
      </c>
      <c r="F254" s="15">
        <f>IFERROR(AVERAGEIF(Table1[Room Type],A254,Table1[DB]),0)</f>
        <v>0.98</v>
      </c>
      <c r="G254" s="15">
        <f>IFERROR(AVERAGEIF(Table1[Room Type],A254,Table1[Total  %]),0)</f>
        <v>0.97750000000000004</v>
      </c>
      <c r="H254" s="15">
        <f>IFERROR(AVERAGEIF(Table1[Room Type],A254,Table1[WC metal frame]),0)</f>
        <v>1</v>
      </c>
    </row>
    <row r="255" spans="1:8">
      <c r="A255" s="13" t="s">
        <v>55</v>
      </c>
      <c r="B255" s="16">
        <v>5</v>
      </c>
      <c r="C255" s="15">
        <f>IFERROR(AVERAGEIF(Table1[Room Type],A255,Table1[Total]),0)</f>
        <v>0.98199999999999998</v>
      </c>
      <c r="D255" s="15">
        <f>IFERROR(AVERAGEIF(Table1[Room Type],A255,Table1[Minibar]),0)</f>
        <v>0</v>
      </c>
      <c r="E255" s="15">
        <f>IFERROR(AVERAGEIF(Table1[Room Type],A255,Table1[Timber Screen]),0)</f>
        <v>0.98000000000000009</v>
      </c>
      <c r="F255" s="15">
        <f>IFERROR(AVERAGEIF(Table1[Room Type],A255,Table1[DB]),0)</f>
        <v>0.98000000000000009</v>
      </c>
      <c r="G255" s="15">
        <f>IFERROR(AVERAGEIF(Table1[Room Type],A255,Table1[Total  %]),0)</f>
        <v>0.97833333333333328</v>
      </c>
      <c r="H255" s="15">
        <f>IFERROR(AVERAGEIF(Table1[Room Type],A255,Table1[WC metal frame]),0)</f>
        <v>1</v>
      </c>
    </row>
    <row r="256" spans="1:8">
      <c r="A256" s="13" t="s">
        <v>81</v>
      </c>
      <c r="B256" s="16">
        <v>3</v>
      </c>
      <c r="C256" s="15">
        <f>IFERROR(AVERAGEIF(Table1[Room Type],A256,Table1[Total]),0)</f>
        <v>0.94999999999999984</v>
      </c>
      <c r="D256" s="15">
        <f>IFERROR(AVERAGEIF(Table1[Room Type],A256,Table1[Minibar]),0)</f>
        <v>0.93333333333333324</v>
      </c>
      <c r="E256" s="15">
        <f>IFERROR(AVERAGEIF(Table1[Room Type],A256,Table1[Timber Screen]),0)</f>
        <v>0.6</v>
      </c>
      <c r="F256" s="15">
        <f>IFERROR(AVERAGEIF(Table1[Room Type],A256,Table1[DB]),0)</f>
        <v>0.94999999999999984</v>
      </c>
      <c r="G256" s="15">
        <f>IFERROR(AVERAGEIF(Table1[Room Type],A256,Table1[Total  %]),0)</f>
        <v>0.90555555555555556</v>
      </c>
      <c r="H256" s="15">
        <f>IFERROR(AVERAGEIF(Table1[Room Type],A256,Table1[WC metal frame]),0)</f>
        <v>1</v>
      </c>
    </row>
    <row r="257" spans="1:8">
      <c r="A257" s="13" t="s">
        <v>78</v>
      </c>
      <c r="B257" s="16">
        <v>1</v>
      </c>
      <c r="C257" s="15">
        <f>IFERROR(AVERAGEIF(Table1[Room Type],A257,Table1[Total]),0)</f>
        <v>0.95</v>
      </c>
      <c r="D257" s="15">
        <f>IFERROR(AVERAGEIF(Table1[Room Type],A257,Table1[Minibar]),0)</f>
        <v>0.5</v>
      </c>
      <c r="E257" s="15">
        <f>IFERROR(AVERAGEIF(Table1[Room Type],A257,Table1[Timber Screen]),0)</f>
        <v>0</v>
      </c>
      <c r="F257" s="15">
        <f>IFERROR(AVERAGEIF(Table1[Room Type],A257,Table1[DB]),0)</f>
        <v>0.85</v>
      </c>
      <c r="G257" s="15">
        <f>IFERROR(AVERAGEIF(Table1[Room Type],A257,Table1[Total  %]),0)</f>
        <v>0.97499999999999998</v>
      </c>
      <c r="H257" s="15">
        <f>IFERROR(AVERAGEIF(Table1[Room Type],A257,Table1[WC metal frame]),0)</f>
        <v>1</v>
      </c>
    </row>
    <row r="258" spans="1:8">
      <c r="A258" s="13" t="s">
        <v>77</v>
      </c>
      <c r="B258" s="16">
        <v>4</v>
      </c>
      <c r="C258" s="15">
        <f>IFERROR(AVERAGEIF(Table1[Room Type],A258,Table1[Total]),0)</f>
        <v>0.91500000000000004</v>
      </c>
      <c r="D258" s="15">
        <f>IFERROR(AVERAGEIF(Table1[Room Type],A258,Table1[Minibar]),0)</f>
        <v>0.125</v>
      </c>
      <c r="E258" s="15">
        <f>IFERROR(AVERAGEIF(Table1[Room Type],A258,Table1[Timber Screen]),0)</f>
        <v>0</v>
      </c>
      <c r="F258" s="15">
        <f>IFERROR(AVERAGEIF(Table1[Room Type],A258,Table1[DB]),0)</f>
        <v>0.82000000000000006</v>
      </c>
      <c r="G258" s="15">
        <f>IFERROR(AVERAGEIF(Table1[Room Type],A258,Table1[Total  %]),0)</f>
        <v>0.91249999999999998</v>
      </c>
      <c r="H258" s="15">
        <f>IFERROR(AVERAGEIF(Table1[Room Type],A258,Table1[WC metal frame]),0)</f>
        <v>1</v>
      </c>
    </row>
    <row r="259" spans="1:8">
      <c r="A259" s="13" t="s">
        <v>58</v>
      </c>
      <c r="B259" s="16">
        <v>11</v>
      </c>
      <c r="C259" s="15">
        <f>IFERROR(AVERAGEIF(Table1[Room Type],A259,Table1[Total]),0)</f>
        <v>0.93818181818181834</v>
      </c>
      <c r="D259" s="15">
        <f>IFERROR(AVERAGEIF(Table1[Room Type],A259,Table1[Minibar]),0)</f>
        <v>0.69545454545454533</v>
      </c>
      <c r="E259" s="15">
        <f>IFERROR(AVERAGEIF(Table1[Room Type],A259,Table1[Timber Screen]),0)</f>
        <v>0.70454545454545436</v>
      </c>
      <c r="F259" s="15">
        <f>IFERROR(AVERAGEIF(Table1[Room Type],A259,Table1[DB]),0)</f>
        <v>0.88818181818181829</v>
      </c>
      <c r="G259" s="15">
        <f>IFERROR(AVERAGEIF(Table1[Room Type],A259,Table1[Total  %]),0)</f>
        <v>0.88098484848484848</v>
      </c>
      <c r="H259" s="15">
        <f>IFERROR(AVERAGEIF(Table1[Room Type],A259,Table1[WC metal frame]),0)</f>
        <v>1</v>
      </c>
    </row>
    <row r="260" spans="1:8">
      <c r="A260" s="13" t="s">
        <v>69</v>
      </c>
      <c r="B260" s="16">
        <v>3</v>
      </c>
      <c r="C260" s="15">
        <f>IFERROR(AVERAGEIF(Table1[Room Type],A260,Table1[Total]),0)</f>
        <v>0.96</v>
      </c>
      <c r="D260" s="15">
        <f>IFERROR(AVERAGEIF(Table1[Room Type],A260,Table1[Minibar]),0)</f>
        <v>0.75</v>
      </c>
      <c r="E260" s="15">
        <f>IFERROR(AVERAGEIF(Table1[Room Type],A260,Table1[Timber Screen]),0)</f>
        <v>0.32500000000000001</v>
      </c>
      <c r="F260" s="15">
        <f>IFERROR(AVERAGEIF(Table1[Room Type],A260,Table1[DB]),0)</f>
        <v>0.92666666666666664</v>
      </c>
      <c r="G260" s="15">
        <f>IFERROR(AVERAGEIF(Table1[Room Type],A260,Table1[Total  %]),0)</f>
        <v>0.60944444444444434</v>
      </c>
      <c r="H260" s="15">
        <f>IFERROR(AVERAGEIF(Table1[Room Type],A260,Table1[WC metal frame]),0)</f>
        <v>1</v>
      </c>
    </row>
    <row r="261" spans="1:8">
      <c r="A261" s="13" t="s">
        <v>71</v>
      </c>
      <c r="B261" s="16">
        <v>5</v>
      </c>
      <c r="C261" s="15">
        <f>IFERROR(AVERAGEIF(Table1[Room Type],A261,Table1[Total]),0)</f>
        <v>0.98000000000000009</v>
      </c>
      <c r="D261" s="15">
        <f>IFERROR(AVERAGEIF(Table1[Room Type],A261,Table1[Minibar]),0)</f>
        <v>0.95</v>
      </c>
      <c r="E261" s="15">
        <f>IFERROR(AVERAGEIF(Table1[Room Type],A261,Table1[Timber Screen]),0)</f>
        <v>0.60599999999999998</v>
      </c>
      <c r="F261" s="15">
        <f>IFERROR(AVERAGEIF(Table1[Room Type],A261,Table1[DB]),0)</f>
        <v>0.95399999999999996</v>
      </c>
      <c r="G261" s="15">
        <f>IFERROR(AVERAGEIF(Table1[Room Type],A261,Table1[Total  %]),0)</f>
        <v>0.97366666666666668</v>
      </c>
      <c r="H261" s="15">
        <f>IFERROR(AVERAGEIF(Table1[Room Type],A261,Table1[WC metal frame]),0)</f>
        <v>1</v>
      </c>
    </row>
    <row r="262" spans="1:8">
      <c r="A262" s="13" t="s">
        <v>79</v>
      </c>
      <c r="B262" s="16">
        <v>1</v>
      </c>
      <c r="C262" s="15">
        <f>IFERROR(AVERAGEIF(Table1[Room Type],A262,Table1[Total]),0)</f>
        <v>0.95</v>
      </c>
      <c r="D262" s="15">
        <f>IFERROR(AVERAGEIF(Table1[Room Type],A262,Table1[Minibar]),0)</f>
        <v>0</v>
      </c>
      <c r="E262" s="15">
        <f>IFERROR(AVERAGEIF(Table1[Room Type],A262,Table1[Timber Screen]),0)</f>
        <v>0.98</v>
      </c>
      <c r="F262" s="15">
        <f>IFERROR(AVERAGEIF(Table1[Room Type],A262,Table1[DB]),0)</f>
        <v>0</v>
      </c>
      <c r="G262" s="15">
        <f>IFERROR(AVERAGEIF(Table1[Room Type],A262,Table1[Total  %]),0)</f>
        <v>0.97499999999999998</v>
      </c>
      <c r="H262" s="15">
        <f>IFERROR(AVERAGEIF(Table1[Room Type],A262,Table1[WC metal frame]),0)</f>
        <v>1</v>
      </c>
    </row>
    <row r="263" spans="1:8">
      <c r="A263" s="13" t="s">
        <v>80</v>
      </c>
      <c r="B263" s="16">
        <v>4</v>
      </c>
      <c r="C263" s="15">
        <f>IFERROR(AVERAGEIF(Table1[Room Type],A263,Table1[Total]),0)</f>
        <v>0.95</v>
      </c>
      <c r="D263" s="15">
        <f>IFERROR(AVERAGEIF(Table1[Room Type],A263,Table1[Minibar]),0)</f>
        <v>0.93749999999999989</v>
      </c>
      <c r="E263" s="15">
        <f>IFERROR(AVERAGEIF(Table1[Room Type],A263,Table1[Timber Screen]),0)</f>
        <v>0.6</v>
      </c>
      <c r="F263" s="15">
        <f>IFERROR(AVERAGEIF(Table1[Room Type],A263,Table1[DB]),0)</f>
        <v>0.71249999999999991</v>
      </c>
      <c r="G263" s="15">
        <f>IFERROR(AVERAGEIF(Table1[Room Type],A263,Table1[Total  %]),0)</f>
        <v>0.8125</v>
      </c>
      <c r="H263" s="15">
        <f>IFERROR(AVERAGEIF(Table1[Room Type],A263,Table1[WC metal frame]),0)</f>
        <v>1</v>
      </c>
    </row>
    <row r="264" spans="1:8">
      <c r="A264" s="13" t="s">
        <v>53</v>
      </c>
      <c r="B264" s="14">
        <v>2</v>
      </c>
      <c r="C264" s="15">
        <f>IFERROR(AVERAGEIF(Table1[Room Type],A264,Table1[Total]),0)</f>
        <v>0.95</v>
      </c>
      <c r="D264" s="15">
        <f>IFERROR(AVERAGEIF(Table1[Room Type],A264,Table1[Minibar]),0)</f>
        <v>0.7</v>
      </c>
      <c r="E264" s="15">
        <f>IFERROR(AVERAGEIF(Table1[Room Type],A264,Table1[Timber Screen]),0)</f>
        <v>0.57499999999999996</v>
      </c>
      <c r="F264" s="15">
        <f>IFERROR(AVERAGEIF(Table1[Room Type],A264,Table1[DB]),0)</f>
        <v>0.875</v>
      </c>
      <c r="G264" s="15">
        <f>IFERROR(AVERAGEIF(Table1[Room Type],A264,Table1[Total  %]),0)</f>
        <v>0.9375</v>
      </c>
      <c r="H264" s="15">
        <f>IFERROR(AVERAGEIF(Table1[Room Type],A264,Table1[WC metal frame]),0)</f>
        <v>1</v>
      </c>
    </row>
    <row r="265" spans="1:8">
      <c r="A265" s="13" t="s">
        <v>54</v>
      </c>
      <c r="B265" s="16">
        <v>3</v>
      </c>
      <c r="C265" s="15">
        <f>IFERROR(AVERAGEIF(Table1[Room Type],A265,Table1[Total]),0)</f>
        <v>0.96</v>
      </c>
      <c r="D265" s="15">
        <f>IFERROR(AVERAGEIF(Table1[Room Type],A265,Table1[Minibar]),0)</f>
        <v>0.93333333333333324</v>
      </c>
      <c r="E265" s="15">
        <f>IFERROR(AVERAGEIF(Table1[Room Type],A265,Table1[Timber Screen]),0)</f>
        <v>0.52666666666666673</v>
      </c>
      <c r="F265" s="15">
        <f>IFERROR(AVERAGEIF(Table1[Room Type],A265,Table1[DB]),0)</f>
        <v>0.65333333333333332</v>
      </c>
      <c r="G265" s="15">
        <f>IFERROR(AVERAGEIF(Table1[Room Type],A265,Table1[Total  %]),0)</f>
        <v>0.79249999999999998</v>
      </c>
      <c r="H265" s="15">
        <f>IFERROR(AVERAGEIF(Table1[Room Type],A265,Table1[WC metal frame]),0)</f>
        <v>1</v>
      </c>
    </row>
    <row r="266" spans="1:8">
      <c r="A266" s="13" t="s">
        <v>74</v>
      </c>
      <c r="B266" s="16">
        <v>1</v>
      </c>
      <c r="C266" s="15">
        <f>IFERROR(AVERAGEIF(Table1[Room Type],A266,Table1[Total]),0)</f>
        <v>0</v>
      </c>
      <c r="D266" s="15">
        <f>IFERROR(AVERAGEIF(Table1[Room Type],A266,Table1[Minibar]),0)</f>
        <v>0</v>
      </c>
      <c r="E266" s="15">
        <f>IFERROR(AVERAGEIF(Table1[Room Type],A266,Table1[Timber Screen]),0)</f>
        <v>0</v>
      </c>
      <c r="F266" s="15">
        <f>IFERROR(AVERAGEIF(Table1[Room Type],A266,Table1[DB]),0)</f>
        <v>0.85</v>
      </c>
      <c r="G266" s="15">
        <f>IFERROR(AVERAGEIF(Table1[Room Type],A266,Table1[Total  %]),0)</f>
        <v>0</v>
      </c>
      <c r="H266" s="15">
        <f>IFERROR(AVERAGEIF(Table1[Room Type],A266,Table1[WC metal frame]),0)</f>
        <v>1</v>
      </c>
    </row>
    <row r="267" spans="1:8">
      <c r="A267" s="13" t="s">
        <v>83</v>
      </c>
      <c r="B267" s="16">
        <v>1</v>
      </c>
      <c r="C267" s="15">
        <f>IFERROR(AVERAGEIF(Table1[Room Type],A267,Table1[Total]),0)</f>
        <v>0</v>
      </c>
      <c r="D267" s="15">
        <f>IFERROR(AVERAGEIF(Table1[Room Type],A267,Table1[Minibar]),0)</f>
        <v>0</v>
      </c>
      <c r="E267" s="15">
        <f>IFERROR(AVERAGEIF(Table1[Room Type],A267,Table1[Timber Screen]),0)</f>
        <v>0</v>
      </c>
      <c r="F267" s="15">
        <f>IFERROR(AVERAGEIF(Table1[Room Type],A267,Table1[DB]),0)</f>
        <v>0</v>
      </c>
      <c r="G267" s="15">
        <f>IFERROR(AVERAGEIF(Table1[Room Type],A267,Table1[Total  %]),0)</f>
        <v>0.97499999999999998</v>
      </c>
      <c r="H267" s="15">
        <f>IFERROR(AVERAGEIF(Table1[Room Type],A267,Table1[WC metal frame]),0)</f>
        <v>1</v>
      </c>
    </row>
    <row r="268" spans="1:8">
      <c r="A268" s="17" t="s">
        <v>40</v>
      </c>
      <c r="B268" s="18">
        <v>6</v>
      </c>
      <c r="C268" s="19">
        <f>IFERROR(AVERAGEIF(Table1[Room Type],A268,Table1[Total]),0)</f>
        <v>0.97500000000000009</v>
      </c>
      <c r="D268" s="19">
        <f>IFERROR(AVERAGEIF(Table1[Room Type],A268,Table1[Minibar]),0)</f>
        <v>0.92499999999999993</v>
      </c>
      <c r="E268" s="19">
        <f>IFERROR(AVERAGEIF(Table1[Room Type],A268,Table1[Timber Screen]),0)</f>
        <v>0.78833333333333322</v>
      </c>
      <c r="F268" s="19">
        <f>IFERROR(AVERAGEIF(Table1[Room Type],A268,Table1[DB]),0)</f>
        <v>0.79499999999999993</v>
      </c>
      <c r="G268" s="19">
        <f>IFERROR(AVERAGEIF(Table1[Room Type],A268,Table1[Total  %]),0)</f>
        <v>0.88486111111111121</v>
      </c>
      <c r="H268" s="19">
        <f>IFERROR(AVERAGEIF(Table1[Room Type],A268,Table1[WC metal frame]),0)</f>
        <v>1</v>
      </c>
    </row>
    <row r="269" spans="1:8">
      <c r="C269" s="8">
        <f>AVERAGE(C231:C268)</f>
        <v>0.91257683982684001</v>
      </c>
      <c r="D269" s="8">
        <f t="shared" ref="D269:H269" si="8">AVERAGE(D231:D268)</f>
        <v>0.73346187438292676</v>
      </c>
      <c r="E269" s="8">
        <f t="shared" si="8"/>
        <v>0.69210384863674346</v>
      </c>
      <c r="F269" s="8">
        <f t="shared" si="8"/>
        <v>0.8531747930432142</v>
      </c>
      <c r="G269" s="8">
        <f t="shared" si="8"/>
        <v>0.91670927595187468</v>
      </c>
      <c r="H269" s="8">
        <f t="shared" si="8"/>
        <v>0.99894736842105269</v>
      </c>
    </row>
    <row r="270" spans="1:8">
      <c r="C270" s="8">
        <v>0.91259999999999997</v>
      </c>
      <c r="D270" s="9">
        <v>0.63270000000000004</v>
      </c>
      <c r="E270" s="9">
        <v>0.58850000000000002</v>
      </c>
      <c r="F270" s="7">
        <v>0.75229999999999997</v>
      </c>
      <c r="G270" s="4">
        <v>0.85240000000000005</v>
      </c>
      <c r="H270" s="4">
        <v>0.99890000000000001</v>
      </c>
    </row>
    <row r="271" spans="1:8">
      <c r="C271" s="8">
        <f>C269-C270</f>
        <v>-2.316017315995289E-5</v>
      </c>
      <c r="D271" s="8">
        <f t="shared" ref="D271:H271" si="9">D269-D270</f>
        <v>0.10076187438292672</v>
      </c>
      <c r="E271" s="8">
        <f t="shared" si="9"/>
        <v>0.10360384863674343</v>
      </c>
      <c r="F271" s="8">
        <f t="shared" si="9"/>
        <v>0.10087479304321423</v>
      </c>
      <c r="G271" s="8">
        <f t="shared" si="9"/>
        <v>6.4309275951874634E-2</v>
      </c>
      <c r="H271" s="8">
        <f t="shared" si="9"/>
        <v>4.7368421052684795E-5</v>
      </c>
    </row>
  </sheetData>
  <mergeCells count="2">
    <mergeCell ref="G1:J1"/>
    <mergeCell ref="N1:Z1"/>
  </mergeCells>
  <conditionalFormatting sqref="G3:AA227">
    <cfRule type="colorScale" priority="1">
      <colorScale>
        <cfvo type="min"/>
        <cfvo type="percentile" val="50"/>
        <cfvo type="max"/>
        <color theme="5" tint="-0.249977111117893"/>
        <color theme="7" tint="0.39997558519241921"/>
        <color theme="9" tint="0.39997558519241921"/>
      </colorScale>
    </cfRule>
  </conditionalFormatting>
  <pageMargins left="0.7" right="0.7" top="0.75" bottom="0.75" header="0.3" footer="0.3"/>
  <pageSetup paperSize="9" scale="31"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BOQ</vt:lpstr>
      <vt:lpstr>Variation</vt:lpstr>
      <vt:lpstr>Progress</vt:lpstr>
      <vt:lpstr>BOQ!Print_Area</vt:lpstr>
      <vt:lpstr>Progress!Print_Area</vt:lpstr>
      <vt:lpstr>Summary!Print_Area</vt:lpstr>
      <vt:lpstr>Variation!Print_Area</vt:lpstr>
      <vt:lpstr>BOQ!Print_Titles</vt:lpstr>
      <vt:lpstr>Progress!Print_Titles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Tharaka Rathnayaka</cp:lastModifiedBy>
  <cp:lastPrinted>2023-04-06T06:51:27Z</cp:lastPrinted>
  <dcterms:created xsi:type="dcterms:W3CDTF">2023-03-23T07:22:40Z</dcterms:created>
  <dcterms:modified xsi:type="dcterms:W3CDTF">2023-04-18T15:00:19Z</dcterms:modified>
</cp:coreProperties>
</file>