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03 FireStop\3. Payment Assessment\7 February\"/>
    </mc:Choice>
  </mc:AlternateContent>
  <xr:revisionPtr revIDLastSave="0" documentId="13_ncr:1_{5201F7AE-EE5C-4E3E-8D1D-FE5137E7C1B3}" xr6:coauthVersionLast="47" xr6:coauthVersionMax="47" xr10:uidLastSave="{00000000-0000-0000-0000-000000000000}"/>
  <bookViews>
    <workbookView xWindow="-110" yWindow="-110" windowWidth="25820" windowHeight="13900" tabRatio="990" firstSheet="1" activeTab="1" xr2:uid="{00000000-000D-0000-FFFF-FFFF00000000}"/>
  </bookViews>
  <sheets>
    <sheet name="IPC-6" sheetId="6" state="hidden" r:id="rId1"/>
    <sheet name="Contract" sheetId="12" r:id="rId2"/>
    <sheet name="Joints 20mm" sheetId="29" r:id="rId3"/>
    <sheet name="Joints 30mm" sheetId="30" r:id="rId4"/>
    <sheet name="FF 2&quot;" sheetId="35" r:id="rId5"/>
    <sheet name="FF 3&quot;" sheetId="36" r:id="rId6"/>
    <sheet name="FF 4&quot;" sheetId="49" r:id="rId7"/>
    <sheet name="FF 6&quot;" sheetId="45" r:id="rId8"/>
    <sheet name="FF 8&quot;" sheetId="50" r:id="rId9"/>
    <sheet name="CHW 3&quot;" sheetId="37" r:id="rId10"/>
    <sheet name="CHW 4&quot;" sheetId="47" r:id="rId11"/>
    <sheet name="CHW 6&quot;" sheetId="53" r:id="rId12"/>
    <sheet name="CHW 8&quot;" sheetId="54" r:id="rId13"/>
    <sheet name="CHW 16&quot;" sheetId="51" r:id="rId14"/>
    <sheet name="conduit &amp; cable pipe" sheetId="44" r:id="rId15"/>
    <sheet name="Plastic pipe 2&quot;" sheetId="46" r:id="rId16"/>
    <sheet name="Plastic pipe 3&quot;" sheetId="38" r:id="rId17"/>
    <sheet name="Plastic pipe 4&quot;" sheetId="39" r:id="rId18"/>
    <sheet name="Plastic pipe 6&quot;" sheetId="40" r:id="rId19"/>
    <sheet name="Plastic pipe 8&quot; " sheetId="41" r:id="rId20"/>
    <sheet name="civil opening" sheetId="31" r:id="rId21"/>
    <sheet name="duct" sheetId="42" r:id="rId22"/>
    <sheet name="civil opening (FR 230)" sheetId="32" r:id="rId23"/>
  </sheets>
  <definedNames>
    <definedName name="_xlnm._FilterDatabase" localSheetId="13" hidden="1">'CHW 16"'!$A$8:$W$12</definedName>
    <definedName name="_xlnm._FilterDatabase" localSheetId="9" hidden="1">'CHW 3"'!$A$8:$W$9</definedName>
    <definedName name="_xlnm._FilterDatabase" localSheetId="10" hidden="1">'CHW 4"'!$A$8:$W$9</definedName>
    <definedName name="_xlnm._FilterDatabase" localSheetId="11" hidden="1">'CHW 6"'!$A$8:$W$12</definedName>
    <definedName name="_xlnm._FilterDatabase" localSheetId="12" hidden="1">'CHW 8"'!$A$8:$W$12</definedName>
    <definedName name="_xlnm._FilterDatabase" localSheetId="20" hidden="1">'civil opening'!$A$8:$W$581</definedName>
    <definedName name="_xlnm._FilterDatabase" localSheetId="22" hidden="1">'civil opening (FR 230)'!$A$8:$W$82</definedName>
    <definedName name="_xlnm._FilterDatabase" localSheetId="14" hidden="1">'conduit &amp; cable pipe'!$A$8:$W$13</definedName>
    <definedName name="_xlnm._FilterDatabase" localSheetId="1" hidden="1">Contract!$B$5:$N$65</definedName>
    <definedName name="_xlnm._FilterDatabase" localSheetId="21" hidden="1">duct!$A$8:$R$98</definedName>
    <definedName name="_xlnm._FilterDatabase" localSheetId="4" hidden="1">'FF 2"'!$A$8:$W$42</definedName>
    <definedName name="_xlnm._FilterDatabase" localSheetId="5" hidden="1">'FF 3"'!$A$8:$W$9</definedName>
    <definedName name="_xlnm._FilterDatabase" localSheetId="6" hidden="1">'FF 4"'!$A$8:$W$17</definedName>
    <definedName name="_xlnm._FilterDatabase" localSheetId="7" hidden="1">'FF 6"'!$A$8:$W$9</definedName>
    <definedName name="_xlnm._FilterDatabase" localSheetId="8" hidden="1">'FF 8"'!$A$8:$W$17</definedName>
    <definedName name="_xlnm._FilterDatabase" localSheetId="2" hidden="1">'Joints 20mm'!$A$8:$R$9</definedName>
    <definedName name="_xlnm._FilterDatabase" localSheetId="3" hidden="1">'Joints 30mm'!$A$8:$R$9</definedName>
    <definedName name="_xlnm._FilterDatabase" localSheetId="15" hidden="1">'Plastic pipe 2"'!$A$8:$W$18</definedName>
    <definedName name="_xlnm._FilterDatabase" localSheetId="16" hidden="1">'Plastic pipe 3"'!$A$8:$W$9</definedName>
    <definedName name="_xlnm._FilterDatabase" localSheetId="17" hidden="1">'Plastic pipe 4"'!$A$8:$W$9</definedName>
    <definedName name="_xlnm._FilterDatabase" localSheetId="18" hidden="1">'Plastic pipe 6"'!$A$8:$W$9</definedName>
    <definedName name="_xlnm._FilterDatabase" localSheetId="19" hidden="1">'Plastic pipe 8" '!$A$8:$W$30</definedName>
    <definedName name="_xlnm.Print_Area" localSheetId="13">'CHW 16"'!$A$1:$R$14</definedName>
    <definedName name="_xlnm.Print_Area" localSheetId="9">'CHW 3"'!$A$1:$R$40</definedName>
    <definedName name="_xlnm.Print_Area" localSheetId="10">'CHW 4"'!$A$1:$R$23</definedName>
    <definedName name="_xlnm.Print_Area" localSheetId="11">'CHW 6"'!$A$1:$R$14</definedName>
    <definedName name="_xlnm.Print_Area" localSheetId="12">'CHW 8"'!$A$1:$R$14</definedName>
    <definedName name="_xlnm.Print_Area" localSheetId="20">'civil opening'!$A$1:$R$581</definedName>
    <definedName name="_xlnm.Print_Area" localSheetId="22">'civil opening (FR 230)'!$A$1:$R$82</definedName>
    <definedName name="_xlnm.Print_Area" localSheetId="14">'conduit &amp; cable pipe'!$A$1:$R$15</definedName>
    <definedName name="_xlnm.Print_Area" localSheetId="1">Contract!$B$2:$U$67</definedName>
    <definedName name="_xlnm.Print_Area" localSheetId="21">duct!$A$1:$R$99</definedName>
    <definedName name="_xlnm.Print_Area" localSheetId="4">'FF 2"'!$A$1:$R$44</definedName>
    <definedName name="_xlnm.Print_Area" localSheetId="5">'FF 3"'!$A$1:$R$47</definedName>
    <definedName name="_xlnm.Print_Area" localSheetId="6">'FF 4"'!$A$1:$R$19</definedName>
    <definedName name="_xlnm.Print_Area" localSheetId="7">'FF 6"'!$A$1:$R$23</definedName>
    <definedName name="_xlnm.Print_Area" localSheetId="8">'FF 8"'!$A$1:$R$19</definedName>
    <definedName name="_xlnm.Print_Area" localSheetId="0">'IPC-6'!$B$2:$K$18</definedName>
    <definedName name="_xlnm.Print_Area" localSheetId="2">'Joints 20mm'!$A$1:$M$208</definedName>
    <definedName name="_xlnm.Print_Area" localSheetId="3">'Joints 30mm'!$A$1:$M$14</definedName>
    <definedName name="_xlnm.Print_Area" localSheetId="15">'Plastic pipe 2"'!$A$1:$R$20</definedName>
    <definedName name="_xlnm.Print_Area" localSheetId="16">'Plastic pipe 3"'!$A$1:$R$66</definedName>
    <definedName name="_xlnm.Print_Area" localSheetId="17">'Plastic pipe 4"'!$A$1:$R$26</definedName>
    <definedName name="_xlnm.Print_Area" localSheetId="18">'Plastic pipe 6"'!$A$1:$R$48</definedName>
    <definedName name="_xlnm.Print_Area" localSheetId="19">'Plastic pipe 8" '!$A$1:$R$32</definedName>
    <definedName name="_xlnm.Print_Titles" localSheetId="13">'CHW 16"'!$1:$12</definedName>
    <definedName name="_xlnm.Print_Titles" localSheetId="9">'CHW 3"'!$1:$9</definedName>
    <definedName name="_xlnm.Print_Titles" localSheetId="10">'CHW 4"'!$1:$9</definedName>
    <definedName name="_xlnm.Print_Titles" localSheetId="11">'CHW 6"'!$1:$12</definedName>
    <definedName name="_xlnm.Print_Titles" localSheetId="12">'CHW 8"'!$1:$12</definedName>
    <definedName name="_xlnm.Print_Titles" localSheetId="20">'civil opening'!$1:$9</definedName>
    <definedName name="_xlnm.Print_Titles" localSheetId="22">'civil opening (FR 230)'!$1:$9</definedName>
    <definedName name="_xlnm.Print_Titles" localSheetId="14">'conduit &amp; cable pipe'!$1:$9</definedName>
    <definedName name="_xlnm.Print_Titles" localSheetId="21">duct!$1:$9</definedName>
    <definedName name="_xlnm.Print_Titles" localSheetId="4">'FF 2"'!$1:$9</definedName>
    <definedName name="_xlnm.Print_Titles" localSheetId="5">'FF 3"'!$1:$9</definedName>
    <definedName name="_xlnm.Print_Titles" localSheetId="6">'FF 4"'!$1:$17</definedName>
    <definedName name="_xlnm.Print_Titles" localSheetId="7">'FF 6"'!$1:$9</definedName>
    <definedName name="_xlnm.Print_Titles" localSheetId="8">'FF 8"'!$1:$17</definedName>
    <definedName name="_xlnm.Print_Titles" localSheetId="2">'Joints 20mm'!$1:$8</definedName>
    <definedName name="_xlnm.Print_Titles" localSheetId="3">'Joints 30mm'!$1:$8</definedName>
    <definedName name="_xlnm.Print_Titles" localSheetId="15">'Plastic pipe 2"'!$1:$18</definedName>
    <definedName name="_xlnm.Print_Titles" localSheetId="16">'Plastic pipe 3"'!$1:$9</definedName>
    <definedName name="_xlnm.Print_Titles" localSheetId="17">'Plastic pipe 4"'!$1:$9</definedName>
    <definedName name="_xlnm.Print_Titles" localSheetId="18">'Plastic pipe 6"'!$1:$9</definedName>
    <definedName name="_xlnm.Print_Titles" localSheetId="19">'Plastic pipe 8" 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1" i="12" l="1"/>
  <c r="U71" i="12"/>
  <c r="S71" i="12"/>
  <c r="Q45" i="12"/>
  <c r="R45" i="12" s="1"/>
  <c r="U45" i="12" s="1"/>
  <c r="T45" i="12" s="1"/>
  <c r="Q44" i="12"/>
  <c r="R44" i="12" s="1"/>
  <c r="U44" i="12" s="1"/>
  <c r="T44" i="12" s="1"/>
  <c r="Q43" i="12"/>
  <c r="Q42" i="12"/>
  <c r="R42" i="12" s="1"/>
  <c r="U42" i="12" s="1"/>
  <c r="T42" i="12" s="1"/>
  <c r="Q41" i="12"/>
  <c r="R41" i="12" s="1"/>
  <c r="U41" i="12" s="1"/>
  <c r="T41" i="12" s="1"/>
  <c r="Q40" i="12"/>
  <c r="R40" i="12" s="1"/>
  <c r="U40" i="12" s="1"/>
  <c r="T40" i="12" s="1"/>
  <c r="Q39" i="12"/>
  <c r="R39" i="12" s="1"/>
  <c r="U39" i="12" s="1"/>
  <c r="T39" i="12" s="1"/>
  <c r="Q38" i="12"/>
  <c r="R38" i="12" s="1"/>
  <c r="U38" i="12" s="1"/>
  <c r="T38" i="12" s="1"/>
  <c r="Q37" i="12"/>
  <c r="R37" i="12" s="1"/>
  <c r="U37" i="12" s="1"/>
  <c r="T37" i="12" s="1"/>
  <c r="Q35" i="12"/>
  <c r="R35" i="12" s="1"/>
  <c r="U35" i="12" s="1"/>
  <c r="T35" i="12" s="1"/>
  <c r="Q34" i="12"/>
  <c r="R34" i="12" s="1"/>
  <c r="U34" i="12" s="1"/>
  <c r="T34" i="12" s="1"/>
  <c r="Q32" i="12"/>
  <c r="R32" i="12" s="1"/>
  <c r="U32" i="12" s="1"/>
  <c r="T32" i="12" s="1"/>
  <c r="Q26" i="12"/>
  <c r="R26" i="12" s="1"/>
  <c r="U26" i="12" s="1"/>
  <c r="T26" i="12" s="1"/>
  <c r="Q25" i="12"/>
  <c r="R25" i="12" s="1"/>
  <c r="U25" i="12" s="1"/>
  <c r="T25" i="12" s="1"/>
  <c r="Q24" i="12"/>
  <c r="R24" i="12" s="1"/>
  <c r="U24" i="12" s="1"/>
  <c r="T24" i="12" s="1"/>
  <c r="Q19" i="12"/>
  <c r="R19" i="12" s="1"/>
  <c r="U19" i="12" s="1"/>
  <c r="T19" i="12" s="1"/>
  <c r="Q18" i="12"/>
  <c r="R18" i="12" s="1"/>
  <c r="U18" i="12" s="1"/>
  <c r="T18" i="12" s="1"/>
  <c r="Q17" i="12"/>
  <c r="R17" i="12" s="1"/>
  <c r="U17" i="12" s="1"/>
  <c r="T17" i="12" s="1"/>
  <c r="Q16" i="12"/>
  <c r="R16" i="12" s="1"/>
  <c r="U16" i="12" s="1"/>
  <c r="T16" i="12" s="1"/>
  <c r="Q15" i="12"/>
  <c r="R15" i="12" s="1"/>
  <c r="U15" i="12" s="1"/>
  <c r="T15" i="12" s="1"/>
  <c r="Q7" i="12"/>
  <c r="R7" i="12" s="1"/>
  <c r="U9" i="12"/>
  <c r="U10" i="12"/>
  <c r="U11" i="12"/>
  <c r="U12" i="12"/>
  <c r="U13" i="12"/>
  <c r="U14" i="12"/>
  <c r="U20" i="12"/>
  <c r="T20" i="12" s="1"/>
  <c r="U21" i="12"/>
  <c r="T21" i="12" s="1"/>
  <c r="U28" i="12"/>
  <c r="U30" i="12"/>
  <c r="U36" i="12"/>
  <c r="T36" i="12" s="1"/>
  <c r="U43" i="12"/>
  <c r="T43" i="12" s="1"/>
  <c r="U46" i="12"/>
  <c r="T9" i="12"/>
  <c r="T10" i="12"/>
  <c r="T11" i="12"/>
  <c r="T12" i="12"/>
  <c r="T13" i="12"/>
  <c r="T14" i="12"/>
  <c r="T28" i="12"/>
  <c r="T30" i="12"/>
  <c r="T46" i="12"/>
  <c r="S65" i="12"/>
  <c r="P65" i="12"/>
  <c r="R8" i="12"/>
  <c r="U8" i="12" s="1"/>
  <c r="T8" i="12" s="1"/>
  <c r="R9" i="12"/>
  <c r="R10" i="12"/>
  <c r="R11" i="12"/>
  <c r="R12" i="12"/>
  <c r="R13" i="12"/>
  <c r="R14" i="12"/>
  <c r="R20" i="12"/>
  <c r="R21" i="12"/>
  <c r="R22" i="12"/>
  <c r="U22" i="12" s="1"/>
  <c r="T22" i="12" s="1"/>
  <c r="R23" i="12"/>
  <c r="U23" i="12" s="1"/>
  <c r="T23" i="12" s="1"/>
  <c r="R27" i="12"/>
  <c r="U27" i="12" s="1"/>
  <c r="T27" i="12" s="1"/>
  <c r="R28" i="12"/>
  <c r="R29" i="12"/>
  <c r="U29" i="12" s="1"/>
  <c r="T29" i="12" s="1"/>
  <c r="R30" i="12"/>
  <c r="R31" i="12"/>
  <c r="U31" i="12" s="1"/>
  <c r="T31" i="12" s="1"/>
  <c r="R33" i="12"/>
  <c r="U33" i="12" s="1"/>
  <c r="T33" i="12" s="1"/>
  <c r="R36" i="12"/>
  <c r="R43" i="12"/>
  <c r="R46" i="12"/>
  <c r="R47" i="12"/>
  <c r="U47" i="12" s="1"/>
  <c r="T47" i="12" s="1"/>
  <c r="R48" i="12"/>
  <c r="U48" i="12" s="1"/>
  <c r="T48" i="12" s="1"/>
  <c r="R49" i="12"/>
  <c r="U49" i="12" s="1"/>
  <c r="T49" i="12" s="1"/>
  <c r="R50" i="12"/>
  <c r="U50" i="12" s="1"/>
  <c r="T50" i="12" s="1"/>
  <c r="R51" i="12"/>
  <c r="U51" i="12" s="1"/>
  <c r="T51" i="12" s="1"/>
  <c r="R52" i="12"/>
  <c r="U52" i="12" s="1"/>
  <c r="T52" i="12" s="1"/>
  <c r="R53" i="12"/>
  <c r="U53" i="12" s="1"/>
  <c r="T53" i="12" s="1"/>
  <c r="R54" i="12"/>
  <c r="U54" i="12" s="1"/>
  <c r="T54" i="12" s="1"/>
  <c r="R55" i="12"/>
  <c r="U55" i="12" s="1"/>
  <c r="T55" i="12" s="1"/>
  <c r="R56" i="12"/>
  <c r="U56" i="12" s="1"/>
  <c r="T56" i="12" s="1"/>
  <c r="R57" i="12"/>
  <c r="U57" i="12" s="1"/>
  <c r="T57" i="12" s="1"/>
  <c r="R58" i="12"/>
  <c r="U58" i="12" s="1"/>
  <c r="T58" i="12" s="1"/>
  <c r="R59" i="12"/>
  <c r="U59" i="12" s="1"/>
  <c r="T59" i="12" s="1"/>
  <c r="R60" i="12"/>
  <c r="U60" i="12" s="1"/>
  <c r="T60" i="12" s="1"/>
  <c r="U7" i="12" l="1"/>
  <c r="T7" i="12" s="1"/>
  <c r="R65" i="12"/>
  <c r="Q65" i="12"/>
  <c r="U65" i="12"/>
  <c r="T65" i="12"/>
  <c r="V510" i="31"/>
  <c r="R510" i="31"/>
  <c r="M510" i="31"/>
  <c r="A510" i="31"/>
  <c r="V11" i="54"/>
  <c r="R11" i="54"/>
  <c r="R14" i="54" s="1"/>
  <c r="A11" i="54"/>
  <c r="V11" i="53"/>
  <c r="R11" i="53"/>
  <c r="R14" i="53" s="1"/>
  <c r="A11" i="53"/>
  <c r="V16" i="49"/>
  <c r="R16" i="49"/>
  <c r="A16" i="49"/>
  <c r="V14" i="54"/>
  <c r="J26" i="12" s="1"/>
  <c r="V14" i="53"/>
  <c r="J25" i="12" s="1"/>
  <c r="V507" i="31" l="1"/>
  <c r="R507" i="31"/>
  <c r="M507" i="31"/>
  <c r="A507" i="31"/>
  <c r="V11" i="51"/>
  <c r="R11" i="51"/>
  <c r="A11" i="51"/>
  <c r="V14" i="51"/>
  <c r="J27" i="12" s="1"/>
  <c r="R14" i="51"/>
  <c r="V40" i="42"/>
  <c r="R40" i="42"/>
  <c r="M40" i="42"/>
  <c r="J40" i="42"/>
  <c r="V39" i="42"/>
  <c r="R39" i="42"/>
  <c r="M39" i="42"/>
  <c r="J39" i="42"/>
  <c r="A39" i="42"/>
  <c r="A40" i="42" s="1"/>
  <c r="V11" i="50"/>
  <c r="R11" i="50"/>
  <c r="R19" i="50" s="1"/>
  <c r="A11" i="50"/>
  <c r="V19" i="50"/>
  <c r="J19" i="12" s="1"/>
  <c r="V10" i="42"/>
  <c r="V12" i="42" s="1"/>
  <c r="R10" i="42"/>
  <c r="A10" i="42"/>
  <c r="V17" i="46"/>
  <c r="R17" i="46"/>
  <c r="A17" i="46"/>
  <c r="V13" i="45"/>
  <c r="R13" i="45"/>
  <c r="A13" i="45"/>
  <c r="V19" i="49"/>
  <c r="J17" i="12" s="1"/>
  <c r="R19" i="49"/>
  <c r="V12" i="44"/>
  <c r="R12" i="44"/>
  <c r="A12" i="44"/>
  <c r="V52" i="42" l="1"/>
  <c r="R52" i="42"/>
  <c r="V25" i="42"/>
  <c r="R25" i="42"/>
  <c r="A25" i="42"/>
  <c r="V10" i="47"/>
  <c r="R10" i="47"/>
  <c r="R23" i="47" s="1"/>
  <c r="A10" i="47"/>
  <c r="V10" i="45"/>
  <c r="V23" i="45" s="1"/>
  <c r="J18" i="12" s="1"/>
  <c r="R10" i="45"/>
  <c r="R23" i="45" s="1"/>
  <c r="A10" i="45"/>
  <c r="V10" i="44"/>
  <c r="V15" i="44" s="1"/>
  <c r="J29" i="12" s="1"/>
  <c r="R10" i="44"/>
  <c r="R15" i="44" s="1"/>
  <c r="A10" i="44"/>
  <c r="V23" i="47"/>
  <c r="J24" i="12" s="1"/>
  <c r="V20" i="46"/>
  <c r="J31" i="12" s="1"/>
  <c r="R20" i="46"/>
  <c r="L29" i="12"/>
  <c r="K29" i="12"/>
  <c r="M29" i="12" l="1"/>
  <c r="O29" i="12"/>
  <c r="V32" i="42" l="1"/>
  <c r="V42" i="42" s="1"/>
  <c r="J49" i="12" s="1"/>
  <c r="R32" i="42"/>
  <c r="R42" i="42" s="1"/>
  <c r="M32" i="42"/>
  <c r="J32" i="42"/>
  <c r="A32" i="42"/>
  <c r="V500" i="31"/>
  <c r="R500" i="31"/>
  <c r="M500" i="31"/>
  <c r="A500" i="31"/>
  <c r="V396" i="31"/>
  <c r="R396" i="31"/>
  <c r="R290" i="31"/>
  <c r="V290" i="31"/>
  <c r="V10" i="39"/>
  <c r="V26" i="39" s="1"/>
  <c r="J33" i="12" s="1"/>
  <c r="O33" i="12" s="1"/>
  <c r="R10" i="39"/>
  <c r="R26" i="39" s="1"/>
  <c r="A10" i="39"/>
  <c r="V94" i="42"/>
  <c r="J57" i="12" s="1"/>
  <c r="R94" i="42"/>
  <c r="V88" i="42"/>
  <c r="J56" i="12" s="1"/>
  <c r="R88" i="42"/>
  <c r="V82" i="42"/>
  <c r="J55" i="12" s="1"/>
  <c r="M55" i="12" s="1"/>
  <c r="R82" i="42"/>
  <c r="V76" i="42"/>
  <c r="J54" i="12" s="1"/>
  <c r="R76" i="42"/>
  <c r="V70" i="42"/>
  <c r="J53" i="12" s="1"/>
  <c r="R70" i="42"/>
  <c r="V64" i="42"/>
  <c r="J52" i="12" s="1"/>
  <c r="O52" i="12" s="1"/>
  <c r="R64" i="42"/>
  <c r="V58" i="42"/>
  <c r="J51" i="12" s="1"/>
  <c r="M51" i="12" s="1"/>
  <c r="R58" i="42"/>
  <c r="J50" i="12"/>
  <c r="O50" i="12" s="1"/>
  <c r="V27" i="42"/>
  <c r="J48" i="12" s="1"/>
  <c r="R27" i="42"/>
  <c r="J47" i="12"/>
  <c r="O47" i="12" s="1"/>
  <c r="R12" i="42"/>
  <c r="V32" i="41"/>
  <c r="J35" i="12" s="1"/>
  <c r="O35" i="12" s="1"/>
  <c r="R32" i="41"/>
  <c r="V48" i="40"/>
  <c r="J34" i="12" s="1"/>
  <c r="O34" i="12" s="1"/>
  <c r="R48" i="40"/>
  <c r="V66" i="38"/>
  <c r="J32" i="12" s="1"/>
  <c r="O32" i="12" s="1"/>
  <c r="R66" i="38"/>
  <c r="V40" i="37"/>
  <c r="J23" i="12" s="1"/>
  <c r="O23" i="12" s="1"/>
  <c r="R40" i="37"/>
  <c r="V47" i="36"/>
  <c r="J16" i="12" s="1"/>
  <c r="O16" i="12" s="1"/>
  <c r="R47" i="36"/>
  <c r="V44" i="35"/>
  <c r="J15" i="12" s="1"/>
  <c r="O15" i="12" s="1"/>
  <c r="R44" i="35"/>
  <c r="O31" i="12"/>
  <c r="O27" i="12"/>
  <c r="O26" i="12"/>
  <c r="O25" i="12"/>
  <c r="O24" i="12"/>
  <c r="O22" i="12"/>
  <c r="O20" i="12"/>
  <c r="O19" i="12"/>
  <c r="O18" i="12"/>
  <c r="O17" i="12"/>
  <c r="O11" i="12"/>
  <c r="O9" i="12"/>
  <c r="K48" i="12"/>
  <c r="L48" i="12"/>
  <c r="K49" i="12"/>
  <c r="L49" i="12"/>
  <c r="K50" i="12"/>
  <c r="L50" i="12"/>
  <c r="K51" i="12"/>
  <c r="L51" i="12"/>
  <c r="K52" i="12"/>
  <c r="L52" i="12"/>
  <c r="K53" i="12"/>
  <c r="L53" i="12"/>
  <c r="K54" i="12"/>
  <c r="L54" i="12"/>
  <c r="K55" i="12"/>
  <c r="L55" i="12"/>
  <c r="K56" i="12"/>
  <c r="L56" i="12"/>
  <c r="K57" i="12"/>
  <c r="L57" i="12"/>
  <c r="L47" i="12"/>
  <c r="K47" i="12"/>
  <c r="G57" i="12"/>
  <c r="G56" i="12"/>
  <c r="G55" i="12"/>
  <c r="G54" i="12"/>
  <c r="G53" i="12"/>
  <c r="G52" i="12"/>
  <c r="G51" i="12"/>
  <c r="G50" i="12"/>
  <c r="G49" i="12"/>
  <c r="G48" i="12"/>
  <c r="G47" i="12"/>
  <c r="O48" i="12" l="1"/>
  <c r="M48" i="12"/>
  <c r="M57" i="12"/>
  <c r="O57" i="12"/>
  <c r="M54" i="12"/>
  <c r="O54" i="12"/>
  <c r="O49" i="12"/>
  <c r="M49" i="12"/>
  <c r="M56" i="12"/>
  <c r="O56" i="12"/>
  <c r="O55" i="12"/>
  <c r="M47" i="12"/>
  <c r="M53" i="12"/>
  <c r="M52" i="12"/>
  <c r="O53" i="12"/>
  <c r="O51" i="12"/>
  <c r="M50" i="12"/>
  <c r="R99" i="42"/>
  <c r="V99" i="42"/>
  <c r="M35" i="12" l="1"/>
  <c r="M34" i="12"/>
  <c r="M33" i="12"/>
  <c r="M32" i="12"/>
  <c r="M31" i="12"/>
  <c r="M27" i="12"/>
  <c r="M26" i="12"/>
  <c r="M25" i="12"/>
  <c r="M24" i="12"/>
  <c r="M23" i="12"/>
  <c r="M22" i="12"/>
  <c r="M20" i="12"/>
  <c r="M19" i="12"/>
  <c r="M18" i="12"/>
  <c r="M17" i="12"/>
  <c r="M16" i="12"/>
  <c r="M15" i="12"/>
  <c r="M11" i="12"/>
  <c r="M9" i="12"/>
  <c r="L60" i="12"/>
  <c r="L45" i="12"/>
  <c r="L44" i="12"/>
  <c r="L43" i="12"/>
  <c r="L42" i="12"/>
  <c r="L41" i="12"/>
  <c r="L40" i="12"/>
  <c r="L39" i="12"/>
  <c r="L38" i="12"/>
  <c r="L37" i="12"/>
  <c r="L35" i="12"/>
  <c r="L34" i="12"/>
  <c r="L33" i="12"/>
  <c r="L32" i="12"/>
  <c r="L31" i="12"/>
  <c r="L27" i="12"/>
  <c r="L26" i="12"/>
  <c r="L25" i="12"/>
  <c r="L24" i="12"/>
  <c r="L23" i="12"/>
  <c r="L22" i="12"/>
  <c r="L20" i="12"/>
  <c r="L19" i="12"/>
  <c r="L18" i="12"/>
  <c r="L17" i="12"/>
  <c r="L16" i="12"/>
  <c r="L15" i="12"/>
  <c r="L11" i="12"/>
  <c r="L9" i="12"/>
  <c r="L8" i="12"/>
  <c r="L7" i="12"/>
  <c r="K60" i="12"/>
  <c r="K45" i="12"/>
  <c r="K44" i="12"/>
  <c r="K43" i="12"/>
  <c r="K42" i="12"/>
  <c r="K41" i="12"/>
  <c r="K40" i="12"/>
  <c r="K39" i="12"/>
  <c r="K38" i="12"/>
  <c r="K37" i="12"/>
  <c r="K35" i="12"/>
  <c r="K34" i="12"/>
  <c r="K33" i="12"/>
  <c r="K32" i="12"/>
  <c r="K31" i="12"/>
  <c r="K27" i="12"/>
  <c r="K26" i="12"/>
  <c r="K25" i="12"/>
  <c r="K24" i="12"/>
  <c r="K23" i="12"/>
  <c r="K22" i="12"/>
  <c r="K20" i="12"/>
  <c r="K19" i="12"/>
  <c r="K18" i="12"/>
  <c r="K17" i="12"/>
  <c r="K16" i="12"/>
  <c r="K15" i="12"/>
  <c r="K11" i="12"/>
  <c r="K9" i="12"/>
  <c r="K8" i="12"/>
  <c r="K7" i="12"/>
  <c r="G35" i="12" l="1"/>
  <c r="G34" i="12"/>
  <c r="G33" i="12"/>
  <c r="G32" i="12"/>
  <c r="G31" i="12"/>
  <c r="G27" i="12"/>
  <c r="G26" i="12"/>
  <c r="G25" i="12"/>
  <c r="G24" i="12"/>
  <c r="G23" i="12"/>
  <c r="G22" i="12"/>
  <c r="G20" i="12"/>
  <c r="G19" i="12"/>
  <c r="G18" i="12"/>
  <c r="G17" i="12"/>
  <c r="G16" i="12"/>
  <c r="G15" i="12"/>
  <c r="G37" i="12"/>
  <c r="G60" i="12" l="1"/>
  <c r="G45" i="12"/>
  <c r="G44" i="12"/>
  <c r="G43" i="12"/>
  <c r="G42" i="12"/>
  <c r="G41" i="12"/>
  <c r="G40" i="12"/>
  <c r="G39" i="12"/>
  <c r="G38" i="12"/>
  <c r="V82" i="32"/>
  <c r="J60" i="12" s="1"/>
  <c r="R82" i="32"/>
  <c r="V519" i="31"/>
  <c r="V576" i="31" s="1"/>
  <c r="R519" i="31"/>
  <c r="R576" i="31" s="1"/>
  <c r="M519" i="31"/>
  <c r="A519" i="31"/>
  <c r="V497" i="31"/>
  <c r="R497" i="31"/>
  <c r="M497" i="31"/>
  <c r="A497" i="31"/>
  <c r="V490" i="31"/>
  <c r="J43" i="12" s="1"/>
  <c r="O43" i="12" s="1"/>
  <c r="R490" i="31"/>
  <c r="V459" i="31"/>
  <c r="J42" i="12" s="1"/>
  <c r="O42" i="12" s="1"/>
  <c r="R459" i="31"/>
  <c r="V367" i="31"/>
  <c r="J40" i="12" s="1"/>
  <c r="O40" i="12" s="1"/>
  <c r="R367" i="31"/>
  <c r="J39" i="12"/>
  <c r="O39" i="12" s="1"/>
  <c r="V206" i="31"/>
  <c r="J38" i="12" s="1"/>
  <c r="R206" i="31"/>
  <c r="V83" i="31"/>
  <c r="J37" i="12" s="1"/>
  <c r="R83" i="31"/>
  <c r="M60" i="12" l="1"/>
  <c r="O60" i="12"/>
  <c r="M38" i="12"/>
  <c r="O38" i="12"/>
  <c r="M37" i="12"/>
  <c r="O37" i="12"/>
  <c r="M43" i="12"/>
  <c r="M39" i="12"/>
  <c r="M40" i="12"/>
  <c r="M42" i="12"/>
  <c r="R512" i="31"/>
  <c r="V512" i="31"/>
  <c r="J44" i="12" s="1"/>
  <c r="O44" i="12" s="1"/>
  <c r="J41" i="12"/>
  <c r="J45" i="12"/>
  <c r="I65" i="12"/>
  <c r="Q12" i="30"/>
  <c r="N12" i="30"/>
  <c r="M12" i="30"/>
  <c r="Q11" i="30"/>
  <c r="N11" i="30"/>
  <c r="M11" i="30"/>
  <c r="A11" i="30"/>
  <c r="A12" i="30" s="1"/>
  <c r="Q10" i="30"/>
  <c r="N10" i="30"/>
  <c r="M10" i="30"/>
  <c r="Q208" i="29"/>
  <c r="J7" i="12" s="1"/>
  <c r="M7" i="12" s="1"/>
  <c r="H65" i="12"/>
  <c r="Q14" i="30" l="1"/>
  <c r="J8" i="12" s="1"/>
  <c r="O8" i="12" s="1"/>
  <c r="M45" i="12"/>
  <c r="O45" i="12"/>
  <c r="M41" i="12"/>
  <c r="O41" i="12"/>
  <c r="M44" i="12"/>
  <c r="M8" i="12"/>
  <c r="V581" i="31"/>
  <c r="R581" i="31"/>
  <c r="O7" i="12"/>
  <c r="J65" i="12"/>
  <c r="K65" i="12"/>
  <c r="M14" i="30"/>
  <c r="L65" i="12" l="1"/>
  <c r="M65" i="12"/>
  <c r="H15" i="6"/>
  <c r="M74" i="29" l="1"/>
  <c r="M208" i="29" s="1"/>
  <c r="M102" i="29" s="1"/>
  <c r="J15" i="6" l="1"/>
  <c r="G11" i="12" l="1"/>
  <c r="G9" i="12"/>
  <c r="G8" i="12"/>
  <c r="G7" i="12"/>
  <c r="D14" i="6" l="1"/>
  <c r="G65" i="12"/>
  <c r="D15" i="6" s="1"/>
  <c r="E15" i="6" s="1"/>
  <c r="I15" i="6"/>
  <c r="G15" i="6" l="1"/>
  <c r="F15" i="6" s="1"/>
  <c r="D17" i="6" l="1"/>
  <c r="H14" i="6" l="1"/>
  <c r="E14" i="6" l="1"/>
  <c r="H17" i="6"/>
  <c r="I14" i="6" l="1"/>
  <c r="I17" i="6" s="1"/>
  <c r="J14" i="6"/>
  <c r="G14" i="6" s="1"/>
  <c r="F14" i="6" s="1"/>
  <c r="J17" i="6" l="1"/>
</calcChain>
</file>

<file path=xl/sharedStrings.xml><?xml version="1.0" encoding="utf-8"?>
<sst xmlns="http://schemas.openxmlformats.org/spreadsheetml/2006/main" count="7480" uniqueCount="599">
  <si>
    <t>A</t>
  </si>
  <si>
    <t>B</t>
  </si>
  <si>
    <t>S.Nr</t>
  </si>
  <si>
    <t>Description</t>
  </si>
  <si>
    <t>Remarks</t>
  </si>
  <si>
    <t xml:space="preserve">Previous </t>
  </si>
  <si>
    <t>Current</t>
  </si>
  <si>
    <t>Cumulative</t>
  </si>
  <si>
    <t>Qty</t>
  </si>
  <si>
    <t>Unit</t>
  </si>
  <si>
    <t>Rate</t>
  </si>
  <si>
    <t>Amount</t>
  </si>
  <si>
    <t>Previous</t>
  </si>
  <si>
    <t>Item</t>
  </si>
  <si>
    <t>PROJECT</t>
  </si>
  <si>
    <t>DORCHESTER HOTEL AND RESIDENCES</t>
  </si>
  <si>
    <t>EMPLOYER</t>
  </si>
  <si>
    <t>SKY PALACES REAL ESTATE DEVELOPMENT LLC</t>
  </si>
  <si>
    <t>EMPLOYER'S REP</t>
  </si>
  <si>
    <t>OMNIYAT CONCEPT INVESTMENTS LLC</t>
  </si>
  <si>
    <t>ENGINEER</t>
  </si>
  <si>
    <t>BREWER SMITH BREWER GULG ( BSBG )</t>
  </si>
  <si>
    <t>MAIN CONTRACTOR</t>
  </si>
  <si>
    <t>FOR THE PERIOD ENDING</t>
  </si>
  <si>
    <t>Contract Amount (AED)</t>
  </si>
  <si>
    <t>Progress Completion (%)</t>
  </si>
  <si>
    <t>Work Done (AED)</t>
  </si>
  <si>
    <t>This Month</t>
  </si>
  <si>
    <t>Total MEP Amount</t>
  </si>
  <si>
    <t xml:space="preserve">KHANSAHEB CIVIL ENGINEERING </t>
  </si>
  <si>
    <t>m</t>
  </si>
  <si>
    <t>IPC-06</t>
  </si>
  <si>
    <t>FIRE STOP WORKS ON MEP PENETRATIONS AND JOINTS</t>
  </si>
  <si>
    <t>FIRESTOP MIDDLE EAST INVOICE REF.FME-INV-2022-0147</t>
  </si>
  <si>
    <t>FIRE STOP</t>
  </si>
  <si>
    <t>Progress Amount (AED)</t>
  </si>
  <si>
    <t>No.</t>
  </si>
  <si>
    <t>G</t>
  </si>
  <si>
    <t>Supply and installation of firestop sealant and mineral wool to Head of wall / Wall to wall joints (Single Sided)</t>
  </si>
  <si>
    <t>Upto 20mm joint width</t>
  </si>
  <si>
    <t>Upto 35mm joint width</t>
  </si>
  <si>
    <t>Upto 30mm joint width</t>
  </si>
  <si>
    <t>G1</t>
  </si>
  <si>
    <t>G2</t>
  </si>
  <si>
    <t>G3</t>
  </si>
  <si>
    <t>H</t>
  </si>
  <si>
    <t>H1</t>
  </si>
  <si>
    <t>Supply and installation of Sealant and mineral wool non-fire rated Head of wall / Wall to wall joints (Single Sided)</t>
  </si>
  <si>
    <t>Firestop to MEP Penetrations</t>
  </si>
  <si>
    <t>Firestop to Construction Joints</t>
  </si>
  <si>
    <t xml:space="preserve"> TOTAL AMOUNT OF CONSTRUCTION JOINTS</t>
  </si>
  <si>
    <t>WIR Ref./ Remarks</t>
  </si>
  <si>
    <t>Quantity</t>
  </si>
  <si>
    <t>Project:</t>
  </si>
  <si>
    <t>Dorchester Collection Dubai - Hotel &amp; Residences | OMNIYAT</t>
  </si>
  <si>
    <t>Client:</t>
  </si>
  <si>
    <t>Khansaheb Civil Engineering</t>
  </si>
  <si>
    <t>up to July 2022</t>
  </si>
  <si>
    <t>Level</t>
  </si>
  <si>
    <t>WIR No.</t>
  </si>
  <si>
    <t>Location</t>
  </si>
  <si>
    <t>Sides</t>
  </si>
  <si>
    <t>Rate (AED)</t>
  </si>
  <si>
    <t>Nos</t>
  </si>
  <si>
    <t>Total (AED)</t>
  </si>
  <si>
    <t>Hotel / Residence</t>
  </si>
  <si>
    <t>QTY</t>
  </si>
  <si>
    <t>Residence</t>
  </si>
  <si>
    <t>Apart. no. 4A</t>
  </si>
  <si>
    <t>Hotel</t>
  </si>
  <si>
    <t>Level 25</t>
  </si>
  <si>
    <t>Corridor</t>
  </si>
  <si>
    <t>Level 24</t>
  </si>
  <si>
    <t>Level 06</t>
  </si>
  <si>
    <t>Passanger Lift lobby</t>
  </si>
  <si>
    <t>FF Lobby</t>
  </si>
  <si>
    <t>Apart. no. 2A</t>
  </si>
  <si>
    <t>Garbage Room</t>
  </si>
  <si>
    <t>Housekeeping</t>
  </si>
  <si>
    <t>Level 04</t>
  </si>
  <si>
    <t>Level 26</t>
  </si>
  <si>
    <t>Lift lobby</t>
  </si>
  <si>
    <t>Basement 01</t>
  </si>
  <si>
    <t>CEF Room</t>
  </si>
  <si>
    <t>Electrical Cabinet</t>
  </si>
  <si>
    <t>Grand Total</t>
  </si>
  <si>
    <t>Total qty</t>
  </si>
  <si>
    <t>Period of Completed Works:</t>
  </si>
  <si>
    <t>Summary of Completed Firestopping Works (Construction Joints)</t>
  </si>
  <si>
    <t>Type</t>
  </si>
  <si>
    <t>Joint Size (in meter)</t>
  </si>
  <si>
    <t>FSM-AX-WR-L25-00161</t>
  </si>
  <si>
    <t>Head of wall joint</t>
  </si>
  <si>
    <t>@</t>
  </si>
  <si>
    <t>Sheet  61023</t>
  </si>
  <si>
    <t>Water meter Rm</t>
  </si>
  <si>
    <t>Apartment, Shaft</t>
  </si>
  <si>
    <t>FSM-AX-WR-L24-00162</t>
  </si>
  <si>
    <t>Sheet  61024</t>
  </si>
  <si>
    <t>FSM-AX-WR-L6-00163</t>
  </si>
  <si>
    <t>Sheet  61032</t>
  </si>
  <si>
    <t>Apart. no. 3B</t>
  </si>
  <si>
    <t>Sheet  61033</t>
  </si>
  <si>
    <t>Staircase 3&amp;4</t>
  </si>
  <si>
    <t>FSM-AX-WR-L4-00164</t>
  </si>
  <si>
    <t>Sheet  61041</t>
  </si>
  <si>
    <t>Chilled Room</t>
  </si>
  <si>
    <t>housekeeping</t>
  </si>
  <si>
    <t xml:space="preserve">Staircase </t>
  </si>
  <si>
    <t>FSM-AX-WR-L26-00167</t>
  </si>
  <si>
    <t>Lift Lobby</t>
  </si>
  <si>
    <t>Sheet  61868</t>
  </si>
  <si>
    <t>FSM-AX-WR-L25-00166</t>
  </si>
  <si>
    <t>Sheet  61853</t>
  </si>
  <si>
    <t>FSM-AX-WR-L24-00165</t>
  </si>
  <si>
    <t>Sheet  61858</t>
  </si>
  <si>
    <t>FSM-AX-WR-LB1-00170</t>
  </si>
  <si>
    <t>Sheet  61862</t>
  </si>
  <si>
    <t>Joints Total</t>
  </si>
  <si>
    <t>Cumulative Joints total</t>
  </si>
  <si>
    <t>Level 19</t>
  </si>
  <si>
    <t>WIR - 0168</t>
  </si>
  <si>
    <t>Sheet  61872</t>
  </si>
  <si>
    <t>Vertical joint</t>
  </si>
  <si>
    <t>Level 27</t>
  </si>
  <si>
    <t>WIR - 0169</t>
  </si>
  <si>
    <t>Sheet  61883</t>
  </si>
  <si>
    <t>Sos Number</t>
  </si>
  <si>
    <t>Sheet  61909</t>
  </si>
  <si>
    <t>Level 29</t>
  </si>
  <si>
    <t>WIR - 0172</t>
  </si>
  <si>
    <t>Electrical Room</t>
  </si>
  <si>
    <t>Sheet  61913</t>
  </si>
  <si>
    <t>Ground Level</t>
  </si>
  <si>
    <t>WIR - 0173</t>
  </si>
  <si>
    <t>Ball Room</t>
  </si>
  <si>
    <t>Horizontal joint</t>
  </si>
  <si>
    <t>Lobby</t>
  </si>
  <si>
    <t>Sheet  61914</t>
  </si>
  <si>
    <t>Level 01</t>
  </si>
  <si>
    <t>WIR - 0171</t>
  </si>
  <si>
    <t>Wall</t>
  </si>
  <si>
    <t xml:space="preserve">Period of Completed Works: </t>
  </si>
  <si>
    <t xml:space="preserve">Summary of Completed Firestopping Works </t>
  </si>
  <si>
    <t>Serial No</t>
  </si>
  <si>
    <t>Penetrant Type</t>
  </si>
  <si>
    <t>Penetrant Size (in meter)</t>
  </si>
  <si>
    <t>SquareMeters</t>
  </si>
  <si>
    <t>Opening Size (in meter)</t>
  </si>
  <si>
    <t>Diffirence</t>
  </si>
  <si>
    <t>cable tray</t>
  </si>
  <si>
    <t>opening</t>
  </si>
  <si>
    <t>cable trunking</t>
  </si>
  <si>
    <t>FS702/FB750</t>
  </si>
  <si>
    <t>Sheet 61907</t>
  </si>
  <si>
    <t>WIR - 01160</t>
  </si>
  <si>
    <t xml:space="preserve">FS702/FB750 </t>
  </si>
  <si>
    <t xml:space="preserve">Hotel  </t>
  </si>
  <si>
    <t>Telephone Room</t>
  </si>
  <si>
    <t>Male Toilet</t>
  </si>
  <si>
    <t>Sheet 61910</t>
  </si>
  <si>
    <t>WIR - 0977</t>
  </si>
  <si>
    <t>Corridor, Entry D.</t>
  </si>
  <si>
    <t>Sheet 61911</t>
  </si>
  <si>
    <t>Subtotal 0.05 m</t>
  </si>
  <si>
    <t>Subtotal 0.10 m</t>
  </si>
  <si>
    <t>Water Meter Room</t>
  </si>
  <si>
    <t>Subtotal 0.15 m</t>
  </si>
  <si>
    <t>Subtotal 0.25 m</t>
  </si>
  <si>
    <t>Subtotal 0.35 m</t>
  </si>
  <si>
    <t>FTR Room</t>
  </si>
  <si>
    <t>Sheet 61906</t>
  </si>
  <si>
    <t>Level 23</t>
  </si>
  <si>
    <t>WIR - 00892</t>
  </si>
  <si>
    <t>FS702/FB750/FP302/FS709</t>
  </si>
  <si>
    <t>Sheet 61908</t>
  </si>
  <si>
    <t>FS702/FB750/FS709</t>
  </si>
  <si>
    <t>Sheet 61912</t>
  </si>
  <si>
    <t>Level 13</t>
  </si>
  <si>
    <t>Subtotal 0.50 m</t>
  </si>
  <si>
    <t>Subtotal 0.65 m</t>
  </si>
  <si>
    <t>Subtotal 0.80 m</t>
  </si>
  <si>
    <t>Subtotal 1.00 m</t>
  </si>
  <si>
    <t>opening Mortar</t>
  </si>
  <si>
    <t>FR230</t>
  </si>
  <si>
    <t>Level 18</t>
  </si>
  <si>
    <t>Level 20</t>
  </si>
  <si>
    <t>Level 21</t>
  </si>
  <si>
    <t>Level 22</t>
  </si>
  <si>
    <t>Level 28</t>
  </si>
  <si>
    <t>Sheet 61916</t>
  </si>
  <si>
    <t>WIR - 01153</t>
  </si>
  <si>
    <t>WIR - 01154</t>
  </si>
  <si>
    <t>WIR - 01155</t>
  </si>
  <si>
    <t>WIR - 01156</t>
  </si>
  <si>
    <t>Sheet 61915</t>
  </si>
  <si>
    <t>WIR - 01149</t>
  </si>
  <si>
    <t>WIR - 01150</t>
  </si>
  <si>
    <t>WIR - 01151</t>
  </si>
  <si>
    <t>WIR - 01152</t>
  </si>
  <si>
    <t>Sheet 61917</t>
  </si>
  <si>
    <t>WIR - 01157</t>
  </si>
  <si>
    <t>WIR - 01158</t>
  </si>
  <si>
    <t>WIR - 01159</t>
  </si>
  <si>
    <t>D</t>
  </si>
  <si>
    <t>Supply and apply firestop board material to cable tray openings, shaft openings and openings (Single Board)</t>
  </si>
  <si>
    <t>D1</t>
  </si>
  <si>
    <r>
      <t>For an area upto 0.05 m</t>
    </r>
    <r>
      <rPr>
        <vertAlign val="superscript"/>
        <sz val="11"/>
        <rFont val="Calibri"/>
        <family val="2"/>
        <scheme val="minor"/>
      </rPr>
      <t>2</t>
    </r>
  </si>
  <si>
    <t>D2</t>
  </si>
  <si>
    <r>
      <t>For an area upto 0.10 m</t>
    </r>
    <r>
      <rPr>
        <vertAlign val="superscript"/>
        <sz val="11"/>
        <rFont val="Calibri"/>
        <family val="2"/>
        <scheme val="minor"/>
      </rPr>
      <t>2</t>
    </r>
  </si>
  <si>
    <t>D3</t>
  </si>
  <si>
    <r>
      <t>For an area upto 0.15 m</t>
    </r>
    <r>
      <rPr>
        <vertAlign val="superscript"/>
        <sz val="11"/>
        <rFont val="Calibri"/>
        <family val="2"/>
        <scheme val="minor"/>
      </rPr>
      <t>2</t>
    </r>
  </si>
  <si>
    <t>D4</t>
  </si>
  <si>
    <r>
      <t>For an area upto 0.25 m</t>
    </r>
    <r>
      <rPr>
        <vertAlign val="superscript"/>
        <sz val="11"/>
        <rFont val="Calibri"/>
        <family val="2"/>
        <scheme val="minor"/>
      </rPr>
      <t>2</t>
    </r>
  </si>
  <si>
    <t>D5</t>
  </si>
  <si>
    <r>
      <t>For an area upto 0.35 m</t>
    </r>
    <r>
      <rPr>
        <vertAlign val="superscript"/>
        <sz val="11"/>
        <rFont val="Calibri"/>
        <family val="2"/>
        <scheme val="minor"/>
      </rPr>
      <t>2</t>
    </r>
  </si>
  <si>
    <t>D6</t>
  </si>
  <si>
    <r>
      <t>For an area upto 0.50 m</t>
    </r>
    <r>
      <rPr>
        <vertAlign val="superscript"/>
        <sz val="11"/>
        <rFont val="Calibri"/>
        <family val="2"/>
        <scheme val="minor"/>
      </rPr>
      <t>2</t>
    </r>
  </si>
  <si>
    <t>D7</t>
  </si>
  <si>
    <r>
      <t>For an area upto 0.65 m</t>
    </r>
    <r>
      <rPr>
        <vertAlign val="superscript"/>
        <sz val="11"/>
        <rFont val="Calibri"/>
        <family val="2"/>
        <scheme val="minor"/>
      </rPr>
      <t>2</t>
    </r>
  </si>
  <si>
    <t>D8</t>
  </si>
  <si>
    <r>
      <t>For an area upto 0.80 m</t>
    </r>
    <r>
      <rPr>
        <vertAlign val="superscript"/>
        <sz val="11"/>
        <rFont val="Calibri"/>
        <family val="2"/>
        <scheme val="minor"/>
      </rPr>
      <t>2</t>
    </r>
  </si>
  <si>
    <t>D9</t>
  </si>
  <si>
    <r>
      <t>For an area upto 1.00 m</t>
    </r>
    <r>
      <rPr>
        <vertAlign val="superscript"/>
        <sz val="11"/>
        <rFont val="Calibri"/>
        <family val="2"/>
        <scheme val="minor"/>
      </rPr>
      <t>2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</si>
  <si>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</si>
  <si>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t>F</t>
  </si>
  <si>
    <t>Supply and installation of Nullfire FR 230 firestop mortar material (100mm thickness) to Electrical Openings (Single Sided)</t>
  </si>
  <si>
    <t>F1</t>
  </si>
  <si>
    <t>Sheet 61020</t>
  </si>
  <si>
    <t>Level 08</t>
  </si>
  <si>
    <t>MEP-AX-WR-L8-00271</t>
  </si>
  <si>
    <t>CHW pipe</t>
  </si>
  <si>
    <t>3"</t>
  </si>
  <si>
    <t>fire fighting pipe</t>
  </si>
  <si>
    <t>2"</t>
  </si>
  <si>
    <t>duct</t>
  </si>
  <si>
    <t>PVC pipe</t>
  </si>
  <si>
    <t>PPR pipe</t>
  </si>
  <si>
    <t>Sheet 61021</t>
  </si>
  <si>
    <t>Level 05</t>
  </si>
  <si>
    <t>MEP-AX-WR-L5-00227</t>
  </si>
  <si>
    <t>Passanger Lift Lobby</t>
  </si>
  <si>
    <t>Sheet 61022</t>
  </si>
  <si>
    <t>MEP-AX-WR-L24-00333</t>
  </si>
  <si>
    <t>blank opening</t>
  </si>
  <si>
    <t>Sheet 61026</t>
  </si>
  <si>
    <t>MEP-AX-WR-L6-00532</t>
  </si>
  <si>
    <t>Entry door</t>
  </si>
  <si>
    <t>4"</t>
  </si>
  <si>
    <t>6"</t>
  </si>
  <si>
    <t>CDP pipe</t>
  </si>
  <si>
    <t>Sheet 61027</t>
  </si>
  <si>
    <t>Staircase 03</t>
  </si>
  <si>
    <t>Sheet 61031</t>
  </si>
  <si>
    <t>Sheet 61038</t>
  </si>
  <si>
    <t>MEP-AX-WR-L4-00531</t>
  </si>
  <si>
    <t>Chill Room</t>
  </si>
  <si>
    <t>Passanger Lobby</t>
  </si>
  <si>
    <t>Sheet 61039</t>
  </si>
  <si>
    <t>Sheet 61863</t>
  </si>
  <si>
    <t>MEP-AX-WR-L26-00686</t>
  </si>
  <si>
    <t>Sheet 61864</t>
  </si>
  <si>
    <t>Water M. Room</t>
  </si>
  <si>
    <t>Room Service</t>
  </si>
  <si>
    <t>Staircase</t>
  </si>
  <si>
    <t>Sheet 61854</t>
  </si>
  <si>
    <t>MEP-AX-WR-L25-00608</t>
  </si>
  <si>
    <t>Passanger Lift</t>
  </si>
  <si>
    <t>Sheet 61855</t>
  </si>
  <si>
    <t>Sheet 61859</t>
  </si>
  <si>
    <t>MEP-AX-WR-L24-00588</t>
  </si>
  <si>
    <t>Sheet 61860</t>
  </si>
  <si>
    <t>Sheet 61861</t>
  </si>
  <si>
    <t>MEP-AX-WR-B1-00849</t>
  </si>
  <si>
    <t>Fresh Air plenum</t>
  </si>
  <si>
    <t>Sheet 61869</t>
  </si>
  <si>
    <t>WIR - 0731</t>
  </si>
  <si>
    <t>Staircase 08</t>
  </si>
  <si>
    <t>Service Lobby</t>
  </si>
  <si>
    <t>Sheet 61870</t>
  </si>
  <si>
    <t>Shaft</t>
  </si>
  <si>
    <t>Sheet 61871</t>
  </si>
  <si>
    <t>Outer sleeve</t>
  </si>
  <si>
    <t>5"</t>
  </si>
  <si>
    <t>Sheet 61873</t>
  </si>
  <si>
    <t>Level 17</t>
  </si>
  <si>
    <t>WIR - 0739</t>
  </si>
  <si>
    <t>Electrical Rm, slab</t>
  </si>
  <si>
    <t>WIR - 0733</t>
  </si>
  <si>
    <t>WIR - 0734</t>
  </si>
  <si>
    <t>Sheet 61874</t>
  </si>
  <si>
    <t>WIR - 0735</t>
  </si>
  <si>
    <t>WIR - 0736</t>
  </si>
  <si>
    <t>WIR - 0737</t>
  </si>
  <si>
    <t>WIR - 0738</t>
  </si>
  <si>
    <t>Sheet 61875</t>
  </si>
  <si>
    <t>WIR - 0762</t>
  </si>
  <si>
    <t>WIR - 0763</t>
  </si>
  <si>
    <t>WIR - 0764</t>
  </si>
  <si>
    <t>WIR - 0765</t>
  </si>
  <si>
    <t>Sheet 61876</t>
  </si>
  <si>
    <t>WIR - 0766</t>
  </si>
  <si>
    <t>WIR - 0767</t>
  </si>
  <si>
    <t>Sheet 61879</t>
  </si>
  <si>
    <t>WIR - 0786</t>
  </si>
  <si>
    <t>Sheet 61880</t>
  </si>
  <si>
    <t>Sheet 61884</t>
  </si>
  <si>
    <t>8"</t>
  </si>
  <si>
    <t>7"</t>
  </si>
  <si>
    <t>Sheet 61885</t>
  </si>
  <si>
    <t>10"</t>
  </si>
  <si>
    <t>Sheet 61886</t>
  </si>
  <si>
    <t>Supply and apply firestop sealant and mineral wool backing to non-insulated metallic/ non-combustible pipes (Single Sided)</t>
  </si>
  <si>
    <t>A1</t>
  </si>
  <si>
    <r>
      <t>Upto and including 2"</t>
    </r>
    <r>
      <rPr>
        <sz val="11"/>
        <rFont val="Calibri"/>
        <family val="2"/>
      </rPr>
      <t>ɸ</t>
    </r>
  </si>
  <si>
    <t>A2</t>
  </si>
  <si>
    <r>
      <t>Upto and including 3"</t>
    </r>
    <r>
      <rPr>
        <sz val="11"/>
        <rFont val="Calibri"/>
        <family val="2"/>
      </rPr>
      <t>ɸ</t>
    </r>
  </si>
  <si>
    <t>A3</t>
  </si>
  <si>
    <r>
      <t>Upto and including 4"</t>
    </r>
    <r>
      <rPr>
        <sz val="11"/>
        <rFont val="Calibri"/>
        <family val="2"/>
      </rPr>
      <t>ɸ</t>
    </r>
  </si>
  <si>
    <t>A4</t>
  </si>
  <si>
    <r>
      <t>Upto and including 6"</t>
    </r>
    <r>
      <rPr>
        <sz val="11"/>
        <rFont val="Calibri"/>
        <family val="2"/>
      </rPr>
      <t>ɸ</t>
    </r>
  </si>
  <si>
    <t>A5</t>
  </si>
  <si>
    <r>
      <t>Upto and including 8"</t>
    </r>
    <r>
      <rPr>
        <sz val="11"/>
        <rFont val="Calibri"/>
        <family val="2"/>
      </rPr>
      <t>ɸ</t>
    </r>
  </si>
  <si>
    <t>A6</t>
  </si>
  <si>
    <r>
      <t>Upto and including 24"</t>
    </r>
    <r>
      <rPr>
        <sz val="11"/>
        <rFont val="Calibri"/>
        <family val="2"/>
      </rPr>
      <t>ɸ</t>
    </r>
  </si>
  <si>
    <t>Supply and apply firestop sealant and mineral wool backing to insulated metallic/ non-combustible pipes (Single Sided)</t>
  </si>
  <si>
    <t>B1</t>
  </si>
  <si>
    <t>B2</t>
  </si>
  <si>
    <t>B3</t>
  </si>
  <si>
    <t>B4</t>
  </si>
  <si>
    <t>B5</t>
  </si>
  <si>
    <t>B6</t>
  </si>
  <si>
    <r>
      <t>Upto and including 16"</t>
    </r>
    <r>
      <rPr>
        <sz val="11"/>
        <rFont val="Calibri"/>
        <family val="2"/>
      </rPr>
      <t>ɸ</t>
    </r>
  </si>
  <si>
    <t>C</t>
  </si>
  <si>
    <t>Supply and apply firestop sealant and mineral wool backing to PVC/ combustible pipes (Single Sided)</t>
  </si>
  <si>
    <t>C1</t>
  </si>
  <si>
    <t>C2</t>
  </si>
  <si>
    <t>C3</t>
  </si>
  <si>
    <t>C4</t>
  </si>
  <si>
    <t>C5</t>
  </si>
  <si>
    <t>E</t>
  </si>
  <si>
    <t>Supply and apply firestopping materials to Metallic Duct with Fire Damper and L-angle (Single Sided)</t>
  </si>
  <si>
    <t>E1</t>
  </si>
  <si>
    <t>E2</t>
  </si>
  <si>
    <t>E3</t>
  </si>
  <si>
    <r>
      <t>For an area upto 0.20 m</t>
    </r>
    <r>
      <rPr>
        <vertAlign val="superscript"/>
        <sz val="11"/>
        <rFont val="Calibri"/>
        <family val="2"/>
        <scheme val="minor"/>
      </rPr>
      <t>2</t>
    </r>
  </si>
  <si>
    <t>E4</t>
  </si>
  <si>
    <r>
      <t>For an area upto 0.30 m</t>
    </r>
    <r>
      <rPr>
        <vertAlign val="superscript"/>
        <sz val="11"/>
        <rFont val="Calibri"/>
        <family val="2"/>
        <scheme val="minor"/>
      </rPr>
      <t>2</t>
    </r>
  </si>
  <si>
    <t>E5</t>
  </si>
  <si>
    <r>
      <t>For an area upto 0.40 m</t>
    </r>
    <r>
      <rPr>
        <vertAlign val="superscript"/>
        <sz val="11"/>
        <rFont val="Calibri"/>
        <family val="2"/>
        <scheme val="minor"/>
      </rPr>
      <t>2</t>
    </r>
  </si>
  <si>
    <t>E6</t>
  </si>
  <si>
    <t>E7</t>
  </si>
  <si>
    <r>
      <t>For an area upto 0.60 m</t>
    </r>
    <r>
      <rPr>
        <vertAlign val="superscript"/>
        <sz val="11"/>
        <rFont val="Calibri"/>
        <family val="2"/>
        <scheme val="minor"/>
      </rPr>
      <t>2</t>
    </r>
  </si>
  <si>
    <t>E8</t>
  </si>
  <si>
    <r>
      <t>For an area upto 0.70 m</t>
    </r>
    <r>
      <rPr>
        <vertAlign val="superscript"/>
        <sz val="11"/>
        <rFont val="Calibri"/>
        <family val="2"/>
        <scheme val="minor"/>
      </rPr>
      <t>2</t>
    </r>
  </si>
  <si>
    <t>E9</t>
  </si>
  <si>
    <t>E10</t>
  </si>
  <si>
    <r>
      <t>For an area upto 0.90 m</t>
    </r>
    <r>
      <rPr>
        <vertAlign val="superscript"/>
        <sz val="11"/>
        <rFont val="Calibri"/>
        <family val="2"/>
        <scheme val="minor"/>
      </rPr>
      <t>2</t>
    </r>
  </si>
  <si>
    <t>E11</t>
  </si>
  <si>
    <t>Subtotal 0.20 m</t>
  </si>
  <si>
    <t>Subtotal 0.30 m</t>
  </si>
  <si>
    <t>Subtotal 0.40 m</t>
  </si>
  <si>
    <t>Subtotal 0.60 m</t>
  </si>
  <si>
    <t>Subtotal 0.70 m</t>
  </si>
  <si>
    <t>Subtotal 0.90 m</t>
  </si>
  <si>
    <t>Sheet  61924</t>
  </si>
  <si>
    <t>WIR - 00176</t>
  </si>
  <si>
    <t>Sheet  61929</t>
  </si>
  <si>
    <t>WIR - 00175</t>
  </si>
  <si>
    <t>Sheet 61920</t>
  </si>
  <si>
    <t>WIR - 01191</t>
  </si>
  <si>
    <t>Plant Room</t>
  </si>
  <si>
    <t>Sheet 61918</t>
  </si>
  <si>
    <t>WIR - 01192</t>
  </si>
  <si>
    <t>Sheet 61919</t>
  </si>
  <si>
    <t>Sheet 61933</t>
  </si>
  <si>
    <t>Level 09</t>
  </si>
  <si>
    <t>WIR - 01416</t>
  </si>
  <si>
    <t>WIR - 01254</t>
  </si>
  <si>
    <t>Corridor MEP</t>
  </si>
  <si>
    <t>Sheet 61927</t>
  </si>
  <si>
    <t>Sheet 61928</t>
  </si>
  <si>
    <t>WIR - 01253</t>
  </si>
  <si>
    <t>Sheet 61923</t>
  </si>
  <si>
    <t>Sheet 62251</t>
  </si>
  <si>
    <t>Outer Sleeve</t>
  </si>
  <si>
    <t>Sheet 62252</t>
  </si>
  <si>
    <t>Sheet 61930</t>
  </si>
  <si>
    <t>Corridor Out. Sleeve</t>
  </si>
  <si>
    <t>Sheet 61925</t>
  </si>
  <si>
    <t>Sheet  62263</t>
  </si>
  <si>
    <t>WIR - 00179</t>
  </si>
  <si>
    <t>Sheet  62258</t>
  </si>
  <si>
    <t>WIR - 00178</t>
  </si>
  <si>
    <t>Room no. 02</t>
  </si>
  <si>
    <t>Sheet  62270</t>
  </si>
  <si>
    <t>WIR - 00181</t>
  </si>
  <si>
    <t>AHU Room</t>
  </si>
  <si>
    <t>Sheet  62255</t>
  </si>
  <si>
    <t>WIR - 00177</t>
  </si>
  <si>
    <t>Civil Work</t>
  </si>
  <si>
    <t>Sheet  62268</t>
  </si>
  <si>
    <t>WIR - 00180</t>
  </si>
  <si>
    <t>BOH 01</t>
  </si>
  <si>
    <t>BOH 02</t>
  </si>
  <si>
    <t>BOH 03</t>
  </si>
  <si>
    <t>Female Toilet</t>
  </si>
  <si>
    <t>civil opening</t>
  </si>
  <si>
    <t>Sheet 62263</t>
  </si>
  <si>
    <t>Sheet 62259</t>
  </si>
  <si>
    <t>WIR - 01529</t>
  </si>
  <si>
    <t>Room no. 02, wall</t>
  </si>
  <si>
    <t>conduit pipe</t>
  </si>
  <si>
    <t>0.5"</t>
  </si>
  <si>
    <t>Sheet 62261</t>
  </si>
  <si>
    <t>WIR - 01579</t>
  </si>
  <si>
    <t>Sheet 62262</t>
  </si>
  <si>
    <t>Sheet 62269</t>
  </si>
  <si>
    <t>WIR - 01698</t>
  </si>
  <si>
    <t>Sheet 62253</t>
  </si>
  <si>
    <t>WIR - 01466</t>
  </si>
  <si>
    <t>Room 05, Corridor</t>
  </si>
  <si>
    <t>1"</t>
  </si>
  <si>
    <t>duct (flexible)</t>
  </si>
  <si>
    <t>Sheet 62265</t>
  </si>
  <si>
    <t>WIR - 01634</t>
  </si>
  <si>
    <t>Sheet 62266</t>
  </si>
  <si>
    <t>Sheet 62267</t>
  </si>
  <si>
    <t>Sheet 62256</t>
  </si>
  <si>
    <t>Entry Door</t>
  </si>
  <si>
    <t>Room Entry Door</t>
  </si>
  <si>
    <t>Room Wall</t>
  </si>
  <si>
    <t>Sheet 62260</t>
  </si>
  <si>
    <t>Supply and apply firestop sealant and mineral wool backing to PVC conduits &amp; cable pipes</t>
  </si>
  <si>
    <t>Sheet  62273</t>
  </si>
  <si>
    <t>WIR - 00182</t>
  </si>
  <si>
    <t>AHU for F-B- NX Rm</t>
  </si>
  <si>
    <t>Sheet  62283</t>
  </si>
  <si>
    <t>WIR - 00192</t>
  </si>
  <si>
    <t>Food Storage Rm</t>
  </si>
  <si>
    <t>Window High</t>
  </si>
  <si>
    <t>Kitchen</t>
  </si>
  <si>
    <t>BOH Corridor</t>
  </si>
  <si>
    <t>Sheet  62277</t>
  </si>
  <si>
    <t>WIR - 00185</t>
  </si>
  <si>
    <t>Gas Shaft</t>
  </si>
  <si>
    <t>Corridor Entry Dr.</t>
  </si>
  <si>
    <t>Sheet 62286</t>
  </si>
  <si>
    <t>Level 30</t>
  </si>
  <si>
    <t>WIR - 00191</t>
  </si>
  <si>
    <t>Sheet 62285</t>
  </si>
  <si>
    <t>WIR - 00190</t>
  </si>
  <si>
    <t>Level 07</t>
  </si>
  <si>
    <t>Sheet 62284</t>
  </si>
  <si>
    <t>Level 02</t>
  </si>
  <si>
    <t>WIR - 00189</t>
  </si>
  <si>
    <t>Sheet 62274</t>
  </si>
  <si>
    <t>WIR - 01839</t>
  </si>
  <si>
    <t>FTR work</t>
  </si>
  <si>
    <t>Sheet 62275</t>
  </si>
  <si>
    <t>Sheet 62276</t>
  </si>
  <si>
    <t>Water Meter Rm</t>
  </si>
  <si>
    <t>Sheet 62271</t>
  </si>
  <si>
    <t>WIR - 01768</t>
  </si>
  <si>
    <t>Sheet 62272</t>
  </si>
  <si>
    <t>Sheet 62280</t>
  </si>
  <si>
    <t>WIR - 01955</t>
  </si>
  <si>
    <t>Sheet 62281</t>
  </si>
  <si>
    <t>Sheet 62282</t>
  </si>
  <si>
    <t>Sheet 62279</t>
  </si>
  <si>
    <t>WIR - 00188</t>
  </si>
  <si>
    <t>Shaft Opening 01</t>
  </si>
  <si>
    <t>Shaft Opening 02</t>
  </si>
  <si>
    <t>Shaft Opening 03</t>
  </si>
  <si>
    <t>Shaft Opening 04</t>
  </si>
  <si>
    <t>Sheet 62278</t>
  </si>
  <si>
    <t>WIR - 00184</t>
  </si>
  <si>
    <t>Corridor Shaft 03</t>
  </si>
  <si>
    <t>WIR - 00187</t>
  </si>
  <si>
    <t>WIR - 00186</t>
  </si>
  <si>
    <t>WIR - 00183</t>
  </si>
  <si>
    <t>Sheet  62300</t>
  </si>
  <si>
    <t>Gorund Level</t>
  </si>
  <si>
    <t>WIR - 00195/00196</t>
  </si>
  <si>
    <t>Sheet  61943</t>
  </si>
  <si>
    <t>WIR - 00197</t>
  </si>
  <si>
    <t>Fire Pump Room</t>
  </si>
  <si>
    <t>FF lobby</t>
  </si>
  <si>
    <t>Sheet  62299</t>
  </si>
  <si>
    <t>WIR - 00193</t>
  </si>
  <si>
    <t>Equpment Room</t>
  </si>
  <si>
    <t xml:space="preserve">Hotel </t>
  </si>
  <si>
    <t>Sheet 62291</t>
  </si>
  <si>
    <t>WIR - 02185</t>
  </si>
  <si>
    <t>FS702</t>
  </si>
  <si>
    <t>Sheet 62292</t>
  </si>
  <si>
    <t>12"</t>
  </si>
  <si>
    <t>Sheet 62293</t>
  </si>
  <si>
    <t>Sheet 62294</t>
  </si>
  <si>
    <t>Sheet 62295</t>
  </si>
  <si>
    <t>Sheet 62296</t>
  </si>
  <si>
    <t>Lobby Shaft</t>
  </si>
  <si>
    <t>Sheet 62297</t>
  </si>
  <si>
    <t>Sheet 62298</t>
  </si>
  <si>
    <t>Sheet 61939</t>
  </si>
  <si>
    <t>WIR - 02249</t>
  </si>
  <si>
    <t>High Level</t>
  </si>
  <si>
    <t>Sheet 61940</t>
  </si>
  <si>
    <t>Sheet 61941</t>
  </si>
  <si>
    <t>Sheet 61942</t>
  </si>
  <si>
    <t>Stair 08</t>
  </si>
  <si>
    <t>SU Lobby</t>
  </si>
  <si>
    <t>Sheet 62289</t>
  </si>
  <si>
    <t>WIR - 02088</t>
  </si>
  <si>
    <t>Sheet 62290</t>
  </si>
  <si>
    <t>MEP Work</t>
  </si>
  <si>
    <t>Sheet 61937</t>
  </si>
  <si>
    <t>WIR - 0194</t>
  </si>
  <si>
    <t>14"</t>
  </si>
  <si>
    <t>Sheet 61938</t>
  </si>
  <si>
    <t>Sheet 62288</t>
  </si>
  <si>
    <t>Staircase 04</t>
  </si>
  <si>
    <t>Sheet  62323</t>
  </si>
  <si>
    <t>WIR - 00203/00199</t>
  </si>
  <si>
    <t>Meeting Room</t>
  </si>
  <si>
    <t>Pantry Room</t>
  </si>
  <si>
    <t>Pump Room</t>
  </si>
  <si>
    <t>Sheet  62322</t>
  </si>
  <si>
    <t>WIR - 00202</t>
  </si>
  <si>
    <t>Female Prayer Rm</t>
  </si>
  <si>
    <t>Male Prayer Rm</t>
  </si>
  <si>
    <t>Sheet  62328</t>
  </si>
  <si>
    <t>Level 12</t>
  </si>
  <si>
    <t>WIR - 00207</t>
  </si>
  <si>
    <t>Head of Wall joint</t>
  </si>
  <si>
    <t>Sheet  61946</t>
  </si>
  <si>
    <t>WIR - 00201</t>
  </si>
  <si>
    <t>Corridor, Entry Dr</t>
  </si>
  <si>
    <t>Sheet  62319</t>
  </si>
  <si>
    <t>WIR - 00206</t>
  </si>
  <si>
    <t>Room no. 05</t>
  </si>
  <si>
    <t>Sheet  62321</t>
  </si>
  <si>
    <t>WIR - 00204</t>
  </si>
  <si>
    <t>Sheet  62317</t>
  </si>
  <si>
    <t>WIR - 00205</t>
  </si>
  <si>
    <t>Civil work</t>
  </si>
  <si>
    <t>Sheet 62324</t>
  </si>
  <si>
    <t>WIR - 00198</t>
  </si>
  <si>
    <t>Sheet 62308</t>
  </si>
  <si>
    <t>WIR - 02537</t>
  </si>
  <si>
    <t>FS702/FP302</t>
  </si>
  <si>
    <t>Sheet 62309</t>
  </si>
  <si>
    <t>Sheet 62310</t>
  </si>
  <si>
    <t>Sheet 62311</t>
  </si>
  <si>
    <t>Service lobby</t>
  </si>
  <si>
    <t>Sheet 62312</t>
  </si>
  <si>
    <t>Lobby, Wall</t>
  </si>
  <si>
    <t>Plant room</t>
  </si>
  <si>
    <t>Sheet 62313</t>
  </si>
  <si>
    <t>Corridor, Wall</t>
  </si>
  <si>
    <t>Sheet 61944</t>
  </si>
  <si>
    <t>WIR - 02411</t>
  </si>
  <si>
    <t>Sheet 62314</t>
  </si>
  <si>
    <t>WIR - 02536</t>
  </si>
  <si>
    <t>Female Change Rm</t>
  </si>
  <si>
    <t>Male Change Rm</t>
  </si>
  <si>
    <t>Sheet 62315</t>
  </si>
  <si>
    <t>Sheet 62316</t>
  </si>
  <si>
    <t>WIR - 02557</t>
  </si>
  <si>
    <t>Gym Room</t>
  </si>
  <si>
    <t>Sheet 61945</t>
  </si>
  <si>
    <t>WIR - 02390</t>
  </si>
  <si>
    <t>Sheet 61947</t>
  </si>
  <si>
    <t>WIR - 02330</t>
  </si>
  <si>
    <t>Sheet 61948</t>
  </si>
  <si>
    <t>WIR - 02329</t>
  </si>
  <si>
    <t>Sheet 61949</t>
  </si>
  <si>
    <t>Sheet 61950</t>
  </si>
  <si>
    <t>Sheet 62301</t>
  </si>
  <si>
    <t>Sheet 62302</t>
  </si>
  <si>
    <t>Sheet 62303</t>
  </si>
  <si>
    <t>WIR - 02328</t>
  </si>
  <si>
    <t>Sheet 62304</t>
  </si>
  <si>
    <t>Sheet 62305</t>
  </si>
  <si>
    <t>Sheet 62306</t>
  </si>
  <si>
    <t>Sheet 62325</t>
  </si>
  <si>
    <t>WIR - 02579</t>
  </si>
  <si>
    <t>Sheet 62326</t>
  </si>
  <si>
    <t>Sheet 62327</t>
  </si>
  <si>
    <t>Sheet 62320</t>
  </si>
  <si>
    <t>WIR - 02558</t>
  </si>
  <si>
    <t>Sheet 62323</t>
  </si>
  <si>
    <t>Sheet 62328</t>
  </si>
  <si>
    <t>Sheet 62319</t>
  </si>
  <si>
    <t>Sheet 62321</t>
  </si>
  <si>
    <t>Certified Amount</t>
  </si>
  <si>
    <t xml:space="preserve"> Sheet  62328 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</si>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</sst>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  <numFmt numFmtId="167" formatCode="[$-409]d\-mmm\-yyyy;@"/>
    <numFmt numFmtId="168" formatCode="[$AED]\ #,##0.00"/>
    <numFmt numFmtId="169" formatCode="0.000"/>
    <numFmt numFmtId="170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</cellStyleXfs>
  <cellXfs count="206">
    <xf numFmtId="0" fontId="0" fillId="0" borderId="0" xfId="0"/>
    <xf numFmtId="0" fontId="4" fillId="0" borderId="0" xfId="0" applyFont="1" applyAlignment="1">
      <alignment vertical="center"/>
    </xf>
    <xf numFmtId="39" fontId="4" fillId="0" borderId="0" xfId="0" applyNumberFormat="1" applyFont="1" applyAlignment="1">
      <alignment vertical="center"/>
    </xf>
    <xf numFmtId="43" fontId="5" fillId="2" borderId="2" xfId="6" applyFont="1" applyFill="1" applyBorder="1" applyAlignment="1">
      <alignment horizontal="center" vertical="center" wrapText="1"/>
    </xf>
    <xf numFmtId="0" fontId="3" fillId="0" borderId="0" xfId="5" applyFont="1"/>
    <xf numFmtId="0" fontId="5" fillId="0" borderId="0" xfId="5" applyFont="1" applyAlignment="1">
      <alignment horizontal="left" vertic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/>
    </xf>
    <xf numFmtId="0" fontId="5" fillId="2" borderId="2" xfId="5" applyFont="1" applyFill="1" applyBorder="1" applyAlignment="1">
      <alignment horizontal="center" vertical="center" wrapText="1"/>
    </xf>
    <xf numFmtId="0" fontId="3" fillId="0" borderId="0" xfId="5" applyFont="1" applyAlignment="1">
      <alignment vertical="center"/>
    </xf>
    <xf numFmtId="0" fontId="5" fillId="2" borderId="1" xfId="5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5" fillId="0" borderId="0" xfId="5" applyFont="1" applyAlignment="1">
      <alignment horizontal="left"/>
    </xf>
    <xf numFmtId="0" fontId="10" fillId="0" borderId="0" xfId="5" quotePrefix="1" applyFont="1" applyAlignment="1">
      <alignment horizontal="left" vertical="center"/>
    </xf>
    <xf numFmtId="166" fontId="10" fillId="0" borderId="0" xfId="5" applyNumberFormat="1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39" fontId="4" fillId="2" borderId="2" xfId="0" applyNumberFormat="1" applyFont="1" applyFill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43" fontId="5" fillId="2" borderId="4" xfId="5" applyNumberFormat="1" applyFont="1" applyFill="1" applyBorder="1" applyAlignment="1">
      <alignment horizontal="center" vertical="center" wrapText="1"/>
    </xf>
    <xf numFmtId="0" fontId="10" fillId="0" borderId="0" xfId="5" quotePrefix="1" applyFont="1" applyAlignment="1">
      <alignment horizontal="right" vertical="center"/>
    </xf>
    <xf numFmtId="0" fontId="5" fillId="0" borderId="0" xfId="0" applyFont="1"/>
    <xf numFmtId="0" fontId="5" fillId="0" borderId="0" xfId="5" applyFont="1" applyAlignment="1">
      <alignment vertical="top"/>
    </xf>
    <xf numFmtId="167" fontId="5" fillId="0" borderId="0" xfId="1" quotePrefix="1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165" fontId="5" fillId="0" borderId="0" xfId="5" applyNumberFormat="1" applyFont="1" applyAlignment="1">
      <alignment horizontal="left"/>
    </xf>
    <xf numFmtId="0" fontId="5" fillId="0" borderId="0" xfId="5" quotePrefix="1" applyFont="1" applyAlignment="1">
      <alignment horizontal="left"/>
    </xf>
    <xf numFmtId="167" fontId="5" fillId="0" borderId="0" xfId="0" applyNumberFormat="1" applyFont="1" applyAlignment="1">
      <alignment horizontal="left"/>
    </xf>
    <xf numFmtId="43" fontId="5" fillId="2" borderId="2" xfId="1" applyFont="1" applyFill="1" applyBorder="1" applyAlignment="1">
      <alignment horizontal="center" vertical="center"/>
    </xf>
    <xf numFmtId="0" fontId="0" fillId="0" borderId="2" xfId="0" applyBorder="1"/>
    <xf numFmtId="39" fontId="4" fillId="2" borderId="2" xfId="0" applyNumberFormat="1" applyFont="1" applyFill="1" applyBorder="1" applyAlignment="1">
      <alignment vertical="center"/>
    </xf>
    <xf numFmtId="0" fontId="6" fillId="0" borderId="0" xfId="0" applyFont="1"/>
    <xf numFmtId="43" fontId="6" fillId="0" borderId="0" xfId="1" applyFont="1" applyFill="1" applyAlignment="1"/>
    <xf numFmtId="43" fontId="0" fillId="0" borderId="0" xfId="1" applyFont="1"/>
    <xf numFmtId="43" fontId="0" fillId="0" borderId="0" xfId="0" applyNumberFormat="1"/>
    <xf numFmtId="10" fontId="6" fillId="0" borderId="0" xfId="0" applyNumberFormat="1" applyFont="1"/>
    <xf numFmtId="43" fontId="6" fillId="0" borderId="0" xfId="0" applyNumberFormat="1" applyFont="1"/>
    <xf numFmtId="43" fontId="5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0" fillId="0" borderId="0" xfId="5" applyNumberFormat="1" applyFont="1" applyAlignment="1">
      <alignment horizontal="center" vertical="center"/>
    </xf>
    <xf numFmtId="0" fontId="10" fillId="0" borderId="0" xfId="5" applyFont="1" applyAlignment="1">
      <alignment horizontal="left" vertical="center"/>
    </xf>
    <xf numFmtId="0" fontId="10" fillId="0" borderId="0" xfId="5" applyFont="1" applyAlignment="1">
      <alignment vertical="center"/>
    </xf>
    <xf numFmtId="0" fontId="10" fillId="0" borderId="0" xfId="5" quotePrefix="1" applyFont="1" applyAlignment="1">
      <alignment vertical="center"/>
    </xf>
    <xf numFmtId="49" fontId="6" fillId="0" borderId="6" xfId="5" applyNumberFormat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wrapText="1"/>
    </xf>
    <xf numFmtId="43" fontId="3" fillId="0" borderId="6" xfId="6" applyFont="1" applyFill="1" applyBorder="1" applyAlignment="1">
      <alignment horizontal="left" vertical="center"/>
    </xf>
    <xf numFmtId="49" fontId="6" fillId="0" borderId="6" xfId="5" applyNumberFormat="1" applyFont="1" applyBorder="1" applyAlignment="1">
      <alignment horizontal="left" vertical="center" wrapText="1"/>
    </xf>
    <xf numFmtId="39" fontId="6" fillId="0" borderId="9" xfId="1" applyNumberFormat="1" applyFont="1" applyBorder="1" applyAlignment="1">
      <alignment horizontal="center" vertical="center"/>
    </xf>
    <xf numFmtId="37" fontId="6" fillId="0" borderId="9" xfId="1" applyNumberFormat="1" applyFont="1" applyBorder="1" applyAlignment="1">
      <alignment horizontal="center" vertical="center" wrapText="1"/>
    </xf>
    <xf numFmtId="3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39" fontId="0" fillId="0" borderId="4" xfId="1" applyNumberFormat="1" applyFont="1" applyBorder="1" applyAlignment="1">
      <alignment horizontal="center" vertical="center"/>
    </xf>
    <xf numFmtId="39" fontId="0" fillId="0" borderId="2" xfId="0" applyNumberFormat="1" applyBorder="1" applyAlignment="1">
      <alignment horizontal="center"/>
    </xf>
    <xf numFmtId="0" fontId="4" fillId="0" borderId="3" xfId="0" applyFont="1" applyBorder="1" applyAlignment="1">
      <alignment vertical="center"/>
    </xf>
    <xf numFmtId="39" fontId="4" fillId="0" borderId="3" xfId="0" applyNumberFormat="1" applyFont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39" fontId="6" fillId="0" borderId="0" xfId="1" applyNumberFormat="1" applyFont="1" applyBorder="1" applyAlignment="1">
      <alignment horizontal="center" vertical="center"/>
    </xf>
    <xf numFmtId="49" fontId="11" fillId="0" borderId="9" xfId="5" applyNumberFormat="1" applyFont="1" applyBorder="1" applyAlignment="1">
      <alignment horizontal="left" vertical="center"/>
    </xf>
    <xf numFmtId="1" fontId="11" fillId="0" borderId="6" xfId="1" applyNumberFormat="1" applyFont="1" applyBorder="1" applyAlignment="1">
      <alignment horizontal="center" vertical="center" wrapText="1"/>
    </xf>
    <xf numFmtId="0" fontId="5" fillId="2" borderId="11" xfId="5" applyFont="1" applyFill="1" applyBorder="1" applyAlignment="1">
      <alignment horizontal="center" vertical="center" wrapText="1"/>
    </xf>
    <xf numFmtId="43" fontId="5" fillId="2" borderId="1" xfId="6" applyFont="1" applyFill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/>
    </xf>
    <xf numFmtId="39" fontId="6" fillId="0" borderId="10" xfId="1" applyNumberFormat="1" applyFont="1" applyBorder="1" applyAlignment="1">
      <alignment horizontal="center" vertical="center"/>
    </xf>
    <xf numFmtId="0" fontId="3" fillId="0" borderId="10" xfId="5" applyFont="1" applyBorder="1" applyAlignment="1">
      <alignment vertical="center"/>
    </xf>
    <xf numFmtId="0" fontId="3" fillId="0" borderId="8" xfId="5" applyFont="1" applyBorder="1" applyAlignment="1">
      <alignment vertical="center"/>
    </xf>
    <xf numFmtId="0" fontId="3" fillId="0" borderId="5" xfId="5" applyFont="1" applyBorder="1" applyAlignment="1">
      <alignment vertical="center"/>
    </xf>
    <xf numFmtId="39" fontId="5" fillId="2" borderId="12" xfId="5" applyNumberFormat="1" applyFont="1" applyFill="1" applyBorder="1" applyAlignment="1">
      <alignment horizontal="center" vertical="center" wrapText="1"/>
    </xf>
    <xf numFmtId="39" fontId="13" fillId="0" borderId="0" xfId="1" applyNumberFormat="1" applyFont="1" applyBorder="1" applyAlignment="1">
      <alignment horizontal="center" vertical="center"/>
    </xf>
    <xf numFmtId="43" fontId="5" fillId="3" borderId="1" xfId="6" applyFont="1" applyFill="1" applyBorder="1" applyAlignment="1">
      <alignment horizontal="center" vertical="center" wrapText="1"/>
    </xf>
    <xf numFmtId="43" fontId="5" fillId="3" borderId="2" xfId="6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1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right" vertical="center"/>
    </xf>
    <xf numFmtId="49" fontId="16" fillId="0" borderId="0" xfId="0" quotePrefix="1" applyNumberFormat="1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2" xfId="0" applyNumberFormat="1" applyBorder="1" applyAlignment="1">
      <alignment horizontal="right" vertical="center"/>
    </xf>
    <xf numFmtId="43" fontId="17" fillId="0" borderId="0" xfId="1" applyFont="1" applyAlignment="1">
      <alignment vertical="center"/>
    </xf>
    <xf numFmtId="168" fontId="16" fillId="0" borderId="0" xfId="0" applyNumberFormat="1" applyFont="1" applyAlignment="1">
      <alignment horizontal="right" vertical="center"/>
    </xf>
    <xf numFmtId="168" fontId="16" fillId="0" borderId="16" xfId="0" applyNumberFormat="1" applyFont="1" applyBorder="1"/>
    <xf numFmtId="43" fontId="17" fillId="0" borderId="0" xfId="1" applyFont="1" applyAlignment="1">
      <alignment horizontal="center" vertical="center"/>
    </xf>
    <xf numFmtId="168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43" fontId="21" fillId="0" borderId="0" xfId="1" applyFont="1" applyAlignment="1">
      <alignment horizontal="center" vertical="center"/>
    </xf>
    <xf numFmtId="43" fontId="22" fillId="0" borderId="0" xfId="1" applyFont="1" applyAlignment="1">
      <alignment horizontal="center" vertical="center"/>
    </xf>
    <xf numFmtId="168" fontId="17" fillId="0" borderId="16" xfId="0" applyNumberFormat="1" applyFont="1" applyBorder="1"/>
    <xf numFmtId="39" fontId="0" fillId="0" borderId="0" xfId="0" applyNumberFormat="1" applyAlignment="1">
      <alignment vertical="center"/>
    </xf>
    <xf numFmtId="43" fontId="14" fillId="0" borderId="0" xfId="1" applyFont="1"/>
    <xf numFmtId="0" fontId="15" fillId="0" borderId="0" xfId="0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right" vertical="center"/>
    </xf>
    <xf numFmtId="44" fontId="17" fillId="0" borderId="0" xfId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" fontId="16" fillId="0" borderId="0" xfId="0" quotePrefix="1" applyNumberFormat="1" applyFont="1" applyAlignment="1">
      <alignment horizontal="left" vertical="center"/>
    </xf>
    <xf numFmtId="0" fontId="20" fillId="4" borderId="2" xfId="0" applyFont="1" applyFill="1" applyBorder="1" applyAlignment="1">
      <alignment horizontal="center" vertical="center" wrapText="1"/>
    </xf>
    <xf numFmtId="49" fontId="20" fillId="4" borderId="14" xfId="0" applyNumberFormat="1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168" fontId="20" fillId="3" borderId="2" xfId="0" applyNumberFormat="1" applyFont="1" applyFill="1" applyBorder="1" applyAlignment="1">
      <alignment horizontal="center" vertical="center" wrapText="1"/>
    </xf>
    <xf numFmtId="1" fontId="20" fillId="6" borderId="2" xfId="0" applyNumberFormat="1" applyFont="1" applyFill="1" applyBorder="1" applyAlignment="1">
      <alignment horizontal="center" vertical="center" wrapText="1"/>
    </xf>
    <xf numFmtId="44" fontId="17" fillId="0" borderId="0" xfId="1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4" fontId="17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8" fontId="4" fillId="9" borderId="2" xfId="0" applyNumberFormat="1" applyFont="1" applyFill="1" applyBorder="1" applyAlignment="1">
      <alignment horizontal="right" vertical="center"/>
    </xf>
    <xf numFmtId="44" fontId="4" fillId="0" borderId="0" xfId="1" applyNumberFormat="1" applyFont="1" applyAlignment="1">
      <alignment horizontal="center" vertical="center"/>
    </xf>
    <xf numFmtId="43" fontId="3" fillId="0" borderId="6" xfId="1" applyFont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/>
    </xf>
    <xf numFmtId="43" fontId="24" fillId="0" borderId="9" xfId="1" applyFont="1" applyBorder="1" applyAlignment="1">
      <alignment horizontal="center" vertical="center" wrapText="1"/>
    </xf>
    <xf numFmtId="43" fontId="24" fillId="0" borderId="6" xfId="1" applyFont="1" applyFill="1" applyBorder="1" applyAlignment="1">
      <alignment horizontal="center" vertical="center"/>
    </xf>
    <xf numFmtId="43" fontId="24" fillId="0" borderId="6" xfId="1" applyFont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left" vertical="center" wrapText="1"/>
    </xf>
    <xf numFmtId="49" fontId="6" fillId="0" borderId="9" xfId="5" applyNumberFormat="1" applyFont="1" applyBorder="1" applyAlignment="1">
      <alignment horizontal="left" vertical="center" wrapText="1"/>
    </xf>
    <xf numFmtId="0" fontId="6" fillId="0" borderId="7" xfId="7" applyFont="1" applyBorder="1" applyAlignment="1">
      <alignment horizontal="left" vertical="center"/>
    </xf>
    <xf numFmtId="43" fontId="3" fillId="0" borderId="0" xfId="1" applyFont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39" fontId="2" fillId="2" borderId="13" xfId="1" applyNumberFormat="1" applyFont="1" applyFill="1" applyBorder="1" applyAlignment="1">
      <alignment horizontal="center" vertical="center" wrapText="1"/>
    </xf>
    <xf numFmtId="39" fontId="2" fillId="2" borderId="4" xfId="1" applyNumberFormat="1" applyFont="1" applyFill="1" applyBorder="1" applyAlignment="1">
      <alignment horizontal="center" vertical="center" wrapText="1"/>
    </xf>
    <xf numFmtId="43" fontId="17" fillId="0" borderId="15" xfId="1" applyFont="1" applyBorder="1" applyAlignment="1">
      <alignment horizontal="center" vertical="center"/>
    </xf>
    <xf numFmtId="43" fontId="5" fillId="3" borderId="2" xfId="6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3" fontId="3" fillId="0" borderId="0" xfId="5" applyNumberFormat="1" applyFont="1"/>
    <xf numFmtId="0" fontId="15" fillId="0" borderId="0" xfId="0" applyFont="1" applyAlignment="1">
      <alignment vertical="center"/>
    </xf>
    <xf numFmtId="44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2" fontId="10" fillId="12" borderId="2" xfId="1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1" fontId="10" fillId="5" borderId="2" xfId="0" applyNumberFormat="1" applyFont="1" applyFill="1" applyBorder="1" applyAlignment="1">
      <alignment horizontal="center" vertical="center" wrapText="1"/>
    </xf>
    <xf numFmtId="168" fontId="10" fillId="14" borderId="2" xfId="0" applyNumberFormat="1" applyFont="1" applyFill="1" applyBorder="1" applyAlignment="1">
      <alignment horizontal="center" vertical="center" wrapText="1"/>
    </xf>
    <xf numFmtId="1" fontId="10" fillId="6" borderId="2" xfId="0" applyNumberFormat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/>
    </xf>
    <xf numFmtId="168" fontId="5" fillId="9" borderId="2" xfId="0" applyNumberFormat="1" applyFont="1" applyFill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0" fontId="4" fillId="0" borderId="2" xfId="0" applyFont="1" applyBorder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4" fillId="0" borderId="0" xfId="1" applyFont="1"/>
    <xf numFmtId="43" fontId="17" fillId="0" borderId="15" xfId="1" applyFont="1" applyBorder="1" applyAlignment="1">
      <alignment horizontal="center"/>
    </xf>
    <xf numFmtId="43" fontId="25" fillId="0" borderId="9" xfId="1" applyFont="1" applyBorder="1" applyAlignment="1">
      <alignment horizontal="center" vertical="center" wrapText="1"/>
    </xf>
    <xf numFmtId="43" fontId="25" fillId="0" borderId="6" xfId="1" applyFont="1" applyFill="1" applyBorder="1" applyAlignment="1">
      <alignment horizontal="center" vertical="center"/>
    </xf>
    <xf numFmtId="43" fontId="17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9" fontId="6" fillId="0" borderId="2" xfId="1" applyNumberFormat="1" applyFont="1" applyFill="1" applyBorder="1" applyAlignment="1">
      <alignment horizontal="center" vertical="center"/>
    </xf>
    <xf numFmtId="43" fontId="28" fillId="0" borderId="0" xfId="1" applyFont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17" fillId="0" borderId="0" xfId="1" applyFont="1" applyAlignment="1">
      <alignment horizontal="center"/>
    </xf>
    <xf numFmtId="43" fontId="28" fillId="0" borderId="6" xfId="1" applyFont="1" applyBorder="1" applyAlignment="1">
      <alignment horizontal="center" vertical="center"/>
    </xf>
    <xf numFmtId="43" fontId="28" fillId="0" borderId="0" xfId="1" applyFont="1" applyFill="1" applyAlignment="1">
      <alignment horizontal="center" vertical="center"/>
    </xf>
    <xf numFmtId="43" fontId="17" fillId="0" borderId="2" xfId="1" applyFont="1" applyBorder="1" applyAlignment="1">
      <alignment vertical="center"/>
    </xf>
    <xf numFmtId="170" fontId="6" fillId="0" borderId="2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3" fontId="25" fillId="0" borderId="6" xfId="1" applyFont="1" applyBorder="1" applyAlignment="1">
      <alignment horizontal="center" vertical="center" wrapText="1"/>
    </xf>
    <xf numFmtId="43" fontId="17" fillId="0" borderId="0" xfId="1" applyFont="1" applyBorder="1" applyAlignment="1">
      <alignment vertical="center"/>
    </xf>
    <xf numFmtId="43" fontId="17" fillId="8" borderId="0" xfId="1" applyFont="1" applyFill="1" applyBorder="1" applyAlignment="1">
      <alignment vertical="center"/>
    </xf>
    <xf numFmtId="43" fontId="22" fillId="0" borderId="6" xfId="1" applyFont="1" applyBorder="1" applyAlignment="1">
      <alignment horizontal="center" vertical="center"/>
    </xf>
    <xf numFmtId="43" fontId="28" fillId="0" borderId="6" xfId="1" applyFon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43" fontId="5" fillId="2" borderId="2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3" borderId="2" xfId="5" applyFont="1" applyFill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0" fontId="10" fillId="0" borderId="2" xfId="5" applyFont="1" applyBorder="1" applyAlignment="1">
      <alignment horizontal="center" vertical="center"/>
    </xf>
    <xf numFmtId="0" fontId="2" fillId="2" borderId="2" xfId="5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10" borderId="14" xfId="0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68" fontId="19" fillId="0" borderId="0" xfId="0" applyNumberFormat="1" applyFont="1" applyAlignment="1">
      <alignment horizontal="center"/>
    </xf>
    <xf numFmtId="2" fontId="10" fillId="12" borderId="2" xfId="0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Comma" xfId="1" builtinId="3"/>
    <cellStyle name="Comma 2" xfId="4" xr:uid="{1E40085C-619D-4B16-BC4D-3B8096D2E4B0}"/>
    <cellStyle name="Comma 2 2 2" xfId="6" xr:uid="{7D68AC16-69C9-49CA-8D18-0EFC027E4C72}"/>
    <cellStyle name="Comma 6 6" xfId="3" xr:uid="{FA04D839-2E4C-44CE-960F-275F0A68FB6D}"/>
    <cellStyle name="Normal" xfId="0" builtinId="0"/>
    <cellStyle name="Normal 2 10" xfId="7" xr:uid="{841A1AD6-0DD9-49EF-86D9-F126D12F6003}"/>
    <cellStyle name="Normal 2 2 2" xfId="5" xr:uid="{619421FB-82A8-480B-9170-170DE4B970DF}"/>
    <cellStyle name="Normal 2 3" xfId="8" xr:uid="{50A51EFF-A0A3-4409-9503-0364C60CDBA1}"/>
    <cellStyle name="Percent" xfId="2" builtinId="5"/>
  </cellStyles>
  <dxfs count="0"/>
  <tableStyles count="1" defaultTableStyle="TableStyleMedium2" defaultPivotStyle="PivotStyleLight16">
    <tableStyle name="Invisible" pivot="0" table="0" count="0" xr9:uid="{A0B68E17-5C91-4889-92D2-DDE220A4A0D8}"/>
  </tableStyles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14</xdr:col>
      <xdr:colOff>648518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C7350-BE80-4FD9-ADA5-F783823F8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B4047B08-B816-4ADC-BAA3-B769C8572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7ABA8A3-960A-4744-A49E-7BD853FED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4058FE41-9E04-4787-90F4-BA0FB1E9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A0094DBC-ACBE-4061-BD35-275CC9C9C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782AD780-79E7-46DC-9B2C-791940F6C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139F609B-1484-4EA7-AA84-CD087863D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DCA2387-3E84-4122-B94A-27619B4B3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0588E542-3D65-419C-9185-BB3C0009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3C8D1CD-151E-4AAC-82D5-3EF1A0BF3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80D416E1-9F83-49A3-ACC9-2BFE2A3E4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17</xdr:col>
      <xdr:colOff>780779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F478B-5630-4539-B1E2-D001208E0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9E3D6B1-9155-4DD5-97D6-A52D70730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0346E4B-6310-451B-8453-C0B05C76A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7DE008CB-22CA-4C80-8191-25782D354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E059E482-C6A7-47FE-A3F3-99CFE82D4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388384A-33BD-4E8B-B7BE-351A6AE63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632AF43-2841-40EE-9A46-593CD937F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1B870938-E770-41B1-A263-BCE3A974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DA35A844-B41B-41DC-9E4F-95D54C401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8B7BEA7-652E-4D71-A85D-81E04D019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6AD-D08D-4DDF-A3AF-866C30AE1CD4}">
  <sheetPr>
    <pageSetUpPr fitToPage="1"/>
  </sheetPr>
  <dimension ref="B1:K33"/>
  <sheetViews>
    <sheetView view="pageBreakPreview" zoomScale="85" zoomScaleNormal="100" zoomScaleSheetLayoutView="85" workbookViewId="0">
      <selection activeCell="G24" sqref="G24"/>
    </sheetView>
  </sheetViews>
  <sheetFormatPr defaultRowHeight="14.5" x14ac:dyDescent="0.35"/>
  <cols>
    <col min="1" max="1" width="3" customWidth="1"/>
    <col min="3" max="3" width="37.1796875" customWidth="1"/>
    <col min="4" max="4" width="18.7265625" customWidth="1"/>
    <col min="5" max="7" width="10.7265625" customWidth="1"/>
    <col min="8" max="10" width="18.7265625" customWidth="1"/>
    <col min="11" max="11" width="20.7265625" customWidth="1"/>
  </cols>
  <sheetData>
    <row r="1" spans="2:11" ht="14.5" customHeight="1" x14ac:dyDescent="0.35"/>
    <row r="2" spans="2:11" x14ac:dyDescent="0.35">
      <c r="B2" s="24" t="s">
        <v>14</v>
      </c>
      <c r="D2" s="25" t="s">
        <v>15</v>
      </c>
      <c r="K2" s="26" t="s">
        <v>31</v>
      </c>
    </row>
    <row r="3" spans="2:11" x14ac:dyDescent="0.35">
      <c r="B3" s="24" t="s">
        <v>16</v>
      </c>
      <c r="D3" s="14" t="s">
        <v>17</v>
      </c>
      <c r="K3" s="27"/>
    </row>
    <row r="4" spans="2:11" x14ac:dyDescent="0.35">
      <c r="B4" s="24" t="s">
        <v>18</v>
      </c>
      <c r="D4" s="14" t="s">
        <v>19</v>
      </c>
    </row>
    <row r="5" spans="2:11" x14ac:dyDescent="0.35">
      <c r="B5" s="24" t="s">
        <v>20</v>
      </c>
      <c r="D5" s="28" t="s">
        <v>21</v>
      </c>
    </row>
    <row r="6" spans="2:11" x14ac:dyDescent="0.35">
      <c r="B6" s="24" t="s">
        <v>22</v>
      </c>
      <c r="D6" s="29" t="s">
        <v>29</v>
      </c>
    </row>
    <row r="7" spans="2:11" x14ac:dyDescent="0.35">
      <c r="B7" s="24" t="s">
        <v>23</v>
      </c>
      <c r="D7" s="30">
        <v>44773</v>
      </c>
    </row>
    <row r="9" spans="2:11" x14ac:dyDescent="0.35">
      <c r="B9" s="24" t="s">
        <v>32</v>
      </c>
    </row>
    <row r="11" spans="2:11" ht="19.899999999999999" customHeight="1" x14ac:dyDescent="0.35">
      <c r="B11" s="190" t="s">
        <v>13</v>
      </c>
      <c r="C11" s="191" t="s">
        <v>3</v>
      </c>
      <c r="D11" s="191" t="s">
        <v>24</v>
      </c>
      <c r="E11" s="190" t="s">
        <v>25</v>
      </c>
      <c r="F11" s="190"/>
      <c r="G11" s="190"/>
      <c r="H11" s="189" t="s">
        <v>26</v>
      </c>
      <c r="I11" s="189"/>
      <c r="J11" s="189"/>
      <c r="K11" s="189" t="s">
        <v>4</v>
      </c>
    </row>
    <row r="12" spans="2:11" ht="19.899999999999999" customHeight="1" x14ac:dyDescent="0.35">
      <c r="B12" s="190"/>
      <c r="C12" s="191"/>
      <c r="D12" s="191"/>
      <c r="E12" s="17" t="s">
        <v>12</v>
      </c>
      <c r="F12" s="17" t="s">
        <v>27</v>
      </c>
      <c r="G12" s="17" t="s">
        <v>7</v>
      </c>
      <c r="H12" s="31" t="s">
        <v>12</v>
      </c>
      <c r="I12" s="31" t="s">
        <v>27</v>
      </c>
      <c r="J12" s="31" t="s">
        <v>7</v>
      </c>
      <c r="K12" s="189"/>
    </row>
    <row r="13" spans="2:11" s="1" customFormat="1" ht="25.15" customHeight="1" x14ac:dyDescent="0.35">
      <c r="B13" s="57"/>
      <c r="C13" s="60" t="s">
        <v>33</v>
      </c>
      <c r="D13" s="58"/>
      <c r="E13" s="57"/>
      <c r="F13" s="57"/>
      <c r="G13" s="57"/>
      <c r="H13" s="59"/>
      <c r="I13" s="59"/>
      <c r="J13" s="59"/>
      <c r="K13" s="57"/>
    </row>
    <row r="14" spans="2:11" s="11" customFormat="1" ht="37.15" customHeight="1" x14ac:dyDescent="0.35">
      <c r="B14" s="12" t="s">
        <v>0</v>
      </c>
      <c r="C14" s="13" t="s">
        <v>48</v>
      </c>
      <c r="D14" s="53" t="e">
        <f>Contract!#REF!</f>
        <v>#REF!</v>
      </c>
      <c r="E14" s="20" t="e">
        <f>(H14)/D14</f>
        <v>#REF!</v>
      </c>
      <c r="F14" s="20" t="e">
        <f>+G14-E14</f>
        <v>#REF!</v>
      </c>
      <c r="G14" s="20" t="e">
        <f>J14/D14</f>
        <v>#REF!</v>
      </c>
      <c r="H14" s="55" t="e">
        <f>Contract!#REF!</f>
        <v>#REF!</v>
      </c>
      <c r="I14" s="55" t="e">
        <f>Contract!#REF!</f>
        <v>#REF!</v>
      </c>
      <c r="J14" s="55" t="e">
        <f>Contract!#REF!</f>
        <v>#REF!</v>
      </c>
      <c r="K14" s="18"/>
    </row>
    <row r="15" spans="2:11" s="11" customFormat="1" ht="37.15" customHeight="1" x14ac:dyDescent="0.35">
      <c r="B15" s="12" t="s">
        <v>1</v>
      </c>
      <c r="C15" s="13" t="s">
        <v>49</v>
      </c>
      <c r="D15" s="53">
        <f>Contract!G65</f>
        <v>441760</v>
      </c>
      <c r="E15" s="20" t="e">
        <f t="shared" ref="E15" si="0">(H15)/D15</f>
        <v>#REF!</v>
      </c>
      <c r="F15" s="20" t="e">
        <f t="shared" ref="F15" si="1">+G15-E15</f>
        <v>#REF!</v>
      </c>
      <c r="G15" s="20" t="e">
        <f t="shared" ref="G15" si="2">J15/D15</f>
        <v>#REF!</v>
      </c>
      <c r="H15" s="55" t="e">
        <f>Contract!#REF!</f>
        <v>#REF!</v>
      </c>
      <c r="I15" s="55" t="e">
        <f>Contract!#REF!</f>
        <v>#REF!</v>
      </c>
      <c r="J15" s="55" t="e">
        <f>Contract!#REF!</f>
        <v>#REF!</v>
      </c>
      <c r="K15" s="18"/>
    </row>
    <row r="16" spans="2:11" ht="7.15" customHeight="1" x14ac:dyDescent="0.35">
      <c r="B16" s="32"/>
      <c r="C16" s="32"/>
      <c r="D16" s="54"/>
      <c r="E16" s="32"/>
      <c r="F16" s="32"/>
      <c r="G16" s="32"/>
      <c r="H16" s="56"/>
      <c r="I16" s="56"/>
      <c r="J16" s="56"/>
      <c r="K16" s="32"/>
    </row>
    <row r="17" spans="2:11" s="2" customFormat="1" ht="25.15" customHeight="1" x14ac:dyDescent="0.35">
      <c r="B17" s="33"/>
      <c r="C17" s="33" t="s">
        <v>28</v>
      </c>
      <c r="D17" s="19" t="e">
        <f>SUM(D14:D16)</f>
        <v>#REF!</v>
      </c>
      <c r="E17" s="33"/>
      <c r="F17" s="33"/>
      <c r="G17" s="33"/>
      <c r="H17" s="19" t="e">
        <f>SUM(H14:H16)</f>
        <v>#REF!</v>
      </c>
      <c r="I17" s="19" t="e">
        <f>SUM(I14:I16)</f>
        <v>#REF!</v>
      </c>
      <c r="J17" s="19" t="e">
        <f>SUM(J14:J16)</f>
        <v>#REF!</v>
      </c>
      <c r="K17" s="33"/>
    </row>
    <row r="18" spans="2:11" ht="6" customHeight="1" x14ac:dyDescent="0.35"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20" spans="2:11" x14ac:dyDescent="0.35">
      <c r="D20" s="38"/>
      <c r="E20" s="34"/>
      <c r="F20" s="34"/>
      <c r="G20" s="34"/>
      <c r="H20" s="38"/>
      <c r="I20" s="38"/>
      <c r="J20" s="38"/>
    </row>
    <row r="21" spans="2:11" x14ac:dyDescent="0.35">
      <c r="D21" s="34"/>
      <c r="E21" s="34"/>
      <c r="F21" s="34"/>
      <c r="G21" s="34"/>
      <c r="H21" s="34"/>
      <c r="I21" s="34"/>
      <c r="J21" s="34"/>
    </row>
    <row r="22" spans="2:11" x14ac:dyDescent="0.35">
      <c r="D22" s="39"/>
      <c r="E22" s="34"/>
      <c r="F22" s="34"/>
      <c r="G22" s="34"/>
      <c r="H22" s="39"/>
      <c r="I22" s="39"/>
      <c r="J22" s="39"/>
    </row>
    <row r="23" spans="2:11" x14ac:dyDescent="0.35">
      <c r="D23" s="34"/>
      <c r="E23" s="34"/>
      <c r="F23" s="34"/>
      <c r="G23" s="34"/>
      <c r="H23" s="34"/>
      <c r="I23" s="34"/>
      <c r="J23" s="34"/>
    </row>
    <row r="24" spans="2:11" x14ac:dyDescent="0.35">
      <c r="D24" s="40"/>
      <c r="E24" s="34"/>
      <c r="F24" s="34"/>
      <c r="G24" s="34"/>
      <c r="H24" s="40"/>
      <c r="I24" s="40"/>
      <c r="J24" s="40"/>
    </row>
    <row r="25" spans="2:11" x14ac:dyDescent="0.35">
      <c r="D25" s="34"/>
      <c r="E25" s="34"/>
      <c r="F25" s="34"/>
      <c r="G25" s="34"/>
      <c r="H25" s="35"/>
      <c r="I25" s="35"/>
      <c r="J25" s="35"/>
    </row>
    <row r="28" spans="2:11" x14ac:dyDescent="0.35">
      <c r="I28" s="36"/>
    </row>
    <row r="30" spans="2:11" x14ac:dyDescent="0.35">
      <c r="I30" s="37"/>
    </row>
    <row r="32" spans="2:11" x14ac:dyDescent="0.35">
      <c r="I32" s="37"/>
    </row>
    <row r="33" spans="9:9" x14ac:dyDescent="0.35">
      <c r="I33" s="37"/>
    </row>
  </sheetData>
  <mergeCells count="6">
    <mergeCell ref="K11:K12"/>
    <mergeCell ref="H11:J11"/>
    <mergeCell ref="B11:B12"/>
    <mergeCell ref="C11:C12"/>
    <mergeCell ref="D11:D12"/>
    <mergeCell ref="E11:G11"/>
  </mergeCells>
  <printOptions horizontalCentered="1"/>
  <pageMargins left="0.25" right="0.25" top="0.5" bottom="0.75" header="0.25" footer="0.5"/>
  <pageSetup paperSize="9" scale="82" orientation="landscape" r:id="rId1"/>
  <headerFooter>
    <oddFooter>&amp;CPage &amp;P of &amp;N&amp;R&amp;F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DCBE-AD83-49D8-A129-FE176AFF2E8F}">
  <sheetPr>
    <pageSetUpPr fitToPage="1"/>
  </sheetPr>
  <dimension ref="A1:X41"/>
  <sheetViews>
    <sheetView topLeftCell="A26" zoomScaleNormal="100" workbookViewId="0">
      <selection activeCell="U26" sqref="U1:U104857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40</v>
      </c>
      <c r="B10" s="145" t="s">
        <v>281</v>
      </c>
      <c r="C10" s="163">
        <v>8</v>
      </c>
      <c r="D10" s="93" t="s">
        <v>120</v>
      </c>
      <c r="E10" s="170" t="s">
        <v>121</v>
      </c>
      <c r="F10" s="94" t="s">
        <v>282</v>
      </c>
      <c r="G10" s="94" t="s">
        <v>231</v>
      </c>
      <c r="H10" s="95" t="s">
        <v>232</v>
      </c>
      <c r="I10" s="95"/>
      <c r="J10" s="160"/>
      <c r="K10" s="95" t="s">
        <v>283</v>
      </c>
      <c r="L10" s="95"/>
      <c r="M10" s="160"/>
      <c r="N10" s="160"/>
      <c r="O10" s="96">
        <v>1</v>
      </c>
      <c r="P10" s="97">
        <v>23</v>
      </c>
      <c r="Q10" s="96">
        <v>2</v>
      </c>
      <c r="R10" s="161">
        <v>46</v>
      </c>
      <c r="S10" s="148"/>
      <c r="T10" s="148"/>
      <c r="U10" s="75" t="s">
        <v>157</v>
      </c>
      <c r="V10" s="103">
        <v>2</v>
      </c>
    </row>
    <row r="11" spans="1:22" ht="18" customHeight="1" x14ac:dyDescent="0.35">
      <c r="A11" s="93">
        <v>43</v>
      </c>
      <c r="B11" s="145" t="s">
        <v>281</v>
      </c>
      <c r="C11" s="163">
        <v>11</v>
      </c>
      <c r="D11" s="93" t="s">
        <v>120</v>
      </c>
      <c r="E11" s="170" t="s">
        <v>121</v>
      </c>
      <c r="F11" s="94" t="s">
        <v>282</v>
      </c>
      <c r="G11" s="94" t="s">
        <v>231</v>
      </c>
      <c r="H11" s="95" t="s">
        <v>232</v>
      </c>
      <c r="I11" s="95"/>
      <c r="J11" s="160"/>
      <c r="K11" s="95" t="s">
        <v>283</v>
      </c>
      <c r="L11" s="95"/>
      <c r="M11" s="160"/>
      <c r="N11" s="160"/>
      <c r="O11" s="96">
        <v>1</v>
      </c>
      <c r="P11" s="97">
        <v>23</v>
      </c>
      <c r="Q11" s="96">
        <v>1</v>
      </c>
      <c r="R11" s="161">
        <v>23</v>
      </c>
      <c r="S11" s="148"/>
      <c r="T11" s="148"/>
      <c r="U11" s="75" t="s">
        <v>157</v>
      </c>
      <c r="V11" s="103">
        <v>1</v>
      </c>
    </row>
    <row r="12" spans="1:22" ht="18" customHeight="1" x14ac:dyDescent="0.35">
      <c r="A12" s="93">
        <v>43</v>
      </c>
      <c r="B12" s="145" t="s">
        <v>306</v>
      </c>
      <c r="C12" s="163">
        <v>11</v>
      </c>
      <c r="D12" s="93" t="s">
        <v>124</v>
      </c>
      <c r="E12" s="170" t="s">
        <v>125</v>
      </c>
      <c r="F12" s="94" t="s">
        <v>282</v>
      </c>
      <c r="G12" s="94" t="s">
        <v>231</v>
      </c>
      <c r="H12" s="95" t="s">
        <v>232</v>
      </c>
      <c r="I12" s="95"/>
      <c r="J12" s="160"/>
      <c r="K12" s="95" t="s">
        <v>283</v>
      </c>
      <c r="L12" s="95"/>
      <c r="M12" s="160"/>
      <c r="N12" s="160"/>
      <c r="O12" s="96">
        <v>1</v>
      </c>
      <c r="P12" s="97">
        <v>23</v>
      </c>
      <c r="Q12" s="96">
        <v>2</v>
      </c>
      <c r="R12" s="161">
        <v>46</v>
      </c>
      <c r="S12" s="148"/>
      <c r="T12" s="148"/>
      <c r="U12" s="75" t="s">
        <v>157</v>
      </c>
      <c r="V12" s="103">
        <v>2</v>
      </c>
    </row>
    <row r="13" spans="1:22" ht="18" customHeight="1" x14ac:dyDescent="0.35">
      <c r="A13" s="93">
        <v>46</v>
      </c>
      <c r="B13" s="145" t="s">
        <v>306</v>
      </c>
      <c r="C13" s="163">
        <v>14</v>
      </c>
      <c r="D13" s="93" t="s">
        <v>124</v>
      </c>
      <c r="E13" s="170" t="s">
        <v>125</v>
      </c>
      <c r="F13" s="94" t="s">
        <v>282</v>
      </c>
      <c r="G13" s="94" t="s">
        <v>231</v>
      </c>
      <c r="H13" s="95" t="s">
        <v>232</v>
      </c>
      <c r="I13" s="95"/>
      <c r="J13" s="160"/>
      <c r="K13" s="95" t="s">
        <v>283</v>
      </c>
      <c r="L13" s="95"/>
      <c r="M13" s="160"/>
      <c r="N13" s="160"/>
      <c r="O13" s="96">
        <v>1</v>
      </c>
      <c r="P13" s="97">
        <v>23</v>
      </c>
      <c r="Q13" s="96">
        <v>2</v>
      </c>
      <c r="R13" s="161">
        <v>46</v>
      </c>
      <c r="S13" s="148"/>
      <c r="T13" s="148"/>
      <c r="U13" s="75" t="s">
        <v>157</v>
      </c>
      <c r="V13" s="103">
        <v>2</v>
      </c>
    </row>
    <row r="14" spans="1:22" ht="18" customHeight="1" x14ac:dyDescent="0.35">
      <c r="A14" s="93">
        <v>48</v>
      </c>
      <c r="B14" s="145" t="s">
        <v>306</v>
      </c>
      <c r="C14" s="163">
        <v>16</v>
      </c>
      <c r="D14" s="93" t="s">
        <v>124</v>
      </c>
      <c r="E14" s="170" t="s">
        <v>125</v>
      </c>
      <c r="F14" s="94" t="s">
        <v>282</v>
      </c>
      <c r="G14" s="94" t="s">
        <v>231</v>
      </c>
      <c r="H14" s="95" t="s">
        <v>232</v>
      </c>
      <c r="I14" s="95"/>
      <c r="J14" s="160"/>
      <c r="K14" s="95" t="s">
        <v>283</v>
      </c>
      <c r="L14" s="95"/>
      <c r="M14" s="160"/>
      <c r="N14" s="160"/>
      <c r="O14" s="96">
        <v>1</v>
      </c>
      <c r="P14" s="97">
        <v>23</v>
      </c>
      <c r="Q14" s="96">
        <v>2</v>
      </c>
      <c r="R14" s="161">
        <v>46</v>
      </c>
      <c r="S14" s="148"/>
      <c r="T14" s="148"/>
      <c r="U14" s="75" t="s">
        <v>157</v>
      </c>
      <c r="V14" s="103">
        <v>2</v>
      </c>
    </row>
    <row r="15" spans="1:22" ht="18" customHeight="1" x14ac:dyDescent="0.35">
      <c r="A15" s="93">
        <v>51</v>
      </c>
      <c r="B15" s="145" t="s">
        <v>306</v>
      </c>
      <c r="C15" s="163">
        <v>19</v>
      </c>
      <c r="D15" s="93" t="s">
        <v>124</v>
      </c>
      <c r="E15" s="170" t="s">
        <v>125</v>
      </c>
      <c r="F15" s="94" t="s">
        <v>282</v>
      </c>
      <c r="G15" s="94" t="s">
        <v>231</v>
      </c>
      <c r="H15" s="95" t="s">
        <v>232</v>
      </c>
      <c r="I15" s="95"/>
      <c r="J15" s="160"/>
      <c r="K15" s="95" t="s">
        <v>283</v>
      </c>
      <c r="L15" s="32"/>
      <c r="M15" s="32"/>
      <c r="N15" s="160"/>
      <c r="O15" s="96">
        <v>1</v>
      </c>
      <c r="P15" s="97">
        <v>23</v>
      </c>
      <c r="Q15" s="96">
        <v>2</v>
      </c>
      <c r="R15" s="161">
        <v>46</v>
      </c>
      <c r="S15" s="148"/>
      <c r="T15" s="148"/>
      <c r="U15" s="75" t="s">
        <v>157</v>
      </c>
      <c r="V15" s="103">
        <v>2</v>
      </c>
    </row>
    <row r="16" spans="1:22" ht="18" customHeight="1" x14ac:dyDescent="0.35">
      <c r="A16" s="93">
        <v>54</v>
      </c>
      <c r="B16" s="145" t="s">
        <v>306</v>
      </c>
      <c r="C16" s="163">
        <v>22</v>
      </c>
      <c r="D16" s="93" t="s">
        <v>124</v>
      </c>
      <c r="E16" s="170" t="s">
        <v>125</v>
      </c>
      <c r="F16" s="94" t="s">
        <v>282</v>
      </c>
      <c r="G16" s="94" t="s">
        <v>231</v>
      </c>
      <c r="H16" s="95" t="s">
        <v>232</v>
      </c>
      <c r="I16" s="95"/>
      <c r="J16" s="160"/>
      <c r="K16" s="95" t="s">
        <v>283</v>
      </c>
      <c r="L16" s="95"/>
      <c r="M16" s="160"/>
      <c r="N16" s="160"/>
      <c r="O16" s="96">
        <v>1</v>
      </c>
      <c r="P16" s="97">
        <v>23</v>
      </c>
      <c r="Q16" s="96">
        <v>2</v>
      </c>
      <c r="R16" s="161">
        <v>46</v>
      </c>
      <c r="S16" s="148"/>
      <c r="T16" s="148"/>
      <c r="U16" s="75" t="s">
        <v>157</v>
      </c>
      <c r="V16" s="103">
        <v>2</v>
      </c>
    </row>
    <row r="17" spans="1:22" ht="18" customHeight="1" x14ac:dyDescent="0.35">
      <c r="A17" s="93">
        <v>59</v>
      </c>
      <c r="B17" s="145" t="s">
        <v>306</v>
      </c>
      <c r="C17" s="163">
        <v>27</v>
      </c>
      <c r="D17" s="93" t="s">
        <v>124</v>
      </c>
      <c r="E17" s="170" t="s">
        <v>125</v>
      </c>
      <c r="F17" s="94" t="s">
        <v>282</v>
      </c>
      <c r="G17" s="94" t="s">
        <v>231</v>
      </c>
      <c r="H17" s="95" t="s">
        <v>232</v>
      </c>
      <c r="I17" s="95"/>
      <c r="J17" s="160"/>
      <c r="K17" s="95" t="s">
        <v>283</v>
      </c>
      <c r="L17" s="95"/>
      <c r="M17" s="160"/>
      <c r="N17" s="160"/>
      <c r="O17" s="96">
        <v>1</v>
      </c>
      <c r="P17" s="97">
        <v>23</v>
      </c>
      <c r="Q17" s="96">
        <v>2</v>
      </c>
      <c r="R17" s="161">
        <v>46</v>
      </c>
      <c r="S17" s="148"/>
      <c r="T17" s="148"/>
      <c r="U17" s="75" t="s">
        <v>157</v>
      </c>
      <c r="V17" s="103">
        <v>2</v>
      </c>
    </row>
    <row r="18" spans="1:22" ht="18" customHeight="1" x14ac:dyDescent="0.35">
      <c r="A18" s="93">
        <v>61</v>
      </c>
      <c r="B18" s="145" t="s">
        <v>309</v>
      </c>
      <c r="C18" s="163">
        <v>29</v>
      </c>
      <c r="D18" s="93" t="s">
        <v>124</v>
      </c>
      <c r="E18" s="170" t="s">
        <v>125</v>
      </c>
      <c r="F18" s="94" t="s">
        <v>282</v>
      </c>
      <c r="G18" s="94" t="s">
        <v>231</v>
      </c>
      <c r="H18" s="95" t="s">
        <v>232</v>
      </c>
      <c r="I18" s="95"/>
      <c r="J18" s="160"/>
      <c r="K18" s="95" t="s">
        <v>283</v>
      </c>
      <c r="L18" s="95"/>
      <c r="M18" s="160"/>
      <c r="N18" s="160"/>
      <c r="O18" s="96">
        <v>1</v>
      </c>
      <c r="P18" s="97">
        <v>23</v>
      </c>
      <c r="Q18" s="96">
        <v>2</v>
      </c>
      <c r="R18" s="161">
        <v>46</v>
      </c>
      <c r="S18" s="148"/>
      <c r="T18" s="148"/>
      <c r="U18" s="75" t="s">
        <v>157</v>
      </c>
      <c r="V18" s="103">
        <v>2</v>
      </c>
    </row>
    <row r="19" spans="1:22" ht="18" customHeight="1" x14ac:dyDescent="0.35">
      <c r="A19" s="93">
        <v>62</v>
      </c>
      <c r="B19" s="145" t="s">
        <v>309</v>
      </c>
      <c r="C19" s="163">
        <v>30</v>
      </c>
      <c r="D19" s="93" t="s">
        <v>124</v>
      </c>
      <c r="E19" s="170" t="s">
        <v>125</v>
      </c>
      <c r="F19" s="94" t="s">
        <v>282</v>
      </c>
      <c r="G19" s="94" t="s">
        <v>231</v>
      </c>
      <c r="H19" s="95" t="s">
        <v>232</v>
      </c>
      <c r="I19" s="95"/>
      <c r="J19" s="160"/>
      <c r="K19" s="95" t="s">
        <v>283</v>
      </c>
      <c r="L19" s="95"/>
      <c r="M19" s="160"/>
      <c r="N19" s="160"/>
      <c r="O19" s="96">
        <v>1</v>
      </c>
      <c r="P19" s="97">
        <v>23</v>
      </c>
      <c r="Q19" s="96">
        <v>2</v>
      </c>
      <c r="R19" s="161">
        <v>46</v>
      </c>
      <c r="S19" s="148"/>
      <c r="T19" s="148"/>
      <c r="U19" s="75" t="s">
        <v>157</v>
      </c>
      <c r="V19" s="103">
        <v>2</v>
      </c>
    </row>
    <row r="20" spans="1:22" ht="18" customHeight="1" x14ac:dyDescent="0.35">
      <c r="A20" s="93">
        <v>82</v>
      </c>
      <c r="B20" s="145" t="s">
        <v>309</v>
      </c>
      <c r="C20" s="163">
        <v>50</v>
      </c>
      <c r="D20" s="93" t="s">
        <v>124</v>
      </c>
      <c r="E20" s="170" t="s">
        <v>125</v>
      </c>
      <c r="F20" s="94" t="s">
        <v>282</v>
      </c>
      <c r="G20" s="94" t="s">
        <v>231</v>
      </c>
      <c r="H20" s="95" t="s">
        <v>232</v>
      </c>
      <c r="I20" s="95"/>
      <c r="J20" s="160"/>
      <c r="K20" s="95" t="s">
        <v>283</v>
      </c>
      <c r="L20" s="95"/>
      <c r="M20" s="160"/>
      <c r="N20" s="160"/>
      <c r="O20" s="96">
        <v>1</v>
      </c>
      <c r="P20" s="97">
        <v>23</v>
      </c>
      <c r="Q20" s="96">
        <v>2</v>
      </c>
      <c r="R20" s="161">
        <v>46</v>
      </c>
      <c r="S20" s="148"/>
      <c r="T20" s="148"/>
      <c r="U20" s="75" t="s">
        <v>157</v>
      </c>
      <c r="V20" s="103">
        <v>2</v>
      </c>
    </row>
    <row r="21" spans="1:22" ht="18" customHeight="1" x14ac:dyDescent="0.35">
      <c r="A21" s="93">
        <v>85</v>
      </c>
      <c r="B21" s="145" t="s">
        <v>311</v>
      </c>
      <c r="C21" s="163">
        <v>53</v>
      </c>
      <c r="D21" s="93" t="s">
        <v>124</v>
      </c>
      <c r="E21" s="170" t="s">
        <v>125</v>
      </c>
      <c r="F21" s="94" t="s">
        <v>282</v>
      </c>
      <c r="G21" s="94" t="s">
        <v>231</v>
      </c>
      <c r="H21" s="95" t="s">
        <v>232</v>
      </c>
      <c r="I21" s="95"/>
      <c r="J21" s="160"/>
      <c r="K21" s="95" t="s">
        <v>283</v>
      </c>
      <c r="L21" s="95"/>
      <c r="M21" s="160"/>
      <c r="N21" s="160"/>
      <c r="O21" s="96">
        <v>1</v>
      </c>
      <c r="P21" s="97">
        <v>23</v>
      </c>
      <c r="Q21" s="96">
        <v>2</v>
      </c>
      <c r="R21" s="161">
        <v>46</v>
      </c>
      <c r="S21" s="148"/>
      <c r="T21" s="148"/>
      <c r="U21" s="75" t="s">
        <v>157</v>
      </c>
      <c r="V21" s="103">
        <v>2</v>
      </c>
    </row>
    <row r="22" spans="1:22" ht="18" customHeight="1" x14ac:dyDescent="0.35">
      <c r="A22" s="93">
        <v>90</v>
      </c>
      <c r="B22" s="145" t="s">
        <v>311</v>
      </c>
      <c r="C22" s="163">
        <v>58</v>
      </c>
      <c r="D22" s="93" t="s">
        <v>124</v>
      </c>
      <c r="E22" s="170" t="s">
        <v>125</v>
      </c>
      <c r="F22" s="94" t="s">
        <v>282</v>
      </c>
      <c r="G22" s="94" t="s">
        <v>231</v>
      </c>
      <c r="H22" s="95" t="s">
        <v>232</v>
      </c>
      <c r="I22" s="95"/>
      <c r="J22" s="160"/>
      <c r="K22" s="95" t="s">
        <v>283</v>
      </c>
      <c r="L22" s="95"/>
      <c r="M22" s="160"/>
      <c r="N22" s="160"/>
      <c r="O22" s="96">
        <v>1</v>
      </c>
      <c r="P22" s="97">
        <v>23</v>
      </c>
      <c r="Q22" s="96">
        <v>2</v>
      </c>
      <c r="R22" s="161">
        <v>46</v>
      </c>
      <c r="S22" s="148"/>
      <c r="T22" s="148"/>
      <c r="U22" s="75" t="s">
        <v>157</v>
      </c>
      <c r="V22" s="103">
        <v>2</v>
      </c>
    </row>
    <row r="23" spans="1:22" ht="18" customHeight="1" x14ac:dyDescent="0.35">
      <c r="A23" s="93">
        <v>93</v>
      </c>
      <c r="B23" s="145" t="s">
        <v>311</v>
      </c>
      <c r="C23" s="163">
        <v>61</v>
      </c>
      <c r="D23" s="93" t="s">
        <v>124</v>
      </c>
      <c r="E23" s="170" t="s">
        <v>125</v>
      </c>
      <c r="F23" s="94" t="s">
        <v>282</v>
      </c>
      <c r="G23" s="94" t="s">
        <v>231</v>
      </c>
      <c r="H23" s="95" t="s">
        <v>232</v>
      </c>
      <c r="I23" s="95"/>
      <c r="J23" s="160"/>
      <c r="K23" s="95" t="s">
        <v>283</v>
      </c>
      <c r="L23" s="95"/>
      <c r="M23" s="160"/>
      <c r="N23" s="160"/>
      <c r="O23" s="96">
        <v>1</v>
      </c>
      <c r="P23" s="97">
        <v>23</v>
      </c>
      <c r="Q23" s="96">
        <v>2</v>
      </c>
      <c r="R23" s="161">
        <v>46</v>
      </c>
      <c r="S23" s="148"/>
      <c r="T23" s="148"/>
      <c r="U23" s="75" t="s">
        <v>157</v>
      </c>
      <c r="V23" s="103">
        <v>2</v>
      </c>
    </row>
    <row r="24" spans="1:22" ht="18" customHeight="1" x14ac:dyDescent="0.35">
      <c r="A24" s="93">
        <v>95</v>
      </c>
      <c r="B24" s="145" t="s">
        <v>311</v>
      </c>
      <c r="C24" s="163">
        <v>63</v>
      </c>
      <c r="D24" s="93" t="s">
        <v>124</v>
      </c>
      <c r="E24" s="170" t="s">
        <v>125</v>
      </c>
      <c r="F24" s="94" t="s">
        <v>282</v>
      </c>
      <c r="G24" s="94" t="s">
        <v>231</v>
      </c>
      <c r="H24" s="95" t="s">
        <v>232</v>
      </c>
      <c r="I24" s="95"/>
      <c r="J24" s="160"/>
      <c r="K24" s="95" t="s">
        <v>283</v>
      </c>
      <c r="L24" s="95"/>
      <c r="M24" s="160"/>
      <c r="N24" s="160"/>
      <c r="O24" s="96">
        <v>1</v>
      </c>
      <c r="P24" s="97">
        <v>23</v>
      </c>
      <c r="Q24" s="96">
        <v>2</v>
      </c>
      <c r="R24" s="161">
        <v>46</v>
      </c>
      <c r="S24" s="148"/>
      <c r="T24" s="148"/>
      <c r="U24" s="75" t="s">
        <v>157</v>
      </c>
      <c r="V24" s="103">
        <v>2</v>
      </c>
    </row>
    <row r="25" spans="1:22" ht="18" customHeight="1" x14ac:dyDescent="0.35">
      <c r="A25" s="93">
        <v>97</v>
      </c>
      <c r="B25" s="145" t="s">
        <v>311</v>
      </c>
      <c r="C25" s="163">
        <v>65</v>
      </c>
      <c r="D25" s="93" t="s">
        <v>124</v>
      </c>
      <c r="E25" s="170" t="s">
        <v>125</v>
      </c>
      <c r="F25" s="94" t="s">
        <v>282</v>
      </c>
      <c r="G25" s="94" t="s">
        <v>231</v>
      </c>
      <c r="H25" s="95" t="s">
        <v>232</v>
      </c>
      <c r="I25" s="95"/>
      <c r="J25" s="160"/>
      <c r="K25" s="95" t="s">
        <v>283</v>
      </c>
      <c r="L25" s="95"/>
      <c r="M25" s="160"/>
      <c r="N25" s="160"/>
      <c r="O25" s="96">
        <v>1</v>
      </c>
      <c r="P25" s="97">
        <v>23</v>
      </c>
      <c r="Q25" s="96">
        <v>2</v>
      </c>
      <c r="R25" s="161">
        <v>46</v>
      </c>
      <c r="S25" s="148"/>
      <c r="T25" s="148"/>
      <c r="U25" s="75" t="s">
        <v>157</v>
      </c>
      <c r="V25" s="103">
        <v>2</v>
      </c>
    </row>
    <row r="26" spans="1:22" ht="18" customHeight="1" x14ac:dyDescent="0.35">
      <c r="A26" s="93">
        <v>102</v>
      </c>
      <c r="B26" s="145" t="s">
        <v>311</v>
      </c>
      <c r="C26" s="163">
        <v>70</v>
      </c>
      <c r="D26" s="93" t="s">
        <v>124</v>
      </c>
      <c r="E26" s="170" t="s">
        <v>125</v>
      </c>
      <c r="F26" s="94" t="s">
        <v>282</v>
      </c>
      <c r="G26" s="94" t="s">
        <v>231</v>
      </c>
      <c r="H26" s="95" t="s">
        <v>232</v>
      </c>
      <c r="I26" s="95"/>
      <c r="J26" s="160"/>
      <c r="K26" s="95" t="s">
        <v>283</v>
      </c>
      <c r="L26" s="95"/>
      <c r="M26" s="160"/>
      <c r="N26" s="160"/>
      <c r="O26" s="96">
        <v>1</v>
      </c>
      <c r="P26" s="97">
        <v>23</v>
      </c>
      <c r="Q26" s="96">
        <v>2</v>
      </c>
      <c r="R26" s="161">
        <v>46</v>
      </c>
      <c r="S26" s="148"/>
      <c r="T26" s="148"/>
      <c r="U26" s="75" t="s">
        <v>157</v>
      </c>
      <c r="V26" s="103">
        <v>2</v>
      </c>
    </row>
    <row r="27" spans="1:22" ht="18" customHeight="1" x14ac:dyDescent="0.35">
      <c r="A27" s="93">
        <v>104</v>
      </c>
      <c r="B27" s="145" t="s">
        <v>311</v>
      </c>
      <c r="C27" s="163">
        <v>72</v>
      </c>
      <c r="D27" s="93" t="s">
        <v>124</v>
      </c>
      <c r="E27" s="170" t="s">
        <v>125</v>
      </c>
      <c r="F27" s="94" t="s">
        <v>282</v>
      </c>
      <c r="G27" s="94" t="s">
        <v>231</v>
      </c>
      <c r="H27" s="95" t="s">
        <v>232</v>
      </c>
      <c r="I27" s="95"/>
      <c r="J27" s="160"/>
      <c r="K27" s="95" t="s">
        <v>283</v>
      </c>
      <c r="L27" s="95"/>
      <c r="M27" s="160"/>
      <c r="N27" s="160"/>
      <c r="O27" s="96">
        <v>1</v>
      </c>
      <c r="P27" s="97">
        <v>23</v>
      </c>
      <c r="Q27" s="96">
        <v>2</v>
      </c>
      <c r="R27" s="161">
        <v>46</v>
      </c>
      <c r="S27" s="148"/>
      <c r="T27" s="148"/>
      <c r="U27" s="75" t="s">
        <v>157</v>
      </c>
      <c r="V27" s="103">
        <v>2</v>
      </c>
    </row>
    <row r="28" spans="1:22" ht="18" customHeight="1" x14ac:dyDescent="0.35">
      <c r="A28" s="93">
        <v>109</v>
      </c>
      <c r="B28" s="145" t="s">
        <v>311</v>
      </c>
      <c r="C28" s="163">
        <v>77</v>
      </c>
      <c r="D28" s="93" t="s">
        <v>124</v>
      </c>
      <c r="E28" s="170" t="s">
        <v>125</v>
      </c>
      <c r="F28" s="94" t="s">
        <v>282</v>
      </c>
      <c r="G28" s="94" t="s">
        <v>231</v>
      </c>
      <c r="H28" s="95" t="s">
        <v>232</v>
      </c>
      <c r="I28" s="95"/>
      <c r="J28" s="160"/>
      <c r="K28" s="95" t="s">
        <v>283</v>
      </c>
      <c r="L28" s="95"/>
      <c r="M28" s="160"/>
      <c r="N28" s="160"/>
      <c r="O28" s="96">
        <v>1</v>
      </c>
      <c r="P28" s="97">
        <v>23</v>
      </c>
      <c r="Q28" s="96">
        <v>2</v>
      </c>
      <c r="R28" s="161">
        <v>46</v>
      </c>
      <c r="S28" s="148"/>
      <c r="T28" s="148"/>
      <c r="U28" s="75" t="s">
        <v>157</v>
      </c>
      <c r="V28" s="103">
        <v>2</v>
      </c>
    </row>
    <row r="31" spans="1:22" ht="18" customHeight="1" x14ac:dyDescent="0.35">
      <c r="A31" s="93">
        <v>13</v>
      </c>
      <c r="B31" s="145" t="s">
        <v>427</v>
      </c>
      <c r="C31" s="163">
        <v>13</v>
      </c>
      <c r="D31" s="93" t="s">
        <v>133</v>
      </c>
      <c r="E31" s="93" t="s">
        <v>402</v>
      </c>
      <c r="F31" s="94" t="s">
        <v>406</v>
      </c>
      <c r="G31" s="94" t="s">
        <v>231</v>
      </c>
      <c r="H31" s="95" t="s">
        <v>232</v>
      </c>
      <c r="I31" s="95"/>
      <c r="J31" s="160"/>
      <c r="K31" s="95" t="s">
        <v>283</v>
      </c>
      <c r="L31" s="95"/>
      <c r="M31" s="160"/>
      <c r="N31" s="160"/>
      <c r="O31" s="96">
        <v>2</v>
      </c>
      <c r="P31" s="97">
        <v>23</v>
      </c>
      <c r="Q31" s="96">
        <v>4</v>
      </c>
      <c r="R31" s="161">
        <v>184</v>
      </c>
      <c r="S31" s="148"/>
      <c r="T31" s="164"/>
      <c r="U31" s="75" t="s">
        <v>69</v>
      </c>
      <c r="V31" s="149">
        <v>8</v>
      </c>
    </row>
    <row r="32" spans="1:22" ht="18" customHeight="1" x14ac:dyDescent="0.35">
      <c r="A32" s="93">
        <v>16</v>
      </c>
      <c r="B32" s="145" t="s">
        <v>427</v>
      </c>
      <c r="C32" s="163">
        <v>16</v>
      </c>
      <c r="D32" s="93" t="s">
        <v>133</v>
      </c>
      <c r="E32" s="93" t="s">
        <v>402</v>
      </c>
      <c r="F32" s="94" t="s">
        <v>406</v>
      </c>
      <c r="G32" s="94" t="s">
        <v>231</v>
      </c>
      <c r="H32" s="95" t="s">
        <v>232</v>
      </c>
      <c r="I32" s="95"/>
      <c r="J32" s="171"/>
      <c r="K32" s="95" t="s">
        <v>283</v>
      </c>
      <c r="L32" s="95"/>
      <c r="M32" s="160"/>
      <c r="N32" s="160"/>
      <c r="O32" s="96">
        <v>2</v>
      </c>
      <c r="P32" s="97">
        <v>23</v>
      </c>
      <c r="Q32" s="96">
        <v>4</v>
      </c>
      <c r="R32" s="161">
        <v>184</v>
      </c>
      <c r="S32" s="148"/>
      <c r="T32" s="164"/>
      <c r="U32" s="75" t="s">
        <v>69</v>
      </c>
      <c r="V32" s="149">
        <v>8</v>
      </c>
    </row>
    <row r="33" spans="1:24" ht="18" customHeight="1" x14ac:dyDescent="0.35">
      <c r="A33" s="93">
        <v>10</v>
      </c>
      <c r="B33" s="145" t="s">
        <v>428</v>
      </c>
      <c r="C33" s="163">
        <v>8</v>
      </c>
      <c r="D33" s="93" t="s">
        <v>187</v>
      </c>
      <c r="E33" s="93" t="s">
        <v>399</v>
      </c>
      <c r="F33" s="94" t="s">
        <v>430</v>
      </c>
      <c r="G33" s="94" t="s">
        <v>231</v>
      </c>
      <c r="H33" s="95" t="s">
        <v>232</v>
      </c>
      <c r="I33" s="95"/>
      <c r="J33" s="171">
        <v>4.4156249999999994E-3</v>
      </c>
      <c r="K33" s="95"/>
      <c r="L33" s="95"/>
      <c r="M33" s="160"/>
      <c r="N33" s="160"/>
      <c r="O33" s="96">
        <v>2</v>
      </c>
      <c r="P33" s="97">
        <v>23</v>
      </c>
      <c r="Q33" s="96">
        <v>2</v>
      </c>
      <c r="R33" s="161">
        <v>92</v>
      </c>
      <c r="S33" s="148"/>
      <c r="T33" s="164"/>
      <c r="U33" s="75" t="s">
        <v>69</v>
      </c>
      <c r="V33" s="149">
        <v>4</v>
      </c>
    </row>
    <row r="34" spans="1:24" ht="18" customHeight="1" x14ac:dyDescent="0.35">
      <c r="A34" s="93">
        <v>22</v>
      </c>
      <c r="B34" s="145" t="s">
        <v>428</v>
      </c>
      <c r="C34" s="163">
        <v>18</v>
      </c>
      <c r="D34" s="93" t="s">
        <v>187</v>
      </c>
      <c r="E34" s="93" t="s">
        <v>399</v>
      </c>
      <c r="F34" s="94" t="s">
        <v>280</v>
      </c>
      <c r="G34" s="94" t="s">
        <v>231</v>
      </c>
      <c r="H34" s="95" t="s">
        <v>232</v>
      </c>
      <c r="I34" s="95"/>
      <c r="J34" s="160"/>
      <c r="K34" s="95" t="s">
        <v>283</v>
      </c>
      <c r="L34" s="95"/>
      <c r="M34" s="160"/>
      <c r="N34" s="160"/>
      <c r="O34" s="96">
        <v>1</v>
      </c>
      <c r="P34" s="97">
        <v>23</v>
      </c>
      <c r="Q34" s="96">
        <v>2</v>
      </c>
      <c r="R34" s="161">
        <v>46</v>
      </c>
      <c r="S34" s="148"/>
      <c r="T34" s="164"/>
      <c r="U34" s="75" t="s">
        <v>69</v>
      </c>
      <c r="V34" s="149">
        <v>2</v>
      </c>
    </row>
    <row r="35" spans="1:24" ht="18" customHeight="1" x14ac:dyDescent="0.35">
      <c r="A35" s="93">
        <v>5</v>
      </c>
      <c r="B35" s="145" t="s">
        <v>432</v>
      </c>
      <c r="C35" s="163">
        <v>4</v>
      </c>
      <c r="D35" s="93" t="s">
        <v>120</v>
      </c>
      <c r="E35" s="93" t="s">
        <v>393</v>
      </c>
      <c r="F35" s="94" t="s">
        <v>385</v>
      </c>
      <c r="G35" s="94" t="s">
        <v>231</v>
      </c>
      <c r="H35" s="95" t="s">
        <v>232</v>
      </c>
      <c r="I35" s="95"/>
      <c r="J35" s="171">
        <v>4.4156249999999994E-3</v>
      </c>
      <c r="K35" s="95"/>
      <c r="L35" s="95"/>
      <c r="M35" s="160"/>
      <c r="N35" s="160"/>
      <c r="O35" s="96">
        <v>1</v>
      </c>
      <c r="P35" s="97">
        <v>23</v>
      </c>
      <c r="Q35" s="96">
        <v>2</v>
      </c>
      <c r="R35" s="161">
        <v>46</v>
      </c>
      <c r="S35" s="148"/>
      <c r="T35" s="164"/>
      <c r="U35" s="75" t="s">
        <v>69</v>
      </c>
      <c r="V35" s="149">
        <v>2</v>
      </c>
    </row>
    <row r="36" spans="1:24" ht="18" customHeight="1" x14ac:dyDescent="0.35">
      <c r="A36" s="93">
        <v>22</v>
      </c>
      <c r="B36" s="145" t="s">
        <v>432</v>
      </c>
      <c r="C36" s="163">
        <v>16</v>
      </c>
      <c r="D36" s="93" t="s">
        <v>120</v>
      </c>
      <c r="E36" s="93" t="s">
        <v>393</v>
      </c>
      <c r="F36" s="94" t="s">
        <v>385</v>
      </c>
      <c r="G36" s="94" t="s">
        <v>231</v>
      </c>
      <c r="H36" s="95" t="s">
        <v>232</v>
      </c>
      <c r="I36" s="95"/>
      <c r="J36" s="160"/>
      <c r="K36" s="95" t="s">
        <v>283</v>
      </c>
      <c r="L36" s="95"/>
      <c r="M36" s="160"/>
      <c r="N36" s="160"/>
      <c r="O36" s="96">
        <v>1</v>
      </c>
      <c r="P36" s="97">
        <v>23</v>
      </c>
      <c r="Q36" s="96">
        <v>2</v>
      </c>
      <c r="R36" s="161">
        <v>46</v>
      </c>
      <c r="S36" s="148"/>
      <c r="T36" s="164"/>
      <c r="U36" s="75" t="s">
        <v>69</v>
      </c>
      <c r="V36" s="149">
        <v>2</v>
      </c>
    </row>
    <row r="37" spans="1:24" ht="18" customHeight="1" x14ac:dyDescent="0.35">
      <c r="A37" s="93">
        <v>24</v>
      </c>
      <c r="B37" s="145" t="s">
        <v>432</v>
      </c>
      <c r="C37" s="163">
        <v>18</v>
      </c>
      <c r="D37" s="93" t="s">
        <v>120</v>
      </c>
      <c r="E37" s="93" t="s">
        <v>393</v>
      </c>
      <c r="F37" s="94" t="s">
        <v>385</v>
      </c>
      <c r="G37" s="94" t="s">
        <v>231</v>
      </c>
      <c r="H37" s="95" t="s">
        <v>232</v>
      </c>
      <c r="I37" s="95"/>
      <c r="J37" s="171">
        <v>4.4156249999999994E-3</v>
      </c>
      <c r="K37" s="95"/>
      <c r="L37" s="95"/>
      <c r="M37" s="160"/>
      <c r="N37" s="160"/>
      <c r="O37" s="96">
        <v>1</v>
      </c>
      <c r="P37" s="97">
        <v>23</v>
      </c>
      <c r="Q37" s="96">
        <v>1</v>
      </c>
      <c r="R37" s="161">
        <v>23</v>
      </c>
      <c r="S37" s="148"/>
      <c r="T37" s="164"/>
      <c r="U37" s="75" t="s">
        <v>69</v>
      </c>
      <c r="V37" s="149">
        <v>1</v>
      </c>
    </row>
    <row r="38" spans="1:24" ht="18" customHeight="1" x14ac:dyDescent="0.35">
      <c r="A38" s="93">
        <v>26</v>
      </c>
      <c r="B38" s="145" t="s">
        <v>432</v>
      </c>
      <c r="C38" s="163">
        <v>19</v>
      </c>
      <c r="D38" s="93" t="s">
        <v>120</v>
      </c>
      <c r="E38" s="93" t="s">
        <v>393</v>
      </c>
      <c r="F38" s="94" t="s">
        <v>385</v>
      </c>
      <c r="G38" s="94" t="s">
        <v>231</v>
      </c>
      <c r="H38" s="95" t="s">
        <v>232</v>
      </c>
      <c r="I38" s="95"/>
      <c r="J38" s="171">
        <v>4.4156249999999994E-3</v>
      </c>
      <c r="K38" s="95"/>
      <c r="L38" s="95"/>
      <c r="M38" s="160"/>
      <c r="N38" s="160"/>
      <c r="O38" s="96">
        <v>1</v>
      </c>
      <c r="P38" s="97">
        <v>23</v>
      </c>
      <c r="Q38" s="96">
        <v>1</v>
      </c>
      <c r="R38" s="161">
        <v>23</v>
      </c>
      <c r="S38" s="148"/>
      <c r="T38" s="164"/>
      <c r="U38" s="75" t="s">
        <v>69</v>
      </c>
      <c r="V38" s="149">
        <v>1</v>
      </c>
    </row>
    <row r="39" spans="1:24" ht="18" customHeight="1" thickBot="1" x14ac:dyDescent="0.4"/>
    <row r="40" spans="1:24" ht="18" customHeight="1" thickBot="1" x14ac:dyDescent="0.5">
      <c r="P40" s="99" t="s">
        <v>85</v>
      </c>
      <c r="R40" s="100">
        <f>SUM(R8:R39)</f>
        <v>1495</v>
      </c>
      <c r="T40" s="165"/>
      <c r="U40" s="101" t="s">
        <v>86</v>
      </c>
      <c r="V40" s="166">
        <f>SUBTOTAL(9,V8:V39)</f>
        <v>65</v>
      </c>
    </row>
    <row r="41" spans="1:24" ht="18" customHeight="1" thickTop="1" x14ac:dyDescent="0.35">
      <c r="W41" s="162"/>
      <c r="X41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CBE5-A329-4BA8-B7FC-346A837F8160}">
  <sheetPr>
    <pageSetUpPr fitToPage="1"/>
  </sheetPr>
  <dimension ref="A1:X24"/>
  <sheetViews>
    <sheetView topLeftCell="H10" zoomScaleNormal="100" workbookViewId="0">
      <selection activeCell="S13" sqref="S13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f t="shared" ref="A10" si="0">A9+1</f>
        <v>1</v>
      </c>
      <c r="B10" s="145" t="s">
        <v>427</v>
      </c>
      <c r="C10" s="163">
        <v>5</v>
      </c>
      <c r="D10" s="93" t="s">
        <v>133</v>
      </c>
      <c r="E10" s="93" t="s">
        <v>402</v>
      </c>
      <c r="F10" s="94" t="s">
        <v>404</v>
      </c>
      <c r="G10" s="94" t="s">
        <v>231</v>
      </c>
      <c r="H10" s="95" t="s">
        <v>248</v>
      </c>
      <c r="I10" s="95"/>
      <c r="J10" s="160"/>
      <c r="K10" s="95" t="s">
        <v>249</v>
      </c>
      <c r="L10" s="95"/>
      <c r="M10" s="160"/>
      <c r="N10" s="160"/>
      <c r="O10" s="96">
        <v>2</v>
      </c>
      <c r="P10" s="97">
        <v>29</v>
      </c>
      <c r="Q10" s="96">
        <v>2</v>
      </c>
      <c r="R10" s="161">
        <f t="shared" ref="R10" si="1">O10*P10*Q10</f>
        <v>116</v>
      </c>
      <c r="S10" s="148"/>
      <c r="T10" s="164"/>
      <c r="U10" s="75" t="s">
        <v>69</v>
      </c>
      <c r="V10" s="149">
        <f t="shared" ref="V10" si="2">O10*Q10</f>
        <v>4</v>
      </c>
    </row>
    <row r="13" spans="1:22" ht="18" customHeight="1" x14ac:dyDescent="0.35">
      <c r="A13" s="93">
        <v>6</v>
      </c>
      <c r="B13" s="145" t="s">
        <v>516</v>
      </c>
      <c r="C13" s="163">
        <v>6</v>
      </c>
      <c r="D13" s="93" t="s">
        <v>133</v>
      </c>
      <c r="E13" s="93" t="s">
        <v>517</v>
      </c>
      <c r="F13" s="94" t="s">
        <v>159</v>
      </c>
      <c r="G13" s="94" t="s">
        <v>231</v>
      </c>
      <c r="H13" s="95" t="s">
        <v>248</v>
      </c>
      <c r="I13" s="95"/>
      <c r="J13" s="160"/>
      <c r="K13" s="95" t="s">
        <v>249</v>
      </c>
      <c r="L13" s="95"/>
      <c r="M13" s="160"/>
      <c r="N13" s="160"/>
      <c r="O13" s="96">
        <v>2</v>
      </c>
      <c r="P13" s="97">
        <v>29</v>
      </c>
      <c r="Q13" s="96">
        <v>2</v>
      </c>
      <c r="R13" s="161">
        <v>116</v>
      </c>
      <c r="S13" s="148" t="s">
        <v>494</v>
      </c>
      <c r="T13" s="164"/>
      <c r="U13" s="75" t="s">
        <v>69</v>
      </c>
      <c r="V13" s="149">
        <v>4</v>
      </c>
    </row>
    <row r="14" spans="1:22" ht="18" customHeight="1" x14ac:dyDescent="0.35">
      <c r="A14" s="93">
        <v>12</v>
      </c>
      <c r="B14" s="145" t="s">
        <v>516</v>
      </c>
      <c r="C14" s="163">
        <v>12</v>
      </c>
      <c r="D14" s="93" t="s">
        <v>133</v>
      </c>
      <c r="E14" s="93" t="s">
        <v>517</v>
      </c>
      <c r="F14" s="94" t="s">
        <v>159</v>
      </c>
      <c r="G14" s="94" t="s">
        <v>231</v>
      </c>
      <c r="H14" s="95" t="s">
        <v>248</v>
      </c>
      <c r="I14" s="95"/>
      <c r="J14" s="160"/>
      <c r="K14" s="95" t="s">
        <v>249</v>
      </c>
      <c r="L14" s="95"/>
      <c r="M14" s="160"/>
      <c r="N14" s="160"/>
      <c r="O14" s="96">
        <v>2</v>
      </c>
      <c r="P14" s="97">
        <v>29</v>
      </c>
      <c r="Q14" s="96">
        <v>1</v>
      </c>
      <c r="R14" s="161">
        <v>58</v>
      </c>
      <c r="S14" s="148" t="s">
        <v>494</v>
      </c>
      <c r="T14" s="164"/>
      <c r="U14" s="75" t="s">
        <v>69</v>
      </c>
      <c r="V14" s="149">
        <v>2</v>
      </c>
    </row>
    <row r="17" spans="1:24" ht="18" customHeight="1" x14ac:dyDescent="0.35">
      <c r="A17" s="96">
        <v>1</v>
      </c>
      <c r="B17" s="177" t="s">
        <v>531</v>
      </c>
      <c r="C17" s="163"/>
      <c r="D17" s="93" t="s">
        <v>532</v>
      </c>
      <c r="E17" s="93" t="s">
        <v>533</v>
      </c>
      <c r="F17" s="94" t="s">
        <v>263</v>
      </c>
      <c r="G17" s="94" t="s">
        <v>231</v>
      </c>
      <c r="H17" s="95" t="s">
        <v>248</v>
      </c>
      <c r="I17" s="95"/>
      <c r="J17" s="160"/>
      <c r="K17" s="95" t="s">
        <v>249</v>
      </c>
      <c r="L17" s="95"/>
      <c r="M17" s="160"/>
      <c r="N17" s="160"/>
      <c r="O17" s="96">
        <v>1</v>
      </c>
      <c r="P17" s="97">
        <v>29</v>
      </c>
      <c r="Q17" s="96">
        <v>2</v>
      </c>
      <c r="R17" s="161">
        <v>58</v>
      </c>
      <c r="S17" s="148" t="s">
        <v>494</v>
      </c>
      <c r="T17" s="103" t="s">
        <v>592</v>
      </c>
      <c r="U17" s="75" t="s">
        <v>157</v>
      </c>
      <c r="V17" s="149">
        <v>2</v>
      </c>
    </row>
    <row r="18" spans="1:24" ht="18" customHeight="1" x14ac:dyDescent="0.35">
      <c r="A18" s="96">
        <v>8</v>
      </c>
      <c r="B18" s="177" t="s">
        <v>531</v>
      </c>
      <c r="C18" s="163"/>
      <c r="D18" s="93" t="s">
        <v>229</v>
      </c>
      <c r="E18" s="93" t="s">
        <v>533</v>
      </c>
      <c r="F18" s="94" t="s">
        <v>263</v>
      </c>
      <c r="G18" s="94" t="s">
        <v>231</v>
      </c>
      <c r="H18" s="95" t="s">
        <v>248</v>
      </c>
      <c r="I18" s="95"/>
      <c r="J18" s="160"/>
      <c r="K18" s="95" t="s">
        <v>249</v>
      </c>
      <c r="L18" s="95"/>
      <c r="M18" s="160"/>
      <c r="N18" s="160"/>
      <c r="O18" s="96">
        <v>1</v>
      </c>
      <c r="P18" s="97">
        <v>29</v>
      </c>
      <c r="Q18" s="96">
        <v>2</v>
      </c>
      <c r="R18" s="161">
        <v>58</v>
      </c>
      <c r="S18" s="148" t="s">
        <v>494</v>
      </c>
      <c r="T18" s="177" t="s">
        <v>531</v>
      </c>
      <c r="U18" s="75" t="s">
        <v>157</v>
      </c>
      <c r="V18" s="149">
        <v>2</v>
      </c>
    </row>
    <row r="19" spans="1:24" ht="18" customHeight="1" x14ac:dyDescent="0.35">
      <c r="A19" s="96">
        <v>17</v>
      </c>
      <c r="B19" s="177" t="s">
        <v>531</v>
      </c>
      <c r="C19" s="163"/>
      <c r="D19" s="93" t="s">
        <v>452</v>
      </c>
      <c r="E19" s="93" t="s">
        <v>533</v>
      </c>
      <c r="F19" s="94" t="s">
        <v>263</v>
      </c>
      <c r="G19" s="94" t="s">
        <v>231</v>
      </c>
      <c r="H19" s="95" t="s">
        <v>248</v>
      </c>
      <c r="I19" s="95"/>
      <c r="J19" s="160"/>
      <c r="K19" s="95" t="s">
        <v>249</v>
      </c>
      <c r="L19" s="95"/>
      <c r="M19" s="160"/>
      <c r="N19" s="160"/>
      <c r="O19" s="96">
        <v>1</v>
      </c>
      <c r="P19" s="97">
        <v>29</v>
      </c>
      <c r="Q19" s="96">
        <v>2</v>
      </c>
      <c r="R19" s="161">
        <v>58</v>
      </c>
      <c r="S19" s="148" t="s">
        <v>494</v>
      </c>
      <c r="T19" s="177" t="s">
        <v>531</v>
      </c>
      <c r="U19" s="75" t="s">
        <v>157</v>
      </c>
      <c r="V19" s="149">
        <v>2</v>
      </c>
    </row>
    <row r="20" spans="1:24" ht="18" customHeight="1" x14ac:dyDescent="0.35">
      <c r="A20" s="96">
        <v>2</v>
      </c>
      <c r="B20" s="177" t="s">
        <v>538</v>
      </c>
      <c r="C20" s="163"/>
      <c r="D20" s="93" t="s">
        <v>80</v>
      </c>
      <c r="E20" s="93" t="s">
        <v>539</v>
      </c>
      <c r="F20" s="94" t="s">
        <v>540</v>
      </c>
      <c r="G20" s="94" t="s">
        <v>231</v>
      </c>
      <c r="H20" s="95" t="s">
        <v>248</v>
      </c>
      <c r="I20" s="95"/>
      <c r="J20" s="160"/>
      <c r="K20" s="95" t="s">
        <v>249</v>
      </c>
      <c r="L20" s="95"/>
      <c r="M20" s="160"/>
      <c r="N20" s="160"/>
      <c r="O20" s="96">
        <v>1</v>
      </c>
      <c r="P20" s="97">
        <v>29</v>
      </c>
      <c r="Q20" s="96">
        <v>2</v>
      </c>
      <c r="R20" s="161">
        <v>58</v>
      </c>
      <c r="S20" s="148" t="s">
        <v>494</v>
      </c>
      <c r="T20" s="177" t="s">
        <v>538</v>
      </c>
      <c r="U20" s="75" t="s">
        <v>157</v>
      </c>
      <c r="V20" s="149">
        <v>2</v>
      </c>
    </row>
    <row r="21" spans="1:24" ht="18" customHeight="1" x14ac:dyDescent="0.35">
      <c r="A21" s="96">
        <v>3</v>
      </c>
      <c r="B21" s="177" t="s">
        <v>541</v>
      </c>
      <c r="C21" s="163"/>
      <c r="D21" s="93" t="s">
        <v>376</v>
      </c>
      <c r="E21" s="93" t="s">
        <v>542</v>
      </c>
      <c r="F21" s="94" t="s">
        <v>263</v>
      </c>
      <c r="G21" s="94" t="s">
        <v>231</v>
      </c>
      <c r="H21" s="95" t="s">
        <v>248</v>
      </c>
      <c r="I21" s="95"/>
      <c r="J21" s="160"/>
      <c r="K21" s="95" t="s">
        <v>249</v>
      </c>
      <c r="L21" s="95"/>
      <c r="M21" s="160"/>
      <c r="N21" s="160"/>
      <c r="O21" s="96">
        <v>1</v>
      </c>
      <c r="P21" s="97">
        <v>29</v>
      </c>
      <c r="Q21" s="96">
        <v>2</v>
      </c>
      <c r="R21" s="161">
        <v>58</v>
      </c>
      <c r="S21" s="148" t="s">
        <v>494</v>
      </c>
      <c r="T21" s="177" t="s">
        <v>541</v>
      </c>
      <c r="U21" s="75" t="s">
        <v>157</v>
      </c>
      <c r="V21" s="149">
        <v>2</v>
      </c>
    </row>
    <row r="22" spans="1:24" ht="18" customHeight="1" thickBot="1" x14ac:dyDescent="0.4"/>
    <row r="23" spans="1:24" ht="18" customHeight="1" thickBot="1" x14ac:dyDescent="0.5">
      <c r="P23" s="99" t="s">
        <v>85</v>
      </c>
      <c r="R23" s="100">
        <f>SUM(R8:R22)</f>
        <v>580</v>
      </c>
      <c r="T23" s="165"/>
      <c r="U23" s="101" t="s">
        <v>86</v>
      </c>
      <c r="V23" s="166">
        <f>SUBTOTAL(9,V8:V22)</f>
        <v>20</v>
      </c>
    </row>
    <row r="24" spans="1:24" ht="18" customHeight="1" thickTop="1" x14ac:dyDescent="0.35">
      <c r="W24" s="162"/>
      <c r="X24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CD9B-1DBF-4549-B948-FFA142FBB259}">
  <sheetPr>
    <pageSetUpPr fitToPage="1"/>
  </sheetPr>
  <dimension ref="A1:X15"/>
  <sheetViews>
    <sheetView topLeftCell="H1" zoomScaleNormal="100" workbookViewId="0">
      <selection activeCell="T11" sqref="T11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4" ht="18" customHeight="1" x14ac:dyDescent="0.35">
      <c r="A11" s="96">
        <f t="shared" ref="A11" si="0">A10+1</f>
        <v>1</v>
      </c>
      <c r="B11" s="177" t="s">
        <v>543</v>
      </c>
      <c r="C11" s="163"/>
      <c r="D11" s="93" t="s">
        <v>189</v>
      </c>
      <c r="E11" s="93" t="s">
        <v>544</v>
      </c>
      <c r="F11" s="94" t="s">
        <v>385</v>
      </c>
      <c r="G11" s="94" t="s">
        <v>231</v>
      </c>
      <c r="H11" s="95" t="s">
        <v>249</v>
      </c>
      <c r="I11" s="95"/>
      <c r="J11" s="160"/>
      <c r="K11" s="95" t="s">
        <v>307</v>
      </c>
      <c r="L11" s="95"/>
      <c r="M11" s="160"/>
      <c r="N11" s="160"/>
      <c r="O11" s="96">
        <v>2</v>
      </c>
      <c r="P11" s="97">
        <v>35</v>
      </c>
      <c r="Q11" s="96">
        <v>2</v>
      </c>
      <c r="R11" s="161">
        <f>O11*P11*Q11</f>
        <v>140</v>
      </c>
      <c r="S11" s="148" t="s">
        <v>494</v>
      </c>
      <c r="T11" s="177" t="s">
        <v>543</v>
      </c>
      <c r="U11" s="75" t="s">
        <v>157</v>
      </c>
      <c r="V11" s="149">
        <f>O11*Q11</f>
        <v>4</v>
      </c>
    </row>
    <row r="13" spans="1:24" ht="18" customHeight="1" thickBot="1" x14ac:dyDescent="0.4"/>
    <row r="14" spans="1:24" ht="18" customHeight="1" thickBot="1" x14ac:dyDescent="0.5">
      <c r="P14" s="99" t="s">
        <v>85</v>
      </c>
      <c r="R14" s="100">
        <f>SUM(R8:R13)</f>
        <v>140</v>
      </c>
      <c r="T14" s="165"/>
      <c r="U14" s="101" t="s">
        <v>86</v>
      </c>
      <c r="V14" s="166">
        <f>SUBTOTAL(9,V8:V13)</f>
        <v>4</v>
      </c>
    </row>
    <row r="15" spans="1:24" ht="18" customHeight="1" thickTop="1" x14ac:dyDescent="0.35">
      <c r="W15" s="162"/>
      <c r="X15" s="162"/>
    </row>
  </sheetData>
  <autoFilter ref="A8:W12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0AE8-8A4D-4B0C-B1A9-1796B3B0CE66}">
  <sheetPr>
    <pageSetUpPr fitToPage="1"/>
  </sheetPr>
  <dimension ref="A1:X15"/>
  <sheetViews>
    <sheetView topLeftCell="H6" zoomScaleNormal="100" workbookViewId="0">
      <selection activeCell="T11" sqref="T11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4" ht="18" customHeight="1" x14ac:dyDescent="0.35">
      <c r="A11" s="96">
        <f t="shared" ref="A11" si="0">A10+1</f>
        <v>1</v>
      </c>
      <c r="B11" s="177" t="s">
        <v>543</v>
      </c>
      <c r="C11" s="163"/>
      <c r="D11" s="93" t="s">
        <v>189</v>
      </c>
      <c r="E11" s="93" t="s">
        <v>544</v>
      </c>
      <c r="F11" s="94" t="s">
        <v>385</v>
      </c>
      <c r="G11" s="94" t="s">
        <v>231</v>
      </c>
      <c r="H11" s="95" t="s">
        <v>307</v>
      </c>
      <c r="I11" s="95"/>
      <c r="J11" s="160"/>
      <c r="K11" s="95" t="s">
        <v>310</v>
      </c>
      <c r="L11" s="95"/>
      <c r="M11" s="160"/>
      <c r="N11" s="160"/>
      <c r="O11" s="96">
        <v>2</v>
      </c>
      <c r="P11" s="97">
        <v>47</v>
      </c>
      <c r="Q11" s="96">
        <v>4</v>
      </c>
      <c r="R11" s="161">
        <f>O11*P11*Q11</f>
        <v>376</v>
      </c>
      <c r="S11" s="148" t="s">
        <v>494</v>
      </c>
      <c r="T11" s="177" t="s">
        <v>543</v>
      </c>
      <c r="U11" s="75" t="s">
        <v>157</v>
      </c>
      <c r="V11" s="149">
        <f>O11*Q11</f>
        <v>8</v>
      </c>
    </row>
    <row r="13" spans="1:24" ht="18" customHeight="1" thickBot="1" x14ac:dyDescent="0.4"/>
    <row r="14" spans="1:24" ht="18" customHeight="1" thickBot="1" x14ac:dyDescent="0.5">
      <c r="P14" s="99" t="s">
        <v>85</v>
      </c>
      <c r="R14" s="100">
        <f>SUM(R8:R13)</f>
        <v>376</v>
      </c>
      <c r="T14" s="165"/>
      <c r="U14" s="101" t="s">
        <v>86</v>
      </c>
      <c r="V14" s="166">
        <f>SUBTOTAL(9,V8:V13)</f>
        <v>8</v>
      </c>
    </row>
    <row r="15" spans="1:24" ht="18" customHeight="1" thickTop="1" x14ac:dyDescent="0.35">
      <c r="W15" s="162"/>
      <c r="X15" s="162"/>
    </row>
  </sheetData>
  <autoFilter ref="A8:W12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9360-5CCE-41EC-8614-59F123177C39}">
  <sheetPr>
    <pageSetUpPr fitToPage="1"/>
  </sheetPr>
  <dimension ref="A1:X15"/>
  <sheetViews>
    <sheetView topLeftCell="A6" zoomScaleNormal="100" workbookViewId="0">
      <selection activeCell="U6" sqref="U1:U104857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4" ht="18" customHeight="1" x14ac:dyDescent="0.35">
      <c r="A11" s="93">
        <f t="shared" ref="A11" si="0">A10+1</f>
        <v>1</v>
      </c>
      <c r="B11" s="145" t="s">
        <v>516</v>
      </c>
      <c r="C11" s="163">
        <v>17</v>
      </c>
      <c r="D11" s="93" t="s">
        <v>133</v>
      </c>
      <c r="E11" s="93" t="s">
        <v>517</v>
      </c>
      <c r="F11" s="94" t="s">
        <v>159</v>
      </c>
      <c r="G11" s="94" t="s">
        <v>231</v>
      </c>
      <c r="H11" s="95" t="s">
        <v>496</v>
      </c>
      <c r="I11" s="95"/>
      <c r="J11" s="160"/>
      <c r="K11" s="95" t="s">
        <v>518</v>
      </c>
      <c r="L11" s="95"/>
      <c r="M11" s="160"/>
      <c r="N11" s="160"/>
      <c r="O11" s="96">
        <v>2</v>
      </c>
      <c r="P11" s="97">
        <v>170</v>
      </c>
      <c r="Q11" s="96">
        <v>2</v>
      </c>
      <c r="R11" s="161">
        <f t="shared" ref="R11" si="1">O11*P11*Q11</f>
        <v>680</v>
      </c>
      <c r="S11" s="148" t="s">
        <v>494</v>
      </c>
      <c r="T11" s="164"/>
      <c r="U11" s="75" t="s">
        <v>69</v>
      </c>
      <c r="V11" s="149">
        <f t="shared" ref="V11" si="2">O11*Q11</f>
        <v>4</v>
      </c>
    </row>
    <row r="13" spans="1:24" ht="18" customHeight="1" thickBot="1" x14ac:dyDescent="0.4"/>
    <row r="14" spans="1:24" ht="18" customHeight="1" thickBot="1" x14ac:dyDescent="0.5">
      <c r="P14" s="99" t="s">
        <v>85</v>
      </c>
      <c r="R14" s="100">
        <f>SUM(R8:R13)</f>
        <v>680</v>
      </c>
      <c r="T14" s="165"/>
      <c r="U14" s="101" t="s">
        <v>86</v>
      </c>
      <c r="V14" s="166">
        <f>SUBTOTAL(9,V8:V13)</f>
        <v>4</v>
      </c>
    </row>
    <row r="15" spans="1:24" ht="18" customHeight="1" thickTop="1" x14ac:dyDescent="0.35">
      <c r="W15" s="162"/>
      <c r="X15" s="162"/>
    </row>
  </sheetData>
  <autoFilter ref="A8:W12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A2AF-A6F0-40C5-A0BB-D47F075F1E4C}">
  <sheetPr>
    <pageSetUpPr fitToPage="1"/>
  </sheetPr>
  <dimension ref="A1:X16"/>
  <sheetViews>
    <sheetView zoomScaleNormal="100" workbookViewId="0">
      <selection activeCell="U1" sqref="U1:U1048576"/>
    </sheetView>
  </sheetViews>
  <sheetFormatPr defaultRowHeight="18" customHeight="1" x14ac:dyDescent="0.35"/>
  <cols>
    <col min="1" max="1" width="4.54296875" customWidth="1"/>
    <col min="2" max="3" width="16.81640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4" ht="18" customHeight="1" x14ac:dyDescent="0.35">
      <c r="A10" s="93">
        <f t="shared" ref="A10" si="0">A9+1</f>
        <v>1</v>
      </c>
      <c r="B10" s="145" t="s">
        <v>428</v>
      </c>
      <c r="C10" s="163">
        <v>14</v>
      </c>
      <c r="D10" s="93" t="s">
        <v>187</v>
      </c>
      <c r="E10" s="93" t="s">
        <v>399</v>
      </c>
      <c r="F10" s="94" t="s">
        <v>430</v>
      </c>
      <c r="G10" s="94" t="s">
        <v>412</v>
      </c>
      <c r="H10" s="95" t="s">
        <v>413</v>
      </c>
      <c r="I10" s="95"/>
      <c r="J10" s="178">
        <v>1.3266499999999999E-4</v>
      </c>
      <c r="K10" s="95"/>
      <c r="L10" s="95"/>
      <c r="M10" s="160"/>
      <c r="N10" s="160"/>
      <c r="O10" s="96">
        <v>2</v>
      </c>
      <c r="P10" s="97">
        <v>18</v>
      </c>
      <c r="Q10" s="96">
        <v>1</v>
      </c>
      <c r="R10" s="161">
        <f t="shared" ref="R10" si="1">O10*P10*Q10</f>
        <v>36</v>
      </c>
      <c r="S10" s="148"/>
      <c r="T10" s="164"/>
      <c r="U10" s="75" t="s">
        <v>69</v>
      </c>
      <c r="V10" s="149">
        <f t="shared" ref="V10" si="2">O10*Q10</f>
        <v>2</v>
      </c>
    </row>
    <row r="12" spans="1:24" ht="18" customHeight="1" x14ac:dyDescent="0.35">
      <c r="A12" s="93">
        <f t="shared" ref="A12" si="3">A11+1</f>
        <v>1</v>
      </c>
      <c r="B12" s="145" t="s">
        <v>520</v>
      </c>
      <c r="C12" s="163">
        <v>35</v>
      </c>
      <c r="D12" s="93" t="s">
        <v>133</v>
      </c>
      <c r="E12" s="93" t="s">
        <v>517</v>
      </c>
      <c r="F12" s="94" t="s">
        <v>521</v>
      </c>
      <c r="G12" s="94" t="s">
        <v>412</v>
      </c>
      <c r="H12" s="95" t="s">
        <v>413</v>
      </c>
      <c r="I12" s="95"/>
      <c r="J12" s="178">
        <v>1.3266499999999999E-4</v>
      </c>
      <c r="K12" s="95"/>
      <c r="L12" s="95"/>
      <c r="M12" s="160"/>
      <c r="N12" s="160"/>
      <c r="O12" s="96">
        <v>1</v>
      </c>
      <c r="P12" s="97">
        <v>18</v>
      </c>
      <c r="Q12" s="96">
        <v>15</v>
      </c>
      <c r="R12" s="161">
        <f t="shared" ref="R12" si="4">O12*P12*Q12</f>
        <v>270</v>
      </c>
      <c r="S12" s="148" t="s">
        <v>494</v>
      </c>
      <c r="T12" s="164"/>
      <c r="U12" s="75" t="s">
        <v>67</v>
      </c>
      <c r="V12" s="149">
        <f t="shared" ref="V12" si="5">O12*Q12</f>
        <v>15</v>
      </c>
    </row>
    <row r="14" spans="1:24" ht="18" customHeight="1" thickBot="1" x14ac:dyDescent="0.4"/>
    <row r="15" spans="1:24" ht="18" customHeight="1" thickBot="1" x14ac:dyDescent="0.5">
      <c r="P15" s="99" t="s">
        <v>85</v>
      </c>
      <c r="R15" s="100">
        <f>SUM(R8:R14)</f>
        <v>306</v>
      </c>
      <c r="T15" s="165"/>
      <c r="U15" s="101" t="s">
        <v>86</v>
      </c>
      <c r="V15" s="166">
        <f>SUBTOTAL(9,V8:V14)</f>
        <v>17</v>
      </c>
    </row>
    <row r="16" spans="1:24" ht="18" customHeight="1" thickTop="1" x14ac:dyDescent="0.35">
      <c r="W16" s="162"/>
      <c r="X16" s="162"/>
    </row>
  </sheetData>
  <autoFilter ref="A8:W13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93CD-D2EB-40ED-B9C8-E751B435A126}">
  <sheetPr>
    <pageSetUpPr fitToPage="1"/>
  </sheetPr>
  <dimension ref="A1:X21"/>
  <sheetViews>
    <sheetView topLeftCell="A5" zoomScaleNormal="100" workbookViewId="0">
      <selection activeCell="U5" sqref="U1:U1048576"/>
    </sheetView>
  </sheetViews>
  <sheetFormatPr defaultRowHeight="18" customHeight="1" x14ac:dyDescent="0.35"/>
  <cols>
    <col min="1" max="1" width="4.54296875" customWidth="1"/>
    <col min="2" max="3" width="17.269531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5">
      <c r="A11" s="93">
        <v>12</v>
      </c>
      <c r="B11" s="145" t="s">
        <v>428</v>
      </c>
      <c r="C11" s="163">
        <v>10</v>
      </c>
      <c r="D11" s="93" t="s">
        <v>187</v>
      </c>
      <c r="E11" s="93" t="s">
        <v>399</v>
      </c>
      <c r="F11" s="94" t="s">
        <v>430</v>
      </c>
      <c r="G11" s="94" t="s">
        <v>236</v>
      </c>
      <c r="H11" s="95" t="s">
        <v>234</v>
      </c>
      <c r="I11" s="95"/>
      <c r="J11" s="171">
        <v>1.9625000000000003E-3</v>
      </c>
      <c r="K11" s="95"/>
      <c r="L11" s="95"/>
      <c r="M11" s="160"/>
      <c r="N11" s="160"/>
      <c r="O11" s="96">
        <v>2</v>
      </c>
      <c r="P11" s="97">
        <v>28</v>
      </c>
      <c r="Q11" s="96">
        <v>1</v>
      </c>
      <c r="R11" s="161">
        <v>56</v>
      </c>
      <c r="S11" s="148"/>
      <c r="T11" s="164"/>
      <c r="U11" s="75" t="s">
        <v>69</v>
      </c>
      <c r="V11" s="149">
        <v>2</v>
      </c>
    </row>
    <row r="12" spans="1:22" ht="18" customHeight="1" x14ac:dyDescent="0.35">
      <c r="A12" s="93">
        <v>3</v>
      </c>
      <c r="B12" s="145" t="s">
        <v>432</v>
      </c>
      <c r="C12" s="163">
        <v>3</v>
      </c>
      <c r="D12" s="93" t="s">
        <v>120</v>
      </c>
      <c r="E12" s="93" t="s">
        <v>393</v>
      </c>
      <c r="F12" s="94" t="s">
        <v>385</v>
      </c>
      <c r="G12" s="94" t="s">
        <v>236</v>
      </c>
      <c r="H12" s="95" t="s">
        <v>234</v>
      </c>
      <c r="I12" s="95"/>
      <c r="J12" s="171">
        <v>1.9625000000000003E-3</v>
      </c>
      <c r="K12" s="95"/>
      <c r="L12" s="95"/>
      <c r="M12" s="160"/>
      <c r="N12" s="160"/>
      <c r="O12" s="96">
        <v>1</v>
      </c>
      <c r="P12" s="97">
        <v>28</v>
      </c>
      <c r="Q12" s="96">
        <v>1</v>
      </c>
      <c r="R12" s="161">
        <v>28</v>
      </c>
      <c r="S12" s="148"/>
      <c r="T12" s="164"/>
      <c r="U12" s="75" t="s">
        <v>69</v>
      </c>
      <c r="V12" s="149">
        <v>1</v>
      </c>
    </row>
    <row r="13" spans="1:22" ht="18" customHeight="1" x14ac:dyDescent="0.35">
      <c r="A13" s="93">
        <v>18</v>
      </c>
      <c r="B13" s="145" t="s">
        <v>432</v>
      </c>
      <c r="C13" s="163">
        <v>14</v>
      </c>
      <c r="D13" s="93" t="s">
        <v>120</v>
      </c>
      <c r="E13" s="93" t="s">
        <v>393</v>
      </c>
      <c r="F13" s="94" t="s">
        <v>385</v>
      </c>
      <c r="G13" s="94" t="s">
        <v>236</v>
      </c>
      <c r="H13" s="95" t="s">
        <v>234</v>
      </c>
      <c r="I13" s="95"/>
      <c r="J13" s="171">
        <v>1.9625000000000003E-3</v>
      </c>
      <c r="K13" s="95"/>
      <c r="L13" s="95"/>
      <c r="M13" s="160"/>
      <c r="N13" s="160"/>
      <c r="O13" s="96">
        <v>1</v>
      </c>
      <c r="P13" s="97">
        <v>28</v>
      </c>
      <c r="Q13" s="96">
        <v>1</v>
      </c>
      <c r="R13" s="161">
        <v>28</v>
      </c>
      <c r="S13" s="148"/>
      <c r="T13" s="164"/>
      <c r="U13" s="75" t="s">
        <v>69</v>
      </c>
      <c r="V13" s="149">
        <v>1</v>
      </c>
    </row>
    <row r="14" spans="1:22" ht="18" customHeight="1" x14ac:dyDescent="0.35">
      <c r="A14" s="93">
        <v>30</v>
      </c>
      <c r="B14" s="145" t="s">
        <v>432</v>
      </c>
      <c r="C14" s="163">
        <v>21</v>
      </c>
      <c r="D14" s="93" t="s">
        <v>120</v>
      </c>
      <c r="E14" s="93" t="s">
        <v>393</v>
      </c>
      <c r="F14" s="94" t="s">
        <v>385</v>
      </c>
      <c r="G14" s="94" t="s">
        <v>236</v>
      </c>
      <c r="H14" s="95" t="s">
        <v>234</v>
      </c>
      <c r="I14" s="95"/>
      <c r="J14" s="171">
        <v>1.9625000000000003E-3</v>
      </c>
      <c r="K14" s="95"/>
      <c r="L14" s="95"/>
      <c r="M14" s="160"/>
      <c r="N14" s="160"/>
      <c r="O14" s="96">
        <v>1</v>
      </c>
      <c r="P14" s="97">
        <v>28</v>
      </c>
      <c r="Q14" s="96">
        <v>1</v>
      </c>
      <c r="R14" s="161">
        <v>28</v>
      </c>
      <c r="S14" s="148"/>
      <c r="T14" s="164"/>
      <c r="U14" s="75" t="s">
        <v>69</v>
      </c>
      <c r="V14" s="149">
        <v>1</v>
      </c>
    </row>
    <row r="17" spans="1:24" ht="18" customHeight="1" x14ac:dyDescent="0.35">
      <c r="A17" s="93">
        <f t="shared" ref="A17" si="0">A16+1</f>
        <v>1</v>
      </c>
      <c r="B17" s="145" t="s">
        <v>519</v>
      </c>
      <c r="C17" s="163">
        <v>31</v>
      </c>
      <c r="D17" s="93" t="s">
        <v>133</v>
      </c>
      <c r="E17" s="93" t="s">
        <v>517</v>
      </c>
      <c r="F17" s="94" t="s">
        <v>135</v>
      </c>
      <c r="G17" s="94" t="s">
        <v>236</v>
      </c>
      <c r="H17" s="95" t="s">
        <v>234</v>
      </c>
      <c r="I17" s="95"/>
      <c r="J17" s="160"/>
      <c r="K17" s="95" t="s">
        <v>248</v>
      </c>
      <c r="L17" s="95"/>
      <c r="M17" s="160"/>
      <c r="N17" s="160"/>
      <c r="O17" s="96">
        <v>2</v>
      </c>
      <c r="P17" s="97">
        <v>28</v>
      </c>
      <c r="Q17" s="96">
        <v>4</v>
      </c>
      <c r="R17" s="161">
        <f t="shared" ref="R17" si="1">O17*P17*Q17</f>
        <v>224</v>
      </c>
      <c r="S17" s="148" t="s">
        <v>494</v>
      </c>
      <c r="T17" s="164"/>
      <c r="U17" s="75" t="s">
        <v>69</v>
      </c>
      <c r="V17" s="149">
        <f t="shared" ref="V17" si="2">O17*Q17</f>
        <v>8</v>
      </c>
    </row>
    <row r="19" spans="1:24" ht="18" customHeight="1" thickBot="1" x14ac:dyDescent="0.4"/>
    <row r="20" spans="1:24" ht="18" customHeight="1" thickBot="1" x14ac:dyDescent="0.5">
      <c r="P20" s="99" t="s">
        <v>85</v>
      </c>
      <c r="R20" s="100">
        <f>SUM(R8:R19)</f>
        <v>364</v>
      </c>
      <c r="T20" s="165"/>
      <c r="U20" s="101" t="s">
        <v>86</v>
      </c>
      <c r="V20" s="166">
        <f>SUBTOTAL(9,V8:V19)</f>
        <v>13</v>
      </c>
    </row>
    <row r="21" spans="1:24" ht="18" customHeight="1" thickTop="1" x14ac:dyDescent="0.35">
      <c r="W21" s="162"/>
      <c r="X21" s="162"/>
    </row>
  </sheetData>
  <autoFilter ref="A8:W18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844E-59A8-4BB5-9A80-0B36EA037A0B}">
  <sheetPr>
    <pageSetUpPr fitToPage="1"/>
  </sheetPr>
  <dimension ref="A1:X67"/>
  <sheetViews>
    <sheetView topLeftCell="H56" zoomScaleNormal="100" workbookViewId="0">
      <selection activeCell="T64" sqref="T64"/>
    </sheetView>
  </sheetViews>
  <sheetFormatPr defaultRowHeight="18" customHeight="1" x14ac:dyDescent="0.35"/>
  <cols>
    <col min="1" max="1" width="4.54296875" customWidth="1"/>
    <col min="2" max="3" width="17.269531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31</v>
      </c>
      <c r="B10" s="145" t="s">
        <v>281</v>
      </c>
      <c r="C10" s="163">
        <v>1</v>
      </c>
      <c r="D10" s="93" t="s">
        <v>120</v>
      </c>
      <c r="E10" s="170" t="s">
        <v>121</v>
      </c>
      <c r="F10" s="94" t="s">
        <v>282</v>
      </c>
      <c r="G10" s="94" t="s">
        <v>237</v>
      </c>
      <c r="H10" s="95" t="s">
        <v>232</v>
      </c>
      <c r="I10" s="95"/>
      <c r="J10" s="171">
        <v>4.4156249999999994E-3</v>
      </c>
      <c r="K10" s="95"/>
      <c r="L10" s="95"/>
      <c r="M10" s="160"/>
      <c r="N10" s="160"/>
      <c r="O10" s="96">
        <v>1</v>
      </c>
      <c r="P10" s="97">
        <v>30</v>
      </c>
      <c r="Q10" s="96">
        <v>3</v>
      </c>
      <c r="R10" s="161">
        <v>90</v>
      </c>
      <c r="S10" s="148"/>
      <c r="T10" s="148"/>
      <c r="U10" s="75" t="s">
        <v>157</v>
      </c>
      <c r="V10" s="103">
        <v>3</v>
      </c>
    </row>
    <row r="11" spans="1:22" ht="18" customHeight="1" x14ac:dyDescent="0.35">
      <c r="A11" s="93">
        <v>34</v>
      </c>
      <c r="B11" s="145" t="s">
        <v>281</v>
      </c>
      <c r="C11" s="163">
        <v>3</v>
      </c>
      <c r="D11" s="93" t="s">
        <v>120</v>
      </c>
      <c r="E11" s="170" t="s">
        <v>121</v>
      </c>
      <c r="F11" s="94" t="s">
        <v>282</v>
      </c>
      <c r="G11" s="94" t="s">
        <v>237</v>
      </c>
      <c r="H11" s="95" t="s">
        <v>232</v>
      </c>
      <c r="I11" s="95"/>
      <c r="J11" s="171">
        <v>4.4156249999999994E-3</v>
      </c>
      <c r="K11" s="95"/>
      <c r="L11" s="95"/>
      <c r="M11" s="160"/>
      <c r="N11" s="160"/>
      <c r="O11" s="96">
        <v>1</v>
      </c>
      <c r="P11" s="97">
        <v>30</v>
      </c>
      <c r="Q11" s="96">
        <v>3</v>
      </c>
      <c r="R11" s="161">
        <v>90</v>
      </c>
      <c r="S11" s="148"/>
      <c r="T11" s="148"/>
      <c r="U11" s="75" t="s">
        <v>157</v>
      </c>
      <c r="V11" s="103">
        <v>3</v>
      </c>
    </row>
    <row r="12" spans="1:22" ht="18" customHeight="1" x14ac:dyDescent="0.35">
      <c r="A12" s="93">
        <v>38</v>
      </c>
      <c r="B12" s="145" t="s">
        <v>281</v>
      </c>
      <c r="C12" s="163">
        <v>6</v>
      </c>
      <c r="D12" s="93" t="s">
        <v>120</v>
      </c>
      <c r="E12" s="170" t="s">
        <v>121</v>
      </c>
      <c r="F12" s="94" t="s">
        <v>282</v>
      </c>
      <c r="G12" s="94" t="s">
        <v>237</v>
      </c>
      <c r="H12" s="95" t="s">
        <v>232</v>
      </c>
      <c r="I12" s="95"/>
      <c r="J12" s="160"/>
      <c r="K12" s="95" t="s">
        <v>283</v>
      </c>
      <c r="L12" s="95"/>
      <c r="M12" s="160"/>
      <c r="N12" s="160"/>
      <c r="O12" s="96">
        <v>1</v>
      </c>
      <c r="P12" s="97">
        <v>30</v>
      </c>
      <c r="Q12" s="96">
        <v>3</v>
      </c>
      <c r="R12" s="161">
        <v>90</v>
      </c>
      <c r="S12" s="148"/>
      <c r="T12" s="148"/>
      <c r="U12" s="75" t="s">
        <v>157</v>
      </c>
      <c r="V12" s="103">
        <v>3</v>
      </c>
    </row>
    <row r="13" spans="1:22" ht="18" customHeight="1" x14ac:dyDescent="0.35">
      <c r="A13" s="93">
        <v>41</v>
      </c>
      <c r="B13" s="145" t="s">
        <v>281</v>
      </c>
      <c r="C13" s="163">
        <v>9</v>
      </c>
      <c r="D13" s="93" t="s">
        <v>120</v>
      </c>
      <c r="E13" s="170" t="s">
        <v>121</v>
      </c>
      <c r="F13" s="94" t="s">
        <v>282</v>
      </c>
      <c r="G13" s="94" t="s">
        <v>237</v>
      </c>
      <c r="H13" s="95" t="s">
        <v>232</v>
      </c>
      <c r="I13" s="95"/>
      <c r="J13" s="171"/>
      <c r="K13" s="95" t="s">
        <v>283</v>
      </c>
      <c r="L13" s="95"/>
      <c r="M13" s="160"/>
      <c r="N13" s="160"/>
      <c r="O13" s="96">
        <v>1</v>
      </c>
      <c r="P13" s="97">
        <v>30</v>
      </c>
      <c r="Q13" s="96">
        <v>3</v>
      </c>
      <c r="R13" s="161">
        <v>90</v>
      </c>
      <c r="S13" s="148"/>
      <c r="T13" s="148"/>
      <c r="U13" s="75" t="s">
        <v>157</v>
      </c>
      <c r="V13" s="103">
        <v>3</v>
      </c>
    </row>
    <row r="14" spans="1:22" ht="18" customHeight="1" x14ac:dyDescent="0.35">
      <c r="A14" s="93">
        <v>33</v>
      </c>
      <c r="B14" s="145" t="s">
        <v>306</v>
      </c>
      <c r="C14" s="163">
        <v>1</v>
      </c>
      <c r="D14" s="93" t="s">
        <v>124</v>
      </c>
      <c r="E14" s="170" t="s">
        <v>125</v>
      </c>
      <c r="F14" s="94" t="s">
        <v>282</v>
      </c>
      <c r="G14" s="94" t="s">
        <v>237</v>
      </c>
      <c r="H14" s="95" t="s">
        <v>232</v>
      </c>
      <c r="I14" s="95"/>
      <c r="J14" s="160"/>
      <c r="K14" s="95" t="s">
        <v>283</v>
      </c>
      <c r="L14" s="95"/>
      <c r="M14" s="160"/>
      <c r="N14" s="160"/>
      <c r="O14" s="96">
        <v>1</v>
      </c>
      <c r="P14" s="97">
        <v>30</v>
      </c>
      <c r="Q14" s="96">
        <v>3</v>
      </c>
      <c r="R14" s="161">
        <v>90</v>
      </c>
      <c r="S14" s="148"/>
      <c r="T14" s="148"/>
      <c r="U14" s="75" t="s">
        <v>157</v>
      </c>
      <c r="V14" s="103">
        <v>3</v>
      </c>
    </row>
    <row r="15" spans="1:22" ht="18" customHeight="1" x14ac:dyDescent="0.35">
      <c r="A15" s="93">
        <v>39</v>
      </c>
      <c r="B15" s="145" t="s">
        <v>306</v>
      </c>
      <c r="C15" s="163">
        <v>7</v>
      </c>
      <c r="D15" s="93" t="s">
        <v>124</v>
      </c>
      <c r="E15" s="170" t="s">
        <v>125</v>
      </c>
      <c r="F15" s="94" t="s">
        <v>282</v>
      </c>
      <c r="G15" s="94" t="s">
        <v>237</v>
      </c>
      <c r="H15" s="95" t="s">
        <v>232</v>
      </c>
      <c r="I15" s="95"/>
      <c r="J15" s="160"/>
      <c r="K15" s="95" t="s">
        <v>283</v>
      </c>
      <c r="L15" s="95"/>
      <c r="M15" s="160"/>
      <c r="N15" s="160"/>
      <c r="O15" s="96">
        <v>1</v>
      </c>
      <c r="P15" s="97">
        <v>30</v>
      </c>
      <c r="Q15" s="96">
        <v>3</v>
      </c>
      <c r="R15" s="161">
        <v>90</v>
      </c>
      <c r="S15" s="148"/>
      <c r="T15" s="148"/>
      <c r="U15" s="75" t="s">
        <v>157</v>
      </c>
      <c r="V15" s="103">
        <v>3</v>
      </c>
    </row>
    <row r="16" spans="1:22" ht="18" customHeight="1" x14ac:dyDescent="0.35">
      <c r="A16" s="93">
        <v>41</v>
      </c>
      <c r="B16" s="145" t="s">
        <v>306</v>
      </c>
      <c r="C16" s="163">
        <v>9</v>
      </c>
      <c r="D16" s="93" t="s">
        <v>124</v>
      </c>
      <c r="E16" s="170" t="s">
        <v>125</v>
      </c>
      <c r="F16" s="94" t="s">
        <v>282</v>
      </c>
      <c r="G16" s="94" t="s">
        <v>237</v>
      </c>
      <c r="H16" s="95" t="s">
        <v>232</v>
      </c>
      <c r="I16" s="95"/>
      <c r="J16" s="160"/>
      <c r="K16" s="95" t="s">
        <v>283</v>
      </c>
      <c r="L16" s="95"/>
      <c r="M16" s="160"/>
      <c r="N16" s="160"/>
      <c r="O16" s="96">
        <v>1</v>
      </c>
      <c r="P16" s="97">
        <v>30</v>
      </c>
      <c r="Q16" s="96">
        <v>3</v>
      </c>
      <c r="R16" s="161">
        <v>90</v>
      </c>
      <c r="S16" s="148"/>
      <c r="T16" s="148"/>
      <c r="U16" s="75" t="s">
        <v>157</v>
      </c>
      <c r="V16" s="103">
        <v>3</v>
      </c>
    </row>
    <row r="17" spans="1:22" ht="18" customHeight="1" x14ac:dyDescent="0.35">
      <c r="A17" s="93">
        <v>50</v>
      </c>
      <c r="B17" s="145" t="s">
        <v>306</v>
      </c>
      <c r="C17" s="163">
        <v>18</v>
      </c>
      <c r="D17" s="93" t="s">
        <v>124</v>
      </c>
      <c r="E17" s="170" t="s">
        <v>125</v>
      </c>
      <c r="F17" s="94" t="s">
        <v>282</v>
      </c>
      <c r="G17" s="94" t="s">
        <v>237</v>
      </c>
      <c r="H17" s="95" t="s">
        <v>232</v>
      </c>
      <c r="I17" s="95"/>
      <c r="J17" s="160"/>
      <c r="K17" s="95" t="s">
        <v>283</v>
      </c>
      <c r="L17" s="95"/>
      <c r="M17" s="160"/>
      <c r="N17" s="160"/>
      <c r="O17" s="96">
        <v>1</v>
      </c>
      <c r="P17" s="97">
        <v>30</v>
      </c>
      <c r="Q17" s="96">
        <v>3</v>
      </c>
      <c r="R17" s="161">
        <v>90</v>
      </c>
      <c r="S17" s="148"/>
      <c r="T17" s="148"/>
      <c r="U17" s="75" t="s">
        <v>157</v>
      </c>
      <c r="V17" s="103">
        <v>3</v>
      </c>
    </row>
    <row r="18" spans="1:22" ht="18" customHeight="1" x14ac:dyDescent="0.35">
      <c r="A18" s="93">
        <v>53</v>
      </c>
      <c r="B18" s="145" t="s">
        <v>306</v>
      </c>
      <c r="C18" s="163">
        <v>21</v>
      </c>
      <c r="D18" s="93" t="s">
        <v>124</v>
      </c>
      <c r="E18" s="170" t="s">
        <v>125</v>
      </c>
      <c r="F18" s="94" t="s">
        <v>282</v>
      </c>
      <c r="G18" s="94" t="s">
        <v>237</v>
      </c>
      <c r="H18" s="95" t="s">
        <v>232</v>
      </c>
      <c r="I18" s="95"/>
      <c r="J18" s="171"/>
      <c r="K18" s="95" t="s">
        <v>283</v>
      </c>
      <c r="L18" s="95"/>
      <c r="M18" s="160"/>
      <c r="N18" s="160"/>
      <c r="O18" s="96">
        <v>1</v>
      </c>
      <c r="P18" s="97">
        <v>30</v>
      </c>
      <c r="Q18" s="96">
        <v>3</v>
      </c>
      <c r="R18" s="161">
        <v>90</v>
      </c>
      <c r="S18" s="148"/>
      <c r="T18" s="148"/>
      <c r="U18" s="75" t="s">
        <v>157</v>
      </c>
      <c r="V18" s="103">
        <v>3</v>
      </c>
    </row>
    <row r="19" spans="1:22" ht="18" customHeight="1" x14ac:dyDescent="0.35">
      <c r="A19" s="93">
        <v>57</v>
      </c>
      <c r="B19" s="145" t="s">
        <v>306</v>
      </c>
      <c r="C19" s="163">
        <v>25</v>
      </c>
      <c r="D19" s="93" t="s">
        <v>124</v>
      </c>
      <c r="E19" s="170" t="s">
        <v>125</v>
      </c>
      <c r="F19" s="94" t="s">
        <v>282</v>
      </c>
      <c r="G19" s="94" t="s">
        <v>237</v>
      </c>
      <c r="H19" s="95" t="s">
        <v>232</v>
      </c>
      <c r="I19" s="95"/>
      <c r="J19" s="160"/>
      <c r="K19" s="95" t="s">
        <v>283</v>
      </c>
      <c r="L19" s="95"/>
      <c r="M19" s="160"/>
      <c r="N19" s="160"/>
      <c r="O19" s="96">
        <v>1</v>
      </c>
      <c r="P19" s="97">
        <v>30</v>
      </c>
      <c r="Q19" s="96">
        <v>3</v>
      </c>
      <c r="R19" s="161">
        <v>90</v>
      </c>
      <c r="S19" s="148"/>
      <c r="T19" s="148"/>
      <c r="U19" s="75" t="s">
        <v>157</v>
      </c>
      <c r="V19" s="103">
        <v>3</v>
      </c>
    </row>
    <row r="20" spans="1:22" ht="18" customHeight="1" x14ac:dyDescent="0.35">
      <c r="A20" s="93">
        <v>63</v>
      </c>
      <c r="B20" s="145" t="s">
        <v>309</v>
      </c>
      <c r="C20" s="163">
        <v>31</v>
      </c>
      <c r="D20" s="93" t="s">
        <v>124</v>
      </c>
      <c r="E20" s="170" t="s">
        <v>125</v>
      </c>
      <c r="F20" s="94" t="s">
        <v>282</v>
      </c>
      <c r="G20" s="94" t="s">
        <v>237</v>
      </c>
      <c r="H20" s="95" t="s">
        <v>232</v>
      </c>
      <c r="I20" s="95"/>
      <c r="J20" s="160"/>
      <c r="K20" s="95" t="s">
        <v>283</v>
      </c>
      <c r="L20" s="95"/>
      <c r="M20" s="160"/>
      <c r="N20" s="160"/>
      <c r="O20" s="96">
        <v>1</v>
      </c>
      <c r="P20" s="97">
        <v>30</v>
      </c>
      <c r="Q20" s="96">
        <v>3</v>
      </c>
      <c r="R20" s="161">
        <v>90</v>
      </c>
      <c r="S20" s="148"/>
      <c r="T20" s="148"/>
      <c r="U20" s="75" t="s">
        <v>157</v>
      </c>
      <c r="V20" s="103">
        <v>3</v>
      </c>
    </row>
    <row r="21" spans="1:22" ht="18" customHeight="1" x14ac:dyDescent="0.35">
      <c r="A21" s="93">
        <v>67</v>
      </c>
      <c r="B21" s="145" t="s">
        <v>309</v>
      </c>
      <c r="C21" s="163">
        <v>35</v>
      </c>
      <c r="D21" s="93" t="s">
        <v>124</v>
      </c>
      <c r="E21" s="170" t="s">
        <v>125</v>
      </c>
      <c r="F21" s="94" t="s">
        <v>282</v>
      </c>
      <c r="G21" s="94" t="s">
        <v>237</v>
      </c>
      <c r="H21" s="95" t="s">
        <v>232</v>
      </c>
      <c r="I21" s="95"/>
      <c r="J21" s="160"/>
      <c r="K21" s="95" t="s">
        <v>283</v>
      </c>
      <c r="L21" s="95"/>
      <c r="M21" s="160"/>
      <c r="N21" s="160"/>
      <c r="O21" s="96">
        <v>1</v>
      </c>
      <c r="P21" s="97">
        <v>30</v>
      </c>
      <c r="Q21" s="96">
        <v>3</v>
      </c>
      <c r="R21" s="161">
        <v>90</v>
      </c>
      <c r="S21" s="148"/>
      <c r="T21" s="148"/>
      <c r="U21" s="75" t="s">
        <v>157</v>
      </c>
      <c r="V21" s="103">
        <v>3</v>
      </c>
    </row>
    <row r="22" spans="1:22" ht="18" customHeight="1" x14ac:dyDescent="0.35">
      <c r="A22" s="93">
        <v>72</v>
      </c>
      <c r="B22" s="145" t="s">
        <v>309</v>
      </c>
      <c r="C22" s="163">
        <v>40</v>
      </c>
      <c r="D22" s="93" t="s">
        <v>124</v>
      </c>
      <c r="E22" s="170" t="s">
        <v>125</v>
      </c>
      <c r="F22" s="94" t="s">
        <v>282</v>
      </c>
      <c r="G22" s="94" t="s">
        <v>237</v>
      </c>
      <c r="H22" s="95" t="s">
        <v>232</v>
      </c>
      <c r="I22" s="95"/>
      <c r="J22" s="160"/>
      <c r="K22" s="95" t="s">
        <v>283</v>
      </c>
      <c r="L22" s="95"/>
      <c r="M22" s="160"/>
      <c r="N22" s="160"/>
      <c r="O22" s="96">
        <v>2</v>
      </c>
      <c r="P22" s="97">
        <v>30</v>
      </c>
      <c r="Q22" s="96">
        <v>3</v>
      </c>
      <c r="R22" s="161">
        <v>180</v>
      </c>
      <c r="S22" s="148"/>
      <c r="T22" s="148"/>
      <c r="U22" s="75" t="s">
        <v>157</v>
      </c>
      <c r="V22" s="103">
        <v>6</v>
      </c>
    </row>
    <row r="23" spans="1:22" ht="18" customHeight="1" x14ac:dyDescent="0.35">
      <c r="A23" s="93">
        <v>79</v>
      </c>
      <c r="B23" s="145" t="s">
        <v>309</v>
      </c>
      <c r="C23" s="163">
        <v>47</v>
      </c>
      <c r="D23" s="93" t="s">
        <v>124</v>
      </c>
      <c r="E23" s="170" t="s">
        <v>125</v>
      </c>
      <c r="F23" s="94" t="s">
        <v>282</v>
      </c>
      <c r="G23" s="94" t="s">
        <v>237</v>
      </c>
      <c r="H23" s="95" t="s">
        <v>232</v>
      </c>
      <c r="I23" s="95"/>
      <c r="J23" s="160"/>
      <c r="K23" s="95" t="s">
        <v>283</v>
      </c>
      <c r="L23" s="95"/>
      <c r="M23" s="160"/>
      <c r="N23" s="160"/>
      <c r="O23" s="96">
        <v>1</v>
      </c>
      <c r="P23" s="97">
        <v>30</v>
      </c>
      <c r="Q23" s="96">
        <v>3</v>
      </c>
      <c r="R23" s="161">
        <v>90</v>
      </c>
      <c r="S23" s="148"/>
      <c r="T23" s="148"/>
      <c r="U23" s="75" t="s">
        <v>157</v>
      </c>
      <c r="V23" s="103">
        <v>3</v>
      </c>
    </row>
    <row r="24" spans="1:22" ht="18" customHeight="1" x14ac:dyDescent="0.35">
      <c r="A24" s="93">
        <v>81</v>
      </c>
      <c r="B24" s="145" t="s">
        <v>309</v>
      </c>
      <c r="C24" s="163">
        <v>49</v>
      </c>
      <c r="D24" s="93" t="s">
        <v>124</v>
      </c>
      <c r="E24" s="170" t="s">
        <v>125</v>
      </c>
      <c r="F24" s="94" t="s">
        <v>282</v>
      </c>
      <c r="G24" s="94" t="s">
        <v>237</v>
      </c>
      <c r="H24" s="95" t="s">
        <v>232</v>
      </c>
      <c r="I24" s="95"/>
      <c r="J24" s="160"/>
      <c r="K24" s="95" t="s">
        <v>283</v>
      </c>
      <c r="L24" s="32"/>
      <c r="M24" s="32"/>
      <c r="N24" s="160"/>
      <c r="O24" s="96">
        <v>1</v>
      </c>
      <c r="P24" s="97">
        <v>30</v>
      </c>
      <c r="Q24" s="96">
        <v>3</v>
      </c>
      <c r="R24" s="161">
        <v>90</v>
      </c>
      <c r="S24" s="148"/>
      <c r="T24" s="148"/>
      <c r="U24" s="75" t="s">
        <v>157</v>
      </c>
      <c r="V24" s="103">
        <v>3</v>
      </c>
    </row>
    <row r="25" spans="1:22" ht="18" customHeight="1" x14ac:dyDescent="0.35">
      <c r="A25" s="93">
        <v>89</v>
      </c>
      <c r="B25" s="145" t="s">
        <v>311</v>
      </c>
      <c r="C25" s="163">
        <v>57</v>
      </c>
      <c r="D25" s="93" t="s">
        <v>124</v>
      </c>
      <c r="E25" s="170" t="s">
        <v>125</v>
      </c>
      <c r="F25" s="94" t="s">
        <v>282</v>
      </c>
      <c r="G25" s="94" t="s">
        <v>237</v>
      </c>
      <c r="H25" s="95" t="s">
        <v>232</v>
      </c>
      <c r="I25" s="95"/>
      <c r="J25" s="160"/>
      <c r="K25" s="95" t="s">
        <v>283</v>
      </c>
      <c r="L25" s="95"/>
      <c r="M25" s="160"/>
      <c r="N25" s="160"/>
      <c r="O25" s="96">
        <v>1</v>
      </c>
      <c r="P25" s="97">
        <v>30</v>
      </c>
      <c r="Q25" s="96">
        <v>3</v>
      </c>
      <c r="R25" s="161">
        <v>90</v>
      </c>
      <c r="S25" s="148"/>
      <c r="T25" s="148"/>
      <c r="U25" s="75" t="s">
        <v>157</v>
      </c>
      <c r="V25" s="103">
        <v>3</v>
      </c>
    </row>
    <row r="26" spans="1:22" ht="18" customHeight="1" x14ac:dyDescent="0.35">
      <c r="A26" s="93">
        <v>91</v>
      </c>
      <c r="B26" s="145" t="s">
        <v>311</v>
      </c>
      <c r="C26" s="163">
        <v>59</v>
      </c>
      <c r="D26" s="93" t="s">
        <v>124</v>
      </c>
      <c r="E26" s="170" t="s">
        <v>125</v>
      </c>
      <c r="F26" s="94" t="s">
        <v>282</v>
      </c>
      <c r="G26" s="94" t="s">
        <v>237</v>
      </c>
      <c r="H26" s="95" t="s">
        <v>232</v>
      </c>
      <c r="I26" s="95"/>
      <c r="J26" s="160"/>
      <c r="K26" s="95" t="s">
        <v>283</v>
      </c>
      <c r="L26" s="95"/>
      <c r="M26" s="160"/>
      <c r="N26" s="160"/>
      <c r="O26" s="96">
        <v>1</v>
      </c>
      <c r="P26" s="97">
        <v>30</v>
      </c>
      <c r="Q26" s="96">
        <v>3</v>
      </c>
      <c r="R26" s="161">
        <v>90</v>
      </c>
      <c r="S26" s="148"/>
      <c r="T26" s="148"/>
      <c r="U26" s="75" t="s">
        <v>157</v>
      </c>
      <c r="V26" s="103">
        <v>3</v>
      </c>
    </row>
    <row r="27" spans="1:22" ht="18" customHeight="1" x14ac:dyDescent="0.35">
      <c r="A27" s="93">
        <v>94</v>
      </c>
      <c r="B27" s="145" t="s">
        <v>311</v>
      </c>
      <c r="C27" s="163">
        <v>62</v>
      </c>
      <c r="D27" s="93" t="s">
        <v>124</v>
      </c>
      <c r="E27" s="170" t="s">
        <v>125</v>
      </c>
      <c r="F27" s="94" t="s">
        <v>282</v>
      </c>
      <c r="G27" s="94" t="s">
        <v>250</v>
      </c>
      <c r="H27" s="95" t="s">
        <v>232</v>
      </c>
      <c r="I27" s="95"/>
      <c r="J27" s="160"/>
      <c r="K27" s="95" t="s">
        <v>283</v>
      </c>
      <c r="L27" s="32"/>
      <c r="M27" s="32"/>
      <c r="N27" s="160"/>
      <c r="O27" s="96">
        <v>1</v>
      </c>
      <c r="P27" s="97">
        <v>30</v>
      </c>
      <c r="Q27" s="96">
        <v>1</v>
      </c>
      <c r="R27" s="161">
        <v>30</v>
      </c>
      <c r="S27" s="148"/>
      <c r="T27" s="148"/>
      <c r="U27" s="75" t="s">
        <v>157</v>
      </c>
      <c r="V27" s="103">
        <v>1</v>
      </c>
    </row>
    <row r="28" spans="1:22" ht="18" customHeight="1" x14ac:dyDescent="0.35">
      <c r="A28" s="93">
        <v>98</v>
      </c>
      <c r="B28" s="145" t="s">
        <v>311</v>
      </c>
      <c r="C28" s="163">
        <v>66</v>
      </c>
      <c r="D28" s="93" t="s">
        <v>124</v>
      </c>
      <c r="E28" s="170" t="s">
        <v>125</v>
      </c>
      <c r="F28" s="94" t="s">
        <v>282</v>
      </c>
      <c r="G28" s="94" t="s">
        <v>250</v>
      </c>
      <c r="H28" s="95" t="s">
        <v>232</v>
      </c>
      <c r="I28" s="95"/>
      <c r="J28" s="160"/>
      <c r="K28" s="95" t="s">
        <v>283</v>
      </c>
      <c r="L28" s="95"/>
      <c r="M28" s="160"/>
      <c r="N28" s="160"/>
      <c r="O28" s="96">
        <v>1</v>
      </c>
      <c r="P28" s="97">
        <v>30</v>
      </c>
      <c r="Q28" s="96">
        <v>1</v>
      </c>
      <c r="R28" s="161">
        <v>30</v>
      </c>
      <c r="S28" s="148"/>
      <c r="T28" s="148"/>
      <c r="U28" s="75" t="s">
        <v>157</v>
      </c>
      <c r="V28" s="103">
        <v>1</v>
      </c>
    </row>
    <row r="29" spans="1:22" ht="18" customHeight="1" x14ac:dyDescent="0.35">
      <c r="A29" s="93">
        <v>99</v>
      </c>
      <c r="B29" s="145" t="s">
        <v>311</v>
      </c>
      <c r="C29" s="163">
        <v>67</v>
      </c>
      <c r="D29" s="93" t="s">
        <v>124</v>
      </c>
      <c r="E29" s="170" t="s">
        <v>125</v>
      </c>
      <c r="F29" s="94" t="s">
        <v>282</v>
      </c>
      <c r="G29" s="94" t="s">
        <v>237</v>
      </c>
      <c r="H29" s="95" t="s">
        <v>232</v>
      </c>
      <c r="I29" s="95"/>
      <c r="J29" s="160"/>
      <c r="K29" s="95" t="s">
        <v>283</v>
      </c>
      <c r="L29" s="95"/>
      <c r="M29" s="160"/>
      <c r="N29" s="160"/>
      <c r="O29" s="96">
        <v>1</v>
      </c>
      <c r="P29" s="97">
        <v>30</v>
      </c>
      <c r="Q29" s="96">
        <v>3</v>
      </c>
      <c r="R29" s="161">
        <v>90</v>
      </c>
      <c r="S29" s="148"/>
      <c r="T29" s="148"/>
      <c r="U29" s="75" t="s">
        <v>157</v>
      </c>
      <c r="V29" s="103">
        <v>3</v>
      </c>
    </row>
    <row r="30" spans="1:22" ht="18" customHeight="1" x14ac:dyDescent="0.35">
      <c r="A30" s="93">
        <v>101</v>
      </c>
      <c r="B30" s="145" t="s">
        <v>311</v>
      </c>
      <c r="C30" s="163">
        <v>69</v>
      </c>
      <c r="D30" s="93" t="s">
        <v>124</v>
      </c>
      <c r="E30" s="170" t="s">
        <v>125</v>
      </c>
      <c r="F30" s="94" t="s">
        <v>282</v>
      </c>
      <c r="G30" s="94" t="s">
        <v>237</v>
      </c>
      <c r="H30" s="95" t="s">
        <v>232</v>
      </c>
      <c r="I30" s="95"/>
      <c r="J30" s="171"/>
      <c r="K30" s="95" t="s">
        <v>283</v>
      </c>
      <c r="L30" s="95"/>
      <c r="M30" s="160"/>
      <c r="N30" s="160"/>
      <c r="O30" s="96">
        <v>1</v>
      </c>
      <c r="P30" s="97">
        <v>30</v>
      </c>
      <c r="Q30" s="96">
        <v>3</v>
      </c>
      <c r="R30" s="161">
        <v>90</v>
      </c>
      <c r="S30" s="148"/>
      <c r="T30" s="148"/>
      <c r="U30" s="75" t="s">
        <v>157</v>
      </c>
      <c r="V30" s="103">
        <v>3</v>
      </c>
    </row>
    <row r="31" spans="1:22" ht="18" customHeight="1" x14ac:dyDescent="0.35">
      <c r="A31" s="93">
        <v>110</v>
      </c>
      <c r="B31" s="145" t="s">
        <v>311</v>
      </c>
      <c r="C31" s="163">
        <v>78</v>
      </c>
      <c r="D31" s="93" t="s">
        <v>124</v>
      </c>
      <c r="E31" s="170" t="s">
        <v>125</v>
      </c>
      <c r="F31" s="94" t="s">
        <v>282</v>
      </c>
      <c r="G31" s="94" t="s">
        <v>237</v>
      </c>
      <c r="H31" s="95" t="s">
        <v>232</v>
      </c>
      <c r="I31" s="95"/>
      <c r="J31" s="171"/>
      <c r="K31" s="95" t="s">
        <v>283</v>
      </c>
      <c r="L31" s="95"/>
      <c r="M31" s="160"/>
      <c r="N31" s="160"/>
      <c r="O31" s="96">
        <v>1</v>
      </c>
      <c r="P31" s="97">
        <v>30</v>
      </c>
      <c r="Q31" s="96">
        <v>3</v>
      </c>
      <c r="R31" s="161">
        <v>90</v>
      </c>
      <c r="S31" s="148"/>
      <c r="T31" s="148"/>
      <c r="U31" s="75" t="s">
        <v>157</v>
      </c>
      <c r="V31" s="103">
        <v>3</v>
      </c>
    </row>
    <row r="34" spans="1:22" ht="18" customHeight="1" x14ac:dyDescent="0.35">
      <c r="A34" s="93">
        <v>10</v>
      </c>
      <c r="B34" s="145" t="s">
        <v>427</v>
      </c>
      <c r="C34" s="163">
        <v>10</v>
      </c>
      <c r="D34" s="93" t="s">
        <v>133</v>
      </c>
      <c r="E34" s="93" t="s">
        <v>402</v>
      </c>
      <c r="F34" s="94" t="s">
        <v>406</v>
      </c>
      <c r="G34" s="94" t="s">
        <v>236</v>
      </c>
      <c r="H34" s="95" t="s">
        <v>232</v>
      </c>
      <c r="I34" s="95"/>
      <c r="J34" s="160"/>
      <c r="K34" s="95" t="s">
        <v>283</v>
      </c>
      <c r="L34" s="95"/>
      <c r="M34" s="160"/>
      <c r="N34" s="160"/>
      <c r="O34" s="96">
        <v>2</v>
      </c>
      <c r="P34" s="97">
        <v>30</v>
      </c>
      <c r="Q34" s="96">
        <v>2</v>
      </c>
      <c r="R34" s="161">
        <v>120</v>
      </c>
      <c r="S34" s="148"/>
      <c r="T34" s="164"/>
      <c r="U34" s="75" t="s">
        <v>69</v>
      </c>
      <c r="V34" s="149">
        <v>4</v>
      </c>
    </row>
    <row r="35" spans="1:22" ht="18" customHeight="1" x14ac:dyDescent="0.35">
      <c r="A35" s="93">
        <v>11</v>
      </c>
      <c r="B35" s="145" t="s">
        <v>427</v>
      </c>
      <c r="C35" s="163">
        <v>11</v>
      </c>
      <c r="D35" s="93" t="s">
        <v>133</v>
      </c>
      <c r="E35" s="93" t="s">
        <v>402</v>
      </c>
      <c r="F35" s="94" t="s">
        <v>406</v>
      </c>
      <c r="G35" s="94" t="s">
        <v>237</v>
      </c>
      <c r="H35" s="95" t="s">
        <v>232</v>
      </c>
      <c r="I35" s="95"/>
      <c r="J35" s="171"/>
      <c r="K35" s="95" t="s">
        <v>283</v>
      </c>
      <c r="L35" s="95"/>
      <c r="M35" s="160"/>
      <c r="N35" s="160"/>
      <c r="O35" s="96">
        <v>2</v>
      </c>
      <c r="P35" s="97">
        <v>30</v>
      </c>
      <c r="Q35" s="96">
        <v>6</v>
      </c>
      <c r="R35" s="161">
        <v>360</v>
      </c>
      <c r="S35" s="148"/>
      <c r="T35" s="164"/>
      <c r="U35" s="75" t="s">
        <v>69</v>
      </c>
      <c r="V35" s="149">
        <v>12</v>
      </c>
    </row>
    <row r="36" spans="1:22" ht="18" customHeight="1" x14ac:dyDescent="0.35">
      <c r="A36" s="93">
        <v>14</v>
      </c>
      <c r="B36" s="145" t="s">
        <v>427</v>
      </c>
      <c r="C36" s="163">
        <v>14</v>
      </c>
      <c r="D36" s="93" t="s">
        <v>133</v>
      </c>
      <c r="E36" s="93" t="s">
        <v>402</v>
      </c>
      <c r="F36" s="94" t="s">
        <v>406</v>
      </c>
      <c r="G36" s="94" t="s">
        <v>250</v>
      </c>
      <c r="H36" s="95" t="s">
        <v>232</v>
      </c>
      <c r="I36" s="95"/>
      <c r="J36" s="160"/>
      <c r="K36" s="95" t="s">
        <v>283</v>
      </c>
      <c r="L36" s="95"/>
      <c r="M36" s="160"/>
      <c r="N36" s="160"/>
      <c r="O36" s="96">
        <v>2</v>
      </c>
      <c r="P36" s="97">
        <v>30</v>
      </c>
      <c r="Q36" s="96">
        <v>1</v>
      </c>
      <c r="R36" s="161">
        <v>60</v>
      </c>
      <c r="S36" s="148"/>
      <c r="T36" s="164"/>
      <c r="U36" s="75" t="s">
        <v>69</v>
      </c>
      <c r="V36" s="149">
        <v>2</v>
      </c>
    </row>
    <row r="37" spans="1:22" ht="18" customHeight="1" x14ac:dyDescent="0.35">
      <c r="A37" s="93">
        <v>17</v>
      </c>
      <c r="B37" s="145" t="s">
        <v>427</v>
      </c>
      <c r="C37" s="163">
        <v>17</v>
      </c>
      <c r="D37" s="93" t="s">
        <v>133</v>
      </c>
      <c r="E37" s="93" t="s">
        <v>402</v>
      </c>
      <c r="F37" s="94" t="s">
        <v>406</v>
      </c>
      <c r="G37" s="94" t="s">
        <v>236</v>
      </c>
      <c r="H37" s="95" t="s">
        <v>232</v>
      </c>
      <c r="I37" s="95"/>
      <c r="J37" s="160"/>
      <c r="K37" s="95" t="s">
        <v>283</v>
      </c>
      <c r="L37" s="95"/>
      <c r="M37" s="160"/>
      <c r="N37" s="160"/>
      <c r="O37" s="96">
        <v>2</v>
      </c>
      <c r="P37" s="97">
        <v>30</v>
      </c>
      <c r="Q37" s="96">
        <v>3</v>
      </c>
      <c r="R37" s="161">
        <v>180</v>
      </c>
      <c r="S37" s="148"/>
      <c r="T37" s="164"/>
      <c r="U37" s="75" t="s">
        <v>69</v>
      </c>
      <c r="V37" s="149">
        <v>6</v>
      </c>
    </row>
    <row r="38" spans="1:22" ht="18" customHeight="1" x14ac:dyDescent="0.35">
      <c r="A38" s="93">
        <v>18</v>
      </c>
      <c r="B38" s="145" t="s">
        <v>427</v>
      </c>
      <c r="C38" s="163">
        <v>18</v>
      </c>
      <c r="D38" s="93" t="s">
        <v>133</v>
      </c>
      <c r="E38" s="93" t="s">
        <v>402</v>
      </c>
      <c r="F38" s="94" t="s">
        <v>406</v>
      </c>
      <c r="G38" s="94" t="s">
        <v>237</v>
      </c>
      <c r="H38" s="95" t="s">
        <v>232</v>
      </c>
      <c r="I38" s="95"/>
      <c r="J38" s="171"/>
      <c r="K38" s="95" t="s">
        <v>283</v>
      </c>
      <c r="L38" s="95"/>
      <c r="M38" s="160"/>
      <c r="N38" s="160"/>
      <c r="O38" s="96">
        <v>2</v>
      </c>
      <c r="P38" s="97">
        <v>30</v>
      </c>
      <c r="Q38" s="96">
        <v>9</v>
      </c>
      <c r="R38" s="161">
        <v>540</v>
      </c>
      <c r="S38" s="148"/>
      <c r="T38" s="164"/>
      <c r="U38" s="75" t="s">
        <v>69</v>
      </c>
      <c r="V38" s="149">
        <v>18</v>
      </c>
    </row>
    <row r="39" spans="1:22" ht="18" customHeight="1" x14ac:dyDescent="0.35">
      <c r="A39" s="93">
        <v>2</v>
      </c>
      <c r="B39" s="145" t="s">
        <v>428</v>
      </c>
      <c r="C39" s="163">
        <v>2</v>
      </c>
      <c r="D39" s="93" t="s">
        <v>187</v>
      </c>
      <c r="E39" s="93" t="s">
        <v>399</v>
      </c>
      <c r="F39" s="94" t="s">
        <v>429</v>
      </c>
      <c r="G39" s="94" t="s">
        <v>237</v>
      </c>
      <c r="H39" s="95" t="s">
        <v>232</v>
      </c>
      <c r="I39" s="95"/>
      <c r="J39" s="160"/>
      <c r="K39" s="95" t="s">
        <v>283</v>
      </c>
      <c r="L39" s="95"/>
      <c r="M39" s="160"/>
      <c r="N39" s="160"/>
      <c r="O39" s="96">
        <v>1</v>
      </c>
      <c r="P39" s="97">
        <v>30</v>
      </c>
      <c r="Q39" s="96">
        <v>3</v>
      </c>
      <c r="R39" s="161">
        <v>90</v>
      </c>
      <c r="S39" s="148"/>
      <c r="T39" s="164"/>
      <c r="U39" s="75" t="s">
        <v>69</v>
      </c>
      <c r="V39" s="149">
        <v>3</v>
      </c>
    </row>
    <row r="40" spans="1:22" ht="18" customHeight="1" x14ac:dyDescent="0.35">
      <c r="A40" s="93">
        <v>5</v>
      </c>
      <c r="B40" s="145" t="s">
        <v>428</v>
      </c>
      <c r="C40" s="163">
        <v>5</v>
      </c>
      <c r="D40" s="93" t="s">
        <v>187</v>
      </c>
      <c r="E40" s="93" t="s">
        <v>399</v>
      </c>
      <c r="F40" s="94" t="s">
        <v>429</v>
      </c>
      <c r="G40" s="94" t="s">
        <v>237</v>
      </c>
      <c r="H40" s="95" t="s">
        <v>232</v>
      </c>
      <c r="I40" s="95"/>
      <c r="J40" s="171">
        <v>4.4156249999999994E-3</v>
      </c>
      <c r="K40" s="95"/>
      <c r="L40" s="95"/>
      <c r="M40" s="160"/>
      <c r="N40" s="160"/>
      <c r="O40" s="96">
        <v>1</v>
      </c>
      <c r="P40" s="97">
        <v>30</v>
      </c>
      <c r="Q40" s="96">
        <v>3</v>
      </c>
      <c r="R40" s="161">
        <v>90</v>
      </c>
      <c r="S40" s="148"/>
      <c r="T40" s="164"/>
      <c r="U40" s="75" t="s">
        <v>69</v>
      </c>
      <c r="V40" s="149">
        <v>3</v>
      </c>
    </row>
    <row r="41" spans="1:22" ht="18" customHeight="1" x14ac:dyDescent="0.35">
      <c r="A41" s="93">
        <v>8</v>
      </c>
      <c r="B41" s="145" t="s">
        <v>428</v>
      </c>
      <c r="C41" s="163">
        <v>7</v>
      </c>
      <c r="D41" s="93" t="s">
        <v>187</v>
      </c>
      <c r="E41" s="93" t="s">
        <v>399</v>
      </c>
      <c r="F41" s="94" t="s">
        <v>280</v>
      </c>
      <c r="G41" s="94" t="s">
        <v>250</v>
      </c>
      <c r="H41" s="95" t="s">
        <v>232</v>
      </c>
      <c r="I41" s="95"/>
      <c r="J41" s="171">
        <v>4.4156249999999994E-3</v>
      </c>
      <c r="K41" s="95"/>
      <c r="L41" s="95"/>
      <c r="M41" s="160"/>
      <c r="N41" s="160"/>
      <c r="O41" s="96">
        <v>1</v>
      </c>
      <c r="P41" s="97">
        <v>30</v>
      </c>
      <c r="Q41" s="96">
        <v>1</v>
      </c>
      <c r="R41" s="161">
        <v>30</v>
      </c>
      <c r="S41" s="148"/>
      <c r="T41" s="164"/>
      <c r="U41" s="75" t="s">
        <v>69</v>
      </c>
      <c r="V41" s="149">
        <v>1</v>
      </c>
    </row>
    <row r="42" spans="1:22" ht="18" customHeight="1" x14ac:dyDescent="0.35">
      <c r="A42" s="93">
        <v>13</v>
      </c>
      <c r="B42" s="145" t="s">
        <v>428</v>
      </c>
      <c r="C42" s="163">
        <v>11</v>
      </c>
      <c r="D42" s="93" t="s">
        <v>187</v>
      </c>
      <c r="E42" s="93" t="s">
        <v>399</v>
      </c>
      <c r="F42" s="94" t="s">
        <v>430</v>
      </c>
      <c r="G42" s="94" t="s">
        <v>237</v>
      </c>
      <c r="H42" s="95" t="s">
        <v>232</v>
      </c>
      <c r="I42" s="95"/>
      <c r="J42" s="171">
        <v>4.4156249999999994E-3</v>
      </c>
      <c r="K42" s="95"/>
      <c r="L42" s="95"/>
      <c r="M42" s="160"/>
      <c r="N42" s="160"/>
      <c r="O42" s="96">
        <v>2</v>
      </c>
      <c r="P42" s="97">
        <v>30</v>
      </c>
      <c r="Q42" s="96">
        <v>3</v>
      </c>
      <c r="R42" s="161">
        <v>180</v>
      </c>
      <c r="S42" s="148"/>
      <c r="T42" s="164"/>
      <c r="U42" s="75" t="s">
        <v>69</v>
      </c>
      <c r="V42" s="149">
        <v>6</v>
      </c>
    </row>
    <row r="43" spans="1:22" ht="18" customHeight="1" x14ac:dyDescent="0.35">
      <c r="A43" s="93">
        <v>15</v>
      </c>
      <c r="B43" s="145" t="s">
        <v>428</v>
      </c>
      <c r="C43" s="163">
        <v>12</v>
      </c>
      <c r="D43" s="93" t="s">
        <v>187</v>
      </c>
      <c r="E43" s="93" t="s">
        <v>399</v>
      </c>
      <c r="F43" s="94" t="s">
        <v>430</v>
      </c>
      <c r="G43" s="94" t="s">
        <v>237</v>
      </c>
      <c r="H43" s="95" t="s">
        <v>232</v>
      </c>
      <c r="I43" s="95"/>
      <c r="J43" s="171">
        <v>4.4156249999999994E-3</v>
      </c>
      <c r="K43" s="95"/>
      <c r="L43" s="95"/>
      <c r="M43" s="160"/>
      <c r="N43" s="160"/>
      <c r="O43" s="96">
        <v>2</v>
      </c>
      <c r="P43" s="97">
        <v>30</v>
      </c>
      <c r="Q43" s="96">
        <v>3</v>
      </c>
      <c r="R43" s="161">
        <v>180</v>
      </c>
      <c r="S43" s="148"/>
      <c r="T43" s="164"/>
      <c r="U43" s="75" t="s">
        <v>69</v>
      </c>
      <c r="V43" s="149">
        <v>6</v>
      </c>
    </row>
    <row r="44" spans="1:22" ht="18" customHeight="1" x14ac:dyDescent="0.35">
      <c r="A44" s="93">
        <v>20</v>
      </c>
      <c r="B44" s="145" t="s">
        <v>428</v>
      </c>
      <c r="C44" s="163">
        <v>16</v>
      </c>
      <c r="D44" s="93" t="s">
        <v>187</v>
      </c>
      <c r="E44" s="93" t="s">
        <v>399</v>
      </c>
      <c r="F44" s="94" t="s">
        <v>280</v>
      </c>
      <c r="G44" s="94" t="s">
        <v>237</v>
      </c>
      <c r="H44" s="95" t="s">
        <v>232</v>
      </c>
      <c r="I44" s="95"/>
      <c r="J44" s="171"/>
      <c r="K44" s="95" t="s">
        <v>283</v>
      </c>
      <c r="L44" s="95"/>
      <c r="M44" s="160"/>
      <c r="N44" s="160"/>
      <c r="O44" s="96">
        <v>1</v>
      </c>
      <c r="P44" s="97">
        <v>30</v>
      </c>
      <c r="Q44" s="96">
        <v>3</v>
      </c>
      <c r="R44" s="161">
        <v>90</v>
      </c>
      <c r="S44" s="148"/>
      <c r="T44" s="164"/>
      <c r="U44" s="75" t="s">
        <v>69</v>
      </c>
      <c r="V44" s="149">
        <v>3</v>
      </c>
    </row>
    <row r="45" spans="1:22" ht="18" customHeight="1" x14ac:dyDescent="0.35">
      <c r="A45" s="93">
        <v>21</v>
      </c>
      <c r="B45" s="145" t="s">
        <v>428</v>
      </c>
      <c r="C45" s="163">
        <v>17</v>
      </c>
      <c r="D45" s="93" t="s">
        <v>187</v>
      </c>
      <c r="E45" s="93" t="s">
        <v>399</v>
      </c>
      <c r="F45" s="94" t="s">
        <v>280</v>
      </c>
      <c r="G45" s="94" t="s">
        <v>250</v>
      </c>
      <c r="H45" s="95" t="s">
        <v>232</v>
      </c>
      <c r="I45" s="95"/>
      <c r="J45" s="160"/>
      <c r="K45" s="95" t="s">
        <v>283</v>
      </c>
      <c r="L45" s="95"/>
      <c r="M45" s="160"/>
      <c r="N45" s="160"/>
      <c r="O45" s="96">
        <v>1</v>
      </c>
      <c r="P45" s="97">
        <v>30</v>
      </c>
      <c r="Q45" s="96">
        <v>2</v>
      </c>
      <c r="R45" s="161">
        <v>60</v>
      </c>
      <c r="S45" s="148"/>
      <c r="T45" s="164"/>
      <c r="U45" s="75" t="s">
        <v>69</v>
      </c>
      <c r="V45" s="149">
        <v>2</v>
      </c>
    </row>
    <row r="46" spans="1:22" ht="18" customHeight="1" x14ac:dyDescent="0.35">
      <c r="A46" s="93">
        <v>24</v>
      </c>
      <c r="B46" s="145" t="s">
        <v>428</v>
      </c>
      <c r="C46" s="163">
        <v>20</v>
      </c>
      <c r="D46" s="93" t="s">
        <v>187</v>
      </c>
      <c r="E46" s="93" t="s">
        <v>399</v>
      </c>
      <c r="F46" s="94" t="s">
        <v>280</v>
      </c>
      <c r="G46" s="94" t="s">
        <v>236</v>
      </c>
      <c r="H46" s="95" t="s">
        <v>232</v>
      </c>
      <c r="I46" s="95"/>
      <c r="J46" s="171"/>
      <c r="K46" s="95" t="s">
        <v>283</v>
      </c>
      <c r="L46" s="95"/>
      <c r="M46" s="160"/>
      <c r="N46" s="160"/>
      <c r="O46" s="96">
        <v>1</v>
      </c>
      <c r="P46" s="97">
        <v>30</v>
      </c>
      <c r="Q46" s="96">
        <v>1</v>
      </c>
      <c r="R46" s="161">
        <v>30</v>
      </c>
      <c r="S46" s="148"/>
      <c r="T46" s="164"/>
      <c r="U46" s="75" t="s">
        <v>69</v>
      </c>
      <c r="V46" s="149">
        <v>1</v>
      </c>
    </row>
    <row r="47" spans="1:22" ht="18" customHeight="1" x14ac:dyDescent="0.35">
      <c r="A47" s="93">
        <v>26</v>
      </c>
      <c r="B47" s="145" t="s">
        <v>428</v>
      </c>
      <c r="C47" s="163">
        <v>22</v>
      </c>
      <c r="D47" s="93" t="s">
        <v>187</v>
      </c>
      <c r="E47" s="93" t="s">
        <v>399</v>
      </c>
      <c r="F47" s="94" t="s">
        <v>71</v>
      </c>
      <c r="G47" s="94" t="s">
        <v>237</v>
      </c>
      <c r="H47" s="95" t="s">
        <v>232</v>
      </c>
      <c r="I47" s="95"/>
      <c r="J47" s="171"/>
      <c r="K47" s="95" t="s">
        <v>283</v>
      </c>
      <c r="L47" s="95"/>
      <c r="M47" s="160"/>
      <c r="N47" s="160"/>
      <c r="O47" s="96">
        <v>2</v>
      </c>
      <c r="P47" s="97">
        <v>30</v>
      </c>
      <c r="Q47" s="96">
        <v>3</v>
      </c>
      <c r="R47" s="161">
        <v>180</v>
      </c>
      <c r="S47" s="148"/>
      <c r="T47" s="164"/>
      <c r="U47" s="75" t="s">
        <v>69</v>
      </c>
      <c r="V47" s="149">
        <v>6</v>
      </c>
    </row>
    <row r="48" spans="1:22" ht="18" customHeight="1" x14ac:dyDescent="0.35">
      <c r="A48" s="93">
        <v>1</v>
      </c>
      <c r="B48" s="145" t="s">
        <v>432</v>
      </c>
      <c r="C48" s="163">
        <v>1</v>
      </c>
      <c r="D48" s="93" t="s">
        <v>120</v>
      </c>
      <c r="E48" s="93" t="s">
        <v>393</v>
      </c>
      <c r="F48" s="94" t="s">
        <v>385</v>
      </c>
      <c r="G48" s="94" t="s">
        <v>236</v>
      </c>
      <c r="H48" s="95" t="s">
        <v>232</v>
      </c>
      <c r="I48" s="95"/>
      <c r="J48" s="160"/>
      <c r="K48" s="95" t="s">
        <v>283</v>
      </c>
      <c r="L48" s="95"/>
      <c r="M48" s="160"/>
      <c r="N48" s="160"/>
      <c r="O48" s="96">
        <v>1</v>
      </c>
      <c r="P48" s="97">
        <v>30</v>
      </c>
      <c r="Q48" s="96">
        <v>1</v>
      </c>
      <c r="R48" s="161">
        <v>30</v>
      </c>
      <c r="S48" s="148"/>
      <c r="T48" s="103" t="s">
        <v>432</v>
      </c>
      <c r="U48" s="75" t="s">
        <v>69</v>
      </c>
      <c r="V48" s="149">
        <v>1</v>
      </c>
    </row>
    <row r="49" spans="1:22" ht="18" customHeight="1" x14ac:dyDescent="0.35">
      <c r="A49" s="93">
        <v>7</v>
      </c>
      <c r="B49" s="145" t="s">
        <v>432</v>
      </c>
      <c r="C49" s="163">
        <v>5</v>
      </c>
      <c r="D49" s="93" t="s">
        <v>120</v>
      </c>
      <c r="E49" s="93" t="s">
        <v>393</v>
      </c>
      <c r="F49" s="94" t="s">
        <v>385</v>
      </c>
      <c r="G49" s="94" t="s">
        <v>237</v>
      </c>
      <c r="H49" s="95" t="s">
        <v>232</v>
      </c>
      <c r="I49" s="95"/>
      <c r="J49" s="171">
        <v>4.4156249999999994E-3</v>
      </c>
      <c r="K49" s="95"/>
      <c r="L49" s="95"/>
      <c r="M49" s="160"/>
      <c r="N49" s="160"/>
      <c r="O49" s="96">
        <v>1</v>
      </c>
      <c r="P49" s="97">
        <v>30</v>
      </c>
      <c r="Q49" s="96">
        <v>3</v>
      </c>
      <c r="R49" s="161">
        <v>90</v>
      </c>
      <c r="S49" s="148"/>
      <c r="T49" s="164"/>
      <c r="U49" s="75" t="s">
        <v>69</v>
      </c>
      <c r="V49" s="149">
        <v>3</v>
      </c>
    </row>
    <row r="50" spans="1:22" ht="18" customHeight="1" x14ac:dyDescent="0.35">
      <c r="A50" s="93">
        <v>10</v>
      </c>
      <c r="B50" s="145" t="s">
        <v>432</v>
      </c>
      <c r="C50" s="163">
        <v>7</v>
      </c>
      <c r="D50" s="93" t="s">
        <v>120</v>
      </c>
      <c r="E50" s="93" t="s">
        <v>393</v>
      </c>
      <c r="F50" s="94" t="s">
        <v>385</v>
      </c>
      <c r="G50" s="94" t="s">
        <v>237</v>
      </c>
      <c r="H50" s="95" t="s">
        <v>232</v>
      </c>
      <c r="I50" s="95"/>
      <c r="J50" s="171"/>
      <c r="K50" s="95" t="s">
        <v>283</v>
      </c>
      <c r="L50" s="95"/>
      <c r="M50" s="160"/>
      <c r="N50" s="160"/>
      <c r="O50" s="96">
        <v>2</v>
      </c>
      <c r="P50" s="97">
        <v>30</v>
      </c>
      <c r="Q50" s="96">
        <v>3</v>
      </c>
      <c r="R50" s="161">
        <v>180</v>
      </c>
      <c r="S50" s="148"/>
      <c r="T50" s="164"/>
      <c r="U50" s="75" t="s">
        <v>69</v>
      </c>
      <c r="V50" s="149">
        <v>6</v>
      </c>
    </row>
    <row r="51" spans="1:22" ht="18" customHeight="1" x14ac:dyDescent="0.35">
      <c r="A51" s="93">
        <v>11</v>
      </c>
      <c r="B51" s="145" t="s">
        <v>432</v>
      </c>
      <c r="C51" s="163">
        <v>8</v>
      </c>
      <c r="D51" s="93" t="s">
        <v>120</v>
      </c>
      <c r="E51" s="93" t="s">
        <v>393</v>
      </c>
      <c r="F51" s="94" t="s">
        <v>385</v>
      </c>
      <c r="G51" s="94" t="s">
        <v>237</v>
      </c>
      <c r="H51" s="95" t="s">
        <v>232</v>
      </c>
      <c r="I51" s="95"/>
      <c r="J51" s="160"/>
      <c r="K51" s="95" t="s">
        <v>283</v>
      </c>
      <c r="L51" s="95"/>
      <c r="M51" s="160"/>
      <c r="N51" s="160"/>
      <c r="O51" s="96">
        <v>2</v>
      </c>
      <c r="P51" s="97">
        <v>30</v>
      </c>
      <c r="Q51" s="96">
        <v>3</v>
      </c>
      <c r="R51" s="161">
        <v>180</v>
      </c>
      <c r="S51" s="148"/>
      <c r="T51" s="164"/>
      <c r="U51" s="75" t="s">
        <v>69</v>
      </c>
      <c r="V51" s="149">
        <v>6</v>
      </c>
    </row>
    <row r="52" spans="1:22" ht="18" customHeight="1" x14ac:dyDescent="0.35">
      <c r="A52" s="93">
        <v>13</v>
      </c>
      <c r="B52" s="145" t="s">
        <v>432</v>
      </c>
      <c r="C52" s="163">
        <v>10</v>
      </c>
      <c r="D52" s="93" t="s">
        <v>120</v>
      </c>
      <c r="E52" s="93" t="s">
        <v>393</v>
      </c>
      <c r="F52" s="94" t="s">
        <v>385</v>
      </c>
      <c r="G52" s="94" t="s">
        <v>236</v>
      </c>
      <c r="H52" s="95" t="s">
        <v>232</v>
      </c>
      <c r="I52" s="95"/>
      <c r="J52" s="171"/>
      <c r="K52" s="95" t="s">
        <v>283</v>
      </c>
      <c r="L52" s="95"/>
      <c r="M52" s="160"/>
      <c r="N52" s="160"/>
      <c r="O52" s="96">
        <v>2</v>
      </c>
      <c r="P52" s="97">
        <v>30</v>
      </c>
      <c r="Q52" s="96">
        <v>1</v>
      </c>
      <c r="R52" s="161">
        <v>60</v>
      </c>
      <c r="S52" s="148"/>
      <c r="T52" s="164"/>
      <c r="U52" s="75" t="s">
        <v>69</v>
      </c>
      <c r="V52" s="149">
        <v>2</v>
      </c>
    </row>
    <row r="53" spans="1:22" ht="18" customHeight="1" x14ac:dyDescent="0.35">
      <c r="A53" s="93">
        <v>14</v>
      </c>
      <c r="B53" s="145" t="s">
        <v>432</v>
      </c>
      <c r="C53" s="163">
        <v>11</v>
      </c>
      <c r="D53" s="93" t="s">
        <v>120</v>
      </c>
      <c r="E53" s="93" t="s">
        <v>393</v>
      </c>
      <c r="F53" s="94" t="s">
        <v>385</v>
      </c>
      <c r="G53" s="94" t="s">
        <v>236</v>
      </c>
      <c r="H53" s="95" t="s">
        <v>232</v>
      </c>
      <c r="I53" s="95"/>
      <c r="J53" s="160"/>
      <c r="K53" s="95" t="s">
        <v>283</v>
      </c>
      <c r="L53" s="95"/>
      <c r="M53" s="160"/>
      <c r="N53" s="160"/>
      <c r="O53" s="96">
        <v>2</v>
      </c>
      <c r="P53" s="97">
        <v>30</v>
      </c>
      <c r="Q53" s="96">
        <v>2</v>
      </c>
      <c r="R53" s="161">
        <v>120</v>
      </c>
      <c r="S53" s="148"/>
      <c r="T53" s="164"/>
      <c r="U53" s="75" t="s">
        <v>69</v>
      </c>
      <c r="V53" s="149">
        <v>4</v>
      </c>
    </row>
    <row r="54" spans="1:22" ht="18" customHeight="1" x14ac:dyDescent="0.35">
      <c r="A54" s="93">
        <v>15</v>
      </c>
      <c r="B54" s="145" t="s">
        <v>432</v>
      </c>
      <c r="C54" s="163">
        <v>12</v>
      </c>
      <c r="D54" s="93" t="s">
        <v>120</v>
      </c>
      <c r="E54" s="93" t="s">
        <v>393</v>
      </c>
      <c r="F54" s="94" t="s">
        <v>385</v>
      </c>
      <c r="G54" s="94" t="s">
        <v>236</v>
      </c>
      <c r="H54" s="95" t="s">
        <v>232</v>
      </c>
      <c r="I54" s="95"/>
      <c r="J54" s="160"/>
      <c r="K54" s="95" t="s">
        <v>283</v>
      </c>
      <c r="L54" s="95"/>
      <c r="M54" s="160"/>
      <c r="N54" s="160"/>
      <c r="O54" s="96">
        <v>1</v>
      </c>
      <c r="P54" s="97">
        <v>30</v>
      </c>
      <c r="Q54" s="96">
        <v>2</v>
      </c>
      <c r="R54" s="161">
        <v>60</v>
      </c>
      <c r="S54" s="148"/>
      <c r="T54" s="164"/>
      <c r="U54" s="75" t="s">
        <v>69</v>
      </c>
      <c r="V54" s="149">
        <v>2</v>
      </c>
    </row>
    <row r="57" spans="1:22" ht="18" customHeight="1" x14ac:dyDescent="0.35">
      <c r="A57" s="93">
        <v>4</v>
      </c>
      <c r="B57" s="145" t="s">
        <v>516</v>
      </c>
      <c r="C57" s="163">
        <v>4</v>
      </c>
      <c r="D57" s="93" t="s">
        <v>133</v>
      </c>
      <c r="E57" s="93" t="s">
        <v>517</v>
      </c>
      <c r="F57" s="94" t="s">
        <v>159</v>
      </c>
      <c r="G57" s="94" t="s">
        <v>236</v>
      </c>
      <c r="H57" s="95" t="s">
        <v>232</v>
      </c>
      <c r="I57" s="95"/>
      <c r="J57" s="160"/>
      <c r="K57" s="95" t="s">
        <v>283</v>
      </c>
      <c r="L57" s="95"/>
      <c r="M57" s="160"/>
      <c r="N57" s="160"/>
      <c r="O57" s="96">
        <v>2</v>
      </c>
      <c r="P57" s="97">
        <v>30</v>
      </c>
      <c r="Q57" s="96">
        <v>1</v>
      </c>
      <c r="R57" s="161">
        <v>60</v>
      </c>
      <c r="S57" s="148" t="s">
        <v>494</v>
      </c>
      <c r="T57" s="164"/>
      <c r="U57" s="75" t="s">
        <v>69</v>
      </c>
      <c r="V57" s="149">
        <v>2</v>
      </c>
    </row>
    <row r="58" spans="1:22" ht="18" customHeight="1" x14ac:dyDescent="0.35">
      <c r="A58" s="93">
        <v>7</v>
      </c>
      <c r="B58" s="145" t="s">
        <v>516</v>
      </c>
      <c r="C58" s="163">
        <v>7</v>
      </c>
      <c r="D58" s="93" t="s">
        <v>133</v>
      </c>
      <c r="E58" s="93" t="s">
        <v>517</v>
      </c>
      <c r="F58" s="94" t="s">
        <v>159</v>
      </c>
      <c r="G58" s="94" t="s">
        <v>250</v>
      </c>
      <c r="H58" s="95" t="s">
        <v>232</v>
      </c>
      <c r="I58" s="95"/>
      <c r="J58" s="181"/>
      <c r="K58" s="95" t="s">
        <v>283</v>
      </c>
      <c r="L58" s="95"/>
      <c r="M58" s="160"/>
      <c r="N58" s="160"/>
      <c r="O58" s="96">
        <v>2</v>
      </c>
      <c r="P58" s="97">
        <v>30</v>
      </c>
      <c r="Q58" s="96">
        <v>1</v>
      </c>
      <c r="R58" s="161">
        <v>60</v>
      </c>
      <c r="S58" s="148" t="s">
        <v>494</v>
      </c>
      <c r="T58" s="164"/>
      <c r="U58" s="75" t="s">
        <v>69</v>
      </c>
      <c r="V58" s="149">
        <v>2</v>
      </c>
    </row>
    <row r="59" spans="1:22" ht="18" customHeight="1" x14ac:dyDescent="0.35">
      <c r="A59" s="93">
        <v>13</v>
      </c>
      <c r="B59" s="145" t="s">
        <v>516</v>
      </c>
      <c r="C59" s="163">
        <v>13</v>
      </c>
      <c r="D59" s="93" t="s">
        <v>133</v>
      </c>
      <c r="E59" s="93" t="s">
        <v>517</v>
      </c>
      <c r="F59" s="94" t="s">
        <v>159</v>
      </c>
      <c r="G59" s="94" t="s">
        <v>237</v>
      </c>
      <c r="H59" s="95" t="s">
        <v>232</v>
      </c>
      <c r="I59" s="95"/>
      <c r="J59" s="160"/>
      <c r="K59" s="95" t="s">
        <v>283</v>
      </c>
      <c r="L59" s="95"/>
      <c r="M59" s="160"/>
      <c r="N59" s="160"/>
      <c r="O59" s="96">
        <v>2</v>
      </c>
      <c r="P59" s="97">
        <v>30</v>
      </c>
      <c r="Q59" s="96">
        <v>3</v>
      </c>
      <c r="R59" s="161">
        <v>180</v>
      </c>
      <c r="S59" s="148" t="s">
        <v>494</v>
      </c>
      <c r="T59" s="164"/>
      <c r="U59" s="75" t="s">
        <v>69</v>
      </c>
      <c r="V59" s="149">
        <v>6</v>
      </c>
    </row>
    <row r="60" spans="1:22" ht="18" customHeight="1" x14ac:dyDescent="0.35">
      <c r="A60" s="93">
        <v>11</v>
      </c>
      <c r="B60" s="145" t="s">
        <v>520</v>
      </c>
      <c r="C60" s="163">
        <v>36</v>
      </c>
      <c r="D60" s="93" t="s">
        <v>133</v>
      </c>
      <c r="E60" s="93" t="s">
        <v>517</v>
      </c>
      <c r="F60" s="94" t="s">
        <v>521</v>
      </c>
      <c r="G60" s="94" t="s">
        <v>250</v>
      </c>
      <c r="H60" s="95" t="s">
        <v>232</v>
      </c>
      <c r="I60" s="95"/>
      <c r="J60" s="171">
        <v>4.4156249999999994E-3</v>
      </c>
      <c r="K60" s="95"/>
      <c r="L60" s="95"/>
      <c r="M60" s="160"/>
      <c r="N60" s="160"/>
      <c r="O60" s="96">
        <v>1</v>
      </c>
      <c r="P60" s="97">
        <v>30</v>
      </c>
      <c r="Q60" s="96">
        <v>1</v>
      </c>
      <c r="R60" s="161">
        <v>30</v>
      </c>
      <c r="S60" s="148" t="s">
        <v>494</v>
      </c>
      <c r="T60" s="164"/>
      <c r="U60" s="75" t="s">
        <v>67</v>
      </c>
      <c r="V60" s="149">
        <v>1</v>
      </c>
    </row>
    <row r="63" spans="1:22" ht="18" customHeight="1" x14ac:dyDescent="0.35">
      <c r="A63" s="96">
        <v>1</v>
      </c>
      <c r="B63" s="177" t="s">
        <v>538</v>
      </c>
      <c r="C63" s="163"/>
      <c r="D63" s="93" t="s">
        <v>80</v>
      </c>
      <c r="E63" s="93" t="s">
        <v>539</v>
      </c>
      <c r="F63" s="94" t="s">
        <v>540</v>
      </c>
      <c r="G63" s="94" t="s">
        <v>250</v>
      </c>
      <c r="H63" s="95" t="s">
        <v>232</v>
      </c>
      <c r="I63" s="95"/>
      <c r="J63" s="160"/>
      <c r="K63" s="95" t="s">
        <v>283</v>
      </c>
      <c r="L63" s="95"/>
      <c r="M63" s="160"/>
      <c r="N63" s="160"/>
      <c r="O63" s="96">
        <v>1</v>
      </c>
      <c r="P63" s="97">
        <v>30</v>
      </c>
      <c r="Q63" s="96">
        <v>1</v>
      </c>
      <c r="R63" s="161">
        <v>30</v>
      </c>
      <c r="S63" s="148" t="s">
        <v>494</v>
      </c>
      <c r="T63" s="103" t="s">
        <v>593</v>
      </c>
      <c r="U63" s="75" t="s">
        <v>157</v>
      </c>
      <c r="V63" s="149">
        <v>1</v>
      </c>
    </row>
    <row r="64" spans="1:22" ht="18" customHeight="1" x14ac:dyDescent="0.35">
      <c r="A64" s="96">
        <v>6</v>
      </c>
      <c r="B64" s="177" t="s">
        <v>543</v>
      </c>
      <c r="C64" s="163"/>
      <c r="D64" s="93" t="s">
        <v>189</v>
      </c>
      <c r="E64" s="93" t="s">
        <v>544</v>
      </c>
      <c r="F64" s="94" t="s">
        <v>385</v>
      </c>
      <c r="G64" s="94" t="s">
        <v>237</v>
      </c>
      <c r="H64" s="95" t="s">
        <v>232</v>
      </c>
      <c r="I64" s="95"/>
      <c r="J64" s="160"/>
      <c r="K64" s="95" t="s">
        <v>283</v>
      </c>
      <c r="L64" s="95"/>
      <c r="M64" s="160"/>
      <c r="N64" s="160"/>
      <c r="O64" s="96">
        <v>2</v>
      </c>
      <c r="P64" s="97">
        <v>30</v>
      </c>
      <c r="Q64" s="96">
        <v>3</v>
      </c>
      <c r="R64" s="161">
        <v>180</v>
      </c>
      <c r="S64" s="148" t="s">
        <v>494</v>
      </c>
      <c r="T64" s="177" t="s">
        <v>543</v>
      </c>
      <c r="U64" s="75" t="s">
        <v>157</v>
      </c>
      <c r="V64" s="149">
        <v>6</v>
      </c>
    </row>
    <row r="65" spans="16:24" ht="18" customHeight="1" thickBot="1" x14ac:dyDescent="0.4"/>
    <row r="66" spans="16:24" ht="18" customHeight="1" thickBot="1" x14ac:dyDescent="0.5">
      <c r="P66" s="99" t="s">
        <v>85</v>
      </c>
      <c r="R66" s="100">
        <f>SUM(R8:R65)</f>
        <v>5400</v>
      </c>
      <c r="T66" s="165"/>
      <c r="U66" s="101" t="s">
        <v>86</v>
      </c>
      <c r="V66" s="166">
        <f>SUBTOTAL(9,V8:V65)</f>
        <v>180</v>
      </c>
    </row>
    <row r="67" spans="16:24" ht="18" customHeight="1" thickTop="1" x14ac:dyDescent="0.35">
      <c r="W67" s="162"/>
      <c r="X67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691A-3972-47A9-82CB-B000601D042C}">
  <sheetPr>
    <pageSetUpPr fitToPage="1"/>
  </sheetPr>
  <dimension ref="A1:X27"/>
  <sheetViews>
    <sheetView topLeftCell="A8" zoomScaleNormal="100" workbookViewId="0">
      <selection activeCell="U8" sqref="U1:U1048576"/>
    </sheetView>
  </sheetViews>
  <sheetFormatPr defaultRowHeight="18" customHeight="1" x14ac:dyDescent="0.35"/>
  <cols>
    <col min="1" max="1" width="4.54296875" customWidth="1"/>
    <col min="2" max="3" width="17.269531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2" width="7.7265625" customWidth="1"/>
    <col min="13" max="13" width="7.26953125" customWidth="1"/>
    <col min="14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f>A11+1</f>
        <v>1</v>
      </c>
      <c r="B10" s="145" t="s">
        <v>306</v>
      </c>
      <c r="C10" s="163">
        <v>13</v>
      </c>
      <c r="D10" s="93" t="s">
        <v>124</v>
      </c>
      <c r="E10" s="170" t="s">
        <v>125</v>
      </c>
      <c r="F10" s="94" t="s">
        <v>282</v>
      </c>
      <c r="G10" s="94" t="s">
        <v>236</v>
      </c>
      <c r="H10" s="95" t="s">
        <v>248</v>
      </c>
      <c r="I10" s="95"/>
      <c r="J10" s="160"/>
      <c r="K10" s="95" t="s">
        <v>249</v>
      </c>
      <c r="L10" s="95"/>
      <c r="M10" s="160"/>
      <c r="N10" s="160"/>
      <c r="O10" s="96">
        <v>1</v>
      </c>
      <c r="P10" s="97">
        <v>65</v>
      </c>
      <c r="Q10" s="96">
        <v>1</v>
      </c>
      <c r="R10" s="161">
        <f t="shared" ref="R10" si="0">O10*P10*Q10</f>
        <v>65</v>
      </c>
      <c r="S10" s="148"/>
      <c r="T10" s="148"/>
      <c r="U10" s="75" t="s">
        <v>157</v>
      </c>
      <c r="V10" s="103">
        <f t="shared" ref="V10" si="1">O10*Q10</f>
        <v>1</v>
      </c>
    </row>
    <row r="13" spans="1:22" ht="18" customHeight="1" x14ac:dyDescent="0.35">
      <c r="A13" s="93">
        <v>15</v>
      </c>
      <c r="B13" s="145" t="s">
        <v>427</v>
      </c>
      <c r="C13" s="163">
        <v>15</v>
      </c>
      <c r="D13" s="93" t="s">
        <v>133</v>
      </c>
      <c r="E13" s="93" t="s">
        <v>402</v>
      </c>
      <c r="F13" s="94" t="s">
        <v>406</v>
      </c>
      <c r="G13" s="94" t="s">
        <v>236</v>
      </c>
      <c r="H13" s="95" t="s">
        <v>248</v>
      </c>
      <c r="I13" s="95"/>
      <c r="J13" s="178"/>
      <c r="K13" s="95" t="s">
        <v>249</v>
      </c>
      <c r="L13" s="95"/>
      <c r="M13" s="160"/>
      <c r="N13" s="160"/>
      <c r="O13" s="96">
        <v>2</v>
      </c>
      <c r="P13" s="97">
        <v>65</v>
      </c>
      <c r="Q13" s="96">
        <v>4</v>
      </c>
      <c r="R13" s="161">
        <v>520</v>
      </c>
      <c r="S13" s="148"/>
      <c r="T13" s="164"/>
      <c r="U13" s="75" t="s">
        <v>69</v>
      </c>
      <c r="V13" s="149">
        <v>8</v>
      </c>
    </row>
    <row r="14" spans="1:22" ht="18" customHeight="1" x14ac:dyDescent="0.35">
      <c r="A14" s="93">
        <v>2</v>
      </c>
      <c r="B14" s="145" t="s">
        <v>432</v>
      </c>
      <c r="C14" s="163">
        <v>2</v>
      </c>
      <c r="D14" s="93" t="s">
        <v>120</v>
      </c>
      <c r="E14" s="93" t="s">
        <v>393</v>
      </c>
      <c r="F14" s="94" t="s">
        <v>385</v>
      </c>
      <c r="G14" s="94" t="s">
        <v>236</v>
      </c>
      <c r="H14" s="95" t="s">
        <v>248</v>
      </c>
      <c r="I14" s="95"/>
      <c r="J14" s="160">
        <v>7.8500000000000011E-3</v>
      </c>
      <c r="K14" s="95"/>
      <c r="L14" s="95"/>
      <c r="M14" s="160"/>
      <c r="N14" s="160"/>
      <c r="O14" s="96">
        <v>1</v>
      </c>
      <c r="P14" s="97">
        <v>65</v>
      </c>
      <c r="Q14" s="96">
        <v>3</v>
      </c>
      <c r="R14" s="161">
        <v>195</v>
      </c>
      <c r="S14" s="148"/>
      <c r="T14" s="164"/>
      <c r="U14" s="75" t="s">
        <v>69</v>
      </c>
      <c r="V14" s="149">
        <v>3</v>
      </c>
    </row>
    <row r="15" spans="1:22" ht="18" customHeight="1" x14ac:dyDescent="0.35">
      <c r="A15" s="93">
        <v>12</v>
      </c>
      <c r="B15" s="145" t="s">
        <v>432</v>
      </c>
      <c r="C15" s="163">
        <v>9</v>
      </c>
      <c r="D15" s="93" t="s">
        <v>120</v>
      </c>
      <c r="E15" s="93" t="s">
        <v>393</v>
      </c>
      <c r="F15" s="94" t="s">
        <v>385</v>
      </c>
      <c r="G15" s="94" t="s">
        <v>236</v>
      </c>
      <c r="H15" s="95" t="s">
        <v>248</v>
      </c>
      <c r="I15" s="95"/>
      <c r="J15" s="160"/>
      <c r="K15" s="95" t="s">
        <v>249</v>
      </c>
      <c r="L15" s="95"/>
      <c r="M15" s="160"/>
      <c r="N15" s="160"/>
      <c r="O15" s="96">
        <v>2</v>
      </c>
      <c r="P15" s="97">
        <v>65</v>
      </c>
      <c r="Q15" s="96">
        <v>1</v>
      </c>
      <c r="R15" s="161">
        <v>130</v>
      </c>
      <c r="S15" s="148"/>
      <c r="T15" s="164"/>
      <c r="U15" s="75" t="s">
        <v>69</v>
      </c>
      <c r="V15" s="149">
        <v>2</v>
      </c>
    </row>
    <row r="16" spans="1:22" ht="18" customHeight="1" x14ac:dyDescent="0.35">
      <c r="A16" s="93">
        <v>16</v>
      </c>
      <c r="B16" s="145" t="s">
        <v>432</v>
      </c>
      <c r="C16" s="163">
        <v>13</v>
      </c>
      <c r="D16" s="93" t="s">
        <v>120</v>
      </c>
      <c r="E16" s="93" t="s">
        <v>393</v>
      </c>
      <c r="F16" s="94" t="s">
        <v>385</v>
      </c>
      <c r="G16" s="94" t="s">
        <v>236</v>
      </c>
      <c r="H16" s="95" t="s">
        <v>248</v>
      </c>
      <c r="I16" s="95"/>
      <c r="J16" s="160">
        <v>7.8500000000000011E-3</v>
      </c>
      <c r="K16" s="95"/>
      <c r="L16" s="95"/>
      <c r="M16" s="160"/>
      <c r="N16" s="160"/>
      <c r="O16" s="96">
        <v>1</v>
      </c>
      <c r="P16" s="97">
        <v>65</v>
      </c>
      <c r="Q16" s="96">
        <v>1</v>
      </c>
      <c r="R16" s="161">
        <v>65</v>
      </c>
      <c r="S16" s="148"/>
      <c r="T16" s="164"/>
      <c r="U16" s="75" t="s">
        <v>69</v>
      </c>
      <c r="V16" s="149">
        <v>1</v>
      </c>
    </row>
    <row r="17" spans="1:24" ht="18" customHeight="1" x14ac:dyDescent="0.35">
      <c r="A17" s="93">
        <v>20</v>
      </c>
      <c r="B17" s="145" t="s">
        <v>432</v>
      </c>
      <c r="C17" s="163">
        <v>15</v>
      </c>
      <c r="D17" s="93" t="s">
        <v>120</v>
      </c>
      <c r="E17" s="93" t="s">
        <v>393</v>
      </c>
      <c r="F17" s="94" t="s">
        <v>385</v>
      </c>
      <c r="G17" s="94" t="s">
        <v>236</v>
      </c>
      <c r="H17" s="95" t="s">
        <v>248</v>
      </c>
      <c r="I17" s="95"/>
      <c r="J17" s="160">
        <v>7.8500000000000011E-3</v>
      </c>
      <c r="K17" s="95"/>
      <c r="L17" s="95"/>
      <c r="M17" s="160"/>
      <c r="N17" s="160"/>
      <c r="O17" s="96">
        <v>1</v>
      </c>
      <c r="P17" s="97">
        <v>65</v>
      </c>
      <c r="Q17" s="96">
        <v>2</v>
      </c>
      <c r="R17" s="161">
        <v>130</v>
      </c>
      <c r="S17" s="148"/>
      <c r="T17" s="164"/>
      <c r="U17" s="75" t="s">
        <v>69</v>
      </c>
      <c r="V17" s="149">
        <v>2</v>
      </c>
    </row>
    <row r="18" spans="1:24" ht="18" customHeight="1" x14ac:dyDescent="0.35">
      <c r="A18" s="93">
        <v>28</v>
      </c>
      <c r="B18" s="145" t="s">
        <v>432</v>
      </c>
      <c r="C18" s="163">
        <v>20</v>
      </c>
      <c r="D18" s="93" t="s">
        <v>120</v>
      </c>
      <c r="E18" s="93" t="s">
        <v>393</v>
      </c>
      <c r="F18" s="94" t="s">
        <v>385</v>
      </c>
      <c r="G18" s="94" t="s">
        <v>236</v>
      </c>
      <c r="H18" s="95" t="s">
        <v>248</v>
      </c>
      <c r="I18" s="95"/>
      <c r="J18" s="160">
        <v>7.8500000000000011E-3</v>
      </c>
      <c r="K18" s="95"/>
      <c r="L18" s="95"/>
      <c r="M18" s="160"/>
      <c r="N18" s="160"/>
      <c r="O18" s="96">
        <v>1</v>
      </c>
      <c r="P18" s="97">
        <v>65</v>
      </c>
      <c r="Q18" s="96">
        <v>1</v>
      </c>
      <c r="R18" s="161">
        <v>65</v>
      </c>
      <c r="S18" s="148"/>
      <c r="T18" s="164"/>
      <c r="U18" s="75" t="s">
        <v>69</v>
      </c>
      <c r="V18" s="149">
        <v>1</v>
      </c>
    </row>
    <row r="19" spans="1:24" ht="18" customHeight="1" x14ac:dyDescent="0.35">
      <c r="A19" s="93">
        <v>32</v>
      </c>
      <c r="B19" s="145" t="s">
        <v>432</v>
      </c>
      <c r="C19" s="163">
        <v>22</v>
      </c>
      <c r="D19" s="93" t="s">
        <v>120</v>
      </c>
      <c r="E19" s="93" t="s">
        <v>393</v>
      </c>
      <c r="F19" s="94" t="s">
        <v>385</v>
      </c>
      <c r="G19" s="94" t="s">
        <v>236</v>
      </c>
      <c r="H19" s="95" t="s">
        <v>248</v>
      </c>
      <c r="I19" s="95"/>
      <c r="J19" s="160">
        <v>7.8500000000000011E-3</v>
      </c>
      <c r="K19" s="95"/>
      <c r="L19" s="95"/>
      <c r="M19" s="160"/>
      <c r="N19" s="160"/>
      <c r="O19" s="96">
        <v>1</v>
      </c>
      <c r="P19" s="97">
        <v>65</v>
      </c>
      <c r="Q19" s="96">
        <v>1</v>
      </c>
      <c r="R19" s="161">
        <v>65</v>
      </c>
      <c r="S19" s="148"/>
      <c r="T19" s="164"/>
      <c r="U19" s="75" t="s">
        <v>69</v>
      </c>
      <c r="V19" s="149">
        <v>1</v>
      </c>
    </row>
    <row r="22" spans="1:24" ht="18" customHeight="1" x14ac:dyDescent="0.35">
      <c r="A22" s="93">
        <v>8</v>
      </c>
      <c r="B22" s="145" t="s">
        <v>516</v>
      </c>
      <c r="C22" s="163">
        <v>8</v>
      </c>
      <c r="D22" s="93" t="s">
        <v>133</v>
      </c>
      <c r="E22" s="93" t="s">
        <v>517</v>
      </c>
      <c r="F22" s="94" t="s">
        <v>159</v>
      </c>
      <c r="G22" s="94" t="s">
        <v>236</v>
      </c>
      <c r="H22" s="95" t="s">
        <v>248</v>
      </c>
      <c r="I22" s="95"/>
      <c r="J22" s="171"/>
      <c r="K22" s="95" t="s">
        <v>249</v>
      </c>
      <c r="L22" s="95"/>
      <c r="M22" s="160"/>
      <c r="N22" s="160"/>
      <c r="O22" s="96">
        <v>2</v>
      </c>
      <c r="P22" s="97">
        <v>65</v>
      </c>
      <c r="Q22" s="96">
        <v>1</v>
      </c>
      <c r="R22" s="161">
        <v>130</v>
      </c>
      <c r="S22" s="148" t="s">
        <v>494</v>
      </c>
      <c r="T22" s="164"/>
      <c r="U22" s="75" t="s">
        <v>69</v>
      </c>
      <c r="V22" s="149">
        <v>2</v>
      </c>
    </row>
    <row r="23" spans="1:24" ht="18" customHeight="1" x14ac:dyDescent="0.35">
      <c r="A23" s="93">
        <v>9</v>
      </c>
      <c r="B23" s="145" t="s">
        <v>516</v>
      </c>
      <c r="C23" s="163">
        <v>9</v>
      </c>
      <c r="D23" s="93" t="s">
        <v>133</v>
      </c>
      <c r="E23" s="93" t="s">
        <v>517</v>
      </c>
      <c r="F23" s="94" t="s">
        <v>159</v>
      </c>
      <c r="G23" s="94" t="s">
        <v>237</v>
      </c>
      <c r="H23" s="95" t="s">
        <v>248</v>
      </c>
      <c r="I23" s="95"/>
      <c r="J23" s="160"/>
      <c r="K23" s="95" t="s">
        <v>249</v>
      </c>
      <c r="L23" s="95"/>
      <c r="M23" s="160"/>
      <c r="N23" s="160"/>
      <c r="O23" s="96">
        <v>2</v>
      </c>
      <c r="P23" s="97">
        <v>65</v>
      </c>
      <c r="Q23" s="96">
        <v>3</v>
      </c>
      <c r="R23" s="161">
        <v>390</v>
      </c>
      <c r="S23" s="148" t="s">
        <v>494</v>
      </c>
      <c r="T23" s="164"/>
      <c r="U23" s="75" t="s">
        <v>69</v>
      </c>
      <c r="V23" s="149">
        <v>6</v>
      </c>
    </row>
    <row r="24" spans="1:24" ht="18" customHeight="1" x14ac:dyDescent="0.35">
      <c r="A24" s="93">
        <v>11</v>
      </c>
      <c r="B24" s="145" t="s">
        <v>516</v>
      </c>
      <c r="C24" s="163">
        <v>11</v>
      </c>
      <c r="D24" s="93" t="s">
        <v>133</v>
      </c>
      <c r="E24" s="93" t="s">
        <v>517</v>
      </c>
      <c r="F24" s="94" t="s">
        <v>159</v>
      </c>
      <c r="G24" s="94" t="s">
        <v>250</v>
      </c>
      <c r="H24" s="95" t="s">
        <v>248</v>
      </c>
      <c r="I24" s="95"/>
      <c r="J24" s="171"/>
      <c r="K24" s="95" t="s">
        <v>249</v>
      </c>
      <c r="L24" s="95"/>
      <c r="M24" s="160"/>
      <c r="N24" s="160"/>
      <c r="O24" s="96">
        <v>2</v>
      </c>
      <c r="P24" s="97">
        <v>65</v>
      </c>
      <c r="Q24" s="96">
        <v>1</v>
      </c>
      <c r="R24" s="161">
        <v>130</v>
      </c>
      <c r="S24" s="148" t="s">
        <v>494</v>
      </c>
      <c r="T24" s="164"/>
      <c r="U24" s="75" t="s">
        <v>69</v>
      </c>
      <c r="V24" s="149">
        <v>2</v>
      </c>
    </row>
    <row r="25" spans="1:24" ht="18" customHeight="1" thickBot="1" x14ac:dyDescent="0.4"/>
    <row r="26" spans="1:24" ht="18" customHeight="1" thickBot="1" x14ac:dyDescent="0.5">
      <c r="P26" s="99" t="s">
        <v>85</v>
      </c>
      <c r="R26" s="100">
        <f>SUM(R8:R25)</f>
        <v>1885</v>
      </c>
      <c r="T26" s="165"/>
      <c r="U26" s="101" t="s">
        <v>86</v>
      </c>
      <c r="V26" s="166">
        <f>SUBTOTAL(9,V8:V25)</f>
        <v>29</v>
      </c>
    </row>
    <row r="27" spans="1:24" ht="18" customHeight="1" thickTop="1" x14ac:dyDescent="0.35">
      <c r="W27" s="162"/>
      <c r="X27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9C12-6A71-48C3-943B-920CE3F7EBFB}">
  <sheetPr>
    <pageSetUpPr fitToPage="1"/>
  </sheetPr>
  <dimension ref="A1:X49"/>
  <sheetViews>
    <sheetView topLeftCell="H36" zoomScaleNormal="100" workbookViewId="0">
      <selection activeCell="T46" sqref="T46"/>
    </sheetView>
  </sheetViews>
  <sheetFormatPr defaultRowHeight="18" customHeight="1" x14ac:dyDescent="0.35"/>
  <cols>
    <col min="1" max="1" width="4.54296875" customWidth="1"/>
    <col min="2" max="3" width="17.81640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36</v>
      </c>
      <c r="B10" s="145" t="s">
        <v>306</v>
      </c>
      <c r="C10" s="163">
        <v>4</v>
      </c>
      <c r="D10" s="93" t="s">
        <v>124</v>
      </c>
      <c r="E10" s="170" t="s">
        <v>125</v>
      </c>
      <c r="F10" s="94" t="s">
        <v>282</v>
      </c>
      <c r="G10" s="94" t="s">
        <v>236</v>
      </c>
      <c r="H10" s="95" t="s">
        <v>249</v>
      </c>
      <c r="I10" s="95"/>
      <c r="J10" s="160"/>
      <c r="K10" s="95" t="s">
        <v>307</v>
      </c>
      <c r="L10" s="95"/>
      <c r="M10" s="160"/>
      <c r="N10" s="160"/>
      <c r="O10" s="96">
        <v>1</v>
      </c>
      <c r="P10" s="97">
        <v>125</v>
      </c>
      <c r="Q10" s="96">
        <v>1</v>
      </c>
      <c r="R10" s="161">
        <v>125</v>
      </c>
      <c r="S10" s="148"/>
      <c r="T10" s="148"/>
      <c r="U10" s="75" t="s">
        <v>157</v>
      </c>
      <c r="V10" s="103">
        <v>1</v>
      </c>
    </row>
    <row r="11" spans="1:22" ht="18" customHeight="1" x14ac:dyDescent="0.35">
      <c r="A11" s="93">
        <v>37</v>
      </c>
      <c r="B11" s="145" t="s">
        <v>306</v>
      </c>
      <c r="C11" s="163">
        <v>5</v>
      </c>
      <c r="D11" s="93" t="s">
        <v>124</v>
      </c>
      <c r="E11" s="170" t="s">
        <v>125</v>
      </c>
      <c r="F11" s="94" t="s">
        <v>282</v>
      </c>
      <c r="G11" s="94" t="s">
        <v>236</v>
      </c>
      <c r="H11" s="95" t="s">
        <v>283</v>
      </c>
      <c r="I11" s="95"/>
      <c r="J11" s="160"/>
      <c r="K11" s="95" t="s">
        <v>308</v>
      </c>
      <c r="L11" s="95"/>
      <c r="M11" s="160"/>
      <c r="N11" s="160"/>
      <c r="O11" s="96">
        <v>1</v>
      </c>
      <c r="P11" s="97">
        <v>125</v>
      </c>
      <c r="Q11" s="96">
        <v>1</v>
      </c>
      <c r="R11" s="161">
        <v>125</v>
      </c>
      <c r="S11" s="148"/>
      <c r="T11" s="148"/>
      <c r="U11" s="75" t="s">
        <v>157</v>
      </c>
      <c r="V11" s="103">
        <v>1</v>
      </c>
    </row>
    <row r="12" spans="1:22" ht="18" customHeight="1" x14ac:dyDescent="0.35">
      <c r="A12" s="93">
        <v>38</v>
      </c>
      <c r="B12" s="145" t="s">
        <v>306</v>
      </c>
      <c r="C12" s="163">
        <v>6</v>
      </c>
      <c r="D12" s="93" t="s">
        <v>124</v>
      </c>
      <c r="E12" s="170" t="s">
        <v>125</v>
      </c>
      <c r="F12" s="94" t="s">
        <v>282</v>
      </c>
      <c r="G12" s="94" t="s">
        <v>236</v>
      </c>
      <c r="H12" s="95" t="s">
        <v>249</v>
      </c>
      <c r="I12" s="95"/>
      <c r="J12" s="160"/>
      <c r="K12" s="95" t="s">
        <v>307</v>
      </c>
      <c r="L12" s="95"/>
      <c r="M12" s="160"/>
      <c r="N12" s="160"/>
      <c r="O12" s="96">
        <v>1</v>
      </c>
      <c r="P12" s="97">
        <v>125</v>
      </c>
      <c r="Q12" s="96">
        <v>1</v>
      </c>
      <c r="R12" s="161">
        <v>125</v>
      </c>
      <c r="S12" s="148"/>
      <c r="T12" s="148"/>
      <c r="U12" s="75" t="s">
        <v>157</v>
      </c>
      <c r="V12" s="103">
        <v>1</v>
      </c>
    </row>
    <row r="13" spans="1:22" ht="18" customHeight="1" x14ac:dyDescent="0.35">
      <c r="A13" s="93">
        <v>44</v>
      </c>
      <c r="B13" s="145" t="s">
        <v>306</v>
      </c>
      <c r="C13" s="163">
        <v>12</v>
      </c>
      <c r="D13" s="93" t="s">
        <v>124</v>
      </c>
      <c r="E13" s="170" t="s">
        <v>125</v>
      </c>
      <c r="F13" s="94" t="s">
        <v>282</v>
      </c>
      <c r="G13" s="94" t="s">
        <v>236</v>
      </c>
      <c r="H13" s="95" t="s">
        <v>249</v>
      </c>
      <c r="I13" s="95"/>
      <c r="J13" s="171"/>
      <c r="K13" s="95" t="s">
        <v>307</v>
      </c>
      <c r="L13" s="95"/>
      <c r="M13" s="160"/>
      <c r="N13" s="160"/>
      <c r="O13" s="96">
        <v>1</v>
      </c>
      <c r="P13" s="97">
        <v>125</v>
      </c>
      <c r="Q13" s="96">
        <v>1</v>
      </c>
      <c r="R13" s="161">
        <v>125</v>
      </c>
      <c r="S13" s="148"/>
      <c r="T13" s="148"/>
      <c r="U13" s="75" t="s">
        <v>157</v>
      </c>
      <c r="V13" s="103">
        <v>1</v>
      </c>
    </row>
    <row r="14" spans="1:22" ht="18" customHeight="1" x14ac:dyDescent="0.35">
      <c r="A14" s="93">
        <v>52</v>
      </c>
      <c r="B14" s="145" t="s">
        <v>306</v>
      </c>
      <c r="C14" s="163">
        <v>20</v>
      </c>
      <c r="D14" s="93" t="s">
        <v>124</v>
      </c>
      <c r="E14" s="170" t="s">
        <v>125</v>
      </c>
      <c r="F14" s="94" t="s">
        <v>282</v>
      </c>
      <c r="G14" s="94" t="s">
        <v>236</v>
      </c>
      <c r="H14" s="95" t="s">
        <v>249</v>
      </c>
      <c r="I14" s="95"/>
      <c r="J14" s="160"/>
      <c r="K14" s="95" t="s">
        <v>307</v>
      </c>
      <c r="L14" s="95"/>
      <c r="M14" s="160"/>
      <c r="N14" s="160"/>
      <c r="O14" s="96">
        <v>1</v>
      </c>
      <c r="P14" s="97">
        <v>125</v>
      </c>
      <c r="Q14" s="96">
        <v>1</v>
      </c>
      <c r="R14" s="161">
        <v>125</v>
      </c>
      <c r="S14" s="148"/>
      <c r="T14" s="148"/>
      <c r="U14" s="75" t="s">
        <v>157</v>
      </c>
      <c r="V14" s="103">
        <v>1</v>
      </c>
    </row>
    <row r="15" spans="1:22" ht="18" customHeight="1" x14ac:dyDescent="0.35">
      <c r="A15" s="93">
        <v>60</v>
      </c>
      <c r="B15" s="145" t="s">
        <v>309</v>
      </c>
      <c r="C15" s="163">
        <v>28</v>
      </c>
      <c r="D15" s="93" t="s">
        <v>124</v>
      </c>
      <c r="E15" s="170" t="s">
        <v>125</v>
      </c>
      <c r="F15" s="94" t="s">
        <v>282</v>
      </c>
      <c r="G15" s="94" t="s">
        <v>236</v>
      </c>
      <c r="H15" s="95" t="s">
        <v>249</v>
      </c>
      <c r="I15" s="95"/>
      <c r="J15" s="160"/>
      <c r="K15" s="95" t="s">
        <v>307</v>
      </c>
      <c r="L15" s="95"/>
      <c r="M15" s="160"/>
      <c r="N15" s="160"/>
      <c r="O15" s="96">
        <v>1</v>
      </c>
      <c r="P15" s="97">
        <v>125</v>
      </c>
      <c r="Q15" s="96">
        <v>1</v>
      </c>
      <c r="R15" s="161">
        <v>125</v>
      </c>
      <c r="S15" s="148"/>
      <c r="T15" s="148"/>
      <c r="U15" s="75" t="s">
        <v>157</v>
      </c>
      <c r="V15" s="103">
        <v>1</v>
      </c>
    </row>
    <row r="16" spans="1:22" ht="18" customHeight="1" x14ac:dyDescent="0.35">
      <c r="A16" s="93">
        <v>66</v>
      </c>
      <c r="B16" s="145" t="s">
        <v>309</v>
      </c>
      <c r="C16" s="163">
        <v>34</v>
      </c>
      <c r="D16" s="93" t="s">
        <v>124</v>
      </c>
      <c r="E16" s="170" t="s">
        <v>125</v>
      </c>
      <c r="F16" s="94" t="s">
        <v>282</v>
      </c>
      <c r="G16" s="94" t="s">
        <v>236</v>
      </c>
      <c r="H16" s="95" t="s">
        <v>249</v>
      </c>
      <c r="I16" s="95"/>
      <c r="J16" s="160"/>
      <c r="K16" s="95" t="s">
        <v>307</v>
      </c>
      <c r="L16" s="95"/>
      <c r="M16" s="160"/>
      <c r="N16" s="160"/>
      <c r="O16" s="96">
        <v>1</v>
      </c>
      <c r="P16" s="97">
        <v>125</v>
      </c>
      <c r="Q16" s="96">
        <v>1</v>
      </c>
      <c r="R16" s="161">
        <v>125</v>
      </c>
      <c r="S16" s="148"/>
      <c r="T16" s="148"/>
      <c r="U16" s="75" t="s">
        <v>157</v>
      </c>
      <c r="V16" s="103">
        <v>1</v>
      </c>
    </row>
    <row r="17" spans="1:24" ht="18" customHeight="1" x14ac:dyDescent="0.35">
      <c r="A17" s="93">
        <v>75</v>
      </c>
      <c r="B17" s="145" t="s">
        <v>309</v>
      </c>
      <c r="C17" s="163">
        <v>43</v>
      </c>
      <c r="D17" s="93" t="s">
        <v>124</v>
      </c>
      <c r="E17" s="170" t="s">
        <v>125</v>
      </c>
      <c r="F17" s="94" t="s">
        <v>282</v>
      </c>
      <c r="G17" s="94" t="s">
        <v>236</v>
      </c>
      <c r="H17" s="95" t="s">
        <v>249</v>
      </c>
      <c r="I17" s="95"/>
      <c r="J17" s="160"/>
      <c r="K17" s="95" t="s">
        <v>307</v>
      </c>
      <c r="L17" s="95"/>
      <c r="M17" s="160"/>
      <c r="N17" s="160"/>
      <c r="O17" s="96">
        <v>1</v>
      </c>
      <c r="P17" s="97">
        <v>125</v>
      </c>
      <c r="Q17" s="96">
        <v>1</v>
      </c>
      <c r="R17" s="161">
        <v>125</v>
      </c>
      <c r="S17" s="148"/>
      <c r="T17" s="148"/>
      <c r="U17" s="75" t="s">
        <v>157</v>
      </c>
      <c r="V17" s="103">
        <v>1</v>
      </c>
    </row>
    <row r="18" spans="1:24" ht="18" customHeight="1" x14ac:dyDescent="0.35">
      <c r="A18" s="93">
        <v>77</v>
      </c>
      <c r="B18" s="145" t="s">
        <v>309</v>
      </c>
      <c r="C18" s="163">
        <v>45</v>
      </c>
      <c r="D18" s="93" t="s">
        <v>124</v>
      </c>
      <c r="E18" s="170" t="s">
        <v>125</v>
      </c>
      <c r="F18" s="94" t="s">
        <v>282</v>
      </c>
      <c r="G18" s="94" t="s">
        <v>236</v>
      </c>
      <c r="H18" s="95" t="s">
        <v>249</v>
      </c>
      <c r="I18" s="95"/>
      <c r="J18" s="160"/>
      <c r="K18" s="95" t="s">
        <v>307</v>
      </c>
      <c r="L18" s="95"/>
      <c r="M18" s="160"/>
      <c r="N18" s="160"/>
      <c r="O18" s="96">
        <v>1</v>
      </c>
      <c r="P18" s="97">
        <v>125</v>
      </c>
      <c r="Q18" s="96">
        <v>1</v>
      </c>
      <c r="R18" s="161">
        <v>125</v>
      </c>
      <c r="S18" s="148"/>
      <c r="T18" s="148"/>
      <c r="U18" s="75" t="s">
        <v>157</v>
      </c>
      <c r="V18" s="103">
        <v>1</v>
      </c>
    </row>
    <row r="19" spans="1:24" ht="18" customHeight="1" x14ac:dyDescent="0.35">
      <c r="A19" s="93">
        <v>78</v>
      </c>
      <c r="B19" s="145" t="s">
        <v>309</v>
      </c>
      <c r="C19" s="163">
        <v>46</v>
      </c>
      <c r="D19" s="93" t="s">
        <v>124</v>
      </c>
      <c r="E19" s="170" t="s">
        <v>125</v>
      </c>
      <c r="F19" s="94" t="s">
        <v>282</v>
      </c>
      <c r="G19" s="94" t="s">
        <v>236</v>
      </c>
      <c r="H19" s="95" t="s">
        <v>249</v>
      </c>
      <c r="I19" s="95"/>
      <c r="J19" s="171"/>
      <c r="K19" s="95" t="s">
        <v>307</v>
      </c>
      <c r="L19" s="95"/>
      <c r="M19" s="160"/>
      <c r="N19" s="160"/>
      <c r="O19" s="96">
        <v>1</v>
      </c>
      <c r="P19" s="97">
        <v>125</v>
      </c>
      <c r="Q19" s="96">
        <v>1</v>
      </c>
      <c r="R19" s="161">
        <v>125</v>
      </c>
      <c r="S19" s="148"/>
      <c r="T19" s="148"/>
      <c r="U19" s="75" t="s">
        <v>157</v>
      </c>
      <c r="V19" s="103">
        <v>1</v>
      </c>
    </row>
    <row r="20" spans="1:24" ht="18" customHeight="1" x14ac:dyDescent="0.35">
      <c r="A20" s="93">
        <v>84</v>
      </c>
      <c r="B20" s="145" t="s">
        <v>309</v>
      </c>
      <c r="C20" s="163">
        <v>52</v>
      </c>
      <c r="D20" s="93" t="s">
        <v>124</v>
      </c>
      <c r="E20" s="170" t="s">
        <v>125</v>
      </c>
      <c r="F20" s="94" t="s">
        <v>282</v>
      </c>
      <c r="G20" s="94" t="s">
        <v>236</v>
      </c>
      <c r="H20" s="95" t="s">
        <v>283</v>
      </c>
      <c r="I20" s="95"/>
      <c r="J20" s="160"/>
      <c r="K20" s="95" t="s">
        <v>308</v>
      </c>
      <c r="L20" s="95"/>
      <c r="M20" s="160"/>
      <c r="N20" s="160"/>
      <c r="O20" s="96">
        <v>1</v>
      </c>
      <c r="P20" s="97">
        <v>125</v>
      </c>
      <c r="Q20" s="96">
        <v>1</v>
      </c>
      <c r="R20" s="161">
        <v>125</v>
      </c>
      <c r="S20" s="148"/>
      <c r="T20" s="148"/>
      <c r="U20" s="75" t="s">
        <v>157</v>
      </c>
      <c r="V20" s="103">
        <v>1</v>
      </c>
    </row>
    <row r="21" spans="1:24" ht="18" customHeight="1" x14ac:dyDescent="0.35">
      <c r="A21" s="93">
        <v>86</v>
      </c>
      <c r="B21" s="145" t="s">
        <v>311</v>
      </c>
      <c r="C21" s="163">
        <v>54</v>
      </c>
      <c r="D21" s="93" t="s">
        <v>124</v>
      </c>
      <c r="E21" s="170" t="s">
        <v>125</v>
      </c>
      <c r="F21" s="94" t="s">
        <v>282</v>
      </c>
      <c r="G21" s="94" t="s">
        <v>236</v>
      </c>
      <c r="H21" s="95" t="s">
        <v>249</v>
      </c>
      <c r="I21" s="95"/>
      <c r="J21" s="160"/>
      <c r="K21" s="95" t="s">
        <v>307</v>
      </c>
      <c r="L21" s="95"/>
      <c r="M21" s="160"/>
      <c r="N21" s="160"/>
      <c r="O21" s="96">
        <v>1</v>
      </c>
      <c r="P21" s="97">
        <v>125</v>
      </c>
      <c r="Q21" s="96">
        <v>1</v>
      </c>
      <c r="R21" s="161">
        <v>125</v>
      </c>
      <c r="S21" s="148"/>
      <c r="T21" s="148"/>
      <c r="U21" s="75" t="s">
        <v>157</v>
      </c>
      <c r="V21" s="103">
        <v>1</v>
      </c>
    </row>
    <row r="22" spans="1:24" ht="18" customHeight="1" x14ac:dyDescent="0.35">
      <c r="A22" s="93">
        <v>88</v>
      </c>
      <c r="B22" s="145" t="s">
        <v>311</v>
      </c>
      <c r="C22" s="163">
        <v>56</v>
      </c>
      <c r="D22" s="93" t="s">
        <v>124</v>
      </c>
      <c r="E22" s="170" t="s">
        <v>125</v>
      </c>
      <c r="F22" s="94" t="s">
        <v>282</v>
      </c>
      <c r="G22" s="94" t="s">
        <v>236</v>
      </c>
      <c r="H22" s="95" t="s">
        <v>283</v>
      </c>
      <c r="I22" s="95"/>
      <c r="J22" s="160"/>
      <c r="K22" s="95" t="s">
        <v>308</v>
      </c>
      <c r="L22" s="95"/>
      <c r="M22" s="160"/>
      <c r="N22" s="160"/>
      <c r="O22" s="96">
        <v>1</v>
      </c>
      <c r="P22" s="97">
        <v>125</v>
      </c>
      <c r="Q22" s="96">
        <v>1</v>
      </c>
      <c r="R22" s="161">
        <v>125</v>
      </c>
      <c r="S22" s="148"/>
      <c r="T22" s="148"/>
      <c r="U22" s="75" t="s">
        <v>157</v>
      </c>
      <c r="V22" s="103">
        <v>1</v>
      </c>
    </row>
    <row r="23" spans="1:24" ht="18" customHeight="1" x14ac:dyDescent="0.35">
      <c r="A23" s="93">
        <v>96</v>
      </c>
      <c r="B23" s="145" t="s">
        <v>311</v>
      </c>
      <c r="C23" s="163">
        <v>64</v>
      </c>
      <c r="D23" s="93" t="s">
        <v>124</v>
      </c>
      <c r="E23" s="170" t="s">
        <v>125</v>
      </c>
      <c r="F23" s="94" t="s">
        <v>282</v>
      </c>
      <c r="G23" s="94" t="s">
        <v>236</v>
      </c>
      <c r="H23" s="95" t="s">
        <v>249</v>
      </c>
      <c r="I23" s="95"/>
      <c r="J23" s="160"/>
      <c r="K23" s="95" t="s">
        <v>307</v>
      </c>
      <c r="L23" s="95"/>
      <c r="M23" s="160"/>
      <c r="N23" s="160"/>
      <c r="O23" s="96">
        <v>1</v>
      </c>
      <c r="P23" s="97">
        <v>125</v>
      </c>
      <c r="Q23" s="96">
        <v>1</v>
      </c>
      <c r="R23" s="161">
        <v>125</v>
      </c>
      <c r="S23" s="148"/>
      <c r="T23" s="148"/>
      <c r="U23" s="75" t="s">
        <v>157</v>
      </c>
      <c r="V23" s="103">
        <v>1</v>
      </c>
    </row>
    <row r="24" spans="1:24" ht="18" customHeight="1" x14ac:dyDescent="0.35">
      <c r="A24" s="93">
        <v>106</v>
      </c>
      <c r="B24" s="145" t="s">
        <v>311</v>
      </c>
      <c r="C24" s="163">
        <v>74</v>
      </c>
      <c r="D24" s="93" t="s">
        <v>124</v>
      </c>
      <c r="E24" s="170" t="s">
        <v>125</v>
      </c>
      <c r="F24" s="94" t="s">
        <v>282</v>
      </c>
      <c r="G24" s="94" t="s">
        <v>236</v>
      </c>
      <c r="H24" s="95" t="s">
        <v>249</v>
      </c>
      <c r="I24" s="95"/>
      <c r="J24" s="160"/>
      <c r="K24" s="95" t="s">
        <v>307</v>
      </c>
      <c r="L24" s="32"/>
      <c r="M24" s="32"/>
      <c r="N24" s="160"/>
      <c r="O24" s="96">
        <v>1</v>
      </c>
      <c r="P24" s="97">
        <v>125</v>
      </c>
      <c r="Q24" s="96">
        <v>1</v>
      </c>
      <c r="R24" s="161">
        <v>125</v>
      </c>
      <c r="S24" s="148"/>
      <c r="T24" s="148"/>
      <c r="U24" s="75" t="s">
        <v>157</v>
      </c>
      <c r="V24" s="103">
        <v>1</v>
      </c>
    </row>
    <row r="25" spans="1:24" ht="18" customHeight="1" x14ac:dyDescent="0.35">
      <c r="A25" s="93">
        <v>107</v>
      </c>
      <c r="B25" s="145" t="s">
        <v>311</v>
      </c>
      <c r="C25" s="163">
        <v>75</v>
      </c>
      <c r="D25" s="93" t="s">
        <v>124</v>
      </c>
      <c r="E25" s="170" t="s">
        <v>125</v>
      </c>
      <c r="F25" s="94" t="s">
        <v>282</v>
      </c>
      <c r="G25" s="94" t="s">
        <v>236</v>
      </c>
      <c r="H25" s="95" t="s">
        <v>283</v>
      </c>
      <c r="I25" s="95"/>
      <c r="J25" s="160"/>
      <c r="K25" s="95" t="s">
        <v>308</v>
      </c>
      <c r="L25" s="95"/>
      <c r="M25" s="160"/>
      <c r="N25" s="160"/>
      <c r="O25" s="96">
        <v>1</v>
      </c>
      <c r="P25" s="97">
        <v>125</v>
      </c>
      <c r="Q25" s="96">
        <v>1</v>
      </c>
      <c r="R25" s="161">
        <v>125</v>
      </c>
      <c r="S25" s="148"/>
      <c r="T25" s="148"/>
      <c r="U25" s="75" t="s">
        <v>157</v>
      </c>
      <c r="V25" s="103">
        <v>1</v>
      </c>
    </row>
    <row r="26" spans="1:24" ht="18" customHeight="1" x14ac:dyDescent="0.35">
      <c r="A26" s="93">
        <v>108</v>
      </c>
      <c r="B26" s="145" t="s">
        <v>311</v>
      </c>
      <c r="C26" s="163">
        <v>76</v>
      </c>
      <c r="D26" s="93" t="s">
        <v>124</v>
      </c>
      <c r="E26" s="170" t="s">
        <v>125</v>
      </c>
      <c r="F26" s="94" t="s">
        <v>282</v>
      </c>
      <c r="G26" s="94" t="s">
        <v>236</v>
      </c>
      <c r="H26" s="95" t="s">
        <v>283</v>
      </c>
      <c r="I26" s="95"/>
      <c r="J26" s="171"/>
      <c r="K26" s="95" t="s">
        <v>308</v>
      </c>
      <c r="L26" s="95"/>
      <c r="M26" s="160"/>
      <c r="N26" s="160"/>
      <c r="O26" s="96">
        <v>1</v>
      </c>
      <c r="P26" s="97">
        <v>125</v>
      </c>
      <c r="Q26" s="96">
        <v>1</v>
      </c>
      <c r="R26" s="161">
        <v>125</v>
      </c>
      <c r="S26" s="148"/>
      <c r="T26" s="148"/>
      <c r="U26" s="75" t="s">
        <v>157</v>
      </c>
      <c r="V26" s="103">
        <v>1</v>
      </c>
    </row>
    <row r="29" spans="1:24" ht="18" customHeight="1" x14ac:dyDescent="0.35">
      <c r="A29" s="93">
        <v>6</v>
      </c>
      <c r="B29" s="145" t="s">
        <v>427</v>
      </c>
      <c r="C29" s="163">
        <v>6</v>
      </c>
      <c r="D29" s="93" t="s">
        <v>133</v>
      </c>
      <c r="E29" s="93" t="s">
        <v>402</v>
      </c>
      <c r="F29" s="94" t="s">
        <v>405</v>
      </c>
      <c r="G29" s="94" t="s">
        <v>236</v>
      </c>
      <c r="H29" s="95" t="s">
        <v>249</v>
      </c>
      <c r="I29" s="95"/>
      <c r="J29" s="160"/>
      <c r="K29" s="95" t="s">
        <v>307</v>
      </c>
      <c r="L29" s="95"/>
      <c r="M29" s="160"/>
      <c r="N29" s="160"/>
      <c r="O29" s="96">
        <v>2</v>
      </c>
      <c r="P29" s="97">
        <v>125</v>
      </c>
      <c r="Q29" s="96">
        <v>1</v>
      </c>
      <c r="R29" s="161">
        <v>250</v>
      </c>
      <c r="S29" s="148"/>
      <c r="T29" s="164"/>
      <c r="U29" s="75" t="s">
        <v>69</v>
      </c>
      <c r="V29" s="149">
        <v>2</v>
      </c>
    </row>
    <row r="30" spans="1:24" ht="18" customHeight="1" x14ac:dyDescent="0.35">
      <c r="A30" s="93">
        <v>23</v>
      </c>
      <c r="B30" s="145" t="s">
        <v>428</v>
      </c>
      <c r="C30" s="163">
        <v>19</v>
      </c>
      <c r="D30" s="93" t="s">
        <v>187</v>
      </c>
      <c r="E30" s="93" t="s">
        <v>399</v>
      </c>
      <c r="F30" s="94" t="s">
        <v>280</v>
      </c>
      <c r="G30" s="94" t="s">
        <v>236</v>
      </c>
      <c r="H30" s="95" t="s">
        <v>249</v>
      </c>
      <c r="I30" s="95"/>
      <c r="J30" s="178"/>
      <c r="K30" s="95" t="s">
        <v>307</v>
      </c>
      <c r="L30" s="95"/>
      <c r="M30" s="160"/>
      <c r="N30" s="160"/>
      <c r="O30" s="96">
        <v>1</v>
      </c>
      <c r="P30" s="97">
        <v>125</v>
      </c>
      <c r="Q30" s="96">
        <v>2</v>
      </c>
      <c r="R30" s="161">
        <v>250</v>
      </c>
      <c r="S30" s="148"/>
      <c r="T30" s="164"/>
      <c r="U30" s="75" t="s">
        <v>69</v>
      </c>
      <c r="V30" s="149">
        <v>2</v>
      </c>
    </row>
    <row r="31" spans="1:24" ht="18" customHeight="1" x14ac:dyDescent="0.35">
      <c r="W31" s="162"/>
      <c r="X31" s="162"/>
    </row>
    <row r="33" spans="1:22" ht="18" customHeight="1" x14ac:dyDescent="0.35">
      <c r="A33" s="93">
        <v>25</v>
      </c>
      <c r="B33" s="145" t="s">
        <v>516</v>
      </c>
      <c r="C33" s="163">
        <v>25</v>
      </c>
      <c r="D33" s="93" t="s">
        <v>133</v>
      </c>
      <c r="E33" s="93" t="s">
        <v>517</v>
      </c>
      <c r="F33" s="94" t="s">
        <v>135</v>
      </c>
      <c r="G33" s="94" t="s">
        <v>236</v>
      </c>
      <c r="H33" s="95" t="s">
        <v>249</v>
      </c>
      <c r="I33" s="95"/>
      <c r="J33" s="171"/>
      <c r="K33" s="95" t="s">
        <v>307</v>
      </c>
      <c r="L33" s="95"/>
      <c r="M33" s="160"/>
      <c r="N33" s="160"/>
      <c r="O33" s="96">
        <v>2</v>
      </c>
      <c r="P33" s="97">
        <v>125</v>
      </c>
      <c r="Q33" s="96">
        <v>1</v>
      </c>
      <c r="R33" s="161">
        <v>250</v>
      </c>
      <c r="S33" s="148" t="s">
        <v>494</v>
      </c>
      <c r="T33" s="164"/>
      <c r="U33" s="75" t="s">
        <v>69</v>
      </c>
      <c r="V33" s="149">
        <v>2</v>
      </c>
    </row>
    <row r="34" spans="1:22" ht="18" customHeight="1" x14ac:dyDescent="0.35">
      <c r="A34" s="93">
        <v>2</v>
      </c>
      <c r="B34" s="145" t="s">
        <v>519</v>
      </c>
      <c r="C34" s="163">
        <v>27</v>
      </c>
      <c r="D34" s="93" t="s">
        <v>133</v>
      </c>
      <c r="E34" s="93" t="s">
        <v>517</v>
      </c>
      <c r="F34" s="94" t="s">
        <v>135</v>
      </c>
      <c r="G34" s="94" t="s">
        <v>236</v>
      </c>
      <c r="H34" s="95" t="s">
        <v>249</v>
      </c>
      <c r="I34" s="95"/>
      <c r="J34" s="160"/>
      <c r="K34" s="95" t="s">
        <v>307</v>
      </c>
      <c r="L34" s="95"/>
      <c r="M34" s="160"/>
      <c r="N34" s="160"/>
      <c r="O34" s="96">
        <v>2</v>
      </c>
      <c r="P34" s="97">
        <v>125</v>
      </c>
      <c r="Q34" s="96">
        <v>1</v>
      </c>
      <c r="R34" s="161">
        <v>250</v>
      </c>
      <c r="S34" s="148" t="s">
        <v>494</v>
      </c>
      <c r="T34" s="164"/>
      <c r="U34" s="75" t="s">
        <v>69</v>
      </c>
      <c r="V34" s="149">
        <v>2</v>
      </c>
    </row>
    <row r="35" spans="1:22" ht="18" customHeight="1" x14ac:dyDescent="0.35">
      <c r="A35" s="93">
        <v>4</v>
      </c>
      <c r="B35" s="145" t="s">
        <v>519</v>
      </c>
      <c r="C35" s="163">
        <v>29</v>
      </c>
      <c r="D35" s="93" t="s">
        <v>133</v>
      </c>
      <c r="E35" s="93" t="s">
        <v>517</v>
      </c>
      <c r="F35" s="94" t="s">
        <v>135</v>
      </c>
      <c r="G35" s="94" t="s">
        <v>236</v>
      </c>
      <c r="H35" s="95" t="s">
        <v>249</v>
      </c>
      <c r="I35" s="95"/>
      <c r="J35" s="160"/>
      <c r="K35" s="95" t="s">
        <v>307</v>
      </c>
      <c r="L35" s="95"/>
      <c r="M35" s="160"/>
      <c r="N35" s="160"/>
      <c r="O35" s="96">
        <v>2</v>
      </c>
      <c r="P35" s="97">
        <v>125</v>
      </c>
      <c r="Q35" s="96">
        <v>4</v>
      </c>
      <c r="R35" s="161">
        <v>1000</v>
      </c>
      <c r="S35" s="148" t="s">
        <v>494</v>
      </c>
      <c r="T35" s="164"/>
      <c r="U35" s="75" t="s">
        <v>69</v>
      </c>
      <c r="V35" s="149">
        <v>8</v>
      </c>
    </row>
    <row r="36" spans="1:22" ht="18" customHeight="1" x14ac:dyDescent="0.35">
      <c r="A36" s="93">
        <v>7</v>
      </c>
      <c r="B36" s="145" t="s">
        <v>519</v>
      </c>
      <c r="C36" s="163">
        <v>32</v>
      </c>
      <c r="D36" s="93" t="s">
        <v>133</v>
      </c>
      <c r="E36" s="93" t="s">
        <v>517</v>
      </c>
      <c r="F36" s="94" t="s">
        <v>135</v>
      </c>
      <c r="G36" s="94" t="s">
        <v>236</v>
      </c>
      <c r="H36" s="95" t="s">
        <v>249</v>
      </c>
      <c r="I36" s="95"/>
      <c r="J36" s="181"/>
      <c r="K36" s="95" t="s">
        <v>307</v>
      </c>
      <c r="L36" s="95"/>
      <c r="M36" s="160"/>
      <c r="N36" s="160"/>
      <c r="O36" s="96">
        <v>2</v>
      </c>
      <c r="P36" s="97">
        <v>125</v>
      </c>
      <c r="Q36" s="96">
        <v>1</v>
      </c>
      <c r="R36" s="161">
        <v>250</v>
      </c>
      <c r="S36" s="148" t="s">
        <v>494</v>
      </c>
      <c r="T36" s="164"/>
      <c r="U36" s="75" t="s">
        <v>69</v>
      </c>
      <c r="V36" s="149">
        <v>2</v>
      </c>
    </row>
    <row r="37" spans="1:22" ht="18" customHeight="1" x14ac:dyDescent="0.35">
      <c r="A37" s="93">
        <v>9</v>
      </c>
      <c r="B37" s="145" t="s">
        <v>519</v>
      </c>
      <c r="C37" s="163">
        <v>34</v>
      </c>
      <c r="D37" s="93" t="s">
        <v>133</v>
      </c>
      <c r="E37" s="93" t="s">
        <v>517</v>
      </c>
      <c r="F37" s="94" t="s">
        <v>135</v>
      </c>
      <c r="G37" s="94" t="s">
        <v>236</v>
      </c>
      <c r="H37" s="95" t="s">
        <v>249</v>
      </c>
      <c r="I37" s="95"/>
      <c r="J37" s="160"/>
      <c r="K37" s="95" t="s">
        <v>307</v>
      </c>
      <c r="L37" s="95"/>
      <c r="M37" s="160"/>
      <c r="N37" s="160"/>
      <c r="O37" s="96">
        <v>2</v>
      </c>
      <c r="P37" s="97">
        <v>125</v>
      </c>
      <c r="Q37" s="96">
        <v>1</v>
      </c>
      <c r="R37" s="161">
        <v>250</v>
      </c>
      <c r="S37" s="148" t="s">
        <v>494</v>
      </c>
      <c r="T37" s="164"/>
      <c r="U37" s="75" t="s">
        <v>69</v>
      </c>
      <c r="V37" s="149">
        <v>2</v>
      </c>
    </row>
    <row r="38" spans="1:22" ht="18" customHeight="1" x14ac:dyDescent="0.35">
      <c r="A38" s="93">
        <v>10</v>
      </c>
      <c r="B38" s="145" t="s">
        <v>519</v>
      </c>
      <c r="C38" s="163">
        <v>35</v>
      </c>
      <c r="D38" s="93" t="s">
        <v>133</v>
      </c>
      <c r="E38" s="93" t="s">
        <v>517</v>
      </c>
      <c r="F38" s="94" t="s">
        <v>135</v>
      </c>
      <c r="G38" s="94" t="s">
        <v>236</v>
      </c>
      <c r="H38" s="95" t="s">
        <v>249</v>
      </c>
      <c r="I38" s="95"/>
      <c r="J38" s="160"/>
      <c r="K38" s="95" t="s">
        <v>307</v>
      </c>
      <c r="L38" s="95"/>
      <c r="M38" s="160"/>
      <c r="N38" s="160"/>
      <c r="O38" s="96">
        <v>2</v>
      </c>
      <c r="P38" s="97">
        <v>125</v>
      </c>
      <c r="Q38" s="96">
        <v>1</v>
      </c>
      <c r="R38" s="161">
        <v>250</v>
      </c>
      <c r="S38" s="148" t="s">
        <v>494</v>
      </c>
      <c r="T38" s="164"/>
      <c r="U38" s="75" t="s">
        <v>69</v>
      </c>
      <c r="V38" s="149">
        <v>2</v>
      </c>
    </row>
    <row r="41" spans="1:22" ht="18" customHeight="1" x14ac:dyDescent="0.35">
      <c r="A41" s="93">
        <v>3</v>
      </c>
      <c r="B41" s="177" t="s">
        <v>522</v>
      </c>
      <c r="C41" s="163"/>
      <c r="D41" s="93" t="s">
        <v>172</v>
      </c>
      <c r="E41" s="93" t="s">
        <v>523</v>
      </c>
      <c r="F41" s="94" t="s">
        <v>385</v>
      </c>
      <c r="G41" s="94" t="s">
        <v>236</v>
      </c>
      <c r="H41" s="95" t="s">
        <v>249</v>
      </c>
      <c r="I41" s="95"/>
      <c r="J41" s="160"/>
      <c r="K41" s="95" t="s">
        <v>307</v>
      </c>
      <c r="L41" s="95"/>
      <c r="M41" s="160"/>
      <c r="N41" s="160"/>
      <c r="O41" s="96">
        <v>1</v>
      </c>
      <c r="P41" s="97">
        <v>125</v>
      </c>
      <c r="Q41" s="96">
        <v>1</v>
      </c>
      <c r="R41" s="161">
        <v>125</v>
      </c>
      <c r="S41" s="148"/>
      <c r="T41" s="177" t="s">
        <v>522</v>
      </c>
      <c r="U41" s="75" t="s">
        <v>67</v>
      </c>
      <c r="V41" s="149">
        <v>1</v>
      </c>
    </row>
    <row r="42" spans="1:22" ht="18" customHeight="1" x14ac:dyDescent="0.35">
      <c r="A42" s="96">
        <v>2</v>
      </c>
      <c r="B42" s="177" t="s">
        <v>531</v>
      </c>
      <c r="C42" s="163"/>
      <c r="D42" s="93" t="s">
        <v>532</v>
      </c>
      <c r="E42" s="93" t="s">
        <v>533</v>
      </c>
      <c r="F42" s="94" t="s">
        <v>263</v>
      </c>
      <c r="G42" s="94" t="s">
        <v>236</v>
      </c>
      <c r="H42" s="95" t="s">
        <v>249</v>
      </c>
      <c r="I42" s="95"/>
      <c r="J42" s="160"/>
      <c r="K42" s="95" t="s">
        <v>307</v>
      </c>
      <c r="L42" s="95"/>
      <c r="M42" s="160"/>
      <c r="N42" s="160"/>
      <c r="O42" s="96">
        <v>1</v>
      </c>
      <c r="P42" s="97">
        <v>125</v>
      </c>
      <c r="Q42" s="96">
        <v>1</v>
      </c>
      <c r="R42" s="161">
        <v>125</v>
      </c>
      <c r="S42" s="148" t="s">
        <v>494</v>
      </c>
      <c r="T42" s="177" t="s">
        <v>531</v>
      </c>
      <c r="U42" s="75" t="s">
        <v>157</v>
      </c>
      <c r="V42" s="149">
        <v>1</v>
      </c>
    </row>
    <row r="43" spans="1:22" ht="18" customHeight="1" x14ac:dyDescent="0.35">
      <c r="A43" s="96">
        <v>9</v>
      </c>
      <c r="B43" s="177" t="s">
        <v>531</v>
      </c>
      <c r="C43" s="163"/>
      <c r="D43" s="93" t="s">
        <v>229</v>
      </c>
      <c r="E43" s="93" t="s">
        <v>533</v>
      </c>
      <c r="F43" s="94" t="s">
        <v>263</v>
      </c>
      <c r="G43" s="94" t="s">
        <v>236</v>
      </c>
      <c r="H43" s="95" t="s">
        <v>249</v>
      </c>
      <c r="I43" s="95"/>
      <c r="J43" s="160"/>
      <c r="K43" s="95" t="s">
        <v>307</v>
      </c>
      <c r="L43" s="95"/>
      <c r="M43" s="160"/>
      <c r="N43" s="160"/>
      <c r="O43" s="96">
        <v>1</v>
      </c>
      <c r="P43" s="97">
        <v>125</v>
      </c>
      <c r="Q43" s="96">
        <v>1</v>
      </c>
      <c r="R43" s="161">
        <v>125</v>
      </c>
      <c r="S43" s="148" t="s">
        <v>494</v>
      </c>
      <c r="T43" s="177" t="s">
        <v>531</v>
      </c>
      <c r="U43" s="75" t="s">
        <v>157</v>
      </c>
      <c r="V43" s="149">
        <v>1</v>
      </c>
    </row>
    <row r="44" spans="1:22" ht="18" customHeight="1" x14ac:dyDescent="0.35">
      <c r="A44" s="96">
        <v>3</v>
      </c>
      <c r="B44" s="177" t="s">
        <v>538</v>
      </c>
      <c r="C44" s="163"/>
      <c r="D44" s="93" t="s">
        <v>80</v>
      </c>
      <c r="E44" s="93" t="s">
        <v>539</v>
      </c>
      <c r="F44" s="94" t="s">
        <v>540</v>
      </c>
      <c r="G44" s="94" t="s">
        <v>236</v>
      </c>
      <c r="H44" s="95" t="s">
        <v>283</v>
      </c>
      <c r="I44" s="95"/>
      <c r="J44" s="160"/>
      <c r="K44" s="95" t="s">
        <v>308</v>
      </c>
      <c r="L44" s="95"/>
      <c r="M44" s="160"/>
      <c r="N44" s="160"/>
      <c r="O44" s="96">
        <v>1</v>
      </c>
      <c r="P44" s="97">
        <v>125</v>
      </c>
      <c r="Q44" s="96">
        <v>2</v>
      </c>
      <c r="R44" s="161">
        <v>250</v>
      </c>
      <c r="S44" s="148" t="s">
        <v>494</v>
      </c>
      <c r="T44" s="177" t="s">
        <v>538</v>
      </c>
      <c r="U44" s="75" t="s">
        <v>157</v>
      </c>
      <c r="V44" s="149">
        <v>2</v>
      </c>
    </row>
    <row r="45" spans="1:22" ht="18" customHeight="1" x14ac:dyDescent="0.35">
      <c r="A45" s="96">
        <v>5</v>
      </c>
      <c r="B45" s="177" t="s">
        <v>541</v>
      </c>
      <c r="C45" s="163"/>
      <c r="D45" s="93" t="s">
        <v>376</v>
      </c>
      <c r="E45" s="93" t="s">
        <v>542</v>
      </c>
      <c r="F45" s="94" t="s">
        <v>263</v>
      </c>
      <c r="G45" s="94" t="s">
        <v>236</v>
      </c>
      <c r="H45" s="95" t="s">
        <v>249</v>
      </c>
      <c r="I45" s="95"/>
      <c r="J45" s="160"/>
      <c r="K45" s="95" t="s">
        <v>307</v>
      </c>
      <c r="L45" s="95"/>
      <c r="M45" s="160"/>
      <c r="N45" s="160"/>
      <c r="O45" s="96">
        <v>1</v>
      </c>
      <c r="P45" s="97">
        <v>125</v>
      </c>
      <c r="Q45" s="96">
        <v>1</v>
      </c>
      <c r="R45" s="161">
        <v>125</v>
      </c>
      <c r="S45" s="148" t="s">
        <v>494</v>
      </c>
      <c r="T45" s="177" t="s">
        <v>541</v>
      </c>
      <c r="U45" s="75" t="s">
        <v>157</v>
      </c>
      <c r="V45" s="149">
        <v>1</v>
      </c>
    </row>
    <row r="46" spans="1:22" ht="18" customHeight="1" x14ac:dyDescent="0.35">
      <c r="A46" s="96">
        <v>2</v>
      </c>
      <c r="B46" s="177" t="s">
        <v>543</v>
      </c>
      <c r="C46" s="163"/>
      <c r="D46" s="93" t="s">
        <v>189</v>
      </c>
      <c r="E46" s="93" t="s">
        <v>544</v>
      </c>
      <c r="F46" s="94" t="s">
        <v>385</v>
      </c>
      <c r="G46" s="94" t="s">
        <v>236</v>
      </c>
      <c r="H46" s="95" t="s">
        <v>249</v>
      </c>
      <c r="I46" s="95"/>
      <c r="J46" s="160"/>
      <c r="K46" s="95" t="s">
        <v>307</v>
      </c>
      <c r="L46" s="95"/>
      <c r="M46" s="160"/>
      <c r="N46" s="160"/>
      <c r="O46" s="96">
        <v>2</v>
      </c>
      <c r="P46" s="97">
        <v>125</v>
      </c>
      <c r="Q46" s="96">
        <v>1</v>
      </c>
      <c r="R46" s="161">
        <v>250</v>
      </c>
      <c r="S46" s="148" t="s">
        <v>494</v>
      </c>
      <c r="T46" s="177" t="s">
        <v>543</v>
      </c>
      <c r="U46" s="75" t="s">
        <v>157</v>
      </c>
      <c r="V46" s="149">
        <v>2</v>
      </c>
    </row>
    <row r="47" spans="1:22" ht="18" customHeight="1" thickBot="1" x14ac:dyDescent="0.4"/>
    <row r="48" spans="1:22" ht="18" customHeight="1" thickBot="1" x14ac:dyDescent="0.5">
      <c r="P48" s="99" t="s">
        <v>85</v>
      </c>
      <c r="R48" s="100">
        <f>SUM(R8:R47)</f>
        <v>5875</v>
      </c>
      <c r="T48" s="165"/>
      <c r="U48" s="101" t="s">
        <v>86</v>
      </c>
      <c r="V48" s="166">
        <f>SUBTOTAL(9,V8:V47)</f>
        <v>47</v>
      </c>
    </row>
    <row r="49" ht="18" customHeight="1" thickTop="1" x14ac:dyDescent="0.35"/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D48C-AEB6-4C57-B67B-21697AF622AC}">
  <sheetPr>
    <pageSetUpPr fitToPage="1"/>
  </sheetPr>
  <dimension ref="B1:U73"/>
  <sheetViews>
    <sheetView tabSelected="1" view="pageBreakPreview" topLeftCell="I58" zoomScale="90" zoomScaleNormal="90" zoomScaleSheetLayoutView="90" workbookViewId="0">
      <selection activeCell="Z67" sqref="Z67"/>
    </sheetView>
  </sheetViews>
  <sheetFormatPr defaultColWidth="8.81640625" defaultRowHeight="14.5" x14ac:dyDescent="0.35"/>
  <cols>
    <col min="1" max="1" width="3" customWidth="1"/>
    <col min="2" max="2" width="6.26953125" customWidth="1"/>
    <col min="3" max="3" width="23.54296875" style="78" customWidth="1"/>
    <col min="4" max="4" width="6.453125" style="42" customWidth="1"/>
    <col min="5" max="5" width="6.1796875" style="41" customWidth="1"/>
    <col min="6" max="6" width="8.1796875" style="41" customWidth="1"/>
    <col min="7" max="7" width="11.7265625" style="41" customWidth="1"/>
    <col min="8" max="8" width="10.81640625" customWidth="1"/>
    <col min="9" max="9" width="11.1796875" style="101" customWidth="1"/>
    <col min="10" max="10" width="12" style="101" customWidth="1"/>
    <col min="11" max="11" width="12.7265625" customWidth="1"/>
    <col min="12" max="12" width="11.7265625" customWidth="1"/>
    <col min="13" max="13" width="13.54296875" customWidth="1"/>
    <col min="14" max="14" width="13.26953125" customWidth="1"/>
    <col min="15" max="15" width="8.81640625" customWidth="1"/>
    <col min="16" max="18" width="11.453125" customWidth="1"/>
    <col min="19" max="21" width="13.453125" customWidth="1"/>
  </cols>
  <sheetData>
    <row r="1" spans="2:21" ht="14.5" customHeight="1" x14ac:dyDescent="0.35"/>
    <row r="2" spans="2:21" ht="9.65" customHeight="1" x14ac:dyDescent="0.35"/>
    <row r="3" spans="2:21" s="45" customFormat="1" ht="24.65" customHeight="1" x14ac:dyDescent="0.35">
      <c r="B3" s="46" t="s">
        <v>32</v>
      </c>
      <c r="C3" s="15"/>
      <c r="D3" s="43"/>
      <c r="E3" s="44"/>
      <c r="F3" s="16"/>
      <c r="G3" s="16"/>
      <c r="I3" s="104"/>
      <c r="J3" s="104"/>
      <c r="N3" s="23" t="s">
        <v>34</v>
      </c>
      <c r="P3" s="196" t="s">
        <v>595</v>
      </c>
      <c r="Q3" s="196"/>
      <c r="R3" s="196"/>
      <c r="S3" s="196"/>
      <c r="T3" s="196"/>
      <c r="U3" s="196"/>
    </row>
    <row r="4" spans="2:21" s="4" customFormat="1" ht="26.5" customHeight="1" x14ac:dyDescent="0.3">
      <c r="C4" s="5"/>
      <c r="D4" s="7"/>
      <c r="E4" s="6"/>
      <c r="F4" s="6"/>
      <c r="G4" s="6"/>
      <c r="H4" s="194" t="s">
        <v>52</v>
      </c>
      <c r="I4" s="194"/>
      <c r="J4" s="194"/>
      <c r="K4" s="192" t="s">
        <v>35</v>
      </c>
      <c r="L4" s="192"/>
      <c r="M4" s="193"/>
      <c r="P4" s="194" t="s">
        <v>52</v>
      </c>
      <c r="Q4" s="194"/>
      <c r="R4" s="194"/>
      <c r="S4" s="197" t="s">
        <v>35</v>
      </c>
      <c r="T4" s="197"/>
      <c r="U4" s="197"/>
    </row>
    <row r="5" spans="2:21" s="7" customFormat="1" ht="34.5" customHeight="1" x14ac:dyDescent="0.3">
      <c r="B5" s="8" t="s">
        <v>2</v>
      </c>
      <c r="C5" s="136" t="s">
        <v>3</v>
      </c>
      <c r="D5" s="10" t="s">
        <v>8</v>
      </c>
      <c r="E5" s="8" t="s">
        <v>9</v>
      </c>
      <c r="F5" s="10" t="s">
        <v>10</v>
      </c>
      <c r="G5" s="64" t="s">
        <v>11</v>
      </c>
      <c r="H5" s="73" t="s">
        <v>5</v>
      </c>
      <c r="I5" s="74" t="s">
        <v>6</v>
      </c>
      <c r="J5" s="144" t="s">
        <v>7</v>
      </c>
      <c r="K5" s="65" t="s">
        <v>5</v>
      </c>
      <c r="L5" s="3" t="s">
        <v>6</v>
      </c>
      <c r="M5" s="3" t="s">
        <v>7</v>
      </c>
      <c r="N5" s="8" t="s">
        <v>51</v>
      </c>
      <c r="P5" s="74" t="s">
        <v>5</v>
      </c>
      <c r="Q5" s="74" t="s">
        <v>6</v>
      </c>
      <c r="R5" s="144" t="s">
        <v>7</v>
      </c>
      <c r="S5" s="3" t="s">
        <v>5</v>
      </c>
      <c r="T5" s="3" t="s">
        <v>6</v>
      </c>
      <c r="U5" s="3" t="s">
        <v>7</v>
      </c>
    </row>
    <row r="6" spans="2:21" s="4" customFormat="1" ht="20.149999999999999" customHeight="1" x14ac:dyDescent="0.3">
      <c r="B6" s="63" t="s">
        <v>37</v>
      </c>
      <c r="C6" s="62" t="s">
        <v>38</v>
      </c>
      <c r="D6" s="52"/>
      <c r="E6" s="50"/>
      <c r="F6" s="51"/>
      <c r="G6" s="72"/>
      <c r="H6" s="132"/>
      <c r="I6" s="105"/>
      <c r="J6" s="105"/>
      <c r="K6" s="132"/>
      <c r="L6" s="133"/>
      <c r="M6" s="133"/>
      <c r="N6" s="49"/>
      <c r="P6" s="134"/>
      <c r="Q6" s="186"/>
      <c r="R6" s="186"/>
      <c r="S6" s="134"/>
      <c r="T6" s="133"/>
      <c r="U6" s="133"/>
    </row>
    <row r="7" spans="2:21" s="4" customFormat="1" ht="20.149999999999999" customHeight="1" x14ac:dyDescent="0.3">
      <c r="B7" s="48" t="s">
        <v>42</v>
      </c>
      <c r="C7" s="137" t="s">
        <v>39</v>
      </c>
      <c r="D7" s="52">
        <v>500</v>
      </c>
      <c r="E7" s="47" t="s">
        <v>30</v>
      </c>
      <c r="F7" s="51">
        <v>14</v>
      </c>
      <c r="G7" s="61">
        <f>F7*D7</f>
        <v>7000</v>
      </c>
      <c r="H7" s="130">
        <v>3863.9700000000016</v>
      </c>
      <c r="I7" s="176">
        <v>423.14</v>
      </c>
      <c r="J7" s="140">
        <f>'Joints 20mm'!Q208</f>
        <v>4287.1100000000015</v>
      </c>
      <c r="K7" s="130">
        <f>H7*F7</f>
        <v>54095.580000000024</v>
      </c>
      <c r="L7" s="130">
        <f>I7*F7</f>
        <v>5923.96</v>
      </c>
      <c r="M7" s="130">
        <f>J7*F7</f>
        <v>60019.540000000023</v>
      </c>
      <c r="N7" s="49"/>
      <c r="O7" s="146">
        <f>H7+I7-J7</f>
        <v>0</v>
      </c>
      <c r="P7" s="130">
        <v>3863.9700000000007</v>
      </c>
      <c r="Q7" s="187">
        <f>SUM('Joints 20mm'!Q177:Q206)</f>
        <v>423.14</v>
      </c>
      <c r="R7" s="140">
        <f>P7+Q7</f>
        <v>4287.1100000000006</v>
      </c>
      <c r="S7" s="130">
        <v>54095.580000000009</v>
      </c>
      <c r="T7" s="130">
        <f>U7-S7</f>
        <v>5923.9599999999991</v>
      </c>
      <c r="U7" s="130">
        <f>R7*F7</f>
        <v>60019.540000000008</v>
      </c>
    </row>
    <row r="8" spans="2:21" s="4" customFormat="1" ht="20.149999999999999" customHeight="1" x14ac:dyDescent="0.3">
      <c r="B8" s="48" t="s">
        <v>43</v>
      </c>
      <c r="C8" s="137" t="s">
        <v>41</v>
      </c>
      <c r="D8" s="52">
        <v>500</v>
      </c>
      <c r="E8" s="47" t="s">
        <v>30</v>
      </c>
      <c r="F8" s="51">
        <v>20</v>
      </c>
      <c r="G8" s="61">
        <f>F8*D8</f>
        <v>10000</v>
      </c>
      <c r="H8" s="130">
        <v>39</v>
      </c>
      <c r="I8" s="176"/>
      <c r="J8" s="140">
        <f>'Joints 30mm'!Q14</f>
        <v>39</v>
      </c>
      <c r="K8" s="130">
        <f t="shared" ref="K8:K9" si="0">H8*F8</f>
        <v>780</v>
      </c>
      <c r="L8" s="130">
        <f t="shared" ref="L8:L9" si="1">I8*F8</f>
        <v>0</v>
      </c>
      <c r="M8" s="130">
        <f t="shared" ref="M8:M9" si="2">J8*F8</f>
        <v>780</v>
      </c>
      <c r="N8" s="49"/>
      <c r="O8" s="146">
        <f t="shared" ref="O8:O9" si="3">H8+I8-J8</f>
        <v>0</v>
      </c>
      <c r="P8" s="130">
        <v>39</v>
      </c>
      <c r="Q8" s="187">
        <v>0</v>
      </c>
      <c r="R8" s="140">
        <f t="shared" ref="R8:R60" si="4">P8+Q8</f>
        <v>39</v>
      </c>
      <c r="S8" s="130">
        <v>780</v>
      </c>
      <c r="T8" s="130">
        <f t="shared" ref="T8:T60" si="5">U8-S8</f>
        <v>0</v>
      </c>
      <c r="U8" s="130">
        <f t="shared" ref="U8:U60" si="6">R8*F8</f>
        <v>780</v>
      </c>
    </row>
    <row r="9" spans="2:21" s="4" customFormat="1" ht="20.149999999999999" customHeight="1" x14ac:dyDescent="0.3">
      <c r="B9" s="48" t="s">
        <v>44</v>
      </c>
      <c r="C9" s="137" t="s">
        <v>40</v>
      </c>
      <c r="D9" s="52">
        <v>150</v>
      </c>
      <c r="E9" s="47" t="s">
        <v>30</v>
      </c>
      <c r="F9" s="51">
        <v>27</v>
      </c>
      <c r="G9" s="61">
        <f>F9*D9</f>
        <v>4050</v>
      </c>
      <c r="H9" s="130"/>
      <c r="I9" s="176"/>
      <c r="J9" s="175"/>
      <c r="K9" s="130">
        <f t="shared" si="0"/>
        <v>0</v>
      </c>
      <c r="L9" s="130">
        <f t="shared" si="1"/>
        <v>0</v>
      </c>
      <c r="M9" s="130">
        <f t="shared" si="2"/>
        <v>0</v>
      </c>
      <c r="N9" s="49"/>
      <c r="O9" s="146">
        <f t="shared" si="3"/>
        <v>0</v>
      </c>
      <c r="P9" s="130">
        <v>0</v>
      </c>
      <c r="Q9" s="187"/>
      <c r="R9" s="140">
        <f t="shared" si="4"/>
        <v>0</v>
      </c>
      <c r="S9" s="130">
        <v>0</v>
      </c>
      <c r="T9" s="130">
        <f t="shared" si="5"/>
        <v>0</v>
      </c>
      <c r="U9" s="130">
        <f t="shared" si="6"/>
        <v>0</v>
      </c>
    </row>
    <row r="10" spans="2:21" s="4" customFormat="1" ht="20.149999999999999" customHeight="1" x14ac:dyDescent="0.3">
      <c r="B10" s="63" t="s">
        <v>45</v>
      </c>
      <c r="C10" s="62" t="s">
        <v>47</v>
      </c>
      <c r="D10" s="52"/>
      <c r="E10" s="50"/>
      <c r="F10" s="51"/>
      <c r="G10" s="72"/>
      <c r="H10" s="132"/>
      <c r="I10" s="176"/>
      <c r="J10" s="172"/>
      <c r="K10" s="134"/>
      <c r="L10" s="133"/>
      <c r="M10" s="133"/>
      <c r="N10" s="49"/>
      <c r="P10" s="134">
        <v>0</v>
      </c>
      <c r="Q10" s="187"/>
      <c r="R10" s="140">
        <f t="shared" si="4"/>
        <v>0</v>
      </c>
      <c r="S10" s="130">
        <v>0</v>
      </c>
      <c r="T10" s="130">
        <f t="shared" si="5"/>
        <v>0</v>
      </c>
      <c r="U10" s="130">
        <f t="shared" si="6"/>
        <v>0</v>
      </c>
    </row>
    <row r="11" spans="2:21" s="4" customFormat="1" ht="20.149999999999999" customHeight="1" x14ac:dyDescent="0.3">
      <c r="B11" s="48" t="s">
        <v>46</v>
      </c>
      <c r="C11" s="137" t="s">
        <v>39</v>
      </c>
      <c r="D11" s="52">
        <v>250</v>
      </c>
      <c r="E11" s="47" t="s">
        <v>30</v>
      </c>
      <c r="F11" s="51">
        <v>10</v>
      </c>
      <c r="G11" s="61">
        <f>F11*D11</f>
        <v>2500</v>
      </c>
      <c r="H11" s="130"/>
      <c r="I11" s="176"/>
      <c r="J11" s="172"/>
      <c r="K11" s="130">
        <f>H11*F11</f>
        <v>0</v>
      </c>
      <c r="L11" s="130">
        <f>I11*F11</f>
        <v>0</v>
      </c>
      <c r="M11" s="130">
        <f>J11*F11</f>
        <v>0</v>
      </c>
      <c r="N11" s="49"/>
      <c r="O11" s="146">
        <f>H11+I11-J11</f>
        <v>0</v>
      </c>
      <c r="P11" s="130">
        <v>0</v>
      </c>
      <c r="Q11" s="187"/>
      <c r="R11" s="140">
        <f t="shared" si="4"/>
        <v>0</v>
      </c>
      <c r="S11" s="130">
        <v>0</v>
      </c>
      <c r="T11" s="130">
        <f t="shared" si="5"/>
        <v>0</v>
      </c>
      <c r="U11" s="130">
        <f t="shared" si="6"/>
        <v>0</v>
      </c>
    </row>
    <row r="12" spans="2:21" s="4" customFormat="1" ht="20.149999999999999" customHeight="1" x14ac:dyDescent="0.3">
      <c r="B12" s="48"/>
      <c r="C12" s="137"/>
      <c r="D12" s="52"/>
      <c r="E12" s="47"/>
      <c r="F12" s="51"/>
      <c r="G12" s="61"/>
      <c r="H12" s="135"/>
      <c r="I12" s="176"/>
      <c r="J12" s="172"/>
      <c r="K12" s="135"/>
      <c r="L12" s="130"/>
      <c r="M12" s="130"/>
      <c r="N12" s="49"/>
      <c r="P12" s="130">
        <v>0</v>
      </c>
      <c r="Q12" s="187"/>
      <c r="R12" s="140">
        <f t="shared" si="4"/>
        <v>0</v>
      </c>
      <c r="S12" s="130">
        <v>0</v>
      </c>
      <c r="T12" s="130">
        <f t="shared" si="5"/>
        <v>0</v>
      </c>
      <c r="U12" s="130">
        <f t="shared" si="6"/>
        <v>0</v>
      </c>
    </row>
    <row r="13" spans="2:21" s="4" customFormat="1" ht="20.149999999999999" customHeight="1" x14ac:dyDescent="0.3">
      <c r="B13" s="48"/>
      <c r="C13" s="137"/>
      <c r="D13" s="52"/>
      <c r="E13" s="47"/>
      <c r="F13" s="51"/>
      <c r="G13" s="61"/>
      <c r="H13" s="135"/>
      <c r="I13" s="176"/>
      <c r="J13" s="172"/>
      <c r="K13" s="135"/>
      <c r="L13" s="130"/>
      <c r="M13" s="130"/>
      <c r="N13" s="49"/>
      <c r="P13" s="130">
        <v>0</v>
      </c>
      <c r="Q13" s="187"/>
      <c r="R13" s="140">
        <f t="shared" si="4"/>
        <v>0</v>
      </c>
      <c r="S13" s="130">
        <v>0</v>
      </c>
      <c r="T13" s="130">
        <f t="shared" si="5"/>
        <v>0</v>
      </c>
      <c r="U13" s="130">
        <f t="shared" si="6"/>
        <v>0</v>
      </c>
    </row>
    <row r="14" spans="2:21" s="4" customFormat="1" ht="20.149999999999999" customHeight="1" x14ac:dyDescent="0.3">
      <c r="B14" s="63" t="s">
        <v>0</v>
      </c>
      <c r="C14" s="62" t="s">
        <v>312</v>
      </c>
      <c r="D14" s="52"/>
      <c r="E14" s="50"/>
      <c r="F14" s="51"/>
      <c r="G14" s="72"/>
      <c r="H14" s="135"/>
      <c r="I14" s="176"/>
      <c r="J14" s="172"/>
      <c r="K14" s="135"/>
      <c r="L14" s="130"/>
      <c r="M14" s="130"/>
      <c r="N14" s="49"/>
      <c r="P14" s="130">
        <v>0</v>
      </c>
      <c r="Q14" s="187"/>
      <c r="R14" s="140">
        <f t="shared" si="4"/>
        <v>0</v>
      </c>
      <c r="S14" s="130">
        <v>0</v>
      </c>
      <c r="T14" s="130">
        <f t="shared" si="5"/>
        <v>0</v>
      </c>
      <c r="U14" s="130">
        <f t="shared" si="6"/>
        <v>0</v>
      </c>
    </row>
    <row r="15" spans="2:21" s="4" customFormat="1" ht="20.149999999999999" customHeight="1" x14ac:dyDescent="0.3">
      <c r="B15" s="48" t="s">
        <v>313</v>
      </c>
      <c r="C15" s="137" t="s">
        <v>314</v>
      </c>
      <c r="D15" s="52">
        <v>100</v>
      </c>
      <c r="E15" s="47" t="s">
        <v>36</v>
      </c>
      <c r="F15" s="51">
        <v>14</v>
      </c>
      <c r="G15" s="61">
        <f t="shared" ref="G15:G20" si="7">F15*D15</f>
        <v>1400</v>
      </c>
      <c r="H15" s="135">
        <v>55</v>
      </c>
      <c r="I15" s="176">
        <v>4</v>
      </c>
      <c r="J15" s="172">
        <f>'FF 2"'!V44</f>
        <v>59</v>
      </c>
      <c r="K15" s="130">
        <f t="shared" ref="K15:K20" si="8">H15*F15</f>
        <v>770</v>
      </c>
      <c r="L15" s="130">
        <f t="shared" ref="L15:L20" si="9">I15*F15</f>
        <v>56</v>
      </c>
      <c r="M15" s="130">
        <f t="shared" ref="M15:M20" si="10">J15*F15</f>
        <v>826</v>
      </c>
      <c r="N15" s="49"/>
      <c r="O15" s="146">
        <f t="shared" ref="O15:O20" si="11">H15+I15-J15</f>
        <v>0</v>
      </c>
      <c r="P15" s="130">
        <v>55</v>
      </c>
      <c r="Q15" s="187">
        <f>SUM('FF 2"'!V38:V41)</f>
        <v>4</v>
      </c>
      <c r="R15" s="140">
        <f t="shared" si="4"/>
        <v>59</v>
      </c>
      <c r="S15" s="130">
        <v>770</v>
      </c>
      <c r="T15" s="130">
        <f t="shared" si="5"/>
        <v>56</v>
      </c>
      <c r="U15" s="130">
        <f t="shared" si="6"/>
        <v>826</v>
      </c>
    </row>
    <row r="16" spans="2:21" s="4" customFormat="1" ht="20.149999999999999" customHeight="1" x14ac:dyDescent="0.3">
      <c r="B16" s="48" t="s">
        <v>315</v>
      </c>
      <c r="C16" s="137" t="s">
        <v>316</v>
      </c>
      <c r="D16" s="52">
        <v>100</v>
      </c>
      <c r="E16" s="47" t="s">
        <v>36</v>
      </c>
      <c r="F16" s="51">
        <v>16</v>
      </c>
      <c r="G16" s="61">
        <f t="shared" si="7"/>
        <v>1600</v>
      </c>
      <c r="H16" s="135">
        <v>42</v>
      </c>
      <c r="I16" s="176">
        <v>14</v>
      </c>
      <c r="J16" s="172">
        <f>'FF 3"'!V47</f>
        <v>56</v>
      </c>
      <c r="K16" s="130">
        <f t="shared" si="8"/>
        <v>672</v>
      </c>
      <c r="L16" s="130">
        <f t="shared" si="9"/>
        <v>224</v>
      </c>
      <c r="M16" s="130">
        <f t="shared" si="10"/>
        <v>896</v>
      </c>
      <c r="N16" s="49"/>
      <c r="O16" s="146">
        <f t="shared" si="11"/>
        <v>0</v>
      </c>
      <c r="P16" s="130">
        <v>42</v>
      </c>
      <c r="Q16" s="187">
        <f>SUM('FF 3"'!V43:V45)</f>
        <v>14</v>
      </c>
      <c r="R16" s="140">
        <f t="shared" si="4"/>
        <v>56</v>
      </c>
      <c r="S16" s="130">
        <v>672</v>
      </c>
      <c r="T16" s="130">
        <f t="shared" si="5"/>
        <v>224</v>
      </c>
      <c r="U16" s="130">
        <f t="shared" si="6"/>
        <v>896</v>
      </c>
    </row>
    <row r="17" spans="2:21" s="4" customFormat="1" ht="20.149999999999999" customHeight="1" x14ac:dyDescent="0.3">
      <c r="B17" s="48" t="s">
        <v>317</v>
      </c>
      <c r="C17" s="137" t="s">
        <v>318</v>
      </c>
      <c r="D17" s="52">
        <v>100</v>
      </c>
      <c r="E17" s="47" t="s">
        <v>36</v>
      </c>
      <c r="F17" s="51">
        <v>21</v>
      </c>
      <c r="G17" s="61">
        <f t="shared" si="7"/>
        <v>2100</v>
      </c>
      <c r="H17" s="135">
        <v>8</v>
      </c>
      <c r="I17" s="176">
        <v>1</v>
      </c>
      <c r="J17" s="172">
        <f>'FF 4"'!V19</f>
        <v>9</v>
      </c>
      <c r="K17" s="130">
        <f t="shared" si="8"/>
        <v>168</v>
      </c>
      <c r="L17" s="130">
        <f t="shared" si="9"/>
        <v>21</v>
      </c>
      <c r="M17" s="130">
        <f t="shared" si="10"/>
        <v>189</v>
      </c>
      <c r="N17" s="49"/>
      <c r="O17" s="146">
        <f t="shared" si="11"/>
        <v>0</v>
      </c>
      <c r="P17" s="130">
        <v>8</v>
      </c>
      <c r="Q17" s="187">
        <f>SUM('FF 4"'!V16)</f>
        <v>1</v>
      </c>
      <c r="R17" s="140">
        <f t="shared" si="4"/>
        <v>9</v>
      </c>
      <c r="S17" s="130">
        <v>168</v>
      </c>
      <c r="T17" s="130">
        <f t="shared" si="5"/>
        <v>21</v>
      </c>
      <c r="U17" s="130">
        <f t="shared" si="6"/>
        <v>189</v>
      </c>
    </row>
    <row r="18" spans="2:21" s="4" customFormat="1" ht="20.149999999999999" customHeight="1" x14ac:dyDescent="0.3">
      <c r="B18" s="48" t="s">
        <v>319</v>
      </c>
      <c r="C18" s="137" t="s">
        <v>320</v>
      </c>
      <c r="D18" s="52">
        <v>100</v>
      </c>
      <c r="E18" s="47" t="s">
        <v>36</v>
      </c>
      <c r="F18" s="51">
        <v>27</v>
      </c>
      <c r="G18" s="61">
        <f t="shared" si="7"/>
        <v>2700</v>
      </c>
      <c r="H18" s="135">
        <v>6</v>
      </c>
      <c r="I18" s="176">
        <v>9</v>
      </c>
      <c r="J18" s="172">
        <f>'FF 6"'!V23</f>
        <v>15</v>
      </c>
      <c r="K18" s="130">
        <f t="shared" si="8"/>
        <v>162</v>
      </c>
      <c r="L18" s="130">
        <f t="shared" si="9"/>
        <v>243</v>
      </c>
      <c r="M18" s="130">
        <f t="shared" si="10"/>
        <v>405</v>
      </c>
      <c r="N18" s="49"/>
      <c r="O18" s="146">
        <f t="shared" si="11"/>
        <v>0</v>
      </c>
      <c r="P18" s="130">
        <v>6</v>
      </c>
      <c r="Q18" s="187">
        <f>SUM('FF 6"'!V16:V21)</f>
        <v>9</v>
      </c>
      <c r="R18" s="140">
        <f t="shared" si="4"/>
        <v>15</v>
      </c>
      <c r="S18" s="130">
        <v>162</v>
      </c>
      <c r="T18" s="130">
        <f t="shared" si="5"/>
        <v>243</v>
      </c>
      <c r="U18" s="130">
        <f t="shared" si="6"/>
        <v>405</v>
      </c>
    </row>
    <row r="19" spans="2:21" s="4" customFormat="1" ht="20.149999999999999" customHeight="1" x14ac:dyDescent="0.3">
      <c r="B19" s="48" t="s">
        <v>321</v>
      </c>
      <c r="C19" s="137" t="s">
        <v>322</v>
      </c>
      <c r="D19" s="52">
        <v>50</v>
      </c>
      <c r="E19" s="47" t="s">
        <v>36</v>
      </c>
      <c r="F19" s="51">
        <v>46</v>
      </c>
      <c r="G19" s="61">
        <f t="shared" si="7"/>
        <v>2300</v>
      </c>
      <c r="H19" s="135">
        <v>2</v>
      </c>
      <c r="I19" s="176">
        <v>3</v>
      </c>
      <c r="J19" s="172">
        <f>'FF 8"'!V19</f>
        <v>5</v>
      </c>
      <c r="K19" s="130">
        <f t="shared" si="8"/>
        <v>92</v>
      </c>
      <c r="L19" s="130">
        <f t="shared" si="9"/>
        <v>138</v>
      </c>
      <c r="M19" s="130">
        <f t="shared" si="10"/>
        <v>230</v>
      </c>
      <c r="N19" s="49"/>
      <c r="O19" s="146">
        <f t="shared" si="11"/>
        <v>0</v>
      </c>
      <c r="P19" s="130">
        <v>2</v>
      </c>
      <c r="Q19" s="187">
        <f>SUM('FF 8"'!V14:V16)</f>
        <v>3</v>
      </c>
      <c r="R19" s="140">
        <f t="shared" si="4"/>
        <v>5</v>
      </c>
      <c r="S19" s="130">
        <v>92</v>
      </c>
      <c r="T19" s="130">
        <f t="shared" si="5"/>
        <v>138</v>
      </c>
      <c r="U19" s="130">
        <f t="shared" si="6"/>
        <v>230</v>
      </c>
    </row>
    <row r="20" spans="2:21" s="4" customFormat="1" ht="20.149999999999999" customHeight="1" x14ac:dyDescent="0.3">
      <c r="B20" s="48" t="s">
        <v>323</v>
      </c>
      <c r="C20" s="137" t="s">
        <v>324</v>
      </c>
      <c r="D20" s="52">
        <v>10</v>
      </c>
      <c r="E20" s="47" t="s">
        <v>36</v>
      </c>
      <c r="F20" s="51">
        <v>141</v>
      </c>
      <c r="G20" s="61">
        <f t="shared" si="7"/>
        <v>1410</v>
      </c>
      <c r="H20" s="135"/>
      <c r="I20" s="176"/>
      <c r="J20" s="172"/>
      <c r="K20" s="130">
        <f t="shared" si="8"/>
        <v>0</v>
      </c>
      <c r="L20" s="130">
        <f t="shared" si="9"/>
        <v>0</v>
      </c>
      <c r="M20" s="130">
        <f t="shared" si="10"/>
        <v>0</v>
      </c>
      <c r="N20" s="49"/>
      <c r="O20" s="146">
        <f t="shared" si="11"/>
        <v>0</v>
      </c>
      <c r="P20" s="130">
        <v>0</v>
      </c>
      <c r="Q20" s="187"/>
      <c r="R20" s="140">
        <f t="shared" si="4"/>
        <v>0</v>
      </c>
      <c r="S20" s="130">
        <v>0</v>
      </c>
      <c r="T20" s="130">
        <f t="shared" si="5"/>
        <v>0</v>
      </c>
      <c r="U20" s="130">
        <f t="shared" si="6"/>
        <v>0</v>
      </c>
    </row>
    <row r="21" spans="2:21" s="4" customFormat="1" ht="20.149999999999999" customHeight="1" x14ac:dyDescent="0.3">
      <c r="B21" s="63" t="s">
        <v>1</v>
      </c>
      <c r="C21" s="62" t="s">
        <v>325</v>
      </c>
      <c r="D21" s="52"/>
      <c r="E21" s="50"/>
      <c r="F21" s="51"/>
      <c r="G21" s="72"/>
      <c r="H21" s="135"/>
      <c r="I21" s="176"/>
      <c r="J21" s="172"/>
      <c r="K21" s="135"/>
      <c r="L21" s="130"/>
      <c r="M21" s="130"/>
      <c r="N21" s="49"/>
      <c r="P21" s="130">
        <v>0</v>
      </c>
      <c r="Q21" s="187"/>
      <c r="R21" s="140">
        <f t="shared" si="4"/>
        <v>0</v>
      </c>
      <c r="S21" s="130">
        <v>0</v>
      </c>
      <c r="T21" s="130">
        <f t="shared" si="5"/>
        <v>0</v>
      </c>
      <c r="U21" s="130">
        <f t="shared" si="6"/>
        <v>0</v>
      </c>
    </row>
    <row r="22" spans="2:21" s="4" customFormat="1" ht="20.149999999999999" customHeight="1" x14ac:dyDescent="0.3">
      <c r="B22" s="48" t="s">
        <v>326</v>
      </c>
      <c r="C22" s="137" t="s">
        <v>314</v>
      </c>
      <c r="D22" s="52">
        <v>200</v>
      </c>
      <c r="E22" s="47" t="s">
        <v>36</v>
      </c>
      <c r="F22" s="51">
        <v>20</v>
      </c>
      <c r="G22" s="61">
        <f t="shared" ref="G22:G27" si="12">F22*D22</f>
        <v>4000</v>
      </c>
      <c r="H22" s="135"/>
      <c r="I22" s="176"/>
      <c r="J22" s="172"/>
      <c r="K22" s="130">
        <f t="shared" ref="K22:K27" si="13">H22*F22</f>
        <v>0</v>
      </c>
      <c r="L22" s="130">
        <f t="shared" ref="L22:L27" si="14">I22*F22</f>
        <v>0</v>
      </c>
      <c r="M22" s="130">
        <f t="shared" ref="M22:M27" si="15">J22*F22</f>
        <v>0</v>
      </c>
      <c r="N22" s="49"/>
      <c r="O22" s="146">
        <f t="shared" ref="O22:O29" si="16">H22+I22-J22</f>
        <v>0</v>
      </c>
      <c r="P22" s="130">
        <v>0</v>
      </c>
      <c r="Q22" s="187">
        <v>0</v>
      </c>
      <c r="R22" s="140">
        <f t="shared" si="4"/>
        <v>0</v>
      </c>
      <c r="S22" s="130">
        <v>0</v>
      </c>
      <c r="T22" s="130">
        <f t="shared" si="5"/>
        <v>0</v>
      </c>
      <c r="U22" s="130">
        <f t="shared" si="6"/>
        <v>0</v>
      </c>
    </row>
    <row r="23" spans="2:21" s="4" customFormat="1" ht="20.149999999999999" customHeight="1" x14ac:dyDescent="0.3">
      <c r="B23" s="48" t="s">
        <v>327</v>
      </c>
      <c r="C23" s="137" t="s">
        <v>316</v>
      </c>
      <c r="D23" s="52">
        <v>200</v>
      </c>
      <c r="E23" s="47" t="s">
        <v>36</v>
      </c>
      <c r="F23" s="51">
        <v>23</v>
      </c>
      <c r="G23" s="61">
        <f t="shared" si="12"/>
        <v>4600</v>
      </c>
      <c r="H23" s="135">
        <v>65</v>
      </c>
      <c r="I23" s="176"/>
      <c r="J23" s="172">
        <f>'CHW 3"'!V40</f>
        <v>65</v>
      </c>
      <c r="K23" s="130">
        <f t="shared" si="13"/>
        <v>1495</v>
      </c>
      <c r="L23" s="130">
        <f t="shared" si="14"/>
        <v>0</v>
      </c>
      <c r="M23" s="130">
        <f t="shared" si="15"/>
        <v>1495</v>
      </c>
      <c r="N23" s="49"/>
      <c r="O23" s="146">
        <f t="shared" si="16"/>
        <v>0</v>
      </c>
      <c r="P23" s="130">
        <v>65</v>
      </c>
      <c r="Q23" s="187">
        <v>0</v>
      </c>
      <c r="R23" s="140">
        <f t="shared" si="4"/>
        <v>65</v>
      </c>
      <c r="S23" s="130">
        <v>1495</v>
      </c>
      <c r="T23" s="130">
        <f t="shared" si="5"/>
        <v>0</v>
      </c>
      <c r="U23" s="130">
        <f t="shared" si="6"/>
        <v>1495</v>
      </c>
    </row>
    <row r="24" spans="2:21" s="4" customFormat="1" ht="20.149999999999999" customHeight="1" x14ac:dyDescent="0.3">
      <c r="B24" s="48" t="s">
        <v>328</v>
      </c>
      <c r="C24" s="137" t="s">
        <v>318</v>
      </c>
      <c r="D24" s="52">
        <v>200</v>
      </c>
      <c r="E24" s="47" t="s">
        <v>36</v>
      </c>
      <c r="F24" s="51">
        <v>29</v>
      </c>
      <c r="G24" s="61">
        <f t="shared" si="12"/>
        <v>5800</v>
      </c>
      <c r="H24" s="135">
        <v>10</v>
      </c>
      <c r="I24" s="176">
        <v>10</v>
      </c>
      <c r="J24" s="172">
        <f>'CHW 4"'!V23</f>
        <v>20</v>
      </c>
      <c r="K24" s="130">
        <f t="shared" si="13"/>
        <v>290</v>
      </c>
      <c r="L24" s="130">
        <f t="shared" si="14"/>
        <v>290</v>
      </c>
      <c r="M24" s="130">
        <f t="shared" si="15"/>
        <v>580</v>
      </c>
      <c r="N24" s="49"/>
      <c r="O24" s="146">
        <f t="shared" si="16"/>
        <v>0</v>
      </c>
      <c r="P24" s="130">
        <v>10</v>
      </c>
      <c r="Q24" s="187">
        <f>SUM('CHW 4"'!V17:V21)</f>
        <v>10</v>
      </c>
      <c r="R24" s="140">
        <f t="shared" si="4"/>
        <v>20</v>
      </c>
      <c r="S24" s="130">
        <v>290</v>
      </c>
      <c r="T24" s="130">
        <f t="shared" si="5"/>
        <v>290</v>
      </c>
      <c r="U24" s="130">
        <f t="shared" si="6"/>
        <v>580</v>
      </c>
    </row>
    <row r="25" spans="2:21" s="4" customFormat="1" ht="20.149999999999999" customHeight="1" x14ac:dyDescent="0.3">
      <c r="B25" s="48" t="s">
        <v>329</v>
      </c>
      <c r="C25" s="137" t="s">
        <v>320</v>
      </c>
      <c r="D25" s="52">
        <v>200</v>
      </c>
      <c r="E25" s="47" t="s">
        <v>36</v>
      </c>
      <c r="F25" s="51">
        <v>35</v>
      </c>
      <c r="G25" s="61">
        <f t="shared" si="12"/>
        <v>7000</v>
      </c>
      <c r="H25" s="135"/>
      <c r="I25" s="176">
        <v>4</v>
      </c>
      <c r="J25" s="172">
        <f>'CHW 6"'!V14</f>
        <v>4</v>
      </c>
      <c r="K25" s="130">
        <f t="shared" si="13"/>
        <v>0</v>
      </c>
      <c r="L25" s="130">
        <f t="shared" si="14"/>
        <v>140</v>
      </c>
      <c r="M25" s="130">
        <f t="shared" si="15"/>
        <v>140</v>
      </c>
      <c r="N25" s="49"/>
      <c r="O25" s="146">
        <f t="shared" si="16"/>
        <v>0</v>
      </c>
      <c r="P25" s="130">
        <v>0</v>
      </c>
      <c r="Q25" s="187">
        <f>SUM('CHW 6"'!V11)</f>
        <v>4</v>
      </c>
      <c r="R25" s="140">
        <f t="shared" si="4"/>
        <v>4</v>
      </c>
      <c r="S25" s="130">
        <v>0</v>
      </c>
      <c r="T25" s="130">
        <f t="shared" si="5"/>
        <v>140</v>
      </c>
      <c r="U25" s="130">
        <f t="shared" si="6"/>
        <v>140</v>
      </c>
    </row>
    <row r="26" spans="2:21" s="4" customFormat="1" ht="20.149999999999999" customHeight="1" x14ac:dyDescent="0.3">
      <c r="B26" s="48" t="s">
        <v>330</v>
      </c>
      <c r="C26" s="137" t="s">
        <v>322</v>
      </c>
      <c r="D26" s="52">
        <v>100</v>
      </c>
      <c r="E26" s="47" t="s">
        <v>36</v>
      </c>
      <c r="F26" s="51">
        <v>47</v>
      </c>
      <c r="G26" s="61">
        <f t="shared" si="12"/>
        <v>4700</v>
      </c>
      <c r="H26" s="135"/>
      <c r="I26" s="176">
        <v>8</v>
      </c>
      <c r="J26" s="172">
        <f>'CHW 8"'!V14</f>
        <v>8</v>
      </c>
      <c r="K26" s="130">
        <f t="shared" si="13"/>
        <v>0</v>
      </c>
      <c r="L26" s="130">
        <f t="shared" si="14"/>
        <v>376</v>
      </c>
      <c r="M26" s="130">
        <f t="shared" si="15"/>
        <v>376</v>
      </c>
      <c r="N26" s="49"/>
      <c r="O26" s="146">
        <f t="shared" si="16"/>
        <v>0</v>
      </c>
      <c r="P26" s="130">
        <v>0</v>
      </c>
      <c r="Q26" s="187">
        <f>SUM('CHW 8"'!V11)</f>
        <v>8</v>
      </c>
      <c r="R26" s="140">
        <f t="shared" si="4"/>
        <v>8</v>
      </c>
      <c r="S26" s="130">
        <v>0</v>
      </c>
      <c r="T26" s="130">
        <f t="shared" si="5"/>
        <v>376</v>
      </c>
      <c r="U26" s="130">
        <f t="shared" si="6"/>
        <v>376</v>
      </c>
    </row>
    <row r="27" spans="2:21" s="4" customFormat="1" ht="20.149999999999999" customHeight="1" x14ac:dyDescent="0.3">
      <c r="B27" s="48" t="s">
        <v>331</v>
      </c>
      <c r="C27" s="137" t="s">
        <v>332</v>
      </c>
      <c r="D27" s="52">
        <v>50</v>
      </c>
      <c r="E27" s="47" t="s">
        <v>36</v>
      </c>
      <c r="F27" s="51">
        <v>170</v>
      </c>
      <c r="G27" s="61">
        <f t="shared" si="12"/>
        <v>8500</v>
      </c>
      <c r="H27" s="135">
        <v>4</v>
      </c>
      <c r="I27" s="176"/>
      <c r="J27" s="172">
        <f>'CHW 16"'!V14</f>
        <v>4</v>
      </c>
      <c r="K27" s="130">
        <f t="shared" si="13"/>
        <v>680</v>
      </c>
      <c r="L27" s="130">
        <f t="shared" si="14"/>
        <v>0</v>
      </c>
      <c r="M27" s="130">
        <f t="shared" si="15"/>
        <v>680</v>
      </c>
      <c r="N27" s="49"/>
      <c r="O27" s="146">
        <f t="shared" si="16"/>
        <v>0</v>
      </c>
      <c r="P27" s="130">
        <v>4</v>
      </c>
      <c r="Q27" s="187">
        <v>0</v>
      </c>
      <c r="R27" s="140">
        <f t="shared" si="4"/>
        <v>4</v>
      </c>
      <c r="S27" s="130">
        <v>680</v>
      </c>
      <c r="T27" s="130">
        <f t="shared" si="5"/>
        <v>0</v>
      </c>
      <c r="U27" s="130">
        <f t="shared" si="6"/>
        <v>680</v>
      </c>
    </row>
    <row r="28" spans="2:21" s="4" customFormat="1" ht="20.149999999999999" customHeight="1" x14ac:dyDescent="0.3">
      <c r="B28" s="63" t="s">
        <v>333</v>
      </c>
      <c r="C28" s="62" t="s">
        <v>433</v>
      </c>
      <c r="D28" s="52"/>
      <c r="E28" s="50"/>
      <c r="F28" s="51"/>
      <c r="G28" s="72"/>
      <c r="H28" s="167"/>
      <c r="I28" s="182"/>
      <c r="J28" s="139"/>
      <c r="K28" s="183"/>
      <c r="L28" s="168"/>
      <c r="M28" s="168"/>
      <c r="N28" s="49"/>
      <c r="O28" s="146"/>
      <c r="P28" s="183">
        <v>0</v>
      </c>
      <c r="Q28" s="187"/>
      <c r="R28" s="140">
        <f t="shared" si="4"/>
        <v>0</v>
      </c>
      <c r="S28" s="130">
        <v>0</v>
      </c>
      <c r="T28" s="130">
        <f t="shared" si="5"/>
        <v>0</v>
      </c>
      <c r="U28" s="130">
        <f t="shared" si="6"/>
        <v>0</v>
      </c>
    </row>
    <row r="29" spans="2:21" s="4" customFormat="1" ht="20.149999999999999" customHeight="1" x14ac:dyDescent="0.3">
      <c r="B29" s="48" t="s">
        <v>335</v>
      </c>
      <c r="C29" s="137" t="s">
        <v>314</v>
      </c>
      <c r="D29" s="52"/>
      <c r="E29" s="47"/>
      <c r="F29" s="51">
        <v>18</v>
      </c>
      <c r="G29" s="61"/>
      <c r="H29" s="135">
        <v>17</v>
      </c>
      <c r="I29" s="182"/>
      <c r="J29" s="173">
        <f>'conduit &amp; cable pipe'!V15</f>
        <v>17</v>
      </c>
      <c r="K29" s="130">
        <f t="shared" ref="K29" si="17">H29*F29</f>
        <v>306</v>
      </c>
      <c r="L29" s="130">
        <f t="shared" ref="L29" si="18">I29*F29</f>
        <v>0</v>
      </c>
      <c r="M29" s="130">
        <f t="shared" ref="M29" si="19">J29*F29</f>
        <v>306</v>
      </c>
      <c r="N29" s="49"/>
      <c r="O29" s="146">
        <f t="shared" si="16"/>
        <v>0</v>
      </c>
      <c r="P29" s="130">
        <v>17</v>
      </c>
      <c r="Q29" s="187">
        <v>0</v>
      </c>
      <c r="R29" s="140">
        <f t="shared" si="4"/>
        <v>17</v>
      </c>
      <c r="S29" s="130">
        <v>306</v>
      </c>
      <c r="T29" s="130">
        <f t="shared" si="5"/>
        <v>0</v>
      </c>
      <c r="U29" s="130">
        <f t="shared" si="6"/>
        <v>306</v>
      </c>
    </row>
    <row r="30" spans="2:21" s="4" customFormat="1" ht="20.149999999999999" customHeight="1" x14ac:dyDescent="0.3">
      <c r="B30" s="63" t="s">
        <v>333</v>
      </c>
      <c r="C30" s="62" t="s">
        <v>334</v>
      </c>
      <c r="D30" s="52"/>
      <c r="E30" s="50"/>
      <c r="F30" s="51"/>
      <c r="G30" s="72"/>
      <c r="H30" s="135"/>
      <c r="I30" s="176"/>
      <c r="J30" s="172"/>
      <c r="K30" s="135"/>
      <c r="L30" s="130"/>
      <c r="M30" s="130"/>
      <c r="N30" s="49"/>
      <c r="P30" s="130">
        <v>0</v>
      </c>
      <c r="Q30" s="187"/>
      <c r="R30" s="140">
        <f t="shared" si="4"/>
        <v>0</v>
      </c>
      <c r="S30" s="130">
        <v>0</v>
      </c>
      <c r="T30" s="130">
        <f t="shared" si="5"/>
        <v>0</v>
      </c>
      <c r="U30" s="130">
        <f t="shared" si="6"/>
        <v>0</v>
      </c>
    </row>
    <row r="31" spans="2:21" s="4" customFormat="1" ht="20.149999999999999" customHeight="1" x14ac:dyDescent="0.3">
      <c r="B31" s="48" t="s">
        <v>335</v>
      </c>
      <c r="C31" s="137" t="s">
        <v>314</v>
      </c>
      <c r="D31" s="52">
        <v>400</v>
      </c>
      <c r="E31" s="47" t="s">
        <v>36</v>
      </c>
      <c r="F31" s="51">
        <v>28</v>
      </c>
      <c r="G31" s="61">
        <f>F31*D31</f>
        <v>11200</v>
      </c>
      <c r="H31" s="135">
        <v>13</v>
      </c>
      <c r="I31" s="176"/>
      <c r="J31" s="172">
        <f>'Plastic pipe 2"'!V20</f>
        <v>13</v>
      </c>
      <c r="K31" s="130">
        <f t="shared" ref="K31:K35" si="20">H31*F31</f>
        <v>364</v>
      </c>
      <c r="L31" s="130">
        <f t="shared" ref="L31:L35" si="21">I31*F31</f>
        <v>0</v>
      </c>
      <c r="M31" s="130">
        <f t="shared" ref="M31:M35" si="22">J31*F31</f>
        <v>364</v>
      </c>
      <c r="N31" s="49"/>
      <c r="O31" s="146">
        <f t="shared" ref="O31:O35" si="23">H31+I31-J31</f>
        <v>0</v>
      </c>
      <c r="P31" s="130">
        <v>13</v>
      </c>
      <c r="Q31" s="187">
        <v>0</v>
      </c>
      <c r="R31" s="140">
        <f t="shared" si="4"/>
        <v>13</v>
      </c>
      <c r="S31" s="130">
        <v>364</v>
      </c>
      <c r="T31" s="130">
        <f t="shared" si="5"/>
        <v>0</v>
      </c>
      <c r="U31" s="130">
        <f t="shared" si="6"/>
        <v>364</v>
      </c>
    </row>
    <row r="32" spans="2:21" s="4" customFormat="1" ht="20.149999999999999" customHeight="1" x14ac:dyDescent="0.3">
      <c r="B32" s="48" t="s">
        <v>336</v>
      </c>
      <c r="C32" s="137" t="s">
        <v>316</v>
      </c>
      <c r="D32" s="52">
        <v>400</v>
      </c>
      <c r="E32" s="47" t="s">
        <v>36</v>
      </c>
      <c r="F32" s="51">
        <v>30</v>
      </c>
      <c r="G32" s="61">
        <f>F32*D32</f>
        <v>12000</v>
      </c>
      <c r="H32" s="135">
        <v>173</v>
      </c>
      <c r="I32" s="176">
        <v>7</v>
      </c>
      <c r="J32" s="172">
        <f>'Plastic pipe 3"'!V66</f>
        <v>180</v>
      </c>
      <c r="K32" s="130">
        <f t="shared" si="20"/>
        <v>5190</v>
      </c>
      <c r="L32" s="130">
        <f t="shared" si="21"/>
        <v>210</v>
      </c>
      <c r="M32" s="130">
        <f t="shared" si="22"/>
        <v>5400</v>
      </c>
      <c r="N32" s="49"/>
      <c r="O32" s="146">
        <f t="shared" si="23"/>
        <v>0</v>
      </c>
      <c r="P32" s="130">
        <v>173</v>
      </c>
      <c r="Q32" s="187">
        <f>SUM('Plastic pipe 3"'!V63:V64)</f>
        <v>7</v>
      </c>
      <c r="R32" s="140">
        <f t="shared" si="4"/>
        <v>180</v>
      </c>
      <c r="S32" s="130">
        <v>5190</v>
      </c>
      <c r="T32" s="130">
        <f t="shared" si="5"/>
        <v>210</v>
      </c>
      <c r="U32" s="130">
        <f t="shared" si="6"/>
        <v>5400</v>
      </c>
    </row>
    <row r="33" spans="2:21" s="4" customFormat="1" ht="20.149999999999999" customHeight="1" x14ac:dyDescent="0.3">
      <c r="B33" s="48" t="s">
        <v>337</v>
      </c>
      <c r="C33" s="137" t="s">
        <v>318</v>
      </c>
      <c r="D33" s="52">
        <v>400</v>
      </c>
      <c r="E33" s="47" t="s">
        <v>36</v>
      </c>
      <c r="F33" s="51">
        <v>65</v>
      </c>
      <c r="G33" s="61">
        <f>F33*D33</f>
        <v>26000</v>
      </c>
      <c r="H33" s="135">
        <v>29</v>
      </c>
      <c r="I33" s="176"/>
      <c r="J33" s="172">
        <f>'Plastic pipe 4"'!V26</f>
        <v>29</v>
      </c>
      <c r="K33" s="130">
        <f t="shared" si="20"/>
        <v>1885</v>
      </c>
      <c r="L33" s="130">
        <f t="shared" si="21"/>
        <v>0</v>
      </c>
      <c r="M33" s="130">
        <f t="shared" si="22"/>
        <v>1885</v>
      </c>
      <c r="N33" s="49"/>
      <c r="O33" s="146">
        <f t="shared" si="23"/>
        <v>0</v>
      </c>
      <c r="P33" s="130">
        <v>29</v>
      </c>
      <c r="Q33" s="187">
        <v>0</v>
      </c>
      <c r="R33" s="140">
        <f t="shared" si="4"/>
        <v>29</v>
      </c>
      <c r="S33" s="130">
        <v>1885</v>
      </c>
      <c r="T33" s="130">
        <f t="shared" si="5"/>
        <v>0</v>
      </c>
      <c r="U33" s="130">
        <f t="shared" si="6"/>
        <v>1885</v>
      </c>
    </row>
    <row r="34" spans="2:21" s="4" customFormat="1" ht="20.149999999999999" customHeight="1" x14ac:dyDescent="0.3">
      <c r="B34" s="48" t="s">
        <v>338</v>
      </c>
      <c r="C34" s="137" t="s">
        <v>320</v>
      </c>
      <c r="D34" s="52">
        <v>250</v>
      </c>
      <c r="E34" s="47" t="s">
        <v>36</v>
      </c>
      <c r="F34" s="51">
        <v>125</v>
      </c>
      <c r="G34" s="61">
        <f>F34*D34</f>
        <v>31250</v>
      </c>
      <c r="H34" s="135">
        <v>39</v>
      </c>
      <c r="I34" s="176">
        <v>8</v>
      </c>
      <c r="J34" s="172">
        <f>'Plastic pipe 6"'!V48</f>
        <v>47</v>
      </c>
      <c r="K34" s="130">
        <f t="shared" si="20"/>
        <v>4875</v>
      </c>
      <c r="L34" s="130">
        <f t="shared" si="21"/>
        <v>1000</v>
      </c>
      <c r="M34" s="130">
        <f t="shared" si="22"/>
        <v>5875</v>
      </c>
      <c r="N34" s="49"/>
      <c r="O34" s="146">
        <f t="shared" si="23"/>
        <v>0</v>
      </c>
      <c r="P34" s="130">
        <v>39</v>
      </c>
      <c r="Q34" s="187">
        <f>SUM('Plastic pipe 6"'!V41:V46)</f>
        <v>8</v>
      </c>
      <c r="R34" s="140">
        <f t="shared" si="4"/>
        <v>47</v>
      </c>
      <c r="S34" s="130">
        <v>4875</v>
      </c>
      <c r="T34" s="130">
        <f t="shared" si="5"/>
        <v>1000</v>
      </c>
      <c r="U34" s="130">
        <f t="shared" si="6"/>
        <v>5875</v>
      </c>
    </row>
    <row r="35" spans="2:21" s="4" customFormat="1" ht="20.149999999999999" customHeight="1" x14ac:dyDescent="0.3">
      <c r="B35" s="48" t="s">
        <v>339</v>
      </c>
      <c r="C35" s="137" t="s">
        <v>322</v>
      </c>
      <c r="D35" s="52">
        <v>250</v>
      </c>
      <c r="E35" s="47" t="s">
        <v>36</v>
      </c>
      <c r="F35" s="51">
        <v>250</v>
      </c>
      <c r="G35" s="61">
        <f>F35*D35</f>
        <v>62500</v>
      </c>
      <c r="H35" s="135">
        <v>37</v>
      </c>
      <c r="I35" s="176">
        <v>19</v>
      </c>
      <c r="J35" s="172">
        <f>'Plastic pipe 8" '!V32</f>
        <v>56</v>
      </c>
      <c r="K35" s="130">
        <f t="shared" si="20"/>
        <v>9250</v>
      </c>
      <c r="L35" s="130">
        <f t="shared" si="21"/>
        <v>4750</v>
      </c>
      <c r="M35" s="130">
        <f t="shared" si="22"/>
        <v>14000</v>
      </c>
      <c r="N35" s="49"/>
      <c r="O35" s="146">
        <f t="shared" si="23"/>
        <v>0</v>
      </c>
      <c r="P35" s="130">
        <v>37</v>
      </c>
      <c r="Q35" s="187">
        <f>SUM('Plastic pipe 8" '!V24:V28)</f>
        <v>19</v>
      </c>
      <c r="R35" s="140">
        <f t="shared" si="4"/>
        <v>56</v>
      </c>
      <c r="S35" s="130">
        <v>9250</v>
      </c>
      <c r="T35" s="130">
        <f t="shared" si="5"/>
        <v>4750</v>
      </c>
      <c r="U35" s="130">
        <f t="shared" si="6"/>
        <v>14000</v>
      </c>
    </row>
    <row r="36" spans="2:21" s="4" customFormat="1" ht="20.149999999999999" customHeight="1" x14ac:dyDescent="0.3">
      <c r="B36" s="63" t="s">
        <v>204</v>
      </c>
      <c r="C36" s="62" t="s">
        <v>205</v>
      </c>
      <c r="D36" s="52"/>
      <c r="E36" s="50"/>
      <c r="F36" s="51"/>
      <c r="G36" s="72"/>
      <c r="H36" s="167"/>
      <c r="I36" s="176"/>
      <c r="J36" s="139"/>
      <c r="K36" s="167"/>
      <c r="L36" s="168"/>
      <c r="M36" s="168"/>
      <c r="N36" s="49"/>
      <c r="P36" s="183">
        <v>0</v>
      </c>
      <c r="Q36" s="187"/>
      <c r="R36" s="140">
        <f t="shared" si="4"/>
        <v>0</v>
      </c>
      <c r="S36" s="130">
        <v>0</v>
      </c>
      <c r="T36" s="130">
        <f t="shared" si="5"/>
        <v>0</v>
      </c>
      <c r="U36" s="130">
        <f t="shared" si="6"/>
        <v>0</v>
      </c>
    </row>
    <row r="37" spans="2:21" s="4" customFormat="1" ht="20.149999999999999" customHeight="1" x14ac:dyDescent="0.3">
      <c r="B37" s="48" t="s">
        <v>206</v>
      </c>
      <c r="C37" s="137" t="s">
        <v>207</v>
      </c>
      <c r="D37" s="52">
        <v>100</v>
      </c>
      <c r="E37" s="47" t="s">
        <v>36</v>
      </c>
      <c r="F37" s="51">
        <v>50</v>
      </c>
      <c r="G37" s="61">
        <f>F37*D37</f>
        <v>5000</v>
      </c>
      <c r="H37" s="130">
        <v>69</v>
      </c>
      <c r="I37" s="176">
        <v>39</v>
      </c>
      <c r="J37" s="140">
        <f>'civil opening'!V83</f>
        <v>108</v>
      </c>
      <c r="K37" s="130">
        <f t="shared" ref="K37:K45" si="24">H37*F37</f>
        <v>3450</v>
      </c>
      <c r="L37" s="130">
        <f t="shared" ref="L37:L45" si="25">I37*F37</f>
        <v>1950</v>
      </c>
      <c r="M37" s="130">
        <f t="shared" ref="M37:M45" si="26">J37*F37</f>
        <v>5400</v>
      </c>
      <c r="N37" s="49"/>
      <c r="O37" s="146">
        <f t="shared" ref="O37:O45" si="27">H37+I37-J37</f>
        <v>0</v>
      </c>
      <c r="P37" s="130">
        <v>69</v>
      </c>
      <c r="Q37" s="187">
        <f>SUM('civil opening'!V60:V81)</f>
        <v>39</v>
      </c>
      <c r="R37" s="140">
        <f t="shared" si="4"/>
        <v>108</v>
      </c>
      <c r="S37" s="130">
        <v>3450</v>
      </c>
      <c r="T37" s="130">
        <f t="shared" si="5"/>
        <v>1950</v>
      </c>
      <c r="U37" s="130">
        <f t="shared" si="6"/>
        <v>5400</v>
      </c>
    </row>
    <row r="38" spans="2:21" s="4" customFormat="1" ht="20.149999999999999" customHeight="1" x14ac:dyDescent="0.3">
      <c r="B38" s="48" t="s">
        <v>208</v>
      </c>
      <c r="C38" s="137" t="s">
        <v>209</v>
      </c>
      <c r="D38" s="52">
        <v>100</v>
      </c>
      <c r="E38" s="47" t="s">
        <v>36</v>
      </c>
      <c r="F38" s="51">
        <v>95</v>
      </c>
      <c r="G38" s="61">
        <f t="shared" ref="G38:G45" si="28">F38*D38</f>
        <v>9500</v>
      </c>
      <c r="H38" s="130">
        <v>139</v>
      </c>
      <c r="I38" s="176">
        <v>53</v>
      </c>
      <c r="J38" s="140">
        <f>'civil opening'!V206</f>
        <v>192</v>
      </c>
      <c r="K38" s="130">
        <f t="shared" si="24"/>
        <v>13205</v>
      </c>
      <c r="L38" s="130">
        <f t="shared" si="25"/>
        <v>5035</v>
      </c>
      <c r="M38" s="130">
        <f t="shared" si="26"/>
        <v>18240</v>
      </c>
      <c r="N38" s="49"/>
      <c r="O38" s="146">
        <f t="shared" si="27"/>
        <v>0</v>
      </c>
      <c r="P38" s="130">
        <v>139</v>
      </c>
      <c r="Q38" s="187">
        <f>SUM('civil opening'!V171:V202)</f>
        <v>53</v>
      </c>
      <c r="R38" s="140">
        <f t="shared" si="4"/>
        <v>192</v>
      </c>
      <c r="S38" s="130">
        <v>13205</v>
      </c>
      <c r="T38" s="130">
        <f t="shared" si="5"/>
        <v>5035</v>
      </c>
      <c r="U38" s="130">
        <f t="shared" si="6"/>
        <v>18240</v>
      </c>
    </row>
    <row r="39" spans="2:21" s="4" customFormat="1" ht="20.149999999999999" customHeight="1" x14ac:dyDescent="0.3">
      <c r="B39" s="48" t="s">
        <v>210</v>
      </c>
      <c r="C39" s="137" t="s">
        <v>211</v>
      </c>
      <c r="D39" s="52">
        <v>100</v>
      </c>
      <c r="E39" s="47" t="s">
        <v>36</v>
      </c>
      <c r="F39" s="51">
        <v>150</v>
      </c>
      <c r="G39" s="61">
        <f t="shared" si="28"/>
        <v>15000</v>
      </c>
      <c r="H39" s="130">
        <v>88</v>
      </c>
      <c r="I39" s="176">
        <v>31</v>
      </c>
      <c r="J39" s="140">
        <f>'civil opening'!V290</f>
        <v>119</v>
      </c>
      <c r="K39" s="130">
        <f t="shared" si="24"/>
        <v>13200</v>
      </c>
      <c r="L39" s="130">
        <f t="shared" si="25"/>
        <v>4650</v>
      </c>
      <c r="M39" s="130">
        <f t="shared" si="26"/>
        <v>17850</v>
      </c>
      <c r="N39" s="49"/>
      <c r="O39" s="146">
        <f t="shared" si="27"/>
        <v>0</v>
      </c>
      <c r="P39" s="130">
        <v>88</v>
      </c>
      <c r="Q39" s="187">
        <f>SUM('civil opening'!V271:V288)</f>
        <v>31</v>
      </c>
      <c r="R39" s="140">
        <f t="shared" si="4"/>
        <v>119</v>
      </c>
      <c r="S39" s="130">
        <v>13200</v>
      </c>
      <c r="T39" s="130">
        <f t="shared" si="5"/>
        <v>4650</v>
      </c>
      <c r="U39" s="130">
        <f t="shared" si="6"/>
        <v>17850</v>
      </c>
    </row>
    <row r="40" spans="2:21" s="4" customFormat="1" ht="20.149999999999999" customHeight="1" x14ac:dyDescent="0.3">
      <c r="B40" s="48" t="s">
        <v>212</v>
      </c>
      <c r="C40" s="137" t="s">
        <v>213</v>
      </c>
      <c r="D40" s="52">
        <v>100</v>
      </c>
      <c r="E40" s="47" t="s">
        <v>36</v>
      </c>
      <c r="F40" s="51">
        <v>180</v>
      </c>
      <c r="G40" s="61">
        <f t="shared" si="28"/>
        <v>18000</v>
      </c>
      <c r="H40" s="130">
        <v>70</v>
      </c>
      <c r="I40" s="176">
        <v>28</v>
      </c>
      <c r="J40" s="140">
        <f>'civil opening'!V367</f>
        <v>98</v>
      </c>
      <c r="K40" s="130">
        <f t="shared" si="24"/>
        <v>12600</v>
      </c>
      <c r="L40" s="130">
        <f t="shared" si="25"/>
        <v>5040</v>
      </c>
      <c r="M40" s="130">
        <f t="shared" si="26"/>
        <v>17640</v>
      </c>
      <c r="N40" s="49"/>
      <c r="O40" s="146">
        <f t="shared" si="27"/>
        <v>0</v>
      </c>
      <c r="P40" s="130">
        <v>69</v>
      </c>
      <c r="Q40" s="187">
        <f>SUM('civil opening'!V348:V365)</f>
        <v>28</v>
      </c>
      <c r="R40" s="140">
        <f t="shared" si="4"/>
        <v>97</v>
      </c>
      <c r="S40" s="130">
        <v>12420</v>
      </c>
      <c r="T40" s="130">
        <f t="shared" si="5"/>
        <v>5040</v>
      </c>
      <c r="U40" s="130">
        <f t="shared" si="6"/>
        <v>17460</v>
      </c>
    </row>
    <row r="41" spans="2:21" s="4" customFormat="1" ht="20.149999999999999" customHeight="1" x14ac:dyDescent="0.3">
      <c r="B41" s="48" t="s">
        <v>214</v>
      </c>
      <c r="C41" s="137" t="s">
        <v>215</v>
      </c>
      <c r="D41" s="52">
        <v>100</v>
      </c>
      <c r="E41" s="47" t="s">
        <v>36</v>
      </c>
      <c r="F41" s="51">
        <v>245</v>
      </c>
      <c r="G41" s="61">
        <f t="shared" si="28"/>
        <v>24500</v>
      </c>
      <c r="H41" s="130">
        <v>22</v>
      </c>
      <c r="I41" s="176">
        <v>2</v>
      </c>
      <c r="J41" s="140">
        <f>'civil opening'!V396</f>
        <v>24</v>
      </c>
      <c r="K41" s="130">
        <f t="shared" si="24"/>
        <v>5390</v>
      </c>
      <c r="L41" s="130">
        <f t="shared" si="25"/>
        <v>490</v>
      </c>
      <c r="M41" s="130">
        <f t="shared" si="26"/>
        <v>5880</v>
      </c>
      <c r="N41" s="49"/>
      <c r="O41" s="146">
        <f t="shared" si="27"/>
        <v>0</v>
      </c>
      <c r="P41" s="130">
        <v>22</v>
      </c>
      <c r="Q41" s="187">
        <f>SUM('civil opening'!V393:V394)</f>
        <v>2</v>
      </c>
      <c r="R41" s="140">
        <f t="shared" si="4"/>
        <v>24</v>
      </c>
      <c r="S41" s="130">
        <v>5390</v>
      </c>
      <c r="T41" s="130">
        <f t="shared" si="5"/>
        <v>490</v>
      </c>
      <c r="U41" s="130">
        <f t="shared" si="6"/>
        <v>5880</v>
      </c>
    </row>
    <row r="42" spans="2:21" s="4" customFormat="1" ht="20.149999999999999" customHeight="1" x14ac:dyDescent="0.3">
      <c r="B42" s="48" t="s">
        <v>216</v>
      </c>
      <c r="C42" s="137" t="s">
        <v>217</v>
      </c>
      <c r="D42" s="52">
        <v>50</v>
      </c>
      <c r="E42" s="47" t="s">
        <v>36</v>
      </c>
      <c r="F42" s="51">
        <v>310</v>
      </c>
      <c r="G42" s="61">
        <f t="shared" si="28"/>
        <v>15500</v>
      </c>
      <c r="H42" s="130">
        <v>57</v>
      </c>
      <c r="I42" s="176">
        <v>21</v>
      </c>
      <c r="J42" s="140">
        <f>'civil opening'!V459</f>
        <v>78</v>
      </c>
      <c r="K42" s="130">
        <f t="shared" si="24"/>
        <v>17670</v>
      </c>
      <c r="L42" s="130">
        <f t="shared" si="25"/>
        <v>6510</v>
      </c>
      <c r="M42" s="130">
        <f t="shared" si="26"/>
        <v>24180</v>
      </c>
      <c r="N42" s="49"/>
      <c r="O42" s="146">
        <f t="shared" si="27"/>
        <v>0</v>
      </c>
      <c r="P42" s="130">
        <v>55</v>
      </c>
      <c r="Q42" s="187">
        <f>SUM('civil opening'!V442:V457)</f>
        <v>21</v>
      </c>
      <c r="R42" s="140">
        <f t="shared" si="4"/>
        <v>76</v>
      </c>
      <c r="S42" s="130">
        <v>17050</v>
      </c>
      <c r="T42" s="130">
        <f t="shared" si="5"/>
        <v>6510</v>
      </c>
      <c r="U42" s="130">
        <f t="shared" si="6"/>
        <v>23560</v>
      </c>
    </row>
    <row r="43" spans="2:21" s="4" customFormat="1" ht="20.149999999999999" customHeight="1" x14ac:dyDescent="0.3">
      <c r="B43" s="48" t="s">
        <v>218</v>
      </c>
      <c r="C43" s="137" t="s">
        <v>219</v>
      </c>
      <c r="D43" s="52">
        <v>50</v>
      </c>
      <c r="E43" s="47" t="s">
        <v>36</v>
      </c>
      <c r="F43" s="51">
        <v>340</v>
      </c>
      <c r="G43" s="61">
        <f t="shared" si="28"/>
        <v>17000</v>
      </c>
      <c r="H43" s="130">
        <v>15</v>
      </c>
      <c r="I43" s="176">
        <v>7</v>
      </c>
      <c r="J43" s="140">
        <f>'civil opening'!V490</f>
        <v>22</v>
      </c>
      <c r="K43" s="130">
        <f t="shared" si="24"/>
        <v>5100</v>
      </c>
      <c r="L43" s="130">
        <f t="shared" si="25"/>
        <v>2380</v>
      </c>
      <c r="M43" s="130">
        <f t="shared" si="26"/>
        <v>7480</v>
      </c>
      <c r="N43" s="49"/>
      <c r="O43" s="146">
        <f t="shared" si="27"/>
        <v>0</v>
      </c>
      <c r="P43" s="130">
        <v>14</v>
      </c>
      <c r="Q43" s="187">
        <f>SUM('civil opening'!V485:V488)</f>
        <v>7</v>
      </c>
      <c r="R43" s="140">
        <f t="shared" si="4"/>
        <v>21</v>
      </c>
      <c r="S43" s="130">
        <v>4760</v>
      </c>
      <c r="T43" s="130">
        <f t="shared" si="5"/>
        <v>2380</v>
      </c>
      <c r="U43" s="130">
        <f t="shared" si="6"/>
        <v>7140</v>
      </c>
    </row>
    <row r="44" spans="2:21" s="4" customFormat="1" ht="20.149999999999999" customHeight="1" x14ac:dyDescent="0.3">
      <c r="B44" s="48" t="s">
        <v>220</v>
      </c>
      <c r="C44" s="137" t="s">
        <v>221</v>
      </c>
      <c r="D44" s="52">
        <v>50</v>
      </c>
      <c r="E44" s="47" t="s">
        <v>36</v>
      </c>
      <c r="F44" s="51">
        <v>400</v>
      </c>
      <c r="G44" s="61">
        <f t="shared" si="28"/>
        <v>20000</v>
      </c>
      <c r="H44" s="130">
        <v>9</v>
      </c>
      <c r="I44" s="176">
        <v>2</v>
      </c>
      <c r="J44" s="140">
        <f>'civil opening'!V512</f>
        <v>11</v>
      </c>
      <c r="K44" s="130">
        <f t="shared" si="24"/>
        <v>3600</v>
      </c>
      <c r="L44" s="130">
        <f t="shared" si="25"/>
        <v>800</v>
      </c>
      <c r="M44" s="130">
        <f t="shared" si="26"/>
        <v>4400</v>
      </c>
      <c r="N44" s="49"/>
      <c r="O44" s="146">
        <f t="shared" si="27"/>
        <v>0</v>
      </c>
      <c r="P44" s="130">
        <v>9</v>
      </c>
      <c r="Q44" s="187">
        <f>SUM('civil opening'!V510)</f>
        <v>2</v>
      </c>
      <c r="R44" s="140">
        <f t="shared" si="4"/>
        <v>11</v>
      </c>
      <c r="S44" s="130">
        <v>3600</v>
      </c>
      <c r="T44" s="130">
        <f t="shared" si="5"/>
        <v>800</v>
      </c>
      <c r="U44" s="130">
        <f t="shared" si="6"/>
        <v>4400</v>
      </c>
    </row>
    <row r="45" spans="2:21" s="4" customFormat="1" ht="20.149999999999999" customHeight="1" x14ac:dyDescent="0.3">
      <c r="B45" s="48" t="s">
        <v>222</v>
      </c>
      <c r="C45" s="137" t="s">
        <v>223</v>
      </c>
      <c r="D45" s="52">
        <v>25</v>
      </c>
      <c r="E45" s="47" t="s">
        <v>224</v>
      </c>
      <c r="F45" s="51">
        <v>450</v>
      </c>
      <c r="G45" s="61">
        <f t="shared" si="28"/>
        <v>11250</v>
      </c>
      <c r="H45" s="130">
        <v>102.17543695500001</v>
      </c>
      <c r="I45" s="176">
        <v>25.697935849999997</v>
      </c>
      <c r="J45" s="140">
        <f>'civil opening'!V576</f>
        <v>127.87337280500003</v>
      </c>
      <c r="K45" s="130">
        <f t="shared" si="24"/>
        <v>45978.946629750004</v>
      </c>
      <c r="L45" s="130">
        <f t="shared" si="25"/>
        <v>11564.071132499999</v>
      </c>
      <c r="M45" s="130">
        <f t="shared" si="26"/>
        <v>57543.017762250012</v>
      </c>
      <c r="N45" s="49"/>
      <c r="O45" s="146">
        <f t="shared" si="27"/>
        <v>0</v>
      </c>
      <c r="P45" s="130">
        <v>99.653436954999989</v>
      </c>
      <c r="Q45" s="187">
        <f>SUM('civil opening'!V563:V574)</f>
        <v>25.697935849999997</v>
      </c>
      <c r="R45" s="140">
        <f t="shared" si="4"/>
        <v>125.35137280499998</v>
      </c>
      <c r="S45" s="130">
        <v>44844.046629749995</v>
      </c>
      <c r="T45" s="130">
        <f t="shared" si="5"/>
        <v>11564.071132499994</v>
      </c>
      <c r="U45" s="130">
        <f t="shared" si="6"/>
        <v>56408.117762249989</v>
      </c>
    </row>
    <row r="46" spans="2:21" s="4" customFormat="1" ht="20.149999999999999" customHeight="1" x14ac:dyDescent="0.3">
      <c r="B46" s="63" t="s">
        <v>340</v>
      </c>
      <c r="C46" s="62" t="s">
        <v>341</v>
      </c>
      <c r="D46" s="52"/>
      <c r="E46" s="50"/>
      <c r="F46" s="51"/>
      <c r="G46" s="72"/>
      <c r="H46" s="135"/>
      <c r="I46" s="176"/>
      <c r="J46" s="173"/>
      <c r="K46" s="135"/>
      <c r="L46" s="130"/>
      <c r="M46" s="130"/>
      <c r="N46" s="49"/>
      <c r="O46" s="146"/>
      <c r="P46" s="130">
        <v>0</v>
      </c>
      <c r="Q46" s="187"/>
      <c r="R46" s="140">
        <f t="shared" si="4"/>
        <v>0</v>
      </c>
      <c r="S46" s="130">
        <v>0</v>
      </c>
      <c r="T46" s="130">
        <f t="shared" si="5"/>
        <v>0</v>
      </c>
      <c r="U46" s="130">
        <f t="shared" si="6"/>
        <v>0</v>
      </c>
    </row>
    <row r="47" spans="2:21" s="4" customFormat="1" ht="20.149999999999999" customHeight="1" x14ac:dyDescent="0.3">
      <c r="B47" s="48" t="s">
        <v>342</v>
      </c>
      <c r="C47" s="137" t="s">
        <v>207</v>
      </c>
      <c r="D47" s="52">
        <v>100</v>
      </c>
      <c r="E47" s="47" t="s">
        <v>36</v>
      </c>
      <c r="F47" s="51">
        <v>32</v>
      </c>
      <c r="G47" s="61">
        <f>F47*D47</f>
        <v>3200</v>
      </c>
      <c r="H47" s="135">
        <v>12</v>
      </c>
      <c r="I47" s="176"/>
      <c r="J47" s="173">
        <f>duct!V12</f>
        <v>12</v>
      </c>
      <c r="K47" s="130">
        <f>H47*F47</f>
        <v>384</v>
      </c>
      <c r="L47" s="130">
        <f>I47*F47</f>
        <v>0</v>
      </c>
      <c r="M47" s="130">
        <f>J47*F47</f>
        <v>384</v>
      </c>
      <c r="N47" s="49"/>
      <c r="O47" s="146">
        <f t="shared" ref="O47:O57" si="29">H47+I47-J47</f>
        <v>0</v>
      </c>
      <c r="P47" s="130">
        <v>12</v>
      </c>
      <c r="Q47" s="187">
        <v>0</v>
      </c>
      <c r="R47" s="140">
        <f t="shared" si="4"/>
        <v>12</v>
      </c>
      <c r="S47" s="130">
        <v>384</v>
      </c>
      <c r="T47" s="130">
        <f t="shared" si="5"/>
        <v>0</v>
      </c>
      <c r="U47" s="130">
        <f t="shared" si="6"/>
        <v>384</v>
      </c>
    </row>
    <row r="48" spans="2:21" s="4" customFormat="1" ht="20.149999999999999" customHeight="1" x14ac:dyDescent="0.3">
      <c r="B48" s="48" t="s">
        <v>343</v>
      </c>
      <c r="C48" s="137" t="s">
        <v>209</v>
      </c>
      <c r="D48" s="52">
        <v>100</v>
      </c>
      <c r="E48" s="47" t="s">
        <v>36</v>
      </c>
      <c r="F48" s="51">
        <v>46</v>
      </c>
      <c r="G48" s="61">
        <f t="shared" ref="G48:G57" si="30">F48*D48</f>
        <v>4600</v>
      </c>
      <c r="H48" s="135">
        <v>16</v>
      </c>
      <c r="I48" s="176"/>
      <c r="J48" s="173">
        <f>duct!V27</f>
        <v>16</v>
      </c>
      <c r="K48" s="130">
        <f t="shared" ref="K48:K57" si="31">H48*F48</f>
        <v>736</v>
      </c>
      <c r="L48" s="130">
        <f t="shared" ref="L48:L57" si="32">I48*F48</f>
        <v>0</v>
      </c>
      <c r="M48" s="130">
        <f t="shared" ref="M48:M57" si="33">J48*F48</f>
        <v>736</v>
      </c>
      <c r="N48" s="49"/>
      <c r="O48" s="146">
        <f t="shared" si="29"/>
        <v>0</v>
      </c>
      <c r="P48" s="130">
        <v>16</v>
      </c>
      <c r="Q48" s="187">
        <v>0</v>
      </c>
      <c r="R48" s="140">
        <f t="shared" si="4"/>
        <v>16</v>
      </c>
      <c r="S48" s="130">
        <v>736</v>
      </c>
      <c r="T48" s="130">
        <f t="shared" si="5"/>
        <v>0</v>
      </c>
      <c r="U48" s="130">
        <f t="shared" si="6"/>
        <v>736</v>
      </c>
    </row>
    <row r="49" spans="2:21" s="4" customFormat="1" ht="20.149999999999999" customHeight="1" x14ac:dyDescent="0.3">
      <c r="B49" s="48" t="s">
        <v>344</v>
      </c>
      <c r="C49" s="137" t="s">
        <v>345</v>
      </c>
      <c r="D49" s="52">
        <v>100</v>
      </c>
      <c r="E49" s="47" t="s">
        <v>36</v>
      </c>
      <c r="F49" s="51">
        <v>51</v>
      </c>
      <c r="G49" s="61">
        <f t="shared" si="30"/>
        <v>5100</v>
      </c>
      <c r="H49" s="135">
        <v>12</v>
      </c>
      <c r="I49" s="176"/>
      <c r="J49" s="173">
        <f>duct!V42</f>
        <v>12</v>
      </c>
      <c r="K49" s="130">
        <f t="shared" si="31"/>
        <v>612</v>
      </c>
      <c r="L49" s="130">
        <f t="shared" si="32"/>
        <v>0</v>
      </c>
      <c r="M49" s="130">
        <f t="shared" si="33"/>
        <v>612</v>
      </c>
      <c r="N49" s="49"/>
      <c r="O49" s="146">
        <f t="shared" si="29"/>
        <v>0</v>
      </c>
      <c r="P49" s="130">
        <v>12</v>
      </c>
      <c r="Q49" s="187">
        <v>0</v>
      </c>
      <c r="R49" s="140">
        <f t="shared" si="4"/>
        <v>12</v>
      </c>
      <c r="S49" s="130">
        <v>612</v>
      </c>
      <c r="T49" s="130">
        <f t="shared" si="5"/>
        <v>0</v>
      </c>
      <c r="U49" s="130">
        <f t="shared" si="6"/>
        <v>612</v>
      </c>
    </row>
    <row r="50" spans="2:21" s="4" customFormat="1" ht="20.149999999999999" customHeight="1" x14ac:dyDescent="0.3">
      <c r="B50" s="48" t="s">
        <v>346</v>
      </c>
      <c r="C50" s="137" t="s">
        <v>347</v>
      </c>
      <c r="D50" s="52">
        <v>100</v>
      </c>
      <c r="E50" s="47" t="s">
        <v>36</v>
      </c>
      <c r="F50" s="51">
        <v>64</v>
      </c>
      <c r="G50" s="61">
        <f t="shared" si="30"/>
        <v>6400</v>
      </c>
      <c r="H50" s="135">
        <v>2</v>
      </c>
      <c r="I50" s="176"/>
      <c r="J50" s="173">
        <f>duct!V52</f>
        <v>2</v>
      </c>
      <c r="K50" s="130">
        <f t="shared" si="31"/>
        <v>128</v>
      </c>
      <c r="L50" s="130">
        <f t="shared" si="32"/>
        <v>0</v>
      </c>
      <c r="M50" s="130">
        <f t="shared" si="33"/>
        <v>128</v>
      </c>
      <c r="N50" s="49"/>
      <c r="O50" s="146">
        <f t="shared" si="29"/>
        <v>0</v>
      </c>
      <c r="P50" s="130">
        <v>2</v>
      </c>
      <c r="Q50" s="187">
        <v>0</v>
      </c>
      <c r="R50" s="140">
        <f t="shared" si="4"/>
        <v>2</v>
      </c>
      <c r="S50" s="130">
        <v>128</v>
      </c>
      <c r="T50" s="130">
        <f t="shared" si="5"/>
        <v>0</v>
      </c>
      <c r="U50" s="130">
        <f t="shared" si="6"/>
        <v>128</v>
      </c>
    </row>
    <row r="51" spans="2:21" s="4" customFormat="1" ht="20.149999999999999" customHeight="1" x14ac:dyDescent="0.3">
      <c r="B51" s="48" t="s">
        <v>348</v>
      </c>
      <c r="C51" s="137" t="s">
        <v>349</v>
      </c>
      <c r="D51" s="52">
        <v>100</v>
      </c>
      <c r="E51" s="47" t="s">
        <v>36</v>
      </c>
      <c r="F51" s="51">
        <v>74</v>
      </c>
      <c r="G51" s="61">
        <f t="shared" si="30"/>
        <v>7400</v>
      </c>
      <c r="H51" s="135">
        <v>0</v>
      </c>
      <c r="I51" s="176"/>
      <c r="J51" s="173">
        <f>duct!V58</f>
        <v>0</v>
      </c>
      <c r="K51" s="130">
        <f t="shared" si="31"/>
        <v>0</v>
      </c>
      <c r="L51" s="130">
        <f t="shared" si="32"/>
        <v>0</v>
      </c>
      <c r="M51" s="130">
        <f t="shared" si="33"/>
        <v>0</v>
      </c>
      <c r="N51" s="49"/>
      <c r="O51" s="146">
        <f t="shared" si="29"/>
        <v>0</v>
      </c>
      <c r="P51" s="130">
        <v>0</v>
      </c>
      <c r="Q51" s="187">
        <v>0</v>
      </c>
      <c r="R51" s="140">
        <f t="shared" si="4"/>
        <v>0</v>
      </c>
      <c r="S51" s="130">
        <v>0</v>
      </c>
      <c r="T51" s="130">
        <f t="shared" si="5"/>
        <v>0</v>
      </c>
      <c r="U51" s="130">
        <f t="shared" si="6"/>
        <v>0</v>
      </c>
    </row>
    <row r="52" spans="2:21" s="4" customFormat="1" ht="20.149999999999999" customHeight="1" x14ac:dyDescent="0.3">
      <c r="B52" s="48" t="s">
        <v>350</v>
      </c>
      <c r="C52" s="137" t="s">
        <v>217</v>
      </c>
      <c r="D52" s="52">
        <v>100</v>
      </c>
      <c r="E52" s="47" t="s">
        <v>36</v>
      </c>
      <c r="F52" s="51">
        <v>82</v>
      </c>
      <c r="G52" s="61">
        <f t="shared" si="30"/>
        <v>8200</v>
      </c>
      <c r="H52" s="135">
        <v>0</v>
      </c>
      <c r="I52" s="176"/>
      <c r="J52" s="173">
        <f>duct!V64</f>
        <v>0</v>
      </c>
      <c r="K52" s="130">
        <f t="shared" si="31"/>
        <v>0</v>
      </c>
      <c r="L52" s="130">
        <f t="shared" si="32"/>
        <v>0</v>
      </c>
      <c r="M52" s="130">
        <f t="shared" si="33"/>
        <v>0</v>
      </c>
      <c r="N52" s="49"/>
      <c r="O52" s="146">
        <f t="shared" si="29"/>
        <v>0</v>
      </c>
      <c r="P52" s="130">
        <v>0</v>
      </c>
      <c r="Q52" s="187">
        <v>0</v>
      </c>
      <c r="R52" s="140">
        <f t="shared" si="4"/>
        <v>0</v>
      </c>
      <c r="S52" s="130">
        <v>0</v>
      </c>
      <c r="T52" s="130">
        <f t="shared" si="5"/>
        <v>0</v>
      </c>
      <c r="U52" s="130">
        <f t="shared" si="6"/>
        <v>0</v>
      </c>
    </row>
    <row r="53" spans="2:21" s="4" customFormat="1" ht="20.149999999999999" customHeight="1" x14ac:dyDescent="0.3">
      <c r="B53" s="48" t="s">
        <v>351</v>
      </c>
      <c r="C53" s="137" t="s">
        <v>352</v>
      </c>
      <c r="D53" s="52">
        <v>100</v>
      </c>
      <c r="E53" s="47" t="s">
        <v>36</v>
      </c>
      <c r="F53" s="51">
        <v>88</v>
      </c>
      <c r="G53" s="61">
        <f t="shared" si="30"/>
        <v>8800</v>
      </c>
      <c r="H53" s="135">
        <v>0</v>
      </c>
      <c r="I53" s="176"/>
      <c r="J53" s="173">
        <f>duct!V70</f>
        <v>0</v>
      </c>
      <c r="K53" s="130">
        <f t="shared" si="31"/>
        <v>0</v>
      </c>
      <c r="L53" s="130">
        <f t="shared" si="32"/>
        <v>0</v>
      </c>
      <c r="M53" s="130">
        <f t="shared" si="33"/>
        <v>0</v>
      </c>
      <c r="N53" s="49"/>
      <c r="O53" s="146">
        <f t="shared" si="29"/>
        <v>0</v>
      </c>
      <c r="P53" s="130">
        <v>0</v>
      </c>
      <c r="Q53" s="187">
        <v>0</v>
      </c>
      <c r="R53" s="140">
        <f t="shared" si="4"/>
        <v>0</v>
      </c>
      <c r="S53" s="130">
        <v>0</v>
      </c>
      <c r="T53" s="130">
        <f t="shared" si="5"/>
        <v>0</v>
      </c>
      <c r="U53" s="130">
        <f t="shared" si="6"/>
        <v>0</v>
      </c>
    </row>
    <row r="54" spans="2:21" s="4" customFormat="1" ht="20.149999999999999" customHeight="1" x14ac:dyDescent="0.3">
      <c r="B54" s="48" t="s">
        <v>353</v>
      </c>
      <c r="C54" s="137" t="s">
        <v>354</v>
      </c>
      <c r="D54" s="52">
        <v>50</v>
      </c>
      <c r="E54" s="47" t="s">
        <v>36</v>
      </c>
      <c r="F54" s="51">
        <v>98</v>
      </c>
      <c r="G54" s="61">
        <f t="shared" si="30"/>
        <v>4900</v>
      </c>
      <c r="H54" s="135">
        <v>0</v>
      </c>
      <c r="I54" s="176"/>
      <c r="J54" s="173">
        <f>duct!V76</f>
        <v>0</v>
      </c>
      <c r="K54" s="130">
        <f t="shared" si="31"/>
        <v>0</v>
      </c>
      <c r="L54" s="130">
        <f t="shared" si="32"/>
        <v>0</v>
      </c>
      <c r="M54" s="130">
        <f t="shared" si="33"/>
        <v>0</v>
      </c>
      <c r="N54" s="49"/>
      <c r="O54" s="146">
        <f t="shared" si="29"/>
        <v>0</v>
      </c>
      <c r="P54" s="130">
        <v>0</v>
      </c>
      <c r="Q54" s="187">
        <v>0</v>
      </c>
      <c r="R54" s="140">
        <f t="shared" si="4"/>
        <v>0</v>
      </c>
      <c r="S54" s="130">
        <v>0</v>
      </c>
      <c r="T54" s="130">
        <f t="shared" si="5"/>
        <v>0</v>
      </c>
      <c r="U54" s="130">
        <f t="shared" si="6"/>
        <v>0</v>
      </c>
    </row>
    <row r="55" spans="2:21" s="4" customFormat="1" ht="20.149999999999999" customHeight="1" x14ac:dyDescent="0.3">
      <c r="B55" s="48" t="s">
        <v>355</v>
      </c>
      <c r="C55" s="137" t="s">
        <v>221</v>
      </c>
      <c r="D55" s="52">
        <v>50</v>
      </c>
      <c r="E55" s="47" t="s">
        <v>36</v>
      </c>
      <c r="F55" s="51">
        <v>103</v>
      </c>
      <c r="G55" s="61">
        <f t="shared" si="30"/>
        <v>5150</v>
      </c>
      <c r="H55" s="135">
        <v>0</v>
      </c>
      <c r="I55" s="176"/>
      <c r="J55" s="173">
        <f>duct!V82</f>
        <v>0</v>
      </c>
      <c r="K55" s="130">
        <f t="shared" si="31"/>
        <v>0</v>
      </c>
      <c r="L55" s="130">
        <f t="shared" si="32"/>
        <v>0</v>
      </c>
      <c r="M55" s="130">
        <f t="shared" si="33"/>
        <v>0</v>
      </c>
      <c r="N55" s="49"/>
      <c r="O55" s="146">
        <f t="shared" si="29"/>
        <v>0</v>
      </c>
      <c r="P55" s="130">
        <v>0</v>
      </c>
      <c r="Q55" s="187">
        <v>0</v>
      </c>
      <c r="R55" s="140">
        <f t="shared" si="4"/>
        <v>0</v>
      </c>
      <c r="S55" s="130">
        <v>0</v>
      </c>
      <c r="T55" s="130">
        <f t="shared" si="5"/>
        <v>0</v>
      </c>
      <c r="U55" s="130">
        <f t="shared" si="6"/>
        <v>0</v>
      </c>
    </row>
    <row r="56" spans="2:21" s="4" customFormat="1" ht="20.149999999999999" customHeight="1" x14ac:dyDescent="0.3">
      <c r="B56" s="48" t="s">
        <v>356</v>
      </c>
      <c r="C56" s="137" t="s">
        <v>357</v>
      </c>
      <c r="D56" s="52">
        <v>25</v>
      </c>
      <c r="E56" s="47" t="s">
        <v>36</v>
      </c>
      <c r="F56" s="51">
        <v>110</v>
      </c>
      <c r="G56" s="61">
        <f t="shared" si="30"/>
        <v>2750</v>
      </c>
      <c r="H56" s="135">
        <v>0</v>
      </c>
      <c r="I56" s="176"/>
      <c r="J56" s="173">
        <f>duct!V88</f>
        <v>0</v>
      </c>
      <c r="K56" s="130">
        <f t="shared" si="31"/>
        <v>0</v>
      </c>
      <c r="L56" s="130">
        <f t="shared" si="32"/>
        <v>0</v>
      </c>
      <c r="M56" s="130">
        <f t="shared" si="33"/>
        <v>0</v>
      </c>
      <c r="N56" s="49"/>
      <c r="O56" s="146">
        <f t="shared" si="29"/>
        <v>0</v>
      </c>
      <c r="P56" s="130">
        <v>0</v>
      </c>
      <c r="Q56" s="187">
        <v>0</v>
      </c>
      <c r="R56" s="140">
        <f t="shared" si="4"/>
        <v>0</v>
      </c>
      <c r="S56" s="130">
        <v>0</v>
      </c>
      <c r="T56" s="130">
        <f t="shared" si="5"/>
        <v>0</v>
      </c>
      <c r="U56" s="130">
        <f t="shared" si="6"/>
        <v>0</v>
      </c>
    </row>
    <row r="57" spans="2:21" s="4" customFormat="1" ht="20.149999999999999" customHeight="1" x14ac:dyDescent="0.3">
      <c r="B57" s="48" t="s">
        <v>358</v>
      </c>
      <c r="C57" s="137" t="s">
        <v>223</v>
      </c>
      <c r="D57" s="52">
        <v>25</v>
      </c>
      <c r="E57" s="47" t="s">
        <v>224</v>
      </c>
      <c r="F57" s="51">
        <v>116</v>
      </c>
      <c r="G57" s="61">
        <f t="shared" si="30"/>
        <v>2900</v>
      </c>
      <c r="H57" s="135">
        <v>0</v>
      </c>
      <c r="I57" s="176"/>
      <c r="J57" s="173">
        <f>duct!V94</f>
        <v>0</v>
      </c>
      <c r="K57" s="130">
        <f t="shared" si="31"/>
        <v>0</v>
      </c>
      <c r="L57" s="130">
        <f t="shared" si="32"/>
        <v>0</v>
      </c>
      <c r="M57" s="130">
        <f t="shared" si="33"/>
        <v>0</v>
      </c>
      <c r="N57" s="49"/>
      <c r="O57" s="146">
        <f t="shared" si="29"/>
        <v>0</v>
      </c>
      <c r="P57" s="130">
        <v>0</v>
      </c>
      <c r="Q57" s="187">
        <v>0</v>
      </c>
      <c r="R57" s="140">
        <f t="shared" si="4"/>
        <v>0</v>
      </c>
      <c r="S57" s="130">
        <v>0</v>
      </c>
      <c r="T57" s="130">
        <f t="shared" si="5"/>
        <v>0</v>
      </c>
      <c r="U57" s="130">
        <f t="shared" si="6"/>
        <v>0</v>
      </c>
    </row>
    <row r="58" spans="2:21" s="4" customFormat="1" ht="20.149999999999999" customHeight="1" x14ac:dyDescent="0.3">
      <c r="B58" s="48"/>
      <c r="C58" s="137"/>
      <c r="D58" s="52"/>
      <c r="E58" s="47"/>
      <c r="F58" s="51"/>
      <c r="G58" s="61"/>
      <c r="H58" s="135"/>
      <c r="I58" s="176"/>
      <c r="J58" s="173"/>
      <c r="K58" s="135"/>
      <c r="L58" s="130"/>
      <c r="M58" s="130"/>
      <c r="N58" s="49"/>
      <c r="O58" s="146"/>
      <c r="P58" s="130">
        <v>0</v>
      </c>
      <c r="Q58" s="187">
        <v>0</v>
      </c>
      <c r="R58" s="140">
        <f t="shared" si="4"/>
        <v>0</v>
      </c>
      <c r="S58" s="130">
        <v>0</v>
      </c>
      <c r="T58" s="130">
        <f t="shared" si="5"/>
        <v>0</v>
      </c>
      <c r="U58" s="130">
        <f t="shared" si="6"/>
        <v>0</v>
      </c>
    </row>
    <row r="59" spans="2:21" s="4" customFormat="1" ht="20.149999999999999" customHeight="1" x14ac:dyDescent="0.3">
      <c r="B59" s="63" t="s">
        <v>225</v>
      </c>
      <c r="C59" s="62" t="s">
        <v>226</v>
      </c>
      <c r="D59" s="52"/>
      <c r="E59" s="50"/>
      <c r="F59" s="51"/>
      <c r="G59" s="72"/>
      <c r="H59" s="167"/>
      <c r="I59" s="176"/>
      <c r="J59" s="139"/>
      <c r="K59" s="167"/>
      <c r="L59" s="168"/>
      <c r="M59" s="168"/>
      <c r="N59" s="49"/>
      <c r="P59" s="183">
        <v>0</v>
      </c>
      <c r="Q59" s="187">
        <v>0</v>
      </c>
      <c r="R59" s="140">
        <f t="shared" si="4"/>
        <v>0</v>
      </c>
      <c r="S59" s="130">
        <v>0</v>
      </c>
      <c r="T59" s="130">
        <f t="shared" si="5"/>
        <v>0</v>
      </c>
      <c r="U59" s="130">
        <f t="shared" si="6"/>
        <v>0</v>
      </c>
    </row>
    <row r="60" spans="2:21" s="4" customFormat="1" ht="20.149999999999999" customHeight="1" x14ac:dyDescent="0.3">
      <c r="B60" s="48" t="s">
        <v>227</v>
      </c>
      <c r="C60" s="137" t="s">
        <v>223</v>
      </c>
      <c r="D60" s="52">
        <v>50</v>
      </c>
      <c r="E60" s="47" t="s">
        <v>224</v>
      </c>
      <c r="F60" s="51">
        <v>680</v>
      </c>
      <c r="G60" s="61">
        <f>F60*D60</f>
        <v>34000</v>
      </c>
      <c r="H60" s="130">
        <v>35.46779999999999</v>
      </c>
      <c r="I60" s="176"/>
      <c r="J60" s="140">
        <f>'civil opening (FR 230)'!V82</f>
        <v>35.46779999999999</v>
      </c>
      <c r="K60" s="130">
        <f>H60*F60</f>
        <v>24118.103999999992</v>
      </c>
      <c r="L60" s="130">
        <f>I60*F60</f>
        <v>0</v>
      </c>
      <c r="M60" s="130">
        <f>J60*F60</f>
        <v>24118.103999999992</v>
      </c>
      <c r="N60" s="49"/>
      <c r="O60" s="146">
        <f>H60+I60-J60</f>
        <v>0</v>
      </c>
      <c r="P60" s="130">
        <v>34.987799999999993</v>
      </c>
      <c r="Q60" s="187">
        <v>0</v>
      </c>
      <c r="R60" s="140">
        <f t="shared" si="4"/>
        <v>34.987799999999993</v>
      </c>
      <c r="S60" s="130">
        <v>23791.703999999994</v>
      </c>
      <c r="T60" s="130">
        <f t="shared" si="5"/>
        <v>0</v>
      </c>
      <c r="U60" s="130">
        <f t="shared" si="6"/>
        <v>23791.703999999994</v>
      </c>
    </row>
    <row r="61" spans="2:21" s="4" customFormat="1" ht="20.149999999999999" customHeight="1" x14ac:dyDescent="0.3">
      <c r="B61" s="48"/>
      <c r="C61" s="137"/>
      <c r="D61" s="52"/>
      <c r="E61" s="47"/>
      <c r="F61" s="51"/>
      <c r="G61" s="61"/>
      <c r="H61" s="135"/>
      <c r="I61" s="176"/>
      <c r="J61" s="105"/>
      <c r="K61" s="135"/>
      <c r="L61" s="130"/>
      <c r="M61" s="130"/>
      <c r="N61" s="49"/>
      <c r="P61" s="130"/>
      <c r="Q61" s="187"/>
      <c r="R61" s="186"/>
      <c r="S61" s="130"/>
      <c r="T61" s="130"/>
      <c r="U61" s="130"/>
    </row>
    <row r="62" spans="2:21" s="4" customFormat="1" ht="20.149999999999999" customHeight="1" x14ac:dyDescent="0.3">
      <c r="B62" s="48"/>
      <c r="C62" s="137"/>
      <c r="D62" s="52"/>
      <c r="E62" s="47"/>
      <c r="F62" s="51"/>
      <c r="G62" s="61"/>
      <c r="H62" s="135"/>
      <c r="I62" s="176"/>
      <c r="J62" s="105"/>
      <c r="K62" s="135"/>
      <c r="L62" s="130"/>
      <c r="M62" s="130"/>
      <c r="N62" s="49"/>
      <c r="P62" s="130"/>
      <c r="Q62" s="187"/>
      <c r="R62" s="186"/>
      <c r="S62" s="130"/>
      <c r="T62" s="130"/>
      <c r="U62" s="130"/>
    </row>
    <row r="63" spans="2:21" s="4" customFormat="1" ht="20.149999999999999" customHeight="1" x14ac:dyDescent="0.3">
      <c r="B63" s="48"/>
      <c r="C63" s="137"/>
      <c r="D63" s="52"/>
      <c r="E63" s="47"/>
      <c r="F63" s="51"/>
      <c r="G63" s="61"/>
      <c r="H63" s="135"/>
      <c r="I63" s="176"/>
      <c r="J63" s="105"/>
      <c r="K63" s="135"/>
      <c r="L63" s="130"/>
      <c r="M63" s="130"/>
      <c r="N63" s="49"/>
      <c r="P63" s="130"/>
      <c r="Q63" s="187"/>
      <c r="R63" s="186"/>
      <c r="S63" s="130"/>
      <c r="T63" s="130"/>
      <c r="U63" s="130"/>
    </row>
    <row r="64" spans="2:21" s="4" customFormat="1" ht="6.75" customHeight="1" x14ac:dyDescent="0.3">
      <c r="B64" s="48"/>
      <c r="C64" s="137"/>
      <c r="D64" s="52"/>
      <c r="E64" s="47"/>
      <c r="F64" s="51"/>
      <c r="G64" s="61"/>
      <c r="H64" s="135"/>
      <c r="I64" s="105"/>
      <c r="J64" s="105"/>
      <c r="K64" s="135"/>
      <c r="L64" s="131"/>
      <c r="M64" s="131"/>
      <c r="N64" s="49"/>
      <c r="P64" s="130"/>
      <c r="Q64" s="186"/>
      <c r="R64" s="186"/>
      <c r="S64" s="130"/>
      <c r="T64" s="131"/>
      <c r="U64" s="131"/>
    </row>
    <row r="65" spans="2:21" s="7" customFormat="1" ht="20.149999999999999" customHeight="1" x14ac:dyDescent="0.3">
      <c r="B65" s="21"/>
      <c r="C65" s="195" t="s">
        <v>50</v>
      </c>
      <c r="D65" s="195"/>
      <c r="E65" s="195"/>
      <c r="F65" s="195"/>
      <c r="G65" s="71">
        <f t="shared" ref="G65:M65" si="34">SUM(G6:G64)</f>
        <v>441760</v>
      </c>
      <c r="H65" s="141">
        <f t="shared" si="34"/>
        <v>5051.6132369550014</v>
      </c>
      <c r="I65" s="141">
        <f t="shared" si="34"/>
        <v>718.83793585000001</v>
      </c>
      <c r="J65" s="141">
        <f t="shared" si="34"/>
        <v>5770.451172805002</v>
      </c>
      <c r="K65" s="141">
        <f t="shared" si="34"/>
        <v>227246.63062975003</v>
      </c>
      <c r="L65" s="142">
        <f t="shared" si="34"/>
        <v>51791.0311325</v>
      </c>
      <c r="M65" s="142">
        <f t="shared" si="34"/>
        <v>279037.66176225001</v>
      </c>
      <c r="N65" s="22"/>
      <c r="P65" s="142">
        <f>SUM(P7:P64)</f>
        <v>5044.611236955001</v>
      </c>
      <c r="Q65" s="142">
        <f t="shared" ref="Q65:U65" si="35">SUM(Q7:Q64)</f>
        <v>718.83793585000001</v>
      </c>
      <c r="R65" s="142">
        <f t="shared" si="35"/>
        <v>5763.4491728050007</v>
      </c>
      <c r="S65" s="142">
        <f t="shared" si="35"/>
        <v>224645.33062975001</v>
      </c>
      <c r="T65" s="142">
        <f t="shared" si="35"/>
        <v>51791.031132499993</v>
      </c>
      <c r="U65" s="142">
        <f t="shared" si="35"/>
        <v>276436.36176224996</v>
      </c>
    </row>
    <row r="66" spans="2:21" s="9" customFormat="1" ht="6.4" customHeight="1" x14ac:dyDescent="0.35">
      <c r="B66" s="70"/>
      <c r="C66" s="138"/>
      <c r="D66" s="66"/>
      <c r="E66" s="67"/>
      <c r="F66" s="68"/>
      <c r="G66" s="68"/>
      <c r="H66" s="68"/>
      <c r="I66" s="68"/>
      <c r="J66" s="68"/>
      <c r="K66" s="68"/>
      <c r="L66" s="68"/>
      <c r="M66" s="68"/>
      <c r="N66" s="69"/>
      <c r="P66" s="68"/>
      <c r="Q66" s="68"/>
      <c r="R66" s="68"/>
      <c r="S66" s="68"/>
      <c r="T66" s="68"/>
      <c r="U66" s="68"/>
    </row>
    <row r="69" spans="2:21" x14ac:dyDescent="0.35">
      <c r="S69" s="36"/>
      <c r="T69" s="36"/>
      <c r="U69" s="37"/>
    </row>
    <row r="70" spans="2:21" x14ac:dyDescent="0.35">
      <c r="R70" t="s">
        <v>597</v>
      </c>
      <c r="S70" s="36">
        <v>227246.63</v>
      </c>
      <c r="T70" s="36">
        <v>51791.02999999997</v>
      </c>
      <c r="U70" s="36">
        <v>279037.65999999997</v>
      </c>
    </row>
    <row r="71" spans="2:21" x14ac:dyDescent="0.35">
      <c r="K71" s="36"/>
      <c r="R71" t="s">
        <v>598</v>
      </c>
      <c r="S71" s="37">
        <f>S65-S70</f>
        <v>-2601.2993702499953</v>
      </c>
      <c r="T71" s="37">
        <f t="shared" ref="T71:U71" si="36">T65-T70</f>
        <v>1.1325000232318416E-3</v>
      </c>
      <c r="U71" s="37">
        <f t="shared" si="36"/>
        <v>-2601.2982377500157</v>
      </c>
    </row>
    <row r="73" spans="2:21" x14ac:dyDescent="0.35">
      <c r="S73" s="36"/>
    </row>
  </sheetData>
  <autoFilter ref="B5:N65" xr:uid="{070AD48C-AEB6-4C57-B67B-21697AF622AC}"/>
  <mergeCells count="6">
    <mergeCell ref="K4:M4"/>
    <mergeCell ref="H4:J4"/>
    <mergeCell ref="C65:F65"/>
    <mergeCell ref="P3:U3"/>
    <mergeCell ref="P4:R4"/>
    <mergeCell ref="S4:U4"/>
  </mergeCells>
  <phoneticPr fontId="12" type="noConversion"/>
  <printOptions horizontalCentered="1" verticalCentered="1"/>
  <pageMargins left="0" right="0" top="0" bottom="0.4" header="0.15" footer="0.35"/>
  <pageSetup paperSize="9" scale="43" orientation="portrait" r:id="rId1"/>
  <headerFooter>
    <oddFooter>&amp;CPage &amp;P of &amp;N&amp;R&amp;F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8E2D-97DE-4A51-A17E-ED52CDF61B6F}">
  <sheetPr>
    <pageSetUpPr fitToPage="1"/>
  </sheetPr>
  <dimension ref="A1:AF33"/>
  <sheetViews>
    <sheetView topLeftCell="H16" zoomScaleNormal="100" workbookViewId="0">
      <selection activeCell="T28" sqref="T28"/>
    </sheetView>
  </sheetViews>
  <sheetFormatPr defaultRowHeight="18" customHeight="1" x14ac:dyDescent="0.35"/>
  <cols>
    <col min="1" max="1" width="4.54296875" customWidth="1"/>
    <col min="2" max="3" width="16.81640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3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3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3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3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3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3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3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3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32" s="162" customFormat="1" ht="18" customHeight="1" x14ac:dyDescent="0.35">
      <c r="A10" s="93">
        <v>73</v>
      </c>
      <c r="B10" s="145" t="s">
        <v>309</v>
      </c>
      <c r="C10" s="163">
        <v>41</v>
      </c>
      <c r="D10" s="93" t="s">
        <v>124</v>
      </c>
      <c r="E10" s="170" t="s">
        <v>125</v>
      </c>
      <c r="F10" s="94" t="s">
        <v>282</v>
      </c>
      <c r="G10" s="94" t="s">
        <v>236</v>
      </c>
      <c r="H10" s="95" t="s">
        <v>307</v>
      </c>
      <c r="I10" s="95"/>
      <c r="J10" s="160"/>
      <c r="K10" s="95" t="s">
        <v>310</v>
      </c>
      <c r="L10" s="95"/>
      <c r="M10" s="160"/>
      <c r="N10" s="160"/>
      <c r="O10" s="96">
        <v>2</v>
      </c>
      <c r="P10" s="97">
        <v>250</v>
      </c>
      <c r="Q10" s="96">
        <v>1</v>
      </c>
      <c r="R10" s="161">
        <v>500</v>
      </c>
      <c r="S10" s="148"/>
      <c r="T10" s="148"/>
      <c r="U10" s="75" t="s">
        <v>157</v>
      </c>
      <c r="V10" s="103">
        <v>2</v>
      </c>
      <c r="W10"/>
      <c r="X10"/>
      <c r="Y10"/>
      <c r="Z10"/>
      <c r="AA10"/>
      <c r="AB10"/>
      <c r="AC10"/>
      <c r="AD10"/>
      <c r="AE10"/>
      <c r="AF10"/>
    </row>
    <row r="11" spans="1:32" s="162" customFormat="1" ht="18" customHeight="1" x14ac:dyDescent="0.35">
      <c r="A11" s="93">
        <v>87</v>
      </c>
      <c r="B11" s="145" t="s">
        <v>311</v>
      </c>
      <c r="C11" s="163">
        <v>55</v>
      </c>
      <c r="D11" s="93" t="s">
        <v>124</v>
      </c>
      <c r="E11" s="170" t="s">
        <v>125</v>
      </c>
      <c r="F11" s="94" t="s">
        <v>282</v>
      </c>
      <c r="G11" s="94" t="s">
        <v>236</v>
      </c>
      <c r="H11" s="95" t="s">
        <v>307</v>
      </c>
      <c r="I11" s="95"/>
      <c r="J11" s="160"/>
      <c r="K11" s="95" t="s">
        <v>310</v>
      </c>
      <c r="L11" s="95"/>
      <c r="M11" s="160"/>
      <c r="N11" s="160"/>
      <c r="O11" s="96">
        <v>1</v>
      </c>
      <c r="P11" s="97">
        <v>250</v>
      </c>
      <c r="Q11" s="96">
        <v>1</v>
      </c>
      <c r="R11" s="161">
        <v>250</v>
      </c>
      <c r="S11" s="148"/>
      <c r="T11" s="148"/>
      <c r="U11" s="75" t="s">
        <v>157</v>
      </c>
      <c r="V11" s="103">
        <v>1</v>
      </c>
      <c r="W11"/>
      <c r="X11"/>
      <c r="Y11"/>
      <c r="Z11"/>
      <c r="AA11"/>
      <c r="AB11"/>
      <c r="AC11"/>
      <c r="AD11"/>
      <c r="AE11"/>
      <c r="AF11"/>
    </row>
    <row r="14" spans="1:32" ht="18" customHeight="1" x14ac:dyDescent="0.35">
      <c r="A14" s="93">
        <v>14</v>
      </c>
      <c r="B14" s="145" t="s">
        <v>516</v>
      </c>
      <c r="C14" s="163">
        <v>14</v>
      </c>
      <c r="D14" s="93" t="s">
        <v>133</v>
      </c>
      <c r="E14" s="93" t="s">
        <v>517</v>
      </c>
      <c r="F14" s="94" t="s">
        <v>159</v>
      </c>
      <c r="G14" s="94" t="s">
        <v>236</v>
      </c>
      <c r="H14" s="95" t="s">
        <v>307</v>
      </c>
      <c r="I14" s="95"/>
      <c r="J14" s="160"/>
      <c r="K14" s="95" t="s">
        <v>310</v>
      </c>
      <c r="L14" s="95"/>
      <c r="M14" s="160"/>
      <c r="N14" s="160"/>
      <c r="O14" s="96">
        <v>2</v>
      </c>
      <c r="P14" s="97">
        <v>250</v>
      </c>
      <c r="Q14" s="96">
        <v>1</v>
      </c>
      <c r="R14" s="161">
        <v>500</v>
      </c>
      <c r="S14" s="148" t="s">
        <v>494</v>
      </c>
      <c r="T14" s="164"/>
      <c r="U14" s="75" t="s">
        <v>69</v>
      </c>
      <c r="V14" s="149">
        <v>2</v>
      </c>
    </row>
    <row r="15" spans="1:32" ht="18" customHeight="1" x14ac:dyDescent="0.35">
      <c r="A15" s="93">
        <v>15</v>
      </c>
      <c r="B15" s="145" t="s">
        <v>516</v>
      </c>
      <c r="C15" s="163">
        <v>15</v>
      </c>
      <c r="D15" s="93" t="s">
        <v>133</v>
      </c>
      <c r="E15" s="93" t="s">
        <v>517</v>
      </c>
      <c r="F15" s="94" t="s">
        <v>159</v>
      </c>
      <c r="G15" s="94" t="s">
        <v>236</v>
      </c>
      <c r="H15" s="95" t="s">
        <v>307</v>
      </c>
      <c r="I15" s="95"/>
      <c r="J15" s="178"/>
      <c r="K15" s="95" t="s">
        <v>310</v>
      </c>
      <c r="L15" s="95"/>
      <c r="M15" s="160"/>
      <c r="N15" s="160"/>
      <c r="O15" s="96">
        <v>2</v>
      </c>
      <c r="P15" s="97">
        <v>250</v>
      </c>
      <c r="Q15" s="96">
        <v>2</v>
      </c>
      <c r="R15" s="161">
        <v>1000</v>
      </c>
      <c r="S15" s="148" t="s">
        <v>494</v>
      </c>
      <c r="T15" s="164"/>
      <c r="U15" s="75" t="s">
        <v>69</v>
      </c>
      <c r="V15" s="149">
        <v>4</v>
      </c>
    </row>
    <row r="16" spans="1:32" ht="18" customHeight="1" x14ac:dyDescent="0.35">
      <c r="A16" s="93">
        <v>18</v>
      </c>
      <c r="B16" s="145" t="s">
        <v>516</v>
      </c>
      <c r="C16" s="163">
        <v>18</v>
      </c>
      <c r="D16" s="93" t="s">
        <v>133</v>
      </c>
      <c r="E16" s="93" t="s">
        <v>517</v>
      </c>
      <c r="F16" s="94" t="s">
        <v>159</v>
      </c>
      <c r="G16" s="94" t="s">
        <v>236</v>
      </c>
      <c r="H16" s="95" t="s">
        <v>307</v>
      </c>
      <c r="I16" s="95"/>
      <c r="J16" s="160"/>
      <c r="K16" s="95" t="s">
        <v>310</v>
      </c>
      <c r="L16" s="95"/>
      <c r="M16" s="160"/>
      <c r="N16" s="160"/>
      <c r="O16" s="96">
        <v>2</v>
      </c>
      <c r="P16" s="97">
        <v>250</v>
      </c>
      <c r="Q16" s="96">
        <v>5</v>
      </c>
      <c r="R16" s="161">
        <v>2500</v>
      </c>
      <c r="S16" s="148" t="s">
        <v>494</v>
      </c>
      <c r="T16" s="164"/>
      <c r="U16" s="75" t="s">
        <v>69</v>
      </c>
      <c r="V16" s="149">
        <v>10</v>
      </c>
    </row>
    <row r="17" spans="1:22" ht="18" customHeight="1" x14ac:dyDescent="0.35">
      <c r="A17" s="93">
        <v>19</v>
      </c>
      <c r="B17" s="145" t="s">
        <v>516</v>
      </c>
      <c r="C17" s="163">
        <v>19</v>
      </c>
      <c r="D17" s="93" t="s">
        <v>133</v>
      </c>
      <c r="E17" s="93" t="s">
        <v>517</v>
      </c>
      <c r="F17" s="94" t="s">
        <v>159</v>
      </c>
      <c r="G17" s="94" t="s">
        <v>236</v>
      </c>
      <c r="H17" s="95" t="s">
        <v>307</v>
      </c>
      <c r="I17" s="95"/>
      <c r="J17" s="171"/>
      <c r="K17" s="95" t="s">
        <v>310</v>
      </c>
      <c r="L17" s="95"/>
      <c r="M17" s="160"/>
      <c r="N17" s="160"/>
      <c r="O17" s="96">
        <v>2</v>
      </c>
      <c r="P17" s="97">
        <v>250</v>
      </c>
      <c r="Q17" s="96">
        <v>1</v>
      </c>
      <c r="R17" s="161">
        <v>500</v>
      </c>
      <c r="S17" s="148" t="s">
        <v>494</v>
      </c>
      <c r="T17" s="164"/>
      <c r="U17" s="75" t="s">
        <v>69</v>
      </c>
      <c r="V17" s="149">
        <v>2</v>
      </c>
    </row>
    <row r="18" spans="1:22" ht="18" customHeight="1" x14ac:dyDescent="0.35">
      <c r="A18" s="93">
        <v>23</v>
      </c>
      <c r="B18" s="145" t="s">
        <v>516</v>
      </c>
      <c r="C18" s="163">
        <v>23</v>
      </c>
      <c r="D18" s="93" t="s">
        <v>133</v>
      </c>
      <c r="E18" s="93" t="s">
        <v>517</v>
      </c>
      <c r="F18" s="94" t="s">
        <v>135</v>
      </c>
      <c r="G18" s="94" t="s">
        <v>236</v>
      </c>
      <c r="H18" s="95" t="s">
        <v>307</v>
      </c>
      <c r="I18" s="95"/>
      <c r="J18" s="181"/>
      <c r="K18" s="95" t="s">
        <v>310</v>
      </c>
      <c r="L18" s="95"/>
      <c r="M18" s="160"/>
      <c r="N18" s="160"/>
      <c r="O18" s="96">
        <v>2</v>
      </c>
      <c r="P18" s="97">
        <v>250</v>
      </c>
      <c r="Q18" s="96">
        <v>1</v>
      </c>
      <c r="R18" s="161">
        <v>500</v>
      </c>
      <c r="S18" s="148" t="s">
        <v>494</v>
      </c>
      <c r="T18" s="164"/>
      <c r="U18" s="75" t="s">
        <v>69</v>
      </c>
      <c r="V18" s="149">
        <v>2</v>
      </c>
    </row>
    <row r="19" spans="1:22" ht="18" customHeight="1" x14ac:dyDescent="0.35">
      <c r="A19" s="93">
        <v>1</v>
      </c>
      <c r="B19" s="145" t="s">
        <v>519</v>
      </c>
      <c r="C19" s="163">
        <v>26</v>
      </c>
      <c r="D19" s="93" t="s">
        <v>133</v>
      </c>
      <c r="E19" s="93" t="s">
        <v>517</v>
      </c>
      <c r="F19" s="94" t="s">
        <v>135</v>
      </c>
      <c r="G19" s="94" t="s">
        <v>236</v>
      </c>
      <c r="H19" s="95" t="s">
        <v>307</v>
      </c>
      <c r="I19" s="95"/>
      <c r="J19" s="160"/>
      <c r="K19" s="95" t="s">
        <v>310</v>
      </c>
      <c r="L19" s="95"/>
      <c r="M19" s="160"/>
      <c r="N19" s="160"/>
      <c r="O19" s="96">
        <v>2</v>
      </c>
      <c r="P19" s="97">
        <v>250</v>
      </c>
      <c r="Q19" s="96">
        <v>2</v>
      </c>
      <c r="R19" s="161">
        <v>1000</v>
      </c>
      <c r="S19" s="148" t="s">
        <v>494</v>
      </c>
      <c r="T19" s="103" t="s">
        <v>519</v>
      </c>
      <c r="U19" s="75" t="s">
        <v>69</v>
      </c>
      <c r="V19" s="149">
        <v>4</v>
      </c>
    </row>
    <row r="20" spans="1:22" ht="18" customHeight="1" x14ac:dyDescent="0.35">
      <c r="A20" s="93">
        <v>8</v>
      </c>
      <c r="B20" s="145" t="s">
        <v>519</v>
      </c>
      <c r="C20" s="163">
        <v>33</v>
      </c>
      <c r="D20" s="93" t="s">
        <v>133</v>
      </c>
      <c r="E20" s="93" t="s">
        <v>517</v>
      </c>
      <c r="F20" s="94" t="s">
        <v>135</v>
      </c>
      <c r="G20" s="94" t="s">
        <v>236</v>
      </c>
      <c r="H20" s="95" t="s">
        <v>307</v>
      </c>
      <c r="I20" s="95"/>
      <c r="J20" s="171"/>
      <c r="K20" s="95" t="s">
        <v>310</v>
      </c>
      <c r="L20" s="95"/>
      <c r="M20" s="160"/>
      <c r="N20" s="160"/>
      <c r="O20" s="96">
        <v>2</v>
      </c>
      <c r="P20" s="97">
        <v>250</v>
      </c>
      <c r="Q20" s="96">
        <v>1</v>
      </c>
      <c r="R20" s="161">
        <v>500</v>
      </c>
      <c r="S20" s="148" t="s">
        <v>494</v>
      </c>
      <c r="T20" s="164"/>
      <c r="U20" s="75" t="s">
        <v>69</v>
      </c>
      <c r="V20" s="149">
        <v>2</v>
      </c>
    </row>
    <row r="21" spans="1:22" ht="18" customHeight="1" x14ac:dyDescent="0.35">
      <c r="A21" s="93">
        <v>16</v>
      </c>
      <c r="B21" s="145" t="s">
        <v>519</v>
      </c>
      <c r="C21" s="163">
        <v>41</v>
      </c>
      <c r="D21" s="93" t="s">
        <v>133</v>
      </c>
      <c r="E21" s="93" t="s">
        <v>517</v>
      </c>
      <c r="F21" s="94" t="s">
        <v>135</v>
      </c>
      <c r="G21" s="94" t="s">
        <v>236</v>
      </c>
      <c r="H21" s="95" t="s">
        <v>307</v>
      </c>
      <c r="I21" s="95"/>
      <c r="J21" s="171"/>
      <c r="K21" s="95" t="s">
        <v>310</v>
      </c>
      <c r="L21" s="95"/>
      <c r="M21" s="160"/>
      <c r="N21" s="160"/>
      <c r="O21" s="96">
        <v>2</v>
      </c>
      <c r="P21" s="97">
        <v>250</v>
      </c>
      <c r="Q21" s="96">
        <v>4</v>
      </c>
      <c r="R21" s="161">
        <v>2000</v>
      </c>
      <c r="S21" s="148" t="s">
        <v>494</v>
      </c>
      <c r="T21" s="164"/>
      <c r="U21" s="75" t="s">
        <v>69</v>
      </c>
      <c r="V21" s="149">
        <v>8</v>
      </c>
    </row>
    <row r="24" spans="1:22" ht="18" customHeight="1" x14ac:dyDescent="0.35">
      <c r="A24" s="96">
        <v>2</v>
      </c>
      <c r="B24" s="177" t="s">
        <v>522</v>
      </c>
      <c r="C24" s="163"/>
      <c r="D24" s="93" t="s">
        <v>172</v>
      </c>
      <c r="E24" s="93" t="s">
        <v>523</v>
      </c>
      <c r="F24" s="94" t="s">
        <v>385</v>
      </c>
      <c r="G24" s="94" t="s">
        <v>236</v>
      </c>
      <c r="H24" s="95" t="s">
        <v>307</v>
      </c>
      <c r="I24" s="95"/>
      <c r="J24" s="160"/>
      <c r="K24" s="95" t="s">
        <v>310</v>
      </c>
      <c r="L24" s="95"/>
      <c r="M24" s="160"/>
      <c r="N24" s="160"/>
      <c r="O24" s="96">
        <v>1</v>
      </c>
      <c r="P24" s="97">
        <v>250</v>
      </c>
      <c r="Q24" s="96">
        <v>2</v>
      </c>
      <c r="R24" s="161">
        <v>500</v>
      </c>
      <c r="S24" s="148"/>
      <c r="T24" s="177" t="s">
        <v>522</v>
      </c>
      <c r="U24" s="75" t="s">
        <v>67</v>
      </c>
      <c r="V24" s="149">
        <v>2</v>
      </c>
    </row>
    <row r="25" spans="1:22" ht="18" customHeight="1" x14ac:dyDescent="0.35">
      <c r="A25" s="96">
        <v>18</v>
      </c>
      <c r="B25" s="177" t="s">
        <v>531</v>
      </c>
      <c r="C25" s="163"/>
      <c r="D25" s="93" t="s">
        <v>452</v>
      </c>
      <c r="E25" s="93" t="s">
        <v>533</v>
      </c>
      <c r="F25" s="94" t="s">
        <v>263</v>
      </c>
      <c r="G25" s="94" t="s">
        <v>236</v>
      </c>
      <c r="H25" s="95" t="s">
        <v>307</v>
      </c>
      <c r="I25" s="95"/>
      <c r="J25" s="160"/>
      <c r="K25" s="95" t="s">
        <v>310</v>
      </c>
      <c r="L25" s="95"/>
      <c r="M25" s="160"/>
      <c r="N25" s="160"/>
      <c r="O25" s="96">
        <v>1</v>
      </c>
      <c r="P25" s="97">
        <v>250</v>
      </c>
      <c r="Q25" s="96">
        <v>1</v>
      </c>
      <c r="R25" s="161">
        <v>250</v>
      </c>
      <c r="S25" s="148" t="s">
        <v>494</v>
      </c>
      <c r="T25" s="177" t="s">
        <v>531</v>
      </c>
      <c r="U25" s="75" t="s">
        <v>157</v>
      </c>
      <c r="V25" s="149">
        <v>1</v>
      </c>
    </row>
    <row r="26" spans="1:22" ht="18" customHeight="1" x14ac:dyDescent="0.35">
      <c r="A26" s="96">
        <v>4</v>
      </c>
      <c r="B26" s="177" t="s">
        <v>541</v>
      </c>
      <c r="C26" s="163"/>
      <c r="D26" s="93" t="s">
        <v>376</v>
      </c>
      <c r="E26" s="93" t="s">
        <v>542</v>
      </c>
      <c r="F26" s="94" t="s">
        <v>263</v>
      </c>
      <c r="G26" s="94" t="s">
        <v>236</v>
      </c>
      <c r="H26" s="95" t="s">
        <v>307</v>
      </c>
      <c r="I26" s="95"/>
      <c r="J26" s="160"/>
      <c r="K26" s="95" t="s">
        <v>310</v>
      </c>
      <c r="L26" s="95"/>
      <c r="M26" s="160"/>
      <c r="N26" s="160"/>
      <c r="O26" s="96">
        <v>1</v>
      </c>
      <c r="P26" s="97">
        <v>250</v>
      </c>
      <c r="Q26" s="96">
        <v>2</v>
      </c>
      <c r="R26" s="161">
        <v>500</v>
      </c>
      <c r="S26" s="148" t="s">
        <v>494</v>
      </c>
      <c r="T26" s="177" t="s">
        <v>541</v>
      </c>
      <c r="U26" s="75" t="s">
        <v>157</v>
      </c>
      <c r="V26" s="149">
        <v>2</v>
      </c>
    </row>
    <row r="27" spans="1:22" ht="18" customHeight="1" x14ac:dyDescent="0.35">
      <c r="A27" s="96">
        <v>1</v>
      </c>
      <c r="B27" s="177" t="s">
        <v>543</v>
      </c>
      <c r="C27" s="163"/>
      <c r="D27" s="93" t="s">
        <v>189</v>
      </c>
      <c r="E27" s="93" t="s">
        <v>544</v>
      </c>
      <c r="F27" s="94" t="s">
        <v>385</v>
      </c>
      <c r="G27" s="94" t="s">
        <v>236</v>
      </c>
      <c r="H27" s="95" t="s">
        <v>307</v>
      </c>
      <c r="I27" s="95"/>
      <c r="J27" s="160"/>
      <c r="K27" s="95" t="s">
        <v>310</v>
      </c>
      <c r="L27" s="95"/>
      <c r="M27" s="160"/>
      <c r="N27" s="160"/>
      <c r="O27" s="96">
        <v>2</v>
      </c>
      <c r="P27" s="97">
        <v>250</v>
      </c>
      <c r="Q27" s="96">
        <v>5</v>
      </c>
      <c r="R27" s="161">
        <v>2500</v>
      </c>
      <c r="S27" s="148" t="s">
        <v>494</v>
      </c>
      <c r="T27" s="103" t="s">
        <v>543</v>
      </c>
      <c r="U27" s="75" t="s">
        <v>157</v>
      </c>
      <c r="V27" s="149">
        <v>10</v>
      </c>
    </row>
    <row r="28" spans="1:22" ht="18" customHeight="1" x14ac:dyDescent="0.35">
      <c r="A28" s="96">
        <v>3</v>
      </c>
      <c r="B28" s="177" t="s">
        <v>543</v>
      </c>
      <c r="C28" s="163"/>
      <c r="D28" s="93" t="s">
        <v>189</v>
      </c>
      <c r="E28" s="93" t="s">
        <v>544</v>
      </c>
      <c r="F28" s="94" t="s">
        <v>385</v>
      </c>
      <c r="G28" s="94" t="s">
        <v>236</v>
      </c>
      <c r="H28" s="95" t="s">
        <v>307</v>
      </c>
      <c r="I28" s="95"/>
      <c r="J28" s="160"/>
      <c r="K28" s="95" t="s">
        <v>310</v>
      </c>
      <c r="L28" s="95"/>
      <c r="M28" s="160"/>
      <c r="N28" s="160"/>
      <c r="O28" s="96">
        <v>2</v>
      </c>
      <c r="P28" s="97">
        <v>250</v>
      </c>
      <c r="Q28" s="96">
        <v>2</v>
      </c>
      <c r="R28" s="161">
        <v>1000</v>
      </c>
      <c r="S28" s="148" t="s">
        <v>494</v>
      </c>
      <c r="T28" s="177" t="s">
        <v>543</v>
      </c>
      <c r="U28" s="75" t="s">
        <v>157</v>
      </c>
      <c r="V28" s="149">
        <v>4</v>
      </c>
    </row>
    <row r="31" spans="1:22" ht="18" customHeight="1" thickBot="1" x14ac:dyDescent="0.4"/>
    <row r="32" spans="1:22" ht="18" customHeight="1" thickBot="1" x14ac:dyDescent="0.5">
      <c r="P32" s="99" t="s">
        <v>85</v>
      </c>
      <c r="R32" s="100">
        <f>SUM(R8:R31)</f>
        <v>14000</v>
      </c>
      <c r="T32" s="165"/>
      <c r="U32" s="101" t="s">
        <v>86</v>
      </c>
      <c r="V32" s="166">
        <f>SUBTOTAL(9,V8:V31)</f>
        <v>56</v>
      </c>
    </row>
    <row r="33" spans="23:24" ht="18" customHeight="1" thickTop="1" x14ac:dyDescent="0.35">
      <c r="W33" s="162"/>
      <c r="X33" s="162"/>
    </row>
  </sheetData>
  <autoFilter ref="A8:W30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D854-7D3A-4657-A490-80FEF0979EE6}">
  <sheetPr>
    <pageSetUpPr fitToPage="1"/>
  </sheetPr>
  <dimension ref="A1:AF582"/>
  <sheetViews>
    <sheetView topLeftCell="G557" zoomScale="90" zoomScaleNormal="90" workbookViewId="0">
      <selection activeCell="T573" sqref="T573"/>
    </sheetView>
  </sheetViews>
  <sheetFormatPr defaultRowHeight="18" customHeight="1" x14ac:dyDescent="0.35"/>
  <cols>
    <col min="1" max="1" width="4.54296875" customWidth="1"/>
    <col min="2" max="3" width="16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hidden="1" customWidth="1"/>
    <col min="9" max="10" width="7.7265625" hidden="1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6</v>
      </c>
      <c r="B10" s="145" t="s">
        <v>154</v>
      </c>
      <c r="C10" s="163">
        <v>5</v>
      </c>
      <c r="D10" s="93" t="s">
        <v>129</v>
      </c>
      <c r="E10" s="93" t="s">
        <v>155</v>
      </c>
      <c r="F10" s="94" t="s">
        <v>131</v>
      </c>
      <c r="G10" s="94" t="s">
        <v>152</v>
      </c>
      <c r="H10" s="95"/>
      <c r="I10" s="95"/>
      <c r="J10" s="160"/>
      <c r="K10" s="95">
        <v>0.15</v>
      </c>
      <c r="L10" s="95">
        <v>0.15</v>
      </c>
      <c r="M10" s="160">
        <v>2.2499999999999999E-2</v>
      </c>
      <c r="N10" s="160"/>
      <c r="O10" s="96">
        <v>2</v>
      </c>
      <c r="P10" s="97">
        <v>50</v>
      </c>
      <c r="Q10" s="96">
        <v>1</v>
      </c>
      <c r="R10" s="161">
        <v>100</v>
      </c>
      <c r="S10" s="148" t="s">
        <v>156</v>
      </c>
      <c r="T10" s="164"/>
      <c r="U10" s="75" t="s">
        <v>157</v>
      </c>
      <c r="V10" s="149">
        <v>2</v>
      </c>
    </row>
    <row r="11" spans="1:22" ht="18" customHeight="1" x14ac:dyDescent="0.35">
      <c r="A11" s="93">
        <v>9</v>
      </c>
      <c r="B11" s="145" t="s">
        <v>154</v>
      </c>
      <c r="C11" s="163">
        <v>7</v>
      </c>
      <c r="D11" s="93" t="s">
        <v>129</v>
      </c>
      <c r="E11" s="93" t="s">
        <v>155</v>
      </c>
      <c r="F11" s="94" t="s">
        <v>131</v>
      </c>
      <c r="G11" s="94" t="s">
        <v>151</v>
      </c>
      <c r="H11" s="95"/>
      <c r="I11" s="95"/>
      <c r="J11" s="160"/>
      <c r="K11" s="95">
        <v>0.2</v>
      </c>
      <c r="L11" s="95">
        <v>0.2</v>
      </c>
      <c r="M11" s="160">
        <v>4.0000000000000008E-2</v>
      </c>
      <c r="N11" s="160">
        <v>2.9509375000000004E-2</v>
      </c>
      <c r="O11" s="96">
        <v>2</v>
      </c>
      <c r="P11" s="97">
        <v>50</v>
      </c>
      <c r="Q11" s="96">
        <v>1</v>
      </c>
      <c r="R11" s="161">
        <v>100</v>
      </c>
      <c r="S11" s="148" t="s">
        <v>153</v>
      </c>
      <c r="T11" s="164"/>
      <c r="U11" s="75" t="s">
        <v>157</v>
      </c>
      <c r="V11" s="149">
        <v>2</v>
      </c>
    </row>
    <row r="12" spans="1:22" ht="18" customHeight="1" x14ac:dyDescent="0.35">
      <c r="A12" s="93">
        <v>12</v>
      </c>
      <c r="B12" s="145" t="s">
        <v>154</v>
      </c>
      <c r="C12" s="163">
        <v>9</v>
      </c>
      <c r="D12" s="93" t="s">
        <v>129</v>
      </c>
      <c r="E12" s="93" t="s">
        <v>155</v>
      </c>
      <c r="F12" s="94" t="s">
        <v>158</v>
      </c>
      <c r="G12" s="94" t="s">
        <v>151</v>
      </c>
      <c r="H12" s="95"/>
      <c r="I12" s="95"/>
      <c r="J12" s="160"/>
      <c r="K12" s="95">
        <v>0.2</v>
      </c>
      <c r="L12" s="95">
        <v>0.2</v>
      </c>
      <c r="M12" s="160">
        <v>4.0000000000000008E-2</v>
      </c>
      <c r="N12" s="160">
        <v>2.9509375000000004E-2</v>
      </c>
      <c r="O12" s="96">
        <v>2</v>
      </c>
      <c r="P12" s="97">
        <v>50</v>
      </c>
      <c r="Q12" s="96">
        <v>1</v>
      </c>
      <c r="R12" s="161">
        <v>100</v>
      </c>
      <c r="S12" s="148" t="s">
        <v>153</v>
      </c>
      <c r="T12" s="164"/>
      <c r="U12" s="75" t="s">
        <v>157</v>
      </c>
      <c r="V12" s="149">
        <v>2</v>
      </c>
    </row>
    <row r="13" spans="1:22" ht="18" customHeight="1" x14ac:dyDescent="0.35">
      <c r="A13" s="93">
        <v>17</v>
      </c>
      <c r="B13" s="145" t="s">
        <v>154</v>
      </c>
      <c r="C13" s="163">
        <v>13</v>
      </c>
      <c r="D13" s="93" t="s">
        <v>129</v>
      </c>
      <c r="E13" s="93" t="s">
        <v>155</v>
      </c>
      <c r="F13" s="94" t="s">
        <v>158</v>
      </c>
      <c r="G13" s="94" t="s">
        <v>152</v>
      </c>
      <c r="H13" s="95"/>
      <c r="I13" s="95"/>
      <c r="J13" s="160"/>
      <c r="K13" s="95">
        <v>0.15</v>
      </c>
      <c r="L13" s="95">
        <v>0.17</v>
      </c>
      <c r="M13" s="160">
        <v>2.5500000000000002E-2</v>
      </c>
      <c r="N13" s="160"/>
      <c r="O13" s="96">
        <v>2</v>
      </c>
      <c r="P13" s="97">
        <v>50</v>
      </c>
      <c r="Q13" s="96">
        <v>1</v>
      </c>
      <c r="R13" s="161">
        <v>100</v>
      </c>
      <c r="S13" s="148" t="s">
        <v>156</v>
      </c>
      <c r="T13" s="164"/>
      <c r="U13" s="75" t="s">
        <v>157</v>
      </c>
      <c r="V13" s="149">
        <v>2</v>
      </c>
    </row>
    <row r="14" spans="1:22" ht="18" customHeight="1" x14ac:dyDescent="0.35">
      <c r="A14" s="93">
        <v>20</v>
      </c>
      <c r="B14" s="145" t="s">
        <v>154</v>
      </c>
      <c r="C14" s="163">
        <v>15</v>
      </c>
      <c r="D14" s="93" t="s">
        <v>129</v>
      </c>
      <c r="E14" s="93" t="s">
        <v>155</v>
      </c>
      <c r="F14" s="94" t="s">
        <v>158</v>
      </c>
      <c r="G14" s="94" t="s">
        <v>151</v>
      </c>
      <c r="H14" s="95"/>
      <c r="I14" s="95"/>
      <c r="J14" s="160"/>
      <c r="K14" s="95">
        <v>0.2</v>
      </c>
      <c r="L14" s="95">
        <v>0.25</v>
      </c>
      <c r="M14" s="160">
        <v>0.05</v>
      </c>
      <c r="N14" s="160">
        <v>3.9509374999999999E-2</v>
      </c>
      <c r="O14" s="96">
        <v>2</v>
      </c>
      <c r="P14" s="97">
        <v>50</v>
      </c>
      <c r="Q14" s="96">
        <v>1</v>
      </c>
      <c r="R14" s="161">
        <v>100</v>
      </c>
      <c r="S14" s="148" t="s">
        <v>153</v>
      </c>
      <c r="U14" s="75" t="s">
        <v>157</v>
      </c>
      <c r="V14" s="149">
        <v>2</v>
      </c>
    </row>
    <row r="15" spans="1:22" ht="18" customHeight="1" x14ac:dyDescent="0.35">
      <c r="A15" s="93">
        <v>29</v>
      </c>
      <c r="B15" s="145" t="s">
        <v>154</v>
      </c>
      <c r="C15" s="163">
        <v>22</v>
      </c>
      <c r="D15" s="93" t="s">
        <v>129</v>
      </c>
      <c r="E15" s="93" t="s">
        <v>155</v>
      </c>
      <c r="F15" s="94" t="s">
        <v>159</v>
      </c>
      <c r="G15" s="94" t="s">
        <v>152</v>
      </c>
      <c r="H15" s="95"/>
      <c r="I15" s="95"/>
      <c r="J15" s="160"/>
      <c r="K15" s="95">
        <v>0.15</v>
      </c>
      <c r="L15" s="95">
        <v>0.2</v>
      </c>
      <c r="M15" s="160">
        <v>0.03</v>
      </c>
      <c r="N15" s="160"/>
      <c r="O15" s="96">
        <v>2</v>
      </c>
      <c r="P15" s="97">
        <v>50</v>
      </c>
      <c r="Q15" s="96">
        <v>1</v>
      </c>
      <c r="R15" s="161">
        <v>100</v>
      </c>
      <c r="S15" s="148" t="s">
        <v>156</v>
      </c>
      <c r="T15" s="164"/>
      <c r="U15" s="75" t="s">
        <v>157</v>
      </c>
      <c r="V15" s="149">
        <v>2</v>
      </c>
    </row>
    <row r="16" spans="1:22" ht="18" customHeight="1" x14ac:dyDescent="0.35">
      <c r="A16" s="93">
        <v>21</v>
      </c>
      <c r="B16" s="145" t="s">
        <v>160</v>
      </c>
      <c r="C16" s="163">
        <v>17</v>
      </c>
      <c r="D16" s="93" t="s">
        <v>82</v>
      </c>
      <c r="E16" s="93" t="s">
        <v>161</v>
      </c>
      <c r="F16" s="94" t="s">
        <v>162</v>
      </c>
      <c r="G16" s="94" t="s">
        <v>150</v>
      </c>
      <c r="H16" s="95"/>
      <c r="I16" s="95"/>
      <c r="J16" s="160"/>
      <c r="K16" s="95">
        <v>0.1</v>
      </c>
      <c r="L16" s="95">
        <v>0.4</v>
      </c>
      <c r="M16" s="160">
        <v>4.0000000000000008E-2</v>
      </c>
      <c r="N16" s="160"/>
      <c r="O16" s="96">
        <v>2</v>
      </c>
      <c r="P16" s="97">
        <v>50</v>
      </c>
      <c r="Q16" s="96">
        <v>1</v>
      </c>
      <c r="R16" s="161">
        <v>100</v>
      </c>
      <c r="S16" s="148" t="s">
        <v>156</v>
      </c>
      <c r="T16" s="164"/>
      <c r="U16" s="75" t="s">
        <v>157</v>
      </c>
      <c r="V16" s="149">
        <v>2</v>
      </c>
    </row>
    <row r="17" spans="1:22" ht="18" customHeight="1" x14ac:dyDescent="0.35">
      <c r="A17" s="93">
        <v>23</v>
      </c>
      <c r="B17" s="145" t="s">
        <v>160</v>
      </c>
      <c r="C17" s="163">
        <v>18</v>
      </c>
      <c r="D17" s="93" t="s">
        <v>82</v>
      </c>
      <c r="E17" s="93" t="s">
        <v>161</v>
      </c>
      <c r="F17" s="94" t="s">
        <v>162</v>
      </c>
      <c r="G17" s="94" t="s">
        <v>151</v>
      </c>
      <c r="H17" s="95"/>
      <c r="I17" s="95"/>
      <c r="J17" s="160"/>
      <c r="K17" s="95">
        <v>0.25</v>
      </c>
      <c r="L17" s="95">
        <v>0.5</v>
      </c>
      <c r="M17" s="160">
        <v>0.125</v>
      </c>
      <c r="N17" s="160">
        <v>4.4999999999999984E-2</v>
      </c>
      <c r="O17" s="96">
        <v>2</v>
      </c>
      <c r="P17" s="97">
        <v>50</v>
      </c>
      <c r="Q17" s="96">
        <v>1</v>
      </c>
      <c r="R17" s="161">
        <v>100</v>
      </c>
      <c r="S17" s="148" t="s">
        <v>153</v>
      </c>
      <c r="T17" s="164"/>
      <c r="U17" s="75" t="s">
        <v>157</v>
      </c>
      <c r="V17" s="149">
        <v>2</v>
      </c>
    </row>
    <row r="18" spans="1:22" ht="18" customHeight="1" x14ac:dyDescent="0.35">
      <c r="A18" s="93">
        <v>16</v>
      </c>
      <c r="B18" s="145" t="s">
        <v>163</v>
      </c>
      <c r="C18" s="163">
        <v>37</v>
      </c>
      <c r="D18" s="93" t="s">
        <v>82</v>
      </c>
      <c r="E18" s="93" t="s">
        <v>161</v>
      </c>
      <c r="F18" s="94" t="s">
        <v>162</v>
      </c>
      <c r="G18" s="94" t="s">
        <v>150</v>
      </c>
      <c r="H18" s="95"/>
      <c r="I18" s="95"/>
      <c r="J18" s="160"/>
      <c r="K18" s="95">
        <v>0.09</v>
      </c>
      <c r="L18" s="95">
        <v>0.16</v>
      </c>
      <c r="M18" s="160">
        <v>1.44E-2</v>
      </c>
      <c r="N18" s="160"/>
      <c r="O18" s="96">
        <v>2</v>
      </c>
      <c r="P18" s="97">
        <v>50</v>
      </c>
      <c r="Q18" s="96">
        <v>1</v>
      </c>
      <c r="R18" s="161">
        <v>100</v>
      </c>
      <c r="S18" s="148" t="s">
        <v>156</v>
      </c>
      <c r="T18" s="164"/>
      <c r="U18" s="75" t="s">
        <v>157</v>
      </c>
      <c r="V18" s="149">
        <v>2</v>
      </c>
    </row>
    <row r="19" spans="1:22" ht="18" customHeight="1" x14ac:dyDescent="0.35">
      <c r="A19" s="93">
        <v>17</v>
      </c>
      <c r="B19" s="145" t="s">
        <v>163</v>
      </c>
      <c r="C19" s="163">
        <v>38</v>
      </c>
      <c r="D19" s="93" t="s">
        <v>82</v>
      </c>
      <c r="E19" s="93" t="s">
        <v>161</v>
      </c>
      <c r="F19" s="94" t="s">
        <v>162</v>
      </c>
      <c r="G19" s="94" t="s">
        <v>152</v>
      </c>
      <c r="H19" s="95"/>
      <c r="I19" s="95"/>
      <c r="J19" s="160"/>
      <c r="K19" s="95">
        <v>0.15</v>
      </c>
      <c r="L19" s="95">
        <v>0.15</v>
      </c>
      <c r="M19" s="160">
        <v>2.2499999999999999E-2</v>
      </c>
      <c r="N19" s="160"/>
      <c r="O19" s="96">
        <v>2</v>
      </c>
      <c r="P19" s="97">
        <v>50</v>
      </c>
      <c r="Q19" s="96">
        <v>1</v>
      </c>
      <c r="R19" s="161">
        <v>100</v>
      </c>
      <c r="S19" s="148" t="s">
        <v>156</v>
      </c>
      <c r="T19" s="164"/>
      <c r="U19" s="75" t="s">
        <v>157</v>
      </c>
      <c r="V19" s="149">
        <v>2</v>
      </c>
    </row>
    <row r="22" spans="1:22" ht="18" customHeight="1" x14ac:dyDescent="0.35">
      <c r="A22" s="93">
        <v>1</v>
      </c>
      <c r="B22" s="169" t="s">
        <v>242</v>
      </c>
      <c r="C22" s="170"/>
      <c r="D22" s="170" t="s">
        <v>72</v>
      </c>
      <c r="E22" s="170" t="s">
        <v>243</v>
      </c>
      <c r="F22" s="94" t="s">
        <v>71</v>
      </c>
      <c r="G22" s="94" t="s">
        <v>244</v>
      </c>
      <c r="H22" s="95"/>
      <c r="I22" s="95"/>
      <c r="J22" s="160"/>
      <c r="K22" s="95">
        <v>0.15</v>
      </c>
      <c r="L22" s="95">
        <v>0.15</v>
      </c>
      <c r="M22" s="160">
        <v>2.2499999999999999E-2</v>
      </c>
      <c r="N22" s="160">
        <v>2.2499999999999999E-2</v>
      </c>
      <c r="O22" s="96">
        <v>2</v>
      </c>
      <c r="P22" s="97">
        <v>50</v>
      </c>
      <c r="Q22" s="96">
        <v>1</v>
      </c>
      <c r="R22" s="161">
        <v>100</v>
      </c>
      <c r="S22" s="148"/>
      <c r="T22" s="148"/>
      <c r="U22" s="75" t="s">
        <v>67</v>
      </c>
      <c r="V22" s="103">
        <v>2</v>
      </c>
    </row>
    <row r="23" spans="1:22" ht="18" customHeight="1" x14ac:dyDescent="0.35">
      <c r="A23" s="93">
        <v>2</v>
      </c>
      <c r="B23" s="169" t="s">
        <v>242</v>
      </c>
      <c r="C23" s="170"/>
      <c r="D23" s="170" t="s">
        <v>72</v>
      </c>
      <c r="E23" s="170" t="s">
        <v>243</v>
      </c>
      <c r="F23" s="94" t="s">
        <v>71</v>
      </c>
      <c r="G23" s="94" t="s">
        <v>244</v>
      </c>
      <c r="H23" s="95"/>
      <c r="I23" s="95"/>
      <c r="J23" s="160"/>
      <c r="K23" s="95">
        <v>0.3</v>
      </c>
      <c r="L23" s="95">
        <v>0.15</v>
      </c>
      <c r="M23" s="160">
        <v>4.4999999999999998E-2</v>
      </c>
      <c r="N23" s="160">
        <v>4.4999999999999998E-2</v>
      </c>
      <c r="O23" s="96">
        <v>2</v>
      </c>
      <c r="P23" s="97">
        <v>50</v>
      </c>
      <c r="Q23" s="96">
        <v>1</v>
      </c>
      <c r="R23" s="161">
        <v>100</v>
      </c>
      <c r="S23" s="148"/>
      <c r="T23" s="148"/>
      <c r="U23" s="75" t="s">
        <v>67</v>
      </c>
      <c r="V23" s="103">
        <v>2</v>
      </c>
    </row>
    <row r="24" spans="1:22" ht="18" customHeight="1" x14ac:dyDescent="0.35">
      <c r="A24" s="93">
        <v>5</v>
      </c>
      <c r="B24" s="169" t="s">
        <v>245</v>
      </c>
      <c r="C24" s="170"/>
      <c r="D24" s="170" t="s">
        <v>73</v>
      </c>
      <c r="E24" s="170" t="s">
        <v>246</v>
      </c>
      <c r="F24" s="94" t="s">
        <v>74</v>
      </c>
      <c r="G24" s="94" t="s">
        <v>151</v>
      </c>
      <c r="H24" s="95"/>
      <c r="I24" s="95"/>
      <c r="J24" s="160"/>
      <c r="K24" s="95" t="s">
        <v>249</v>
      </c>
      <c r="L24" s="95"/>
      <c r="M24" s="160">
        <v>1.7662500000000001E-2</v>
      </c>
      <c r="N24" s="160">
        <v>1.6460664999999999E-2</v>
      </c>
      <c r="O24" s="96">
        <v>2</v>
      </c>
      <c r="P24" s="97">
        <v>50</v>
      </c>
      <c r="Q24" s="96">
        <v>1</v>
      </c>
      <c r="R24" s="161">
        <v>100</v>
      </c>
      <c r="S24" s="148"/>
      <c r="T24" s="148"/>
      <c r="U24" s="75" t="s">
        <v>67</v>
      </c>
      <c r="V24" s="103">
        <v>2</v>
      </c>
    </row>
    <row r="25" spans="1:22" ht="18" customHeight="1" x14ac:dyDescent="0.35">
      <c r="A25" s="93">
        <v>29</v>
      </c>
      <c r="B25" s="169" t="s">
        <v>261</v>
      </c>
      <c r="C25" s="170"/>
      <c r="D25" s="170" t="s">
        <v>80</v>
      </c>
      <c r="E25" s="170" t="s">
        <v>260</v>
      </c>
      <c r="F25" s="94" t="s">
        <v>75</v>
      </c>
      <c r="G25" s="94" t="s">
        <v>151</v>
      </c>
      <c r="H25" s="95"/>
      <c r="I25" s="95"/>
      <c r="J25" s="160"/>
      <c r="K25" s="95" t="s">
        <v>249</v>
      </c>
      <c r="L25" s="95"/>
      <c r="M25" s="160">
        <v>1.7662499999999998E-2</v>
      </c>
      <c r="N25" s="160">
        <v>1.6681249999999995E-2</v>
      </c>
      <c r="O25" s="96">
        <v>2</v>
      </c>
      <c r="P25" s="97">
        <v>50</v>
      </c>
      <c r="Q25" s="96">
        <v>1</v>
      </c>
      <c r="R25" s="161">
        <v>100</v>
      </c>
      <c r="S25" s="148" t="s">
        <v>153</v>
      </c>
      <c r="T25" s="148"/>
      <c r="U25" s="75" t="s">
        <v>69</v>
      </c>
      <c r="V25" s="103">
        <v>2</v>
      </c>
    </row>
    <row r="26" spans="1:22" ht="18" customHeight="1" x14ac:dyDescent="0.35">
      <c r="A26" s="93">
        <v>29</v>
      </c>
      <c r="B26" s="169" t="s">
        <v>268</v>
      </c>
      <c r="C26" s="170"/>
      <c r="D26" s="170" t="s">
        <v>70</v>
      </c>
      <c r="E26" s="170" t="s">
        <v>266</v>
      </c>
      <c r="F26" s="94" t="s">
        <v>263</v>
      </c>
      <c r="G26" s="94" t="s">
        <v>151</v>
      </c>
      <c r="H26" s="95"/>
      <c r="I26" s="95"/>
      <c r="J26" s="160"/>
      <c r="K26" s="95" t="s">
        <v>248</v>
      </c>
      <c r="L26" s="95"/>
      <c r="M26" s="160">
        <v>7.8500000000000011E-3</v>
      </c>
      <c r="N26" s="160">
        <v>6.8687500000000007E-3</v>
      </c>
      <c r="O26" s="96">
        <v>2</v>
      </c>
      <c r="P26" s="97">
        <v>50</v>
      </c>
      <c r="Q26" s="96">
        <v>1</v>
      </c>
      <c r="R26" s="161">
        <v>100</v>
      </c>
      <c r="S26" s="148" t="s">
        <v>153</v>
      </c>
      <c r="T26" s="148"/>
      <c r="U26" s="75" t="s">
        <v>69</v>
      </c>
      <c r="V26" s="103">
        <v>2</v>
      </c>
    </row>
    <row r="27" spans="1:22" ht="18" customHeight="1" x14ac:dyDescent="0.35">
      <c r="A27" s="93">
        <v>20</v>
      </c>
      <c r="B27" s="169" t="s">
        <v>272</v>
      </c>
      <c r="C27" s="170"/>
      <c r="D27" s="170" t="s">
        <v>82</v>
      </c>
      <c r="E27" s="170" t="s">
        <v>273</v>
      </c>
      <c r="F27" s="94" t="s">
        <v>83</v>
      </c>
      <c r="G27" s="94" t="s">
        <v>151</v>
      </c>
      <c r="H27" s="95"/>
      <c r="I27" s="95"/>
      <c r="J27" s="160"/>
      <c r="K27" s="95">
        <v>0.15</v>
      </c>
      <c r="L27" s="95">
        <v>0.2</v>
      </c>
      <c r="M27" s="160">
        <v>0.03</v>
      </c>
      <c r="N27" s="160">
        <v>2.80375E-2</v>
      </c>
      <c r="O27" s="96">
        <v>2</v>
      </c>
      <c r="P27" s="97">
        <v>50</v>
      </c>
      <c r="Q27" s="96">
        <v>1</v>
      </c>
      <c r="R27" s="161">
        <v>100</v>
      </c>
      <c r="S27" s="148" t="s">
        <v>153</v>
      </c>
      <c r="T27" s="148"/>
      <c r="U27" s="75" t="s">
        <v>67</v>
      </c>
      <c r="V27" s="103">
        <v>2</v>
      </c>
    </row>
    <row r="30" spans="1:22" ht="18" customHeight="1" x14ac:dyDescent="0.35">
      <c r="A30" s="93">
        <v>2</v>
      </c>
      <c r="B30" s="145" t="s">
        <v>409</v>
      </c>
      <c r="C30" s="163">
        <v>21</v>
      </c>
      <c r="D30" s="93" t="s">
        <v>120</v>
      </c>
      <c r="E30" s="93" t="s">
        <v>410</v>
      </c>
      <c r="F30" s="94" t="s">
        <v>411</v>
      </c>
      <c r="G30" s="94" t="s">
        <v>151</v>
      </c>
      <c r="H30" s="95"/>
      <c r="I30" s="95"/>
      <c r="J30" s="160"/>
      <c r="K30" s="95">
        <v>0.25</v>
      </c>
      <c r="L30" s="95">
        <v>0.35</v>
      </c>
      <c r="M30" s="160">
        <v>8.7499999999999994E-2</v>
      </c>
      <c r="N30" s="160">
        <v>4.7499999999999987E-2</v>
      </c>
      <c r="O30" s="96">
        <v>1</v>
      </c>
      <c r="P30" s="97">
        <v>50</v>
      </c>
      <c r="Q30" s="96">
        <v>1</v>
      </c>
      <c r="R30" s="161">
        <v>50</v>
      </c>
      <c r="S30" s="148" t="s">
        <v>153</v>
      </c>
      <c r="T30" s="164"/>
      <c r="U30" s="75" t="s">
        <v>69</v>
      </c>
      <c r="V30" s="149">
        <v>1</v>
      </c>
    </row>
    <row r="31" spans="1:22" ht="18" customHeight="1" x14ac:dyDescent="0.35">
      <c r="A31" s="93">
        <v>7</v>
      </c>
      <c r="B31" s="145" t="s">
        <v>409</v>
      </c>
      <c r="C31" s="163">
        <v>25</v>
      </c>
      <c r="D31" s="93" t="s">
        <v>120</v>
      </c>
      <c r="E31" s="93" t="s">
        <v>410</v>
      </c>
      <c r="F31" s="94" t="s">
        <v>411</v>
      </c>
      <c r="G31" s="94" t="s">
        <v>151</v>
      </c>
      <c r="H31" s="95"/>
      <c r="I31" s="95"/>
      <c r="J31" s="160"/>
      <c r="K31" s="95">
        <v>0.15</v>
      </c>
      <c r="L31" s="95">
        <v>0.4</v>
      </c>
      <c r="M31" s="160">
        <v>0.06</v>
      </c>
      <c r="N31" s="160">
        <v>4.4999999999999998E-2</v>
      </c>
      <c r="O31" s="96">
        <v>1</v>
      </c>
      <c r="P31" s="97">
        <v>50</v>
      </c>
      <c r="Q31" s="96">
        <v>1</v>
      </c>
      <c r="R31" s="161">
        <v>50</v>
      </c>
      <c r="S31" s="148" t="s">
        <v>153</v>
      </c>
      <c r="T31" s="164"/>
      <c r="U31" s="75" t="s">
        <v>69</v>
      </c>
      <c r="V31" s="149">
        <v>1</v>
      </c>
    </row>
    <row r="32" spans="1:22" ht="18" customHeight="1" x14ac:dyDescent="0.35">
      <c r="A32" s="93">
        <v>9</v>
      </c>
      <c r="B32" s="145" t="s">
        <v>409</v>
      </c>
      <c r="C32" s="163">
        <v>26</v>
      </c>
      <c r="D32" s="93" t="s">
        <v>120</v>
      </c>
      <c r="E32" s="93" t="s">
        <v>410</v>
      </c>
      <c r="F32" s="94" t="s">
        <v>411</v>
      </c>
      <c r="G32" s="94" t="s">
        <v>151</v>
      </c>
      <c r="H32" s="95"/>
      <c r="I32" s="95"/>
      <c r="J32" s="160"/>
      <c r="K32" s="95">
        <v>0.25</v>
      </c>
      <c r="L32" s="95">
        <v>0.3</v>
      </c>
      <c r="M32" s="160">
        <v>7.4999999999999997E-2</v>
      </c>
      <c r="N32" s="160">
        <v>3.4999999999999989E-2</v>
      </c>
      <c r="O32" s="96">
        <v>1</v>
      </c>
      <c r="P32" s="97">
        <v>50</v>
      </c>
      <c r="Q32" s="96">
        <v>1</v>
      </c>
      <c r="R32" s="161">
        <v>50</v>
      </c>
      <c r="S32" s="148" t="s">
        <v>153</v>
      </c>
      <c r="T32" s="164"/>
      <c r="U32" s="75" t="s">
        <v>69</v>
      </c>
      <c r="V32" s="149">
        <v>1</v>
      </c>
    </row>
    <row r="33" spans="1:22" ht="18" customHeight="1" x14ac:dyDescent="0.35">
      <c r="A33" s="93">
        <v>2</v>
      </c>
      <c r="B33" s="145" t="s">
        <v>424</v>
      </c>
      <c r="C33" s="163">
        <v>7</v>
      </c>
      <c r="D33" s="93" t="s">
        <v>133</v>
      </c>
      <c r="E33" s="93" t="s">
        <v>425</v>
      </c>
      <c r="F33" s="94" t="s">
        <v>404</v>
      </c>
      <c r="G33" s="94" t="s">
        <v>151</v>
      </c>
      <c r="H33" s="95"/>
      <c r="I33" s="95"/>
      <c r="J33" s="160"/>
      <c r="K33" s="95">
        <v>0.25</v>
      </c>
      <c r="L33" s="95">
        <v>0.3</v>
      </c>
      <c r="M33" s="160">
        <v>7.4999999999999997E-2</v>
      </c>
      <c r="N33" s="160">
        <v>3.4999999999999989E-2</v>
      </c>
      <c r="O33" s="96">
        <v>2</v>
      </c>
      <c r="P33" s="97">
        <v>50</v>
      </c>
      <c r="Q33" s="96">
        <v>1</v>
      </c>
      <c r="R33" s="161">
        <v>100</v>
      </c>
      <c r="S33" s="148" t="s">
        <v>153</v>
      </c>
      <c r="T33" s="164"/>
      <c r="U33" s="75" t="s">
        <v>69</v>
      </c>
      <c r="V33" s="149">
        <v>2</v>
      </c>
    </row>
    <row r="34" spans="1:22" ht="18" customHeight="1" x14ac:dyDescent="0.35">
      <c r="A34" s="93">
        <v>4</v>
      </c>
      <c r="B34" s="145" t="s">
        <v>424</v>
      </c>
      <c r="C34" s="163">
        <v>8</v>
      </c>
      <c r="D34" s="93" t="s">
        <v>133</v>
      </c>
      <c r="E34" s="93" t="s">
        <v>425</v>
      </c>
      <c r="F34" s="94" t="s">
        <v>404</v>
      </c>
      <c r="G34" s="94" t="s">
        <v>151</v>
      </c>
      <c r="H34" s="95"/>
      <c r="I34" s="95"/>
      <c r="J34" s="160"/>
      <c r="K34" s="95">
        <v>0.3</v>
      </c>
      <c r="L34" s="95">
        <v>0.3</v>
      </c>
      <c r="M34" s="160">
        <v>0.09</v>
      </c>
      <c r="N34" s="160">
        <v>4.9999999999999989E-2</v>
      </c>
      <c r="O34" s="96">
        <v>2</v>
      </c>
      <c r="P34" s="97">
        <v>50</v>
      </c>
      <c r="Q34" s="96">
        <v>1</v>
      </c>
      <c r="R34" s="161">
        <v>100</v>
      </c>
      <c r="S34" s="148" t="s">
        <v>153</v>
      </c>
      <c r="T34" s="103"/>
      <c r="U34" s="75" t="s">
        <v>69</v>
      </c>
      <c r="V34" s="149">
        <v>2</v>
      </c>
    </row>
    <row r="35" spans="1:22" ht="18" customHeight="1" x14ac:dyDescent="0.35">
      <c r="A35" s="93">
        <v>8</v>
      </c>
      <c r="B35" s="145" t="s">
        <v>424</v>
      </c>
      <c r="C35" s="163">
        <v>24</v>
      </c>
      <c r="D35" s="93" t="s">
        <v>133</v>
      </c>
      <c r="E35" s="93" t="s">
        <v>425</v>
      </c>
      <c r="F35" s="94" t="s">
        <v>406</v>
      </c>
      <c r="G35" s="94" t="s">
        <v>151</v>
      </c>
      <c r="H35" s="95"/>
      <c r="I35" s="95"/>
      <c r="J35" s="160"/>
      <c r="K35" s="95">
        <v>0.38</v>
      </c>
      <c r="L35" s="95">
        <v>0.38</v>
      </c>
      <c r="M35" s="160">
        <v>0.1444</v>
      </c>
      <c r="N35" s="160">
        <v>5.4400000000000004E-2</v>
      </c>
      <c r="O35" s="96">
        <v>2</v>
      </c>
      <c r="P35" s="97">
        <v>50</v>
      </c>
      <c r="Q35" s="96">
        <v>1</v>
      </c>
      <c r="R35" s="161">
        <v>100</v>
      </c>
      <c r="S35" s="148" t="s">
        <v>153</v>
      </c>
      <c r="T35" s="164"/>
      <c r="U35" s="75" t="s">
        <v>69</v>
      </c>
      <c r="V35" s="149">
        <v>2</v>
      </c>
    </row>
    <row r="36" spans="1:22" ht="18" customHeight="1" x14ac:dyDescent="0.35">
      <c r="A36" s="93">
        <v>17</v>
      </c>
      <c r="B36" s="145" t="s">
        <v>432</v>
      </c>
      <c r="C36" s="163">
        <v>13</v>
      </c>
      <c r="D36" s="93" t="s">
        <v>120</v>
      </c>
      <c r="E36" s="93" t="s">
        <v>393</v>
      </c>
      <c r="F36" s="94" t="s">
        <v>385</v>
      </c>
      <c r="G36" s="94" t="s">
        <v>151</v>
      </c>
      <c r="H36" s="95"/>
      <c r="I36" s="95"/>
      <c r="J36" s="178"/>
      <c r="K36" s="95">
        <v>0.2</v>
      </c>
      <c r="L36" s="95">
        <v>0.3</v>
      </c>
      <c r="M36" s="160">
        <v>0.06</v>
      </c>
      <c r="N36" s="160">
        <v>5.2149999999999995E-2</v>
      </c>
      <c r="O36" s="96">
        <v>1</v>
      </c>
      <c r="P36" s="97">
        <v>50</v>
      </c>
      <c r="Q36" s="96">
        <v>1</v>
      </c>
      <c r="R36" s="161">
        <v>50</v>
      </c>
      <c r="S36" s="148"/>
      <c r="T36" s="164"/>
      <c r="U36" s="75" t="s">
        <v>69</v>
      </c>
      <c r="V36" s="149">
        <v>1</v>
      </c>
    </row>
    <row r="37" spans="1:22" ht="18" customHeight="1" x14ac:dyDescent="0.35">
      <c r="A37" s="93">
        <v>19</v>
      </c>
      <c r="B37" s="145" t="s">
        <v>432</v>
      </c>
      <c r="C37" s="163">
        <v>14</v>
      </c>
      <c r="D37" s="93" t="s">
        <v>120</v>
      </c>
      <c r="E37" s="93" t="s">
        <v>393</v>
      </c>
      <c r="F37" s="94" t="s">
        <v>385</v>
      </c>
      <c r="G37" s="94" t="s">
        <v>151</v>
      </c>
      <c r="H37" s="95"/>
      <c r="I37" s="95"/>
      <c r="J37" s="160"/>
      <c r="K37" s="95">
        <v>0.15</v>
      </c>
      <c r="L37" s="95">
        <v>0.2</v>
      </c>
      <c r="M37" s="160">
        <v>0.03</v>
      </c>
      <c r="N37" s="160">
        <v>2.80375E-2</v>
      </c>
      <c r="O37" s="96">
        <v>1</v>
      </c>
      <c r="P37" s="97">
        <v>50</v>
      </c>
      <c r="Q37" s="96">
        <v>1</v>
      </c>
      <c r="R37" s="161">
        <v>50</v>
      </c>
      <c r="S37" s="148"/>
      <c r="T37" s="164"/>
      <c r="U37" s="75" t="s">
        <v>69</v>
      </c>
      <c r="V37" s="149">
        <v>1</v>
      </c>
    </row>
    <row r="38" spans="1:22" ht="18" customHeight="1" x14ac:dyDescent="0.35">
      <c r="A38" s="93">
        <v>25</v>
      </c>
      <c r="B38" s="145" t="s">
        <v>432</v>
      </c>
      <c r="C38" s="163">
        <v>18</v>
      </c>
      <c r="D38" s="93" t="s">
        <v>120</v>
      </c>
      <c r="E38" s="93" t="s">
        <v>393</v>
      </c>
      <c r="F38" s="94" t="s">
        <v>385</v>
      </c>
      <c r="G38" s="94" t="s">
        <v>151</v>
      </c>
      <c r="H38" s="95"/>
      <c r="I38" s="95"/>
      <c r="J38" s="160"/>
      <c r="K38" s="95">
        <v>0.1</v>
      </c>
      <c r="L38" s="95">
        <v>0.25</v>
      </c>
      <c r="M38" s="160">
        <v>2.5000000000000001E-2</v>
      </c>
      <c r="N38" s="160">
        <v>2.0584375000000002E-2</v>
      </c>
      <c r="O38" s="96">
        <v>1</v>
      </c>
      <c r="P38" s="97">
        <v>50</v>
      </c>
      <c r="Q38" s="96">
        <v>1</v>
      </c>
      <c r="R38" s="161">
        <v>50</v>
      </c>
      <c r="S38" s="148"/>
      <c r="T38" s="164"/>
      <c r="U38" s="75" t="s">
        <v>69</v>
      </c>
      <c r="V38" s="149">
        <v>1</v>
      </c>
    </row>
    <row r="39" spans="1:22" ht="18" customHeight="1" x14ac:dyDescent="0.35">
      <c r="A39" s="93">
        <v>27</v>
      </c>
      <c r="B39" s="145" t="s">
        <v>432</v>
      </c>
      <c r="C39" s="163">
        <v>19</v>
      </c>
      <c r="D39" s="93" t="s">
        <v>120</v>
      </c>
      <c r="E39" s="93" t="s">
        <v>393</v>
      </c>
      <c r="F39" s="94" t="s">
        <v>385</v>
      </c>
      <c r="G39" s="94" t="s">
        <v>151</v>
      </c>
      <c r="H39" s="95"/>
      <c r="I39" s="95"/>
      <c r="J39" s="160"/>
      <c r="K39" s="95">
        <v>0.1</v>
      </c>
      <c r="L39" s="95">
        <v>0.25</v>
      </c>
      <c r="M39" s="160">
        <v>2.5000000000000001E-2</v>
      </c>
      <c r="N39" s="160">
        <v>2.0584375000000002E-2</v>
      </c>
      <c r="O39" s="96">
        <v>1</v>
      </c>
      <c r="P39" s="97">
        <v>50</v>
      </c>
      <c r="Q39" s="96">
        <v>1</v>
      </c>
      <c r="R39" s="161">
        <v>50</v>
      </c>
      <c r="S39" s="148"/>
      <c r="T39" s="164"/>
      <c r="U39" s="75" t="s">
        <v>69</v>
      </c>
      <c r="V39" s="149">
        <v>1</v>
      </c>
    </row>
    <row r="40" spans="1:22" ht="18" customHeight="1" x14ac:dyDescent="0.35">
      <c r="A40" s="93">
        <v>29</v>
      </c>
      <c r="B40" s="145" t="s">
        <v>432</v>
      </c>
      <c r="C40" s="163">
        <v>20</v>
      </c>
      <c r="D40" s="93" t="s">
        <v>120</v>
      </c>
      <c r="E40" s="93" t="s">
        <v>393</v>
      </c>
      <c r="F40" s="94" t="s">
        <v>385</v>
      </c>
      <c r="G40" s="94" t="s">
        <v>151</v>
      </c>
      <c r="H40" s="95"/>
      <c r="I40" s="95"/>
      <c r="J40" s="178"/>
      <c r="K40" s="95">
        <v>0.2</v>
      </c>
      <c r="L40" s="95">
        <v>0.3</v>
      </c>
      <c r="M40" s="160">
        <v>0.06</v>
      </c>
      <c r="N40" s="160">
        <v>5.2149999999999995E-2</v>
      </c>
      <c r="O40" s="96">
        <v>1</v>
      </c>
      <c r="P40" s="97">
        <v>50</v>
      </c>
      <c r="Q40" s="96">
        <v>1</v>
      </c>
      <c r="R40" s="161">
        <v>50</v>
      </c>
      <c r="S40" s="148"/>
      <c r="T40" s="164"/>
      <c r="U40" s="75" t="s">
        <v>69</v>
      </c>
      <c r="V40" s="149">
        <v>1</v>
      </c>
    </row>
    <row r="41" spans="1:22" ht="18" customHeight="1" x14ac:dyDescent="0.35">
      <c r="A41" s="93">
        <v>31</v>
      </c>
      <c r="B41" s="145" t="s">
        <v>432</v>
      </c>
      <c r="C41" s="163">
        <v>21</v>
      </c>
      <c r="D41" s="93" t="s">
        <v>120</v>
      </c>
      <c r="E41" s="93" t="s">
        <v>393</v>
      </c>
      <c r="F41" s="94" t="s">
        <v>385</v>
      </c>
      <c r="G41" s="94" t="s">
        <v>151</v>
      </c>
      <c r="H41" s="95"/>
      <c r="I41" s="95"/>
      <c r="J41" s="160"/>
      <c r="K41" s="95">
        <v>0.1</v>
      </c>
      <c r="L41" s="95">
        <v>0.1</v>
      </c>
      <c r="M41" s="160">
        <v>1.0000000000000002E-2</v>
      </c>
      <c r="N41" s="160">
        <v>8.0375000000000012E-3</v>
      </c>
      <c r="O41" s="96">
        <v>1</v>
      </c>
      <c r="P41" s="97">
        <v>50</v>
      </c>
      <c r="Q41" s="96">
        <v>1</v>
      </c>
      <c r="R41" s="161">
        <v>50</v>
      </c>
      <c r="S41" s="148"/>
      <c r="T41" s="164"/>
      <c r="U41" s="75" t="s">
        <v>69</v>
      </c>
      <c r="V41" s="149">
        <v>1</v>
      </c>
    </row>
    <row r="44" spans="1:22" ht="18" customHeight="1" x14ac:dyDescent="0.35">
      <c r="A44" s="93">
        <v>16</v>
      </c>
      <c r="B44" s="145" t="s">
        <v>459</v>
      </c>
      <c r="C44" s="163">
        <v>40</v>
      </c>
      <c r="D44" s="93" t="s">
        <v>129</v>
      </c>
      <c r="E44" s="93" t="s">
        <v>457</v>
      </c>
      <c r="F44" s="94" t="s">
        <v>446</v>
      </c>
      <c r="G44" s="94" t="s">
        <v>151</v>
      </c>
      <c r="H44" s="95"/>
      <c r="I44" s="95"/>
      <c r="J44" s="178"/>
      <c r="K44" s="95">
        <v>0.25</v>
      </c>
      <c r="L44" s="95">
        <v>0.35</v>
      </c>
      <c r="M44" s="160">
        <v>8.7499999999999994E-2</v>
      </c>
      <c r="N44" s="179">
        <v>2.7499999999999997E-2</v>
      </c>
      <c r="O44" s="96">
        <v>2</v>
      </c>
      <c r="P44" s="97">
        <v>50</v>
      </c>
      <c r="Q44" s="96">
        <v>1</v>
      </c>
      <c r="R44" s="161">
        <v>100</v>
      </c>
      <c r="S44" s="148" t="s">
        <v>153</v>
      </c>
      <c r="T44" s="164"/>
      <c r="U44" s="75" t="s">
        <v>67</v>
      </c>
      <c r="V44" s="149">
        <v>2</v>
      </c>
    </row>
    <row r="45" spans="1:22" ht="18" customHeight="1" x14ac:dyDescent="0.35">
      <c r="A45" s="93">
        <v>6</v>
      </c>
      <c r="B45" s="145" t="s">
        <v>462</v>
      </c>
      <c r="C45" s="163">
        <v>2</v>
      </c>
      <c r="D45" s="93" t="s">
        <v>185</v>
      </c>
      <c r="E45" s="93" t="s">
        <v>463</v>
      </c>
      <c r="F45" s="94" t="s">
        <v>436</v>
      </c>
      <c r="G45" s="94" t="s">
        <v>151</v>
      </c>
      <c r="H45" s="95"/>
      <c r="I45" s="95"/>
      <c r="J45" s="160"/>
      <c r="K45" s="95">
        <v>0.42</v>
      </c>
      <c r="L45" s="95">
        <v>0.37</v>
      </c>
      <c r="M45" s="160">
        <v>0.15539999999999998</v>
      </c>
      <c r="N45" s="179">
        <v>4.6599999999999975E-2</v>
      </c>
      <c r="O45" s="96">
        <v>1</v>
      </c>
      <c r="P45" s="97">
        <v>50</v>
      </c>
      <c r="Q45" s="96">
        <v>1</v>
      </c>
      <c r="R45" s="161">
        <v>50</v>
      </c>
      <c r="S45" s="148" t="s">
        <v>153</v>
      </c>
      <c r="T45" s="164"/>
      <c r="U45" s="75" t="s">
        <v>157</v>
      </c>
      <c r="V45" s="149">
        <v>1</v>
      </c>
    </row>
    <row r="46" spans="1:22" ht="18" customHeight="1" x14ac:dyDescent="0.35">
      <c r="A46" s="93">
        <v>4</v>
      </c>
      <c r="B46" s="145" t="s">
        <v>465</v>
      </c>
      <c r="C46" s="163">
        <v>2</v>
      </c>
      <c r="D46" s="93" t="s">
        <v>133</v>
      </c>
      <c r="E46" s="93" t="s">
        <v>466</v>
      </c>
      <c r="F46" s="94" t="s">
        <v>442</v>
      </c>
      <c r="G46" s="94" t="s">
        <v>151</v>
      </c>
      <c r="H46" s="95"/>
      <c r="I46" s="95"/>
      <c r="J46" s="160"/>
      <c r="K46" s="95">
        <v>0.3</v>
      </c>
      <c r="L46" s="95">
        <v>0.46</v>
      </c>
      <c r="M46" s="160">
        <v>0.13800000000000001</v>
      </c>
      <c r="N46" s="179">
        <v>3.8000000000000006E-2</v>
      </c>
      <c r="O46" s="96">
        <v>2</v>
      </c>
      <c r="P46" s="97">
        <v>50</v>
      </c>
      <c r="Q46" s="96">
        <v>1</v>
      </c>
      <c r="R46" s="161">
        <v>100</v>
      </c>
      <c r="S46" s="148" t="s">
        <v>153</v>
      </c>
      <c r="T46" s="164"/>
      <c r="U46" s="75" t="s">
        <v>157</v>
      </c>
      <c r="V46" s="149">
        <v>2</v>
      </c>
    </row>
    <row r="47" spans="1:22" ht="18" customHeight="1" x14ac:dyDescent="0.35">
      <c r="D47" s="85"/>
      <c r="E47" s="78"/>
    </row>
    <row r="49" spans="1:22" ht="18" customHeight="1" x14ac:dyDescent="0.35">
      <c r="A49" s="93">
        <v>3</v>
      </c>
      <c r="B49" s="145" t="s">
        <v>492</v>
      </c>
      <c r="C49" s="163">
        <v>2</v>
      </c>
      <c r="D49" s="93" t="s">
        <v>133</v>
      </c>
      <c r="E49" s="93" t="s">
        <v>493</v>
      </c>
      <c r="F49" s="94" t="s">
        <v>159</v>
      </c>
      <c r="G49" s="94" t="s">
        <v>151</v>
      </c>
      <c r="H49" s="95"/>
      <c r="I49" s="95"/>
      <c r="J49" s="160"/>
      <c r="K49" s="95" t="s">
        <v>248</v>
      </c>
      <c r="L49" s="95"/>
      <c r="M49" s="160">
        <v>7.8500000000000011E-3</v>
      </c>
      <c r="N49" s="179">
        <v>6.8687500000000007E-3</v>
      </c>
      <c r="O49" s="96">
        <v>2</v>
      </c>
      <c r="P49" s="97">
        <v>50</v>
      </c>
      <c r="Q49" s="96">
        <v>1</v>
      </c>
      <c r="R49" s="161">
        <v>100</v>
      </c>
      <c r="S49" s="148" t="s">
        <v>494</v>
      </c>
      <c r="U49" s="75" t="s">
        <v>491</v>
      </c>
      <c r="V49" s="149">
        <v>2</v>
      </c>
    </row>
    <row r="50" spans="1:22" ht="18" customHeight="1" x14ac:dyDescent="0.35">
      <c r="A50" s="93">
        <v>7</v>
      </c>
      <c r="B50" s="145" t="s">
        <v>492</v>
      </c>
      <c r="C50" s="163">
        <v>5</v>
      </c>
      <c r="D50" s="93" t="s">
        <v>133</v>
      </c>
      <c r="E50" s="93" t="s">
        <v>493</v>
      </c>
      <c r="F50" s="94" t="s">
        <v>159</v>
      </c>
      <c r="G50" s="94" t="s">
        <v>151</v>
      </c>
      <c r="H50" s="95"/>
      <c r="I50" s="95"/>
      <c r="J50" s="160"/>
      <c r="K50" s="95">
        <v>0.1</v>
      </c>
      <c r="L50" s="95">
        <v>0.1</v>
      </c>
      <c r="M50" s="160">
        <v>1.0000000000000002E-2</v>
      </c>
      <c r="N50" s="179">
        <v>5.000000000000001E-3</v>
      </c>
      <c r="O50" s="96">
        <v>2</v>
      </c>
      <c r="P50" s="97">
        <v>50</v>
      </c>
      <c r="Q50" s="96">
        <v>1</v>
      </c>
      <c r="R50" s="161">
        <v>100</v>
      </c>
      <c r="S50" s="148" t="s">
        <v>153</v>
      </c>
      <c r="T50" s="164"/>
      <c r="U50" s="75" t="s">
        <v>491</v>
      </c>
      <c r="V50" s="149">
        <v>2</v>
      </c>
    </row>
    <row r="51" spans="1:22" ht="18" customHeight="1" x14ac:dyDescent="0.35">
      <c r="A51" s="93">
        <v>8</v>
      </c>
      <c r="B51" s="145" t="s">
        <v>495</v>
      </c>
      <c r="C51" s="163">
        <v>30</v>
      </c>
      <c r="D51" s="93" t="s">
        <v>133</v>
      </c>
      <c r="E51" s="93" t="s">
        <v>493</v>
      </c>
      <c r="F51" s="94" t="s">
        <v>159</v>
      </c>
      <c r="G51" s="94" t="s">
        <v>151</v>
      </c>
      <c r="H51" s="95"/>
      <c r="I51" s="95"/>
      <c r="J51" s="160"/>
      <c r="K51" s="95">
        <v>0.3</v>
      </c>
      <c r="L51" s="95">
        <v>0.38</v>
      </c>
      <c r="M51" s="160">
        <v>0.11399999999999999</v>
      </c>
      <c r="N51" s="179">
        <v>5.149999999999999E-2</v>
      </c>
      <c r="O51" s="96">
        <v>1</v>
      </c>
      <c r="P51" s="97">
        <v>50</v>
      </c>
      <c r="Q51" s="96">
        <v>1</v>
      </c>
      <c r="R51" s="161">
        <v>50</v>
      </c>
      <c r="S51" s="148" t="s">
        <v>153</v>
      </c>
      <c r="T51" s="164"/>
      <c r="U51" s="75" t="s">
        <v>491</v>
      </c>
      <c r="V51" s="149">
        <v>1</v>
      </c>
    </row>
    <row r="52" spans="1:22" ht="18" customHeight="1" x14ac:dyDescent="0.35">
      <c r="A52" s="93">
        <v>15</v>
      </c>
      <c r="B52" s="145" t="s">
        <v>495</v>
      </c>
      <c r="C52" s="163">
        <v>35</v>
      </c>
      <c r="D52" s="93" t="s">
        <v>133</v>
      </c>
      <c r="E52" s="93" t="s">
        <v>493</v>
      </c>
      <c r="F52" s="94" t="s">
        <v>159</v>
      </c>
      <c r="G52" s="94" t="s">
        <v>151</v>
      </c>
      <c r="H52" s="95"/>
      <c r="I52" s="95"/>
      <c r="J52" s="160"/>
      <c r="K52" s="95">
        <v>0.3</v>
      </c>
      <c r="L52" s="95">
        <v>0.46</v>
      </c>
      <c r="M52" s="160">
        <v>0.13800000000000001</v>
      </c>
      <c r="N52" s="179">
        <v>3.8000000000000006E-2</v>
      </c>
      <c r="O52" s="96">
        <v>2</v>
      </c>
      <c r="P52" s="97">
        <v>50</v>
      </c>
      <c r="Q52" s="96">
        <v>1</v>
      </c>
      <c r="R52" s="161">
        <v>100</v>
      </c>
      <c r="S52" s="148" t="s">
        <v>153</v>
      </c>
      <c r="T52" s="164"/>
      <c r="U52" s="75" t="s">
        <v>491</v>
      </c>
      <c r="V52" s="149">
        <v>2</v>
      </c>
    </row>
    <row r="53" spans="1:22" ht="18" customHeight="1" x14ac:dyDescent="0.35">
      <c r="A53" s="93">
        <v>15</v>
      </c>
      <c r="B53" s="145" t="s">
        <v>498</v>
      </c>
      <c r="C53" s="163">
        <v>85</v>
      </c>
      <c r="D53" s="93" t="s">
        <v>133</v>
      </c>
      <c r="E53" s="93" t="s">
        <v>493</v>
      </c>
      <c r="F53" s="94" t="s">
        <v>135</v>
      </c>
      <c r="G53" s="94" t="s">
        <v>151</v>
      </c>
      <c r="H53" s="95"/>
      <c r="I53" s="95"/>
      <c r="J53" s="160"/>
      <c r="K53" s="95">
        <v>0.15</v>
      </c>
      <c r="L53" s="95">
        <v>0.25</v>
      </c>
      <c r="M53" s="160">
        <v>3.7499999999999999E-2</v>
      </c>
      <c r="N53" s="179">
        <v>1.7499999999999995E-2</v>
      </c>
      <c r="O53" s="96">
        <v>2</v>
      </c>
      <c r="P53" s="97">
        <v>50</v>
      </c>
      <c r="Q53" s="96">
        <v>1</v>
      </c>
      <c r="R53" s="161">
        <v>100</v>
      </c>
      <c r="S53" s="148" t="s">
        <v>153</v>
      </c>
      <c r="T53" s="164"/>
      <c r="U53" s="75" t="s">
        <v>491</v>
      </c>
      <c r="V53" s="149">
        <v>2</v>
      </c>
    </row>
    <row r="54" spans="1:22" ht="18" customHeight="1" x14ac:dyDescent="0.35">
      <c r="A54" s="93">
        <v>28</v>
      </c>
      <c r="B54" s="145" t="s">
        <v>499</v>
      </c>
      <c r="C54" s="163">
        <v>122</v>
      </c>
      <c r="D54" s="93" t="s">
        <v>133</v>
      </c>
      <c r="E54" s="93" t="s">
        <v>493</v>
      </c>
      <c r="F54" s="94" t="s">
        <v>135</v>
      </c>
      <c r="G54" s="94" t="s">
        <v>151</v>
      </c>
      <c r="H54" s="95"/>
      <c r="I54" s="95"/>
      <c r="J54" s="160"/>
      <c r="K54" s="95">
        <v>0.35</v>
      </c>
      <c r="L54" s="95">
        <v>0.4</v>
      </c>
      <c r="M54" s="160">
        <v>0.13999999999999999</v>
      </c>
      <c r="N54" s="179">
        <v>1.0603739999999945E-2</v>
      </c>
      <c r="O54" s="96">
        <v>2</v>
      </c>
      <c r="P54" s="97">
        <v>50</v>
      </c>
      <c r="Q54" s="96">
        <v>1</v>
      </c>
      <c r="R54" s="161">
        <v>100</v>
      </c>
      <c r="S54" s="148" t="s">
        <v>153</v>
      </c>
      <c r="T54" s="164"/>
      <c r="U54" s="75" t="s">
        <v>491</v>
      </c>
      <c r="V54" s="149">
        <v>2</v>
      </c>
    </row>
    <row r="55" spans="1:22" ht="18" customHeight="1" x14ac:dyDescent="0.35">
      <c r="A55" s="93">
        <v>15</v>
      </c>
      <c r="B55" s="145" t="s">
        <v>502</v>
      </c>
      <c r="C55" s="163">
        <v>167</v>
      </c>
      <c r="D55" s="93" t="s">
        <v>133</v>
      </c>
      <c r="E55" s="93" t="s">
        <v>493</v>
      </c>
      <c r="F55" s="94" t="s">
        <v>78</v>
      </c>
      <c r="G55" s="94" t="s">
        <v>151</v>
      </c>
      <c r="H55" s="95"/>
      <c r="I55" s="95"/>
      <c r="J55" s="160"/>
      <c r="K55" s="95">
        <v>0.2</v>
      </c>
      <c r="L55" s="95">
        <v>0.5</v>
      </c>
      <c r="M55" s="160">
        <v>0.1</v>
      </c>
      <c r="N55" s="179">
        <v>4.5000000000000012E-2</v>
      </c>
      <c r="O55" s="96">
        <v>2</v>
      </c>
      <c r="P55" s="97">
        <v>50</v>
      </c>
      <c r="Q55" s="96">
        <v>1</v>
      </c>
      <c r="R55" s="161">
        <v>100</v>
      </c>
      <c r="S55" s="148" t="s">
        <v>153</v>
      </c>
      <c r="T55" s="164"/>
      <c r="U55" s="75" t="s">
        <v>491</v>
      </c>
      <c r="V55" s="149">
        <v>2</v>
      </c>
    </row>
    <row r="56" spans="1:22" ht="18" customHeight="1" x14ac:dyDescent="0.35">
      <c r="A56" s="93">
        <v>13</v>
      </c>
      <c r="B56" s="145" t="s">
        <v>503</v>
      </c>
      <c r="C56" s="163">
        <v>189</v>
      </c>
      <c r="D56" s="93" t="s">
        <v>133</v>
      </c>
      <c r="E56" s="93" t="s">
        <v>493</v>
      </c>
      <c r="F56" s="94" t="s">
        <v>441</v>
      </c>
      <c r="G56" s="94" t="s">
        <v>151</v>
      </c>
      <c r="H56" s="95"/>
      <c r="I56" s="95"/>
      <c r="J56" s="160"/>
      <c r="K56" s="95">
        <v>0.3</v>
      </c>
      <c r="L56" s="95">
        <v>0.33</v>
      </c>
      <c r="M56" s="160">
        <v>9.9000000000000005E-2</v>
      </c>
      <c r="N56" s="179">
        <v>3.6500000000000005E-2</v>
      </c>
      <c r="O56" s="96">
        <v>2</v>
      </c>
      <c r="P56" s="97">
        <v>50</v>
      </c>
      <c r="Q56" s="96">
        <v>1</v>
      </c>
      <c r="R56" s="161">
        <v>100</v>
      </c>
      <c r="S56" s="148" t="s">
        <v>153</v>
      </c>
      <c r="T56" s="164"/>
      <c r="U56" s="75" t="s">
        <v>491</v>
      </c>
      <c r="V56" s="149">
        <v>2</v>
      </c>
    </row>
    <row r="57" spans="1:22" ht="18" customHeight="1" x14ac:dyDescent="0.35">
      <c r="A57" s="93">
        <v>15</v>
      </c>
      <c r="B57" s="145" t="s">
        <v>508</v>
      </c>
      <c r="C57" s="163">
        <v>66</v>
      </c>
      <c r="D57" s="93" t="s">
        <v>185</v>
      </c>
      <c r="E57" s="93" t="s">
        <v>505</v>
      </c>
      <c r="F57" s="94" t="s">
        <v>78</v>
      </c>
      <c r="G57" s="94" t="s">
        <v>151</v>
      </c>
      <c r="H57" s="95"/>
      <c r="I57" s="95"/>
      <c r="J57" s="160"/>
      <c r="K57" s="95" t="s">
        <v>249</v>
      </c>
      <c r="L57" s="95"/>
      <c r="M57" s="160">
        <v>1.7662499999999998E-2</v>
      </c>
      <c r="N57" s="179">
        <v>1.5699999999999999E-2</v>
      </c>
      <c r="O57" s="96">
        <v>2</v>
      </c>
      <c r="P57" s="97">
        <v>50</v>
      </c>
      <c r="Q57" s="96">
        <v>1</v>
      </c>
      <c r="R57" s="161">
        <v>100</v>
      </c>
      <c r="S57" s="148" t="s">
        <v>153</v>
      </c>
      <c r="T57" s="164"/>
      <c r="U57" s="75" t="s">
        <v>491</v>
      </c>
      <c r="V57" s="149">
        <v>2</v>
      </c>
    </row>
    <row r="60" spans="1:22" ht="18" customHeight="1" x14ac:dyDescent="0.35">
      <c r="A60" s="93">
        <v>27</v>
      </c>
      <c r="B60" s="145" t="s">
        <v>551</v>
      </c>
      <c r="C60" s="163">
        <v>52</v>
      </c>
      <c r="D60" s="93" t="s">
        <v>139</v>
      </c>
      <c r="E60" s="93" t="s">
        <v>549</v>
      </c>
      <c r="F60" s="94" t="s">
        <v>78</v>
      </c>
      <c r="G60" s="94" t="s">
        <v>151</v>
      </c>
      <c r="H60" s="95"/>
      <c r="I60" s="95"/>
      <c r="J60" s="160"/>
      <c r="K60" s="95">
        <v>0.25</v>
      </c>
      <c r="L60" s="95">
        <v>0.3</v>
      </c>
      <c r="M60" s="160">
        <v>7.4999999999999997E-2</v>
      </c>
      <c r="N60" s="179">
        <v>4.2499999999999996E-2</v>
      </c>
      <c r="O60" s="96">
        <v>2</v>
      </c>
      <c r="P60" s="97">
        <v>50</v>
      </c>
      <c r="Q60" s="96">
        <v>1</v>
      </c>
      <c r="R60" s="161">
        <v>100</v>
      </c>
      <c r="S60" s="148" t="s">
        <v>153</v>
      </c>
      <c r="T60" s="145" t="s">
        <v>551</v>
      </c>
      <c r="U60" s="75" t="s">
        <v>157</v>
      </c>
      <c r="V60" s="149">
        <v>2</v>
      </c>
    </row>
    <row r="61" spans="1:22" ht="18" customHeight="1" x14ac:dyDescent="0.35">
      <c r="A61" s="93">
        <v>30</v>
      </c>
      <c r="B61" s="145" t="s">
        <v>551</v>
      </c>
      <c r="C61" s="163">
        <v>54</v>
      </c>
      <c r="D61" s="93" t="s">
        <v>139</v>
      </c>
      <c r="E61" s="93" t="s">
        <v>549</v>
      </c>
      <c r="F61" s="94" t="s">
        <v>78</v>
      </c>
      <c r="G61" s="94" t="s">
        <v>151</v>
      </c>
      <c r="H61" s="95"/>
      <c r="I61" s="95"/>
      <c r="J61" s="160"/>
      <c r="K61" s="95">
        <v>0.2</v>
      </c>
      <c r="L61" s="95">
        <v>0.3</v>
      </c>
      <c r="M61" s="160">
        <v>0.06</v>
      </c>
      <c r="N61" s="179">
        <v>4.9734669999999995E-2</v>
      </c>
      <c r="O61" s="96">
        <v>2</v>
      </c>
      <c r="P61" s="97">
        <v>50</v>
      </c>
      <c r="Q61" s="96">
        <v>1</v>
      </c>
      <c r="R61" s="161">
        <v>100</v>
      </c>
      <c r="S61" s="148" t="s">
        <v>153</v>
      </c>
      <c r="T61" s="145" t="s">
        <v>551</v>
      </c>
      <c r="U61" s="75" t="s">
        <v>157</v>
      </c>
      <c r="V61" s="149">
        <v>2</v>
      </c>
    </row>
    <row r="62" spans="1:22" ht="18" customHeight="1" x14ac:dyDescent="0.35">
      <c r="A62" s="93">
        <v>12</v>
      </c>
      <c r="B62" s="145" t="s">
        <v>553</v>
      </c>
      <c r="C62" s="163">
        <v>92</v>
      </c>
      <c r="D62" s="93" t="s">
        <v>139</v>
      </c>
      <c r="E62" s="93" t="s">
        <v>549</v>
      </c>
      <c r="F62" s="94" t="s">
        <v>554</v>
      </c>
      <c r="G62" s="94" t="s">
        <v>151</v>
      </c>
      <c r="H62" s="95"/>
      <c r="I62" s="95"/>
      <c r="J62" s="160"/>
      <c r="K62" s="95" t="s">
        <v>249</v>
      </c>
      <c r="L62" s="95"/>
      <c r="M62" s="160">
        <v>1.7662499999999998E-2</v>
      </c>
      <c r="N62" s="179">
        <v>1.7397169999999997E-2</v>
      </c>
      <c r="O62" s="96">
        <v>2</v>
      </c>
      <c r="P62" s="97">
        <v>50</v>
      </c>
      <c r="Q62" s="96">
        <v>1</v>
      </c>
      <c r="R62" s="161">
        <v>100</v>
      </c>
      <c r="S62" s="148" t="s">
        <v>153</v>
      </c>
      <c r="T62" s="145" t="s">
        <v>553</v>
      </c>
      <c r="U62" s="75" t="s">
        <v>157</v>
      </c>
      <c r="V62" s="149">
        <v>2</v>
      </c>
    </row>
    <row r="63" spans="1:22" ht="18" customHeight="1" x14ac:dyDescent="0.35">
      <c r="A63" s="93">
        <v>14</v>
      </c>
      <c r="B63" s="145" t="s">
        <v>553</v>
      </c>
      <c r="C63" s="163">
        <v>93</v>
      </c>
      <c r="D63" s="93" t="s">
        <v>139</v>
      </c>
      <c r="E63" s="93" t="s">
        <v>549</v>
      </c>
      <c r="F63" s="94" t="s">
        <v>554</v>
      </c>
      <c r="G63" s="94" t="s">
        <v>151</v>
      </c>
      <c r="H63" s="95"/>
      <c r="I63" s="95"/>
      <c r="J63" s="160"/>
      <c r="K63" s="95" t="s">
        <v>248</v>
      </c>
      <c r="L63" s="95"/>
      <c r="M63" s="160">
        <v>7.8500000000000011E-3</v>
      </c>
      <c r="N63" s="179">
        <v>7.3593750000000013E-3</v>
      </c>
      <c r="O63" s="96">
        <v>2</v>
      </c>
      <c r="P63" s="97">
        <v>50</v>
      </c>
      <c r="Q63" s="96">
        <v>1</v>
      </c>
      <c r="R63" s="161">
        <v>100</v>
      </c>
      <c r="S63" s="148" t="s">
        <v>153</v>
      </c>
      <c r="T63" s="145" t="s">
        <v>553</v>
      </c>
      <c r="U63" s="75" t="s">
        <v>157</v>
      </c>
      <c r="V63" s="149">
        <v>2</v>
      </c>
    </row>
    <row r="64" spans="1:22" ht="18" customHeight="1" x14ac:dyDescent="0.35">
      <c r="A64" s="93">
        <v>1</v>
      </c>
      <c r="B64" s="145" t="s">
        <v>555</v>
      </c>
      <c r="C64" s="163">
        <v>110</v>
      </c>
      <c r="D64" s="93" t="s">
        <v>139</v>
      </c>
      <c r="E64" s="93" t="s">
        <v>549</v>
      </c>
      <c r="F64" s="94" t="s">
        <v>429</v>
      </c>
      <c r="G64" s="94" t="s">
        <v>152</v>
      </c>
      <c r="H64" s="95"/>
      <c r="I64" s="95"/>
      <c r="J64" s="160"/>
      <c r="K64" s="95">
        <v>0.08</v>
      </c>
      <c r="L64" s="95">
        <v>0.08</v>
      </c>
      <c r="M64" s="160">
        <v>6.4000000000000003E-3</v>
      </c>
      <c r="N64" s="160"/>
      <c r="O64" s="96">
        <v>2</v>
      </c>
      <c r="P64" s="97">
        <v>50</v>
      </c>
      <c r="Q64" s="96">
        <v>1</v>
      </c>
      <c r="R64" s="161">
        <v>100</v>
      </c>
      <c r="S64" s="148" t="s">
        <v>153</v>
      </c>
      <c r="T64" s="103" t="s">
        <v>555</v>
      </c>
      <c r="U64" s="75" t="s">
        <v>157</v>
      </c>
      <c r="V64" s="149">
        <v>2</v>
      </c>
    </row>
    <row r="65" spans="1:22" ht="18" customHeight="1" x14ac:dyDescent="0.35">
      <c r="A65" s="93">
        <v>16</v>
      </c>
      <c r="B65" s="145" t="s">
        <v>555</v>
      </c>
      <c r="C65" s="163">
        <v>124</v>
      </c>
      <c r="D65" s="93" t="s">
        <v>139</v>
      </c>
      <c r="E65" s="93" t="s">
        <v>549</v>
      </c>
      <c r="F65" s="94" t="s">
        <v>556</v>
      </c>
      <c r="G65" s="94" t="s">
        <v>150</v>
      </c>
      <c r="H65" s="95"/>
      <c r="I65" s="95"/>
      <c r="J65" s="160"/>
      <c r="K65" s="95">
        <v>0.1</v>
      </c>
      <c r="L65" s="95">
        <v>0.25</v>
      </c>
      <c r="M65" s="160">
        <v>2.5000000000000001E-2</v>
      </c>
      <c r="N65" s="160"/>
      <c r="O65" s="96">
        <v>1</v>
      </c>
      <c r="P65" s="97">
        <v>50</v>
      </c>
      <c r="Q65" s="96">
        <v>1</v>
      </c>
      <c r="R65" s="161">
        <v>50</v>
      </c>
      <c r="S65" s="148" t="s">
        <v>153</v>
      </c>
      <c r="T65" s="145" t="s">
        <v>555</v>
      </c>
      <c r="U65" s="75" t="s">
        <v>157</v>
      </c>
      <c r="V65" s="149">
        <v>1</v>
      </c>
    </row>
    <row r="66" spans="1:22" ht="18" customHeight="1" x14ac:dyDescent="0.35">
      <c r="A66" s="93">
        <v>19</v>
      </c>
      <c r="B66" s="145" t="s">
        <v>555</v>
      </c>
      <c r="C66" s="163">
        <v>126</v>
      </c>
      <c r="D66" s="93" t="s">
        <v>139</v>
      </c>
      <c r="E66" s="93" t="s">
        <v>549</v>
      </c>
      <c r="F66" s="94" t="s">
        <v>556</v>
      </c>
      <c r="G66" s="94" t="s">
        <v>151</v>
      </c>
      <c r="H66" s="95"/>
      <c r="I66" s="95"/>
      <c r="J66" s="160"/>
      <c r="K66" s="95">
        <v>0.2</v>
      </c>
      <c r="L66" s="95">
        <v>0.2</v>
      </c>
      <c r="M66" s="160">
        <v>4.0000000000000008E-2</v>
      </c>
      <c r="N66" s="179">
        <v>3.9509375000000006E-2</v>
      </c>
      <c r="O66" s="96">
        <v>2</v>
      </c>
      <c r="P66" s="97">
        <v>50</v>
      </c>
      <c r="Q66" s="96">
        <v>1</v>
      </c>
      <c r="R66" s="161">
        <v>100</v>
      </c>
      <c r="S66" s="148" t="s">
        <v>153</v>
      </c>
      <c r="T66" s="145" t="s">
        <v>555</v>
      </c>
      <c r="U66" s="75" t="s">
        <v>157</v>
      </c>
      <c r="V66" s="149">
        <v>2</v>
      </c>
    </row>
    <row r="67" spans="1:22" ht="18" customHeight="1" x14ac:dyDescent="0.35">
      <c r="A67" s="93">
        <v>4</v>
      </c>
      <c r="B67" s="145" t="s">
        <v>558</v>
      </c>
      <c r="C67" s="163">
        <v>140</v>
      </c>
      <c r="D67" s="93" t="s">
        <v>139</v>
      </c>
      <c r="E67" s="93" t="s">
        <v>549</v>
      </c>
      <c r="F67" s="94" t="s">
        <v>557</v>
      </c>
      <c r="G67" s="94" t="s">
        <v>152</v>
      </c>
      <c r="H67" s="95"/>
      <c r="I67" s="95"/>
      <c r="J67" s="160"/>
      <c r="K67" s="95">
        <v>0.2</v>
      </c>
      <c r="L67" s="95">
        <v>0.2</v>
      </c>
      <c r="M67" s="160">
        <v>4.0000000000000008E-2</v>
      </c>
      <c r="N67" s="160"/>
      <c r="O67" s="96">
        <v>2</v>
      </c>
      <c r="P67" s="97">
        <v>50</v>
      </c>
      <c r="Q67" s="96">
        <v>1</v>
      </c>
      <c r="R67" s="161">
        <v>100</v>
      </c>
      <c r="S67" s="148" t="s">
        <v>153</v>
      </c>
      <c r="T67" s="145" t="s">
        <v>558</v>
      </c>
      <c r="U67" s="75" t="s">
        <v>157</v>
      </c>
      <c r="V67" s="149">
        <v>2</v>
      </c>
    </row>
    <row r="68" spans="1:22" ht="18" customHeight="1" x14ac:dyDescent="0.35">
      <c r="A68" s="93">
        <v>13</v>
      </c>
      <c r="B68" s="145" t="s">
        <v>562</v>
      </c>
      <c r="C68" s="163">
        <v>10</v>
      </c>
      <c r="D68" s="93" t="s">
        <v>172</v>
      </c>
      <c r="E68" s="93" t="s">
        <v>563</v>
      </c>
      <c r="F68" s="94" t="s">
        <v>564</v>
      </c>
      <c r="G68" s="94" t="s">
        <v>151</v>
      </c>
      <c r="H68" s="95"/>
      <c r="I68" s="95"/>
      <c r="J68" s="160"/>
      <c r="K68" s="95">
        <v>0.35</v>
      </c>
      <c r="L68" s="95">
        <v>0.75</v>
      </c>
      <c r="M68" s="160">
        <v>0.26249999999999996</v>
      </c>
      <c r="N68" s="179">
        <v>5.2499999999999963E-2</v>
      </c>
      <c r="O68" s="96">
        <v>1</v>
      </c>
      <c r="P68" s="97">
        <v>50</v>
      </c>
      <c r="Q68" s="96">
        <v>1</v>
      </c>
      <c r="R68" s="161">
        <v>50</v>
      </c>
      <c r="S68" s="148" t="s">
        <v>153</v>
      </c>
      <c r="T68" s="145" t="s">
        <v>562</v>
      </c>
      <c r="U68" s="75" t="s">
        <v>67</v>
      </c>
      <c r="V68" s="149">
        <v>1</v>
      </c>
    </row>
    <row r="69" spans="1:22" ht="18" customHeight="1" x14ac:dyDescent="0.35">
      <c r="A69" s="93">
        <v>35</v>
      </c>
      <c r="B69" s="145" t="s">
        <v>562</v>
      </c>
      <c r="C69" s="163">
        <v>26</v>
      </c>
      <c r="D69" s="93" t="s">
        <v>172</v>
      </c>
      <c r="E69" s="93" t="s">
        <v>563</v>
      </c>
      <c r="F69" s="94" t="s">
        <v>565</v>
      </c>
      <c r="G69" s="94" t="s">
        <v>151</v>
      </c>
      <c r="H69" s="95"/>
      <c r="I69" s="95"/>
      <c r="J69" s="160"/>
      <c r="K69" s="95">
        <v>0.2</v>
      </c>
      <c r="L69" s="95">
        <v>0.2</v>
      </c>
      <c r="M69" s="160">
        <v>4.0000000000000008E-2</v>
      </c>
      <c r="N69" s="179">
        <v>3.2150000000000005E-2</v>
      </c>
      <c r="O69" s="96">
        <v>2</v>
      </c>
      <c r="P69" s="97">
        <v>50</v>
      </c>
      <c r="Q69" s="96">
        <v>1</v>
      </c>
      <c r="R69" s="161">
        <v>100</v>
      </c>
      <c r="S69" s="148" t="s">
        <v>153</v>
      </c>
      <c r="T69" s="145" t="s">
        <v>562</v>
      </c>
      <c r="U69" s="75" t="s">
        <v>67</v>
      </c>
      <c r="V69" s="149">
        <v>2</v>
      </c>
    </row>
    <row r="70" spans="1:22" ht="18" customHeight="1" x14ac:dyDescent="0.35">
      <c r="A70" s="93">
        <v>17</v>
      </c>
      <c r="B70" s="145" t="s">
        <v>567</v>
      </c>
      <c r="C70" s="163">
        <v>12</v>
      </c>
      <c r="D70" s="93" t="s">
        <v>189</v>
      </c>
      <c r="E70" s="93" t="s">
        <v>568</v>
      </c>
      <c r="F70" s="94" t="s">
        <v>569</v>
      </c>
      <c r="G70" s="94" t="s">
        <v>151</v>
      </c>
      <c r="H70" s="95"/>
      <c r="I70" s="95"/>
      <c r="J70" s="160"/>
      <c r="K70" s="95">
        <v>0.35</v>
      </c>
      <c r="L70" s="95">
        <v>0.48</v>
      </c>
      <c r="M70" s="160">
        <v>0.16799999999999998</v>
      </c>
      <c r="N70" s="179">
        <v>4.7999999999999987E-2</v>
      </c>
      <c r="O70" s="96">
        <v>1</v>
      </c>
      <c r="P70" s="97">
        <v>50</v>
      </c>
      <c r="Q70" s="96">
        <v>1</v>
      </c>
      <c r="R70" s="161">
        <v>50</v>
      </c>
      <c r="S70" s="148" t="s">
        <v>153</v>
      </c>
      <c r="T70" s="145" t="s">
        <v>567</v>
      </c>
      <c r="U70" s="75" t="s">
        <v>157</v>
      </c>
      <c r="V70" s="149">
        <v>1</v>
      </c>
    </row>
    <row r="71" spans="1:22" ht="18" customHeight="1" x14ac:dyDescent="0.35">
      <c r="A71" s="93">
        <v>13</v>
      </c>
      <c r="B71" s="145" t="s">
        <v>572</v>
      </c>
      <c r="C71" s="163">
        <v>11</v>
      </c>
      <c r="D71" s="93" t="s">
        <v>532</v>
      </c>
      <c r="E71" s="93" t="s">
        <v>573</v>
      </c>
      <c r="F71" s="94" t="s">
        <v>78</v>
      </c>
      <c r="G71" s="94" t="s">
        <v>152</v>
      </c>
      <c r="H71" s="95"/>
      <c r="I71" s="95"/>
      <c r="J71" s="160"/>
      <c r="K71" s="95">
        <v>0.15</v>
      </c>
      <c r="L71" s="95">
        <v>0.15</v>
      </c>
      <c r="M71" s="160">
        <v>2.2499999999999999E-2</v>
      </c>
      <c r="N71" s="160"/>
      <c r="O71" s="96">
        <v>2</v>
      </c>
      <c r="P71" s="97">
        <v>50</v>
      </c>
      <c r="Q71" s="96">
        <v>1</v>
      </c>
      <c r="R71" s="161">
        <v>100</v>
      </c>
      <c r="S71" s="148" t="s">
        <v>153</v>
      </c>
      <c r="T71" s="145" t="s">
        <v>572</v>
      </c>
      <c r="U71" s="75" t="s">
        <v>157</v>
      </c>
      <c r="V71" s="149">
        <v>2</v>
      </c>
    </row>
    <row r="72" spans="1:22" ht="18" customHeight="1" x14ac:dyDescent="0.35">
      <c r="A72" s="93">
        <v>19</v>
      </c>
      <c r="B72" s="145" t="s">
        <v>576</v>
      </c>
      <c r="C72" s="163">
        <v>15</v>
      </c>
      <c r="D72" s="93" t="s">
        <v>186</v>
      </c>
      <c r="E72" s="93" t="s">
        <v>575</v>
      </c>
      <c r="F72" s="94" t="s">
        <v>78</v>
      </c>
      <c r="G72" s="94" t="s">
        <v>151</v>
      </c>
      <c r="H72" s="95"/>
      <c r="I72" s="95"/>
      <c r="J72" s="160"/>
      <c r="K72" s="95">
        <v>0.25</v>
      </c>
      <c r="L72" s="95">
        <v>0.25</v>
      </c>
      <c r="M72" s="160">
        <v>6.25E-2</v>
      </c>
      <c r="N72" s="179">
        <v>4.2234669999999995E-2</v>
      </c>
      <c r="O72" s="96">
        <v>2</v>
      </c>
      <c r="P72" s="97">
        <v>50</v>
      </c>
      <c r="Q72" s="96">
        <v>1</v>
      </c>
      <c r="R72" s="161">
        <v>100</v>
      </c>
      <c r="S72" s="148" t="s">
        <v>153</v>
      </c>
      <c r="T72" s="145" t="s">
        <v>576</v>
      </c>
      <c r="U72" s="75" t="s">
        <v>157</v>
      </c>
      <c r="V72" s="149">
        <v>2</v>
      </c>
    </row>
    <row r="73" spans="1:22" ht="18" customHeight="1" x14ac:dyDescent="0.35">
      <c r="A73" s="93">
        <v>25</v>
      </c>
      <c r="B73" s="145" t="s">
        <v>577</v>
      </c>
      <c r="C73" s="163">
        <v>20</v>
      </c>
      <c r="D73" s="93" t="s">
        <v>187</v>
      </c>
      <c r="E73" s="93" t="s">
        <v>575</v>
      </c>
      <c r="F73" s="94" t="s">
        <v>78</v>
      </c>
      <c r="G73" s="94" t="s">
        <v>151</v>
      </c>
      <c r="H73" s="95"/>
      <c r="I73" s="95"/>
      <c r="J73" s="160"/>
      <c r="K73" s="95">
        <v>0.2</v>
      </c>
      <c r="L73" s="95">
        <v>0.25</v>
      </c>
      <c r="M73" s="160">
        <v>0.05</v>
      </c>
      <c r="N73" s="179">
        <v>4.8037500000000004E-2</v>
      </c>
      <c r="O73" s="96">
        <v>2</v>
      </c>
      <c r="P73" s="97">
        <v>50</v>
      </c>
      <c r="Q73" s="96">
        <v>1</v>
      </c>
      <c r="R73" s="161">
        <v>100</v>
      </c>
      <c r="S73" s="148" t="s">
        <v>550</v>
      </c>
      <c r="T73" s="145" t="s">
        <v>577</v>
      </c>
      <c r="U73" s="75" t="s">
        <v>157</v>
      </c>
      <c r="V73" s="149">
        <v>2</v>
      </c>
    </row>
    <row r="74" spans="1:22" ht="18" customHeight="1" x14ac:dyDescent="0.35">
      <c r="A74" s="93">
        <v>22</v>
      </c>
      <c r="B74" s="145" t="s">
        <v>579</v>
      </c>
      <c r="C74" s="163">
        <v>18</v>
      </c>
      <c r="D74" s="93" t="s">
        <v>172</v>
      </c>
      <c r="E74" s="93" t="s">
        <v>575</v>
      </c>
      <c r="F74" s="94" t="s">
        <v>78</v>
      </c>
      <c r="G74" s="94" t="s">
        <v>151</v>
      </c>
      <c r="H74" s="95"/>
      <c r="I74" s="95"/>
      <c r="J74" s="160"/>
      <c r="K74" s="95">
        <v>0.2</v>
      </c>
      <c r="L74" s="95">
        <v>0.4</v>
      </c>
      <c r="M74" s="160">
        <v>8.0000000000000016E-2</v>
      </c>
      <c r="N74" s="179">
        <v>4.933667500000001E-2</v>
      </c>
      <c r="O74" s="96">
        <v>2</v>
      </c>
      <c r="P74" s="97">
        <v>50</v>
      </c>
      <c r="Q74" s="96">
        <v>1</v>
      </c>
      <c r="R74" s="161">
        <v>100</v>
      </c>
      <c r="S74" s="148" t="s">
        <v>153</v>
      </c>
      <c r="T74" s="145" t="s">
        <v>579</v>
      </c>
      <c r="U74" s="75" t="s">
        <v>157</v>
      </c>
      <c r="V74" s="149">
        <v>2</v>
      </c>
    </row>
    <row r="75" spans="1:22" ht="18" customHeight="1" x14ac:dyDescent="0.35">
      <c r="A75" s="93">
        <v>15</v>
      </c>
      <c r="B75" s="145" t="s">
        <v>580</v>
      </c>
      <c r="C75" s="163">
        <v>11</v>
      </c>
      <c r="D75" s="93" t="s">
        <v>72</v>
      </c>
      <c r="E75" s="93" t="s">
        <v>581</v>
      </c>
      <c r="F75" s="94" t="s">
        <v>78</v>
      </c>
      <c r="G75" s="94" t="s">
        <v>151</v>
      </c>
      <c r="H75" s="95"/>
      <c r="I75" s="95"/>
      <c r="J75" s="160"/>
      <c r="K75" s="95">
        <v>0.26</v>
      </c>
      <c r="L75" s="95">
        <v>0.28000000000000003</v>
      </c>
      <c r="M75" s="160">
        <v>7.2800000000000004E-2</v>
      </c>
      <c r="N75" s="179">
        <v>3.2799999999999996E-2</v>
      </c>
      <c r="O75" s="96">
        <v>1</v>
      </c>
      <c r="P75" s="97">
        <v>50</v>
      </c>
      <c r="Q75" s="96">
        <v>1</v>
      </c>
      <c r="R75" s="161">
        <v>50</v>
      </c>
      <c r="S75" s="148" t="s">
        <v>153</v>
      </c>
      <c r="T75" s="145" t="s">
        <v>580</v>
      </c>
      <c r="U75" s="75" t="s">
        <v>157</v>
      </c>
      <c r="V75" s="149">
        <v>1</v>
      </c>
    </row>
    <row r="76" spans="1:22" ht="18" customHeight="1" x14ac:dyDescent="0.35">
      <c r="A76" s="93">
        <v>25</v>
      </c>
      <c r="B76" s="145" t="s">
        <v>580</v>
      </c>
      <c r="C76" s="163">
        <v>19</v>
      </c>
      <c r="D76" s="93" t="s">
        <v>72</v>
      </c>
      <c r="E76" s="93" t="s">
        <v>581</v>
      </c>
      <c r="F76" s="94" t="s">
        <v>78</v>
      </c>
      <c r="G76" s="94" t="s">
        <v>151</v>
      </c>
      <c r="H76" s="95"/>
      <c r="I76" s="95"/>
      <c r="J76" s="160"/>
      <c r="K76" s="95">
        <v>0.2</v>
      </c>
      <c r="L76" s="95">
        <v>0.3</v>
      </c>
      <c r="M76" s="160">
        <v>0.06</v>
      </c>
      <c r="N76" s="179">
        <v>3.9602004999999996E-2</v>
      </c>
      <c r="O76" s="96">
        <v>2</v>
      </c>
      <c r="P76" s="97">
        <v>50</v>
      </c>
      <c r="Q76" s="96">
        <v>1</v>
      </c>
      <c r="R76" s="161">
        <v>100</v>
      </c>
      <c r="S76" s="148" t="s">
        <v>153</v>
      </c>
      <c r="T76" s="145" t="s">
        <v>580</v>
      </c>
      <c r="U76" s="75" t="s">
        <v>157</v>
      </c>
      <c r="V76" s="149">
        <v>2</v>
      </c>
    </row>
    <row r="77" spans="1:22" ht="18" customHeight="1" x14ac:dyDescent="0.35">
      <c r="A77" s="93">
        <v>28</v>
      </c>
      <c r="B77" s="145" t="s">
        <v>580</v>
      </c>
      <c r="C77" s="163">
        <v>22</v>
      </c>
      <c r="D77" s="93" t="s">
        <v>72</v>
      </c>
      <c r="E77" s="93" t="s">
        <v>581</v>
      </c>
      <c r="F77" s="94" t="s">
        <v>78</v>
      </c>
      <c r="G77" s="94" t="s">
        <v>152</v>
      </c>
      <c r="H77" s="95"/>
      <c r="I77" s="95"/>
      <c r="J77" s="160"/>
      <c r="K77" s="95">
        <v>0.1</v>
      </c>
      <c r="L77" s="95">
        <v>0.12</v>
      </c>
      <c r="M77" s="160">
        <v>1.2E-2</v>
      </c>
      <c r="N77" s="160"/>
      <c r="O77" s="96">
        <v>2</v>
      </c>
      <c r="P77" s="97">
        <v>50</v>
      </c>
      <c r="Q77" s="96">
        <v>1</v>
      </c>
      <c r="R77" s="161">
        <v>100</v>
      </c>
      <c r="S77" s="148" t="s">
        <v>153</v>
      </c>
      <c r="T77" s="145" t="s">
        <v>580</v>
      </c>
      <c r="U77" s="75" t="s">
        <v>157</v>
      </c>
      <c r="V77" s="149">
        <v>2</v>
      </c>
    </row>
    <row r="78" spans="1:22" ht="18" customHeight="1" x14ac:dyDescent="0.35">
      <c r="A78" s="93">
        <v>18</v>
      </c>
      <c r="B78" s="145" t="s">
        <v>582</v>
      </c>
      <c r="C78" s="163">
        <v>14</v>
      </c>
      <c r="D78" s="93" t="s">
        <v>70</v>
      </c>
      <c r="E78" s="93" t="s">
        <v>581</v>
      </c>
      <c r="F78" s="94" t="s">
        <v>78</v>
      </c>
      <c r="G78" s="94" t="s">
        <v>151</v>
      </c>
      <c r="H78" s="95"/>
      <c r="I78" s="95"/>
      <c r="J78" s="160"/>
      <c r="K78" s="95">
        <v>0.2</v>
      </c>
      <c r="L78" s="95">
        <v>0.3</v>
      </c>
      <c r="M78" s="160">
        <v>0.06</v>
      </c>
      <c r="N78" s="179">
        <v>3.9999999999999994E-2</v>
      </c>
      <c r="O78" s="96">
        <v>2</v>
      </c>
      <c r="P78" s="97">
        <v>50</v>
      </c>
      <c r="Q78" s="96">
        <v>1</v>
      </c>
      <c r="R78" s="161">
        <v>100</v>
      </c>
      <c r="S78" s="148" t="s">
        <v>153</v>
      </c>
      <c r="T78" s="145" t="s">
        <v>582</v>
      </c>
      <c r="U78" s="75" t="s">
        <v>157</v>
      </c>
      <c r="V78" s="149">
        <v>2</v>
      </c>
    </row>
    <row r="79" spans="1:22" ht="18" customHeight="1" x14ac:dyDescent="0.35">
      <c r="A79" s="93">
        <v>24</v>
      </c>
      <c r="B79" s="145" t="s">
        <v>582</v>
      </c>
      <c r="C79" s="163">
        <v>18</v>
      </c>
      <c r="D79" s="93" t="s">
        <v>70</v>
      </c>
      <c r="E79" s="93" t="s">
        <v>581</v>
      </c>
      <c r="F79" s="94" t="s">
        <v>78</v>
      </c>
      <c r="G79" s="94" t="s">
        <v>151</v>
      </c>
      <c r="H79" s="95"/>
      <c r="I79" s="95"/>
      <c r="J79" s="160"/>
      <c r="K79" s="95">
        <v>0.18</v>
      </c>
      <c r="L79" s="95">
        <v>0.3</v>
      </c>
      <c r="M79" s="160">
        <v>5.3999999999999999E-2</v>
      </c>
      <c r="N79" s="179">
        <v>3.3469339999999993E-2</v>
      </c>
      <c r="O79" s="96">
        <v>2</v>
      </c>
      <c r="P79" s="97">
        <v>50</v>
      </c>
      <c r="Q79" s="96">
        <v>1</v>
      </c>
      <c r="R79" s="161">
        <v>100</v>
      </c>
      <c r="S79" s="148" t="s">
        <v>153</v>
      </c>
      <c r="T79" s="145" t="s">
        <v>582</v>
      </c>
      <c r="U79" s="75" t="s">
        <v>157</v>
      </c>
      <c r="V79" s="149">
        <v>2</v>
      </c>
    </row>
    <row r="80" spans="1:22" ht="18" customHeight="1" x14ac:dyDescent="0.35">
      <c r="A80" s="93">
        <v>14</v>
      </c>
      <c r="B80" s="145" t="s">
        <v>583</v>
      </c>
      <c r="C80" s="163">
        <v>10</v>
      </c>
      <c r="D80" s="93" t="s">
        <v>80</v>
      </c>
      <c r="E80" s="93" t="s">
        <v>581</v>
      </c>
      <c r="F80" s="94" t="s">
        <v>78</v>
      </c>
      <c r="G80" s="94" t="s">
        <v>151</v>
      </c>
      <c r="H80" s="95"/>
      <c r="I80" s="95"/>
      <c r="J80" s="160"/>
      <c r="K80" s="95">
        <v>0.28000000000000003</v>
      </c>
      <c r="L80" s="95">
        <v>0.3</v>
      </c>
      <c r="M80" s="160">
        <v>8.4000000000000005E-2</v>
      </c>
      <c r="N80" s="179">
        <v>4.3999999999999997E-2</v>
      </c>
      <c r="O80" s="96">
        <v>1</v>
      </c>
      <c r="P80" s="97">
        <v>50</v>
      </c>
      <c r="Q80" s="96">
        <v>1</v>
      </c>
      <c r="R80" s="161">
        <v>50</v>
      </c>
      <c r="S80" s="148" t="s">
        <v>153</v>
      </c>
      <c r="T80" s="145" t="s">
        <v>583</v>
      </c>
      <c r="U80" s="75" t="s">
        <v>157</v>
      </c>
      <c r="V80" s="149">
        <v>1</v>
      </c>
    </row>
    <row r="81" spans="1:32" ht="18" customHeight="1" x14ac:dyDescent="0.35">
      <c r="A81" s="93">
        <v>4</v>
      </c>
      <c r="B81" s="145" t="s">
        <v>589</v>
      </c>
      <c r="C81" s="163">
        <v>3</v>
      </c>
      <c r="D81" s="93" t="s">
        <v>376</v>
      </c>
      <c r="E81" s="93" t="s">
        <v>590</v>
      </c>
      <c r="F81" s="94" t="s">
        <v>263</v>
      </c>
      <c r="G81" s="94" t="s">
        <v>151</v>
      </c>
      <c r="H81" s="95"/>
      <c r="I81" s="95"/>
      <c r="J81" s="160"/>
      <c r="K81" s="95">
        <v>0.2</v>
      </c>
      <c r="L81" s="95">
        <v>0.3</v>
      </c>
      <c r="M81" s="160">
        <v>0.06</v>
      </c>
      <c r="N81" s="179">
        <v>5.2149999999999995E-2</v>
      </c>
      <c r="O81" s="96">
        <v>2</v>
      </c>
      <c r="P81" s="97">
        <v>50</v>
      </c>
      <c r="Q81" s="96">
        <v>1</v>
      </c>
      <c r="R81" s="161">
        <v>100</v>
      </c>
      <c r="S81" s="148" t="s">
        <v>153</v>
      </c>
      <c r="T81" s="145" t="s">
        <v>589</v>
      </c>
      <c r="U81" s="75" t="s">
        <v>157</v>
      </c>
      <c r="V81" s="149">
        <v>2</v>
      </c>
    </row>
    <row r="82" spans="1:32" ht="18" customHeight="1" thickBot="1" x14ac:dyDescent="0.4"/>
    <row r="83" spans="1:32" ht="18" customHeight="1" thickBot="1" x14ac:dyDescent="0.5">
      <c r="N83" s="99" t="s">
        <v>164</v>
      </c>
      <c r="P83" s="99"/>
      <c r="R83" s="100">
        <f>SUM(R9:R82)</f>
        <v>5400</v>
      </c>
      <c r="T83" s="165"/>
      <c r="U83" s="101"/>
      <c r="V83" s="166">
        <f>SUM(V9:V82)</f>
        <v>108</v>
      </c>
    </row>
    <row r="84" spans="1:32" ht="18" customHeight="1" thickTop="1" x14ac:dyDescent="0.35"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</row>
    <row r="87" spans="1:32" ht="18" customHeight="1" x14ac:dyDescent="0.35">
      <c r="A87" s="93">
        <v>4</v>
      </c>
      <c r="B87" s="145" t="s">
        <v>154</v>
      </c>
      <c r="C87" s="163">
        <v>3</v>
      </c>
      <c r="D87" s="93" t="s">
        <v>129</v>
      </c>
      <c r="E87" s="93" t="s">
        <v>155</v>
      </c>
      <c r="F87" s="94" t="s">
        <v>131</v>
      </c>
      <c r="G87" s="94" t="s">
        <v>151</v>
      </c>
      <c r="H87" s="95"/>
      <c r="I87" s="95"/>
      <c r="J87" s="160"/>
      <c r="K87" s="95">
        <v>0.3</v>
      </c>
      <c r="L87" s="95">
        <v>0.4</v>
      </c>
      <c r="M87" s="160">
        <v>0.12</v>
      </c>
      <c r="N87" s="160">
        <v>9.9509375000000011E-2</v>
      </c>
      <c r="O87" s="96">
        <v>2</v>
      </c>
      <c r="P87" s="97">
        <v>95</v>
      </c>
      <c r="Q87" s="96">
        <v>1</v>
      </c>
      <c r="R87" s="161">
        <v>190</v>
      </c>
      <c r="S87" s="148" t="s">
        <v>153</v>
      </c>
      <c r="T87" s="164"/>
      <c r="U87" s="75" t="s">
        <v>157</v>
      </c>
      <c r="V87" s="149">
        <v>2</v>
      </c>
    </row>
    <row r="88" spans="1:32" ht="18" customHeight="1" x14ac:dyDescent="0.35">
      <c r="A88" s="93">
        <v>16</v>
      </c>
      <c r="B88" s="145" t="s">
        <v>154</v>
      </c>
      <c r="C88" s="163">
        <v>12</v>
      </c>
      <c r="D88" s="93" t="s">
        <v>129</v>
      </c>
      <c r="E88" s="93" t="s">
        <v>155</v>
      </c>
      <c r="F88" s="94" t="s">
        <v>158</v>
      </c>
      <c r="G88" s="94" t="s">
        <v>151</v>
      </c>
      <c r="H88" s="95"/>
      <c r="I88" s="95"/>
      <c r="J88" s="160"/>
      <c r="K88" s="95">
        <v>0.3</v>
      </c>
      <c r="L88" s="95">
        <v>0.6</v>
      </c>
      <c r="M88" s="160">
        <v>0.18</v>
      </c>
      <c r="N88" s="160">
        <v>8.9509374999999988E-2</v>
      </c>
      <c r="O88" s="96">
        <v>2</v>
      </c>
      <c r="P88" s="97">
        <v>95</v>
      </c>
      <c r="Q88" s="96">
        <v>1</v>
      </c>
      <c r="R88" s="161">
        <v>190</v>
      </c>
      <c r="S88" s="148" t="s">
        <v>153</v>
      </c>
      <c r="T88" s="164"/>
      <c r="U88" s="75" t="s">
        <v>157</v>
      </c>
      <c r="V88" s="149">
        <v>2</v>
      </c>
    </row>
    <row r="89" spans="1:32" ht="18" customHeight="1" x14ac:dyDescent="0.35">
      <c r="A89" s="93">
        <v>24</v>
      </c>
      <c r="B89" s="145" t="s">
        <v>154</v>
      </c>
      <c r="C89" s="163">
        <v>18</v>
      </c>
      <c r="D89" s="93" t="s">
        <v>129</v>
      </c>
      <c r="E89" s="93" t="s">
        <v>155</v>
      </c>
      <c r="F89" s="94" t="s">
        <v>159</v>
      </c>
      <c r="G89" s="94" t="s">
        <v>151</v>
      </c>
      <c r="H89" s="95"/>
      <c r="I89" s="95"/>
      <c r="J89" s="160"/>
      <c r="K89" s="95">
        <v>0.3</v>
      </c>
      <c r="L89" s="95">
        <v>0.48</v>
      </c>
      <c r="M89" s="160">
        <v>0.14399999999999999</v>
      </c>
      <c r="N89" s="160">
        <v>6.3999999999999974E-2</v>
      </c>
      <c r="O89" s="96">
        <v>2</v>
      </c>
      <c r="P89" s="97">
        <v>95</v>
      </c>
      <c r="Q89" s="96">
        <v>1</v>
      </c>
      <c r="R89" s="161">
        <v>190</v>
      </c>
      <c r="S89" s="148" t="s">
        <v>153</v>
      </c>
      <c r="T89" s="164"/>
      <c r="U89" s="75" t="s">
        <v>157</v>
      </c>
      <c r="V89" s="149">
        <v>2</v>
      </c>
    </row>
    <row r="90" spans="1:32" ht="18" customHeight="1" x14ac:dyDescent="0.35">
      <c r="A90" s="93">
        <v>26</v>
      </c>
      <c r="B90" s="145" t="s">
        <v>154</v>
      </c>
      <c r="C90" s="163">
        <v>19</v>
      </c>
      <c r="D90" s="93" t="s">
        <v>129</v>
      </c>
      <c r="E90" s="93" t="s">
        <v>155</v>
      </c>
      <c r="F90" s="94" t="s">
        <v>159</v>
      </c>
      <c r="G90" s="94" t="s">
        <v>151</v>
      </c>
      <c r="H90" s="95"/>
      <c r="I90" s="95"/>
      <c r="J90" s="160"/>
      <c r="K90" s="95">
        <v>0.3</v>
      </c>
      <c r="L90" s="95">
        <v>0.48</v>
      </c>
      <c r="M90" s="160">
        <v>0.14399999999999999</v>
      </c>
      <c r="N90" s="160">
        <v>6.3999999999999974E-2</v>
      </c>
      <c r="O90" s="96">
        <v>2</v>
      </c>
      <c r="P90" s="97">
        <v>95</v>
      </c>
      <c r="Q90" s="96">
        <v>1</v>
      </c>
      <c r="R90" s="161">
        <v>190</v>
      </c>
      <c r="S90" s="148" t="s">
        <v>153</v>
      </c>
      <c r="U90" s="75" t="s">
        <v>157</v>
      </c>
      <c r="V90" s="149">
        <v>2</v>
      </c>
    </row>
    <row r="91" spans="1:32" ht="18" customHeight="1" x14ac:dyDescent="0.35">
      <c r="A91" s="93">
        <v>10</v>
      </c>
      <c r="B91" s="145" t="s">
        <v>160</v>
      </c>
      <c r="C91" s="163">
        <v>8</v>
      </c>
      <c r="D91" s="93" t="s">
        <v>82</v>
      </c>
      <c r="E91" s="93" t="s">
        <v>161</v>
      </c>
      <c r="F91" s="94" t="s">
        <v>162</v>
      </c>
      <c r="G91" s="94" t="s">
        <v>151</v>
      </c>
      <c r="H91" s="95"/>
      <c r="I91" s="95"/>
      <c r="J91" s="160"/>
      <c r="K91" s="95">
        <v>0.45</v>
      </c>
      <c r="L91" s="95">
        <v>0.45</v>
      </c>
      <c r="M91" s="160">
        <v>0.20250000000000001</v>
      </c>
      <c r="N91" s="160">
        <v>8.0000000000000029E-2</v>
      </c>
      <c r="O91" s="96">
        <v>2</v>
      </c>
      <c r="P91" s="97">
        <v>95</v>
      </c>
      <c r="Q91" s="96">
        <v>1</v>
      </c>
      <c r="R91" s="161">
        <v>190</v>
      </c>
      <c r="S91" s="148" t="s">
        <v>153</v>
      </c>
      <c r="T91" s="164"/>
      <c r="U91" s="75" t="s">
        <v>157</v>
      </c>
      <c r="V91" s="149">
        <v>2</v>
      </c>
    </row>
    <row r="94" spans="1:32" ht="18" customHeight="1" x14ac:dyDescent="0.35">
      <c r="A94" s="93">
        <v>2</v>
      </c>
      <c r="B94" s="169" t="s">
        <v>245</v>
      </c>
      <c r="C94" s="169"/>
      <c r="D94" s="170" t="s">
        <v>73</v>
      </c>
      <c r="E94" s="170" t="s">
        <v>246</v>
      </c>
      <c r="F94" s="94" t="s">
        <v>247</v>
      </c>
      <c r="G94" s="94" t="s">
        <v>151</v>
      </c>
      <c r="H94" s="95"/>
      <c r="I94" s="95"/>
      <c r="J94" s="160"/>
      <c r="K94" s="95">
        <v>0.35</v>
      </c>
      <c r="L94" s="95">
        <v>0.2</v>
      </c>
      <c r="M94" s="160">
        <v>6.9999999999999993E-2</v>
      </c>
      <c r="N94" s="160">
        <v>6.214999999999999E-2</v>
      </c>
      <c r="O94" s="96">
        <v>2</v>
      </c>
      <c r="P94" s="97">
        <v>95</v>
      </c>
      <c r="Q94" s="96">
        <v>1</v>
      </c>
      <c r="R94" s="161">
        <v>190</v>
      </c>
      <c r="S94" s="148"/>
      <c r="T94" s="148"/>
      <c r="U94" s="75" t="s">
        <v>67</v>
      </c>
      <c r="V94" s="103">
        <v>2</v>
      </c>
    </row>
    <row r="95" spans="1:32" ht="18" customHeight="1" x14ac:dyDescent="0.35">
      <c r="A95" s="93">
        <v>8</v>
      </c>
      <c r="B95" s="169" t="s">
        <v>245</v>
      </c>
      <c r="C95" s="169"/>
      <c r="D95" s="170" t="s">
        <v>73</v>
      </c>
      <c r="E95" s="170" t="s">
        <v>246</v>
      </c>
      <c r="F95" s="94" t="s">
        <v>74</v>
      </c>
      <c r="G95" s="94" t="s">
        <v>151</v>
      </c>
      <c r="H95" s="95"/>
      <c r="I95" s="95"/>
      <c r="J95" s="160"/>
      <c r="K95" s="95">
        <v>0.2</v>
      </c>
      <c r="L95" s="95">
        <v>0.35</v>
      </c>
      <c r="M95" s="160">
        <v>6.9999999999999993E-2</v>
      </c>
      <c r="N95" s="160">
        <v>5.6753124999999995E-2</v>
      </c>
      <c r="O95" s="96">
        <v>2</v>
      </c>
      <c r="P95" s="97">
        <v>95</v>
      </c>
      <c r="Q95" s="96">
        <v>1</v>
      </c>
      <c r="R95" s="161">
        <v>190</v>
      </c>
      <c r="S95" s="148"/>
      <c r="T95" s="148"/>
      <c r="U95" s="75" t="s">
        <v>67</v>
      </c>
      <c r="V95" s="103">
        <v>2</v>
      </c>
    </row>
    <row r="96" spans="1:32" ht="18" customHeight="1" x14ac:dyDescent="0.35">
      <c r="A96" s="93">
        <v>12</v>
      </c>
      <c r="B96" s="169" t="s">
        <v>251</v>
      </c>
      <c r="C96" s="169"/>
      <c r="D96" s="170" t="s">
        <v>73</v>
      </c>
      <c r="E96" s="170" t="s">
        <v>246</v>
      </c>
      <c r="F96" s="94" t="s">
        <v>252</v>
      </c>
      <c r="G96" s="94" t="s">
        <v>151</v>
      </c>
      <c r="H96" s="95"/>
      <c r="I96" s="95"/>
      <c r="J96" s="160"/>
      <c r="K96" s="95">
        <v>0.3</v>
      </c>
      <c r="L96" s="95">
        <v>0.3</v>
      </c>
      <c r="M96" s="160">
        <v>0.09</v>
      </c>
      <c r="N96" s="160">
        <v>8.558437499999999E-2</v>
      </c>
      <c r="O96" s="96">
        <v>2</v>
      </c>
      <c r="P96" s="97">
        <v>95</v>
      </c>
      <c r="Q96" s="96">
        <v>1</v>
      </c>
      <c r="R96" s="161">
        <v>190</v>
      </c>
      <c r="S96" s="148"/>
      <c r="T96" s="148"/>
      <c r="U96" s="75" t="s">
        <v>67</v>
      </c>
      <c r="V96" s="103">
        <v>2</v>
      </c>
    </row>
    <row r="97" spans="1:22" ht="18" customHeight="1" x14ac:dyDescent="0.35">
      <c r="A97" s="93">
        <v>15</v>
      </c>
      <c r="B97" s="169" t="s">
        <v>251</v>
      </c>
      <c r="C97" s="169"/>
      <c r="D97" s="170" t="s">
        <v>73</v>
      </c>
      <c r="E97" s="170" t="s">
        <v>246</v>
      </c>
      <c r="F97" s="94" t="s">
        <v>75</v>
      </c>
      <c r="G97" s="94" t="s">
        <v>151</v>
      </c>
      <c r="H97" s="95"/>
      <c r="I97" s="95"/>
      <c r="J97" s="160"/>
      <c r="K97" s="95">
        <v>0.4</v>
      </c>
      <c r="L97" s="95">
        <v>0.25</v>
      </c>
      <c r="M97" s="160">
        <v>0.1</v>
      </c>
      <c r="N97" s="160">
        <v>9.80375E-2</v>
      </c>
      <c r="O97" s="96">
        <v>2</v>
      </c>
      <c r="P97" s="97">
        <v>95</v>
      </c>
      <c r="Q97" s="96">
        <v>1</v>
      </c>
      <c r="R97" s="161">
        <v>190</v>
      </c>
      <c r="S97" s="148"/>
      <c r="T97" s="148"/>
      <c r="U97" s="75" t="s">
        <v>67</v>
      </c>
      <c r="V97" s="103">
        <v>2</v>
      </c>
    </row>
    <row r="98" spans="1:22" ht="18" customHeight="1" x14ac:dyDescent="0.35">
      <c r="A98" s="93">
        <v>3</v>
      </c>
      <c r="B98" s="169" t="s">
        <v>254</v>
      </c>
      <c r="C98" s="169"/>
      <c r="D98" s="170" t="s">
        <v>79</v>
      </c>
      <c r="E98" s="170" t="s">
        <v>255</v>
      </c>
      <c r="F98" s="94" t="s">
        <v>75</v>
      </c>
      <c r="G98" s="94" t="s">
        <v>151</v>
      </c>
      <c r="H98" s="95"/>
      <c r="I98" s="95"/>
      <c r="J98" s="160"/>
      <c r="K98" s="95">
        <v>0.3</v>
      </c>
      <c r="L98" s="95">
        <v>0.25</v>
      </c>
      <c r="M98" s="160">
        <v>7.4999999999999997E-2</v>
      </c>
      <c r="N98" s="160">
        <v>6.5187499999999995E-2</v>
      </c>
      <c r="O98" s="96">
        <v>2</v>
      </c>
      <c r="P98" s="97">
        <v>95</v>
      </c>
      <c r="Q98" s="96">
        <v>1</v>
      </c>
      <c r="R98" s="161">
        <v>190</v>
      </c>
      <c r="S98" s="148"/>
      <c r="T98" s="148"/>
      <c r="U98" s="75" t="s">
        <v>67</v>
      </c>
      <c r="V98" s="103">
        <v>2</v>
      </c>
    </row>
    <row r="99" spans="1:22" ht="18" customHeight="1" x14ac:dyDescent="0.35">
      <c r="A99" s="93">
        <v>11</v>
      </c>
      <c r="B99" s="169" t="s">
        <v>254</v>
      </c>
      <c r="C99" s="169"/>
      <c r="D99" s="170" t="s">
        <v>79</v>
      </c>
      <c r="E99" s="170" t="s">
        <v>255</v>
      </c>
      <c r="F99" s="94" t="s">
        <v>257</v>
      </c>
      <c r="G99" s="94" t="s">
        <v>151</v>
      </c>
      <c r="H99" s="95"/>
      <c r="I99" s="95"/>
      <c r="J99" s="171"/>
      <c r="K99" s="95">
        <v>0.35</v>
      </c>
      <c r="L99" s="95">
        <v>0.25</v>
      </c>
      <c r="M99" s="160">
        <v>8.7499999999999994E-2</v>
      </c>
      <c r="N99" s="160">
        <v>7.2926475000000004E-2</v>
      </c>
      <c r="O99" s="96">
        <v>2</v>
      </c>
      <c r="P99" s="97">
        <v>95</v>
      </c>
      <c r="Q99" s="96">
        <v>1</v>
      </c>
      <c r="R99" s="161">
        <v>190</v>
      </c>
      <c r="S99" s="148"/>
      <c r="T99" s="148"/>
      <c r="U99" s="75" t="s">
        <v>67</v>
      </c>
      <c r="V99" s="103">
        <v>2</v>
      </c>
    </row>
    <row r="100" spans="1:22" ht="18" customHeight="1" x14ac:dyDescent="0.35">
      <c r="A100" s="93">
        <v>10</v>
      </c>
      <c r="B100" s="169" t="s">
        <v>259</v>
      </c>
      <c r="C100" s="169"/>
      <c r="D100" s="170" t="s">
        <v>80</v>
      </c>
      <c r="E100" s="170" t="s">
        <v>260</v>
      </c>
      <c r="F100" s="94" t="s">
        <v>78</v>
      </c>
      <c r="G100" s="94" t="s">
        <v>151</v>
      </c>
      <c r="H100" s="95"/>
      <c r="I100" s="95"/>
      <c r="J100" s="171"/>
      <c r="K100" s="95">
        <v>0.3</v>
      </c>
      <c r="L100" s="95">
        <v>0.3</v>
      </c>
      <c r="M100" s="160">
        <v>0.09</v>
      </c>
      <c r="N100" s="160">
        <v>8.6074999999999999E-2</v>
      </c>
      <c r="O100" s="96">
        <v>2</v>
      </c>
      <c r="P100" s="97">
        <v>95</v>
      </c>
      <c r="Q100" s="96">
        <v>1</v>
      </c>
      <c r="R100" s="161">
        <v>190</v>
      </c>
      <c r="S100" s="148" t="s">
        <v>153</v>
      </c>
      <c r="T100" s="148"/>
      <c r="U100" s="75" t="s">
        <v>69</v>
      </c>
      <c r="V100" s="103">
        <v>2</v>
      </c>
    </row>
    <row r="101" spans="1:22" ht="18" customHeight="1" x14ac:dyDescent="0.35">
      <c r="A101" s="93">
        <v>12</v>
      </c>
      <c r="B101" s="169" t="s">
        <v>259</v>
      </c>
      <c r="C101" s="169"/>
      <c r="D101" s="170" t="s">
        <v>80</v>
      </c>
      <c r="E101" s="170" t="s">
        <v>260</v>
      </c>
      <c r="F101" s="94" t="s">
        <v>78</v>
      </c>
      <c r="G101" s="94" t="s">
        <v>151</v>
      </c>
      <c r="H101" s="95"/>
      <c r="I101" s="95"/>
      <c r="J101" s="160"/>
      <c r="K101" s="95">
        <v>0.3</v>
      </c>
      <c r="L101" s="95">
        <v>0.3</v>
      </c>
      <c r="M101" s="160">
        <v>0.09</v>
      </c>
      <c r="N101" s="160">
        <v>8.558437499999999E-2</v>
      </c>
      <c r="O101" s="96">
        <v>2</v>
      </c>
      <c r="P101" s="97">
        <v>95</v>
      </c>
      <c r="Q101" s="96">
        <v>1</v>
      </c>
      <c r="R101" s="161">
        <v>190</v>
      </c>
      <c r="S101" s="148" t="s">
        <v>153</v>
      </c>
      <c r="T101" s="148"/>
      <c r="U101" s="75" t="s">
        <v>69</v>
      </c>
      <c r="V101" s="103">
        <v>2</v>
      </c>
    </row>
    <row r="102" spans="1:22" ht="18" customHeight="1" x14ac:dyDescent="0.35">
      <c r="A102" s="93">
        <v>30</v>
      </c>
      <c r="B102" s="169" t="s">
        <v>261</v>
      </c>
      <c r="C102" s="169"/>
      <c r="D102" s="170" t="s">
        <v>80</v>
      </c>
      <c r="E102" s="170" t="s">
        <v>260</v>
      </c>
      <c r="F102" s="94" t="s">
        <v>264</v>
      </c>
      <c r="G102" s="94" t="s">
        <v>151</v>
      </c>
      <c r="H102" s="95"/>
      <c r="I102" s="95"/>
      <c r="J102" s="160"/>
      <c r="K102" s="95">
        <v>0.3</v>
      </c>
      <c r="L102" s="95">
        <v>0.3</v>
      </c>
      <c r="M102" s="160">
        <v>0.09</v>
      </c>
      <c r="N102" s="160">
        <v>8.2150000000000001E-2</v>
      </c>
      <c r="O102" s="96">
        <v>2</v>
      </c>
      <c r="P102" s="97">
        <v>95</v>
      </c>
      <c r="Q102" s="96">
        <v>1</v>
      </c>
      <c r="R102" s="161">
        <v>190</v>
      </c>
      <c r="S102" s="148" t="s">
        <v>153</v>
      </c>
      <c r="T102" s="148"/>
      <c r="U102" s="75" t="s">
        <v>69</v>
      </c>
      <c r="V102" s="103">
        <v>2</v>
      </c>
    </row>
    <row r="103" spans="1:22" ht="18" customHeight="1" x14ac:dyDescent="0.35">
      <c r="A103" s="93">
        <v>10</v>
      </c>
      <c r="B103" s="169" t="s">
        <v>265</v>
      </c>
      <c r="C103" s="169"/>
      <c r="D103" s="170" t="s">
        <v>70</v>
      </c>
      <c r="E103" s="170" t="s">
        <v>266</v>
      </c>
      <c r="F103" s="94" t="s">
        <v>78</v>
      </c>
      <c r="G103" s="94" t="s">
        <v>151</v>
      </c>
      <c r="H103" s="95"/>
      <c r="I103" s="95"/>
      <c r="J103" s="171"/>
      <c r="K103" s="95">
        <v>0.3</v>
      </c>
      <c r="L103" s="95">
        <v>0.3</v>
      </c>
      <c r="M103" s="160">
        <v>0.09</v>
      </c>
      <c r="N103" s="160">
        <v>8.6074999999999985E-2</v>
      </c>
      <c r="O103" s="96">
        <v>2</v>
      </c>
      <c r="P103" s="97">
        <v>95</v>
      </c>
      <c r="Q103" s="96">
        <v>1</v>
      </c>
      <c r="R103" s="161">
        <v>190</v>
      </c>
      <c r="S103" s="148" t="s">
        <v>153</v>
      </c>
      <c r="T103" s="148"/>
      <c r="U103" s="75" t="s">
        <v>69</v>
      </c>
      <c r="V103" s="103">
        <v>2</v>
      </c>
    </row>
    <row r="104" spans="1:22" ht="18" customHeight="1" x14ac:dyDescent="0.35">
      <c r="A104" s="93">
        <v>12</v>
      </c>
      <c r="B104" s="169" t="s">
        <v>265</v>
      </c>
      <c r="C104" s="169"/>
      <c r="D104" s="170" t="s">
        <v>70</v>
      </c>
      <c r="E104" s="170" t="s">
        <v>266</v>
      </c>
      <c r="F104" s="94" t="s">
        <v>78</v>
      </c>
      <c r="G104" s="94" t="s">
        <v>151</v>
      </c>
      <c r="H104" s="95"/>
      <c r="I104" s="95"/>
      <c r="J104" s="160"/>
      <c r="K104" s="95">
        <v>0.3</v>
      </c>
      <c r="L104" s="95">
        <v>0.3</v>
      </c>
      <c r="M104" s="160">
        <v>0.09</v>
      </c>
      <c r="N104" s="160">
        <v>7.2337499999999999E-2</v>
      </c>
      <c r="O104" s="96">
        <v>2</v>
      </c>
      <c r="P104" s="97">
        <v>95</v>
      </c>
      <c r="Q104" s="96">
        <v>1</v>
      </c>
      <c r="R104" s="161">
        <v>190</v>
      </c>
      <c r="S104" s="148" t="s">
        <v>153</v>
      </c>
      <c r="T104" s="148"/>
      <c r="U104" s="75" t="s">
        <v>69</v>
      </c>
      <c r="V104" s="103">
        <v>2</v>
      </c>
    </row>
    <row r="105" spans="1:22" ht="18" customHeight="1" x14ac:dyDescent="0.35">
      <c r="A105" s="93">
        <v>30</v>
      </c>
      <c r="B105" s="169" t="s">
        <v>268</v>
      </c>
      <c r="C105" s="169"/>
      <c r="D105" s="170" t="s">
        <v>70</v>
      </c>
      <c r="E105" s="170" t="s">
        <v>266</v>
      </c>
      <c r="F105" s="94" t="s">
        <v>263</v>
      </c>
      <c r="G105" s="94" t="s">
        <v>151</v>
      </c>
      <c r="H105" s="95"/>
      <c r="I105" s="95"/>
      <c r="J105" s="160"/>
      <c r="K105" s="95">
        <v>0.3</v>
      </c>
      <c r="L105" s="95">
        <v>0.3</v>
      </c>
      <c r="M105" s="160">
        <v>0.09</v>
      </c>
      <c r="N105" s="160">
        <v>7.2337499999999999E-2</v>
      </c>
      <c r="O105" s="96">
        <v>2</v>
      </c>
      <c r="P105" s="97">
        <v>95</v>
      </c>
      <c r="Q105" s="96">
        <v>1</v>
      </c>
      <c r="R105" s="161">
        <v>190</v>
      </c>
      <c r="S105" s="148" t="s">
        <v>153</v>
      </c>
      <c r="T105" s="148"/>
      <c r="U105" s="75" t="s">
        <v>69</v>
      </c>
      <c r="V105" s="103">
        <v>2</v>
      </c>
    </row>
    <row r="106" spans="1:22" ht="18" customHeight="1" x14ac:dyDescent="0.35">
      <c r="A106" s="93">
        <v>10</v>
      </c>
      <c r="B106" s="169" t="s">
        <v>269</v>
      </c>
      <c r="C106" s="169"/>
      <c r="D106" s="170" t="s">
        <v>72</v>
      </c>
      <c r="E106" s="170" t="s">
        <v>270</v>
      </c>
      <c r="F106" s="94" t="s">
        <v>78</v>
      </c>
      <c r="G106" s="94" t="s">
        <v>151</v>
      </c>
      <c r="H106" s="95"/>
      <c r="I106" s="95"/>
      <c r="J106" s="171"/>
      <c r="K106" s="95">
        <v>0.3</v>
      </c>
      <c r="L106" s="95">
        <v>0.3</v>
      </c>
      <c r="M106" s="160">
        <v>0.09</v>
      </c>
      <c r="N106" s="160">
        <v>8.4112499999999993E-2</v>
      </c>
      <c r="O106" s="96">
        <v>2</v>
      </c>
      <c r="P106" s="97">
        <v>95</v>
      </c>
      <c r="Q106" s="96">
        <v>1</v>
      </c>
      <c r="R106" s="161">
        <v>190</v>
      </c>
      <c r="S106" s="148" t="s">
        <v>153</v>
      </c>
      <c r="T106" s="148"/>
      <c r="U106" s="75" t="s">
        <v>69</v>
      </c>
      <c r="V106" s="103">
        <v>2</v>
      </c>
    </row>
    <row r="107" spans="1:22" ht="18" customHeight="1" x14ac:dyDescent="0.35">
      <c r="A107" s="93">
        <v>12</v>
      </c>
      <c r="B107" s="169" t="s">
        <v>271</v>
      </c>
      <c r="C107" s="169"/>
      <c r="D107" s="170" t="s">
        <v>72</v>
      </c>
      <c r="E107" s="170" t="s">
        <v>270</v>
      </c>
      <c r="F107" s="94" t="s">
        <v>78</v>
      </c>
      <c r="G107" s="94" t="s">
        <v>151</v>
      </c>
      <c r="H107" s="95"/>
      <c r="I107" s="95"/>
      <c r="J107" s="160"/>
      <c r="K107" s="95">
        <v>0.3</v>
      </c>
      <c r="L107" s="95">
        <v>0.3</v>
      </c>
      <c r="M107" s="160">
        <v>0.09</v>
      </c>
      <c r="N107" s="160">
        <v>7.2337499999999999E-2</v>
      </c>
      <c r="O107" s="96">
        <v>2</v>
      </c>
      <c r="P107" s="97">
        <v>95</v>
      </c>
      <c r="Q107" s="96">
        <v>1</v>
      </c>
      <c r="R107" s="161">
        <v>190</v>
      </c>
      <c r="S107" s="148" t="s">
        <v>153</v>
      </c>
      <c r="T107" s="148"/>
      <c r="U107" s="75" t="s">
        <v>69</v>
      </c>
      <c r="V107" s="103">
        <v>2</v>
      </c>
    </row>
    <row r="108" spans="1:22" ht="18" customHeight="1" x14ac:dyDescent="0.35">
      <c r="A108" s="93">
        <v>28</v>
      </c>
      <c r="B108" s="169" t="s">
        <v>271</v>
      </c>
      <c r="C108" s="169"/>
      <c r="D108" s="170" t="s">
        <v>72</v>
      </c>
      <c r="E108" s="170" t="s">
        <v>270</v>
      </c>
      <c r="F108" s="94" t="s">
        <v>264</v>
      </c>
      <c r="G108" s="94" t="s">
        <v>151</v>
      </c>
      <c r="H108" s="95"/>
      <c r="I108" s="95"/>
      <c r="J108" s="160"/>
      <c r="K108" s="95">
        <v>0.3</v>
      </c>
      <c r="L108" s="95">
        <v>0.3</v>
      </c>
      <c r="M108" s="160">
        <v>0.09</v>
      </c>
      <c r="N108" s="160">
        <v>7.2337499999999999E-2</v>
      </c>
      <c r="O108" s="96">
        <v>2</v>
      </c>
      <c r="P108" s="97">
        <v>95</v>
      </c>
      <c r="Q108" s="96">
        <v>1</v>
      </c>
      <c r="R108" s="161">
        <v>190</v>
      </c>
      <c r="S108" s="148" t="s">
        <v>153</v>
      </c>
      <c r="T108" s="148"/>
      <c r="U108" s="75" t="s">
        <v>69</v>
      </c>
      <c r="V108" s="103">
        <v>2</v>
      </c>
    </row>
    <row r="109" spans="1:22" ht="18" customHeight="1" x14ac:dyDescent="0.35">
      <c r="A109" s="93">
        <v>9</v>
      </c>
      <c r="B109" s="145" t="s">
        <v>275</v>
      </c>
      <c r="C109" s="145"/>
      <c r="D109" s="170" t="s">
        <v>120</v>
      </c>
      <c r="E109" s="170" t="s">
        <v>276</v>
      </c>
      <c r="F109" s="94" t="s">
        <v>78</v>
      </c>
      <c r="G109" s="94" t="s">
        <v>151</v>
      </c>
      <c r="H109" s="95"/>
      <c r="I109" s="95"/>
      <c r="J109" s="160"/>
      <c r="K109" s="95">
        <v>0.3</v>
      </c>
      <c r="L109" s="95">
        <v>0.3</v>
      </c>
      <c r="M109" s="160">
        <v>0.09</v>
      </c>
      <c r="N109" s="160">
        <v>8.6074999999999999E-2</v>
      </c>
      <c r="O109" s="96">
        <v>2</v>
      </c>
      <c r="P109" s="97">
        <v>95</v>
      </c>
      <c r="Q109" s="96">
        <v>1</v>
      </c>
      <c r="R109" s="161">
        <v>190</v>
      </c>
      <c r="S109" s="148"/>
      <c r="T109" s="148"/>
      <c r="U109" s="75" t="s">
        <v>157</v>
      </c>
      <c r="V109" s="103">
        <v>2</v>
      </c>
    </row>
    <row r="110" spans="1:22" ht="18" customHeight="1" x14ac:dyDescent="0.35">
      <c r="A110" s="93">
        <v>12</v>
      </c>
      <c r="B110" s="145" t="s">
        <v>275</v>
      </c>
      <c r="C110" s="145"/>
      <c r="D110" s="170" t="s">
        <v>120</v>
      </c>
      <c r="E110" s="170" t="s">
        <v>276</v>
      </c>
      <c r="F110" s="94" t="s">
        <v>277</v>
      </c>
      <c r="G110" s="94" t="s">
        <v>151</v>
      </c>
      <c r="H110" s="95"/>
      <c r="I110" s="95"/>
      <c r="J110" s="160"/>
      <c r="K110" s="95">
        <v>0.3</v>
      </c>
      <c r="L110" s="95">
        <v>0.3</v>
      </c>
      <c r="M110" s="160">
        <v>0.09</v>
      </c>
      <c r="N110" s="160">
        <v>8.558437499999999E-2</v>
      </c>
      <c r="O110" s="96">
        <v>2</v>
      </c>
      <c r="P110" s="97">
        <v>95</v>
      </c>
      <c r="Q110" s="96">
        <v>1</v>
      </c>
      <c r="R110" s="161">
        <v>190</v>
      </c>
      <c r="S110" s="148"/>
      <c r="T110" s="148"/>
      <c r="U110" s="75" t="s">
        <v>157</v>
      </c>
      <c r="V110" s="103">
        <v>2</v>
      </c>
    </row>
    <row r="111" spans="1:22" ht="18" customHeight="1" x14ac:dyDescent="0.35">
      <c r="A111" s="93">
        <v>30</v>
      </c>
      <c r="B111" s="145" t="s">
        <v>279</v>
      </c>
      <c r="C111" s="145"/>
      <c r="D111" s="170" t="s">
        <v>120</v>
      </c>
      <c r="E111" s="170" t="s">
        <v>276</v>
      </c>
      <c r="F111" s="94" t="s">
        <v>280</v>
      </c>
      <c r="G111" s="94" t="s">
        <v>151</v>
      </c>
      <c r="H111" s="95"/>
      <c r="I111" s="95"/>
      <c r="J111" s="160"/>
      <c r="K111" s="95">
        <v>0.3</v>
      </c>
      <c r="L111" s="95">
        <v>0.3</v>
      </c>
      <c r="M111" s="160">
        <v>0.09</v>
      </c>
      <c r="N111" s="160">
        <v>8.558437499999999E-2</v>
      </c>
      <c r="O111" s="96">
        <v>2</v>
      </c>
      <c r="P111" s="97">
        <v>95</v>
      </c>
      <c r="Q111" s="96">
        <v>1</v>
      </c>
      <c r="R111" s="161">
        <v>190</v>
      </c>
      <c r="S111" s="148"/>
      <c r="T111" s="148"/>
      <c r="U111" s="75" t="s">
        <v>157</v>
      </c>
      <c r="V111" s="103">
        <v>2</v>
      </c>
    </row>
    <row r="112" spans="1:22" ht="18" customHeight="1" x14ac:dyDescent="0.35">
      <c r="A112" s="93">
        <v>33</v>
      </c>
      <c r="B112" s="145" t="s">
        <v>281</v>
      </c>
      <c r="C112" s="145"/>
      <c r="D112" s="170" t="s">
        <v>120</v>
      </c>
      <c r="E112" s="170" t="s">
        <v>121</v>
      </c>
      <c r="F112" s="94" t="s">
        <v>282</v>
      </c>
      <c r="G112" s="94" t="s">
        <v>151</v>
      </c>
      <c r="H112" s="95"/>
      <c r="I112" s="95"/>
      <c r="J112" s="171"/>
      <c r="K112" s="95">
        <v>0.2</v>
      </c>
      <c r="L112" s="95">
        <v>0.4</v>
      </c>
      <c r="M112" s="160">
        <v>8.0000000000000016E-2</v>
      </c>
      <c r="N112" s="160">
        <v>6.4790625000000018E-2</v>
      </c>
      <c r="O112" s="96">
        <v>1</v>
      </c>
      <c r="P112" s="97">
        <v>95</v>
      </c>
      <c r="Q112" s="96">
        <v>1</v>
      </c>
      <c r="R112" s="161">
        <v>95</v>
      </c>
      <c r="S112" s="148"/>
      <c r="T112" s="148"/>
      <c r="U112" s="75" t="s">
        <v>157</v>
      </c>
      <c r="V112" s="103">
        <v>1</v>
      </c>
    </row>
    <row r="113" spans="1:22" ht="18" customHeight="1" x14ac:dyDescent="0.35">
      <c r="A113" s="93">
        <v>35</v>
      </c>
      <c r="B113" s="145" t="s">
        <v>281</v>
      </c>
      <c r="C113" s="145"/>
      <c r="D113" s="170" t="s">
        <v>120</v>
      </c>
      <c r="E113" s="170" t="s">
        <v>121</v>
      </c>
      <c r="F113" s="94" t="s">
        <v>282</v>
      </c>
      <c r="G113" s="94" t="s">
        <v>151</v>
      </c>
      <c r="H113" s="95"/>
      <c r="I113" s="95"/>
      <c r="J113" s="171"/>
      <c r="K113" s="95">
        <v>0.2</v>
      </c>
      <c r="L113" s="95">
        <v>0.4</v>
      </c>
      <c r="M113" s="160">
        <v>8.0000000000000016E-2</v>
      </c>
      <c r="N113" s="160">
        <v>6.6753125000000024E-2</v>
      </c>
      <c r="O113" s="96">
        <v>1</v>
      </c>
      <c r="P113" s="97">
        <v>95</v>
      </c>
      <c r="Q113" s="96">
        <v>1</v>
      </c>
      <c r="R113" s="161">
        <v>95</v>
      </c>
      <c r="S113" s="148"/>
      <c r="T113" s="148"/>
      <c r="U113" s="75" t="s">
        <v>157</v>
      </c>
      <c r="V113" s="103">
        <v>1</v>
      </c>
    </row>
    <row r="114" spans="1:22" ht="18" customHeight="1" x14ac:dyDescent="0.35">
      <c r="A114" s="93">
        <v>12</v>
      </c>
      <c r="B114" s="145" t="s">
        <v>303</v>
      </c>
      <c r="C114" s="145"/>
      <c r="D114" s="170" t="s">
        <v>124</v>
      </c>
      <c r="E114" s="170" t="s">
        <v>304</v>
      </c>
      <c r="F114" s="94" t="s">
        <v>264</v>
      </c>
      <c r="G114" s="94" t="s">
        <v>151</v>
      </c>
      <c r="H114" s="95"/>
      <c r="I114" s="95"/>
      <c r="J114" s="160"/>
      <c r="K114" s="95">
        <v>0.3</v>
      </c>
      <c r="L114" s="95">
        <v>0.3</v>
      </c>
      <c r="M114" s="160">
        <v>0.09</v>
      </c>
      <c r="N114" s="160">
        <v>8.558437499999999E-2</v>
      </c>
      <c r="O114" s="96">
        <v>2</v>
      </c>
      <c r="P114" s="97">
        <v>95</v>
      </c>
      <c r="Q114" s="96">
        <v>1</v>
      </c>
      <c r="R114" s="161">
        <v>190</v>
      </c>
      <c r="S114" s="148"/>
      <c r="T114" s="148"/>
      <c r="U114" s="75" t="s">
        <v>157</v>
      </c>
      <c r="V114" s="103">
        <v>2</v>
      </c>
    </row>
    <row r="115" spans="1:22" ht="18" customHeight="1" x14ac:dyDescent="0.35">
      <c r="A115" s="93">
        <v>16</v>
      </c>
      <c r="B115" s="145" t="s">
        <v>303</v>
      </c>
      <c r="C115" s="145"/>
      <c r="D115" s="170" t="s">
        <v>124</v>
      </c>
      <c r="E115" s="170" t="s">
        <v>304</v>
      </c>
      <c r="F115" s="94" t="s">
        <v>110</v>
      </c>
      <c r="G115" s="94" t="s">
        <v>151</v>
      </c>
      <c r="H115" s="95"/>
      <c r="I115" s="95"/>
      <c r="J115" s="160"/>
      <c r="K115" s="95">
        <v>0.2</v>
      </c>
      <c r="L115" s="95">
        <v>0.5</v>
      </c>
      <c r="M115" s="160">
        <v>0.1</v>
      </c>
      <c r="N115" s="160">
        <v>8.7734375000000003E-2</v>
      </c>
      <c r="O115" s="96">
        <v>2</v>
      </c>
      <c r="P115" s="97">
        <v>95</v>
      </c>
      <c r="Q115" s="96">
        <v>1</v>
      </c>
      <c r="R115" s="161">
        <v>190</v>
      </c>
      <c r="S115" s="148"/>
      <c r="T115" s="148"/>
      <c r="U115" s="75" t="s">
        <v>157</v>
      </c>
      <c r="V115" s="103">
        <v>2</v>
      </c>
    </row>
    <row r="116" spans="1:22" ht="18" customHeight="1" x14ac:dyDescent="0.35">
      <c r="A116" s="93">
        <v>23</v>
      </c>
      <c r="B116" s="145" t="s">
        <v>303</v>
      </c>
      <c r="C116" s="145"/>
      <c r="D116" s="170" t="s">
        <v>124</v>
      </c>
      <c r="E116" s="170" t="s">
        <v>304</v>
      </c>
      <c r="F116" s="94" t="s">
        <v>137</v>
      </c>
      <c r="G116" s="94" t="s">
        <v>151</v>
      </c>
      <c r="H116" s="95"/>
      <c r="I116" s="95"/>
      <c r="J116" s="160"/>
      <c r="K116" s="95">
        <v>0.3</v>
      </c>
      <c r="L116" s="95">
        <v>0.3</v>
      </c>
      <c r="M116" s="160">
        <v>0.09</v>
      </c>
      <c r="N116" s="160">
        <v>7.2337499999999999E-2</v>
      </c>
      <c r="O116" s="96">
        <v>2</v>
      </c>
      <c r="P116" s="97">
        <v>95</v>
      </c>
      <c r="Q116" s="96">
        <v>1</v>
      </c>
      <c r="R116" s="161">
        <v>190</v>
      </c>
      <c r="S116" s="148"/>
      <c r="T116" s="148"/>
      <c r="U116" s="75" t="s">
        <v>157</v>
      </c>
      <c r="V116" s="103">
        <v>2</v>
      </c>
    </row>
    <row r="117" spans="1:22" ht="18" customHeight="1" x14ac:dyDescent="0.35">
      <c r="A117" s="93">
        <v>32</v>
      </c>
      <c r="B117" s="145" t="s">
        <v>305</v>
      </c>
      <c r="C117" s="145"/>
      <c r="D117" s="170" t="s">
        <v>124</v>
      </c>
      <c r="E117" s="170" t="s">
        <v>304</v>
      </c>
      <c r="F117" s="94" t="s">
        <v>278</v>
      </c>
      <c r="G117" s="94" t="s">
        <v>151</v>
      </c>
      <c r="H117" s="95"/>
      <c r="I117" s="95"/>
      <c r="J117" s="160"/>
      <c r="K117" s="95">
        <v>0.3</v>
      </c>
      <c r="L117" s="95">
        <v>0.3</v>
      </c>
      <c r="M117" s="160">
        <v>0.09</v>
      </c>
      <c r="N117" s="160">
        <v>8.2150000000000001E-2</v>
      </c>
      <c r="O117" s="96">
        <v>2</v>
      </c>
      <c r="P117" s="97">
        <v>95</v>
      </c>
      <c r="Q117" s="96">
        <v>1</v>
      </c>
      <c r="R117" s="161">
        <v>190</v>
      </c>
      <c r="S117" s="148"/>
      <c r="T117" s="148"/>
      <c r="U117" s="75" t="s">
        <v>157</v>
      </c>
      <c r="V117" s="103">
        <v>2</v>
      </c>
    </row>
    <row r="118" spans="1:22" ht="18" customHeight="1" x14ac:dyDescent="0.35">
      <c r="A118" s="93">
        <v>16</v>
      </c>
      <c r="B118" s="145" t="s">
        <v>372</v>
      </c>
      <c r="C118" s="163">
        <v>14</v>
      </c>
      <c r="D118" s="93" t="s">
        <v>133</v>
      </c>
      <c r="E118" s="93" t="s">
        <v>373</v>
      </c>
      <c r="F118" s="94" t="s">
        <v>135</v>
      </c>
      <c r="G118" s="94" t="s">
        <v>151</v>
      </c>
      <c r="H118" s="95"/>
      <c r="I118" s="95"/>
      <c r="J118" s="178"/>
      <c r="K118" s="95">
        <v>0.2</v>
      </c>
      <c r="L118" s="95">
        <v>0.5</v>
      </c>
      <c r="M118" s="160">
        <v>0.1</v>
      </c>
      <c r="N118" s="179">
        <v>7.0000000000000007E-2</v>
      </c>
      <c r="O118" s="96">
        <v>1</v>
      </c>
      <c r="P118" s="97">
        <v>95</v>
      </c>
      <c r="Q118" s="96">
        <v>1</v>
      </c>
      <c r="R118" s="161">
        <v>95</v>
      </c>
      <c r="S118" s="148" t="s">
        <v>153</v>
      </c>
      <c r="T118" s="164"/>
      <c r="U118" s="75" t="s">
        <v>69</v>
      </c>
      <c r="V118" s="149">
        <v>1</v>
      </c>
    </row>
    <row r="119" spans="1:22" ht="18" customHeight="1" x14ac:dyDescent="0.35">
      <c r="A119" s="93">
        <v>21</v>
      </c>
      <c r="B119" s="145" t="s">
        <v>380</v>
      </c>
      <c r="C119" s="163">
        <v>47</v>
      </c>
      <c r="D119" s="93" t="s">
        <v>188</v>
      </c>
      <c r="E119" s="93" t="s">
        <v>378</v>
      </c>
      <c r="F119" s="94" t="s">
        <v>78</v>
      </c>
      <c r="G119" s="94" t="s">
        <v>151</v>
      </c>
      <c r="H119" s="95"/>
      <c r="I119" s="95"/>
      <c r="J119" s="171"/>
      <c r="K119" s="95">
        <v>0.3</v>
      </c>
      <c r="L119" s="95">
        <v>0.3</v>
      </c>
      <c r="M119" s="160">
        <v>0.09</v>
      </c>
      <c r="N119" s="179">
        <v>8.4112499999999993E-2</v>
      </c>
      <c r="O119" s="96">
        <v>2</v>
      </c>
      <c r="P119" s="97">
        <v>95</v>
      </c>
      <c r="Q119" s="96">
        <v>1</v>
      </c>
      <c r="R119" s="161">
        <v>190</v>
      </c>
      <c r="S119" s="148" t="s">
        <v>153</v>
      </c>
      <c r="T119" s="164"/>
      <c r="U119" s="75" t="s">
        <v>69</v>
      </c>
      <c r="V119" s="149">
        <v>2</v>
      </c>
    </row>
    <row r="120" spans="1:22" ht="18" customHeight="1" x14ac:dyDescent="0.35">
      <c r="A120" s="93">
        <v>23</v>
      </c>
      <c r="B120" s="145" t="s">
        <v>380</v>
      </c>
      <c r="C120" s="163">
        <v>48</v>
      </c>
      <c r="D120" s="93" t="s">
        <v>188</v>
      </c>
      <c r="E120" s="93" t="s">
        <v>378</v>
      </c>
      <c r="F120" s="94" t="s">
        <v>264</v>
      </c>
      <c r="G120" s="94" t="s">
        <v>151</v>
      </c>
      <c r="H120" s="95"/>
      <c r="I120" s="95"/>
      <c r="J120" s="160"/>
      <c r="K120" s="95">
        <v>0.3</v>
      </c>
      <c r="L120" s="95">
        <v>0.3</v>
      </c>
      <c r="M120" s="160">
        <v>0.09</v>
      </c>
      <c r="N120" s="179">
        <v>8.558437499999999E-2</v>
      </c>
      <c r="O120" s="96">
        <v>2</v>
      </c>
      <c r="P120" s="97">
        <v>95</v>
      </c>
      <c r="Q120" s="96">
        <v>1</v>
      </c>
      <c r="R120" s="161">
        <v>190</v>
      </c>
      <c r="S120" s="148" t="s">
        <v>153</v>
      </c>
      <c r="T120" s="164"/>
      <c r="U120" s="75" t="s">
        <v>69</v>
      </c>
      <c r="V120" s="149">
        <v>2</v>
      </c>
    </row>
    <row r="121" spans="1:22" ht="18" customHeight="1" x14ac:dyDescent="0.35">
      <c r="A121" s="93">
        <v>10</v>
      </c>
      <c r="B121" s="145" t="s">
        <v>381</v>
      </c>
      <c r="C121" s="163">
        <v>62</v>
      </c>
      <c r="D121" s="93" t="s">
        <v>188</v>
      </c>
      <c r="E121" s="93" t="s">
        <v>378</v>
      </c>
      <c r="F121" s="94" t="s">
        <v>379</v>
      </c>
      <c r="G121" s="94" t="s">
        <v>151</v>
      </c>
      <c r="H121" s="95"/>
      <c r="I121" s="95"/>
      <c r="J121" s="160"/>
      <c r="K121" s="95">
        <v>0.3</v>
      </c>
      <c r="L121" s="95">
        <v>0.3</v>
      </c>
      <c r="M121" s="160">
        <v>0.09</v>
      </c>
      <c r="N121" s="179">
        <v>8.558437499999999E-2</v>
      </c>
      <c r="O121" s="96">
        <v>2</v>
      </c>
      <c r="P121" s="97">
        <v>95</v>
      </c>
      <c r="Q121" s="96">
        <v>1</v>
      </c>
      <c r="R121" s="161">
        <v>190</v>
      </c>
      <c r="S121" s="148" t="s">
        <v>153</v>
      </c>
      <c r="T121" s="103"/>
      <c r="U121" s="75" t="s">
        <v>69</v>
      </c>
      <c r="V121" s="149">
        <v>2</v>
      </c>
    </row>
    <row r="122" spans="1:22" ht="18" customHeight="1" x14ac:dyDescent="0.35">
      <c r="A122" s="93">
        <v>12</v>
      </c>
      <c r="B122" s="145" t="s">
        <v>383</v>
      </c>
      <c r="C122" s="163">
        <v>37</v>
      </c>
      <c r="D122" s="93" t="s">
        <v>172</v>
      </c>
      <c r="E122" s="93" t="s">
        <v>382</v>
      </c>
      <c r="F122" s="94" t="s">
        <v>78</v>
      </c>
      <c r="G122" s="94" t="s">
        <v>151</v>
      </c>
      <c r="H122" s="95"/>
      <c r="I122" s="95"/>
      <c r="J122" s="160"/>
      <c r="K122" s="95">
        <v>0.3</v>
      </c>
      <c r="L122" s="95">
        <v>0.3</v>
      </c>
      <c r="M122" s="160">
        <v>0.09</v>
      </c>
      <c r="N122" s="179">
        <v>8.4112499999999993E-2</v>
      </c>
      <c r="O122" s="96">
        <v>2</v>
      </c>
      <c r="P122" s="97">
        <v>95</v>
      </c>
      <c r="Q122" s="96">
        <v>1</v>
      </c>
      <c r="R122" s="161">
        <v>190</v>
      </c>
      <c r="S122" s="148" t="s">
        <v>153</v>
      </c>
      <c r="T122" s="164"/>
      <c r="U122" s="75" t="s">
        <v>69</v>
      </c>
      <c r="V122" s="149">
        <v>2</v>
      </c>
    </row>
    <row r="123" spans="1:22" ht="18" customHeight="1" x14ac:dyDescent="0.35">
      <c r="A123" s="93">
        <v>14</v>
      </c>
      <c r="B123" s="145" t="s">
        <v>383</v>
      </c>
      <c r="C123" s="163">
        <v>38</v>
      </c>
      <c r="D123" s="93" t="s">
        <v>172</v>
      </c>
      <c r="E123" s="93" t="s">
        <v>382</v>
      </c>
      <c r="F123" s="94" t="s">
        <v>264</v>
      </c>
      <c r="G123" s="94" t="s">
        <v>151</v>
      </c>
      <c r="H123" s="95"/>
      <c r="I123" s="95"/>
      <c r="J123" s="160"/>
      <c r="K123" s="95">
        <v>0.3</v>
      </c>
      <c r="L123" s="95">
        <v>0.3</v>
      </c>
      <c r="M123" s="160">
        <v>0.09</v>
      </c>
      <c r="N123" s="179">
        <v>8.558437499999999E-2</v>
      </c>
      <c r="O123" s="96">
        <v>2</v>
      </c>
      <c r="P123" s="97">
        <v>95</v>
      </c>
      <c r="Q123" s="96">
        <v>1</v>
      </c>
      <c r="R123" s="161">
        <v>190</v>
      </c>
      <c r="S123" s="148" t="s">
        <v>153</v>
      </c>
      <c r="T123" s="164"/>
      <c r="U123" s="75" t="s">
        <v>69</v>
      </c>
      <c r="V123" s="149">
        <v>2</v>
      </c>
    </row>
    <row r="124" spans="1:22" ht="18" customHeight="1" x14ac:dyDescent="0.35">
      <c r="A124" s="93">
        <v>29</v>
      </c>
      <c r="B124" s="145" t="s">
        <v>383</v>
      </c>
      <c r="C124" s="163">
        <v>49</v>
      </c>
      <c r="D124" s="93" t="s">
        <v>172</v>
      </c>
      <c r="E124" s="93" t="s">
        <v>382</v>
      </c>
      <c r="F124" s="94" t="s">
        <v>137</v>
      </c>
      <c r="G124" s="94" t="s">
        <v>151</v>
      </c>
      <c r="H124" s="95"/>
      <c r="I124" s="95"/>
      <c r="J124" s="160"/>
      <c r="K124" s="95">
        <v>0.3</v>
      </c>
      <c r="L124" s="95">
        <v>0.3</v>
      </c>
      <c r="M124" s="160">
        <v>0.09</v>
      </c>
      <c r="N124" s="179">
        <v>8.558437499999999E-2</v>
      </c>
      <c r="O124" s="96">
        <v>2</v>
      </c>
      <c r="P124" s="97">
        <v>95</v>
      </c>
      <c r="Q124" s="96">
        <v>1</v>
      </c>
      <c r="R124" s="161">
        <v>190</v>
      </c>
      <c r="S124" s="148" t="s">
        <v>153</v>
      </c>
      <c r="T124" s="164"/>
      <c r="U124" s="75" t="s">
        <v>69</v>
      </c>
      <c r="V124" s="149">
        <v>2</v>
      </c>
    </row>
    <row r="125" spans="1:22" ht="18" customHeight="1" x14ac:dyDescent="0.35">
      <c r="A125" s="93">
        <v>4</v>
      </c>
      <c r="B125" s="145" t="s">
        <v>384</v>
      </c>
      <c r="C125" s="163"/>
      <c r="D125" s="93" t="s">
        <v>72</v>
      </c>
      <c r="E125" s="93"/>
      <c r="F125" s="94" t="s">
        <v>385</v>
      </c>
      <c r="G125" s="94" t="s">
        <v>151</v>
      </c>
      <c r="H125" s="95"/>
      <c r="I125" s="95"/>
      <c r="J125" s="160"/>
      <c r="K125" s="95">
        <v>0.3</v>
      </c>
      <c r="L125" s="95">
        <v>0.3</v>
      </c>
      <c r="M125" s="160">
        <v>0.09</v>
      </c>
      <c r="N125" s="179">
        <v>8.558437499999999E-2</v>
      </c>
      <c r="O125" s="96">
        <v>1</v>
      </c>
      <c r="P125" s="97">
        <v>95</v>
      </c>
      <c r="Q125" s="96">
        <v>1</v>
      </c>
      <c r="R125" s="161">
        <v>95</v>
      </c>
      <c r="S125" s="148"/>
      <c r="T125" s="164"/>
      <c r="U125" s="75" t="s">
        <v>69</v>
      </c>
      <c r="V125" s="149">
        <v>1</v>
      </c>
    </row>
    <row r="128" spans="1:22" ht="18" customHeight="1" x14ac:dyDescent="0.35">
      <c r="A128" s="93">
        <v>1</v>
      </c>
      <c r="B128" s="145" t="s">
        <v>390</v>
      </c>
      <c r="C128" s="163"/>
      <c r="D128" s="93" t="s">
        <v>285</v>
      </c>
      <c r="E128" s="93" t="s">
        <v>391</v>
      </c>
      <c r="F128" s="94" t="s">
        <v>371</v>
      </c>
      <c r="G128" s="94" t="s">
        <v>407</v>
      </c>
      <c r="H128" s="95"/>
      <c r="I128" s="95"/>
      <c r="J128" s="160"/>
      <c r="K128" s="95">
        <v>0.2</v>
      </c>
      <c r="L128" s="95">
        <v>0.35</v>
      </c>
      <c r="M128" s="160">
        <v>6.9999999999999993E-2</v>
      </c>
      <c r="N128" s="160">
        <v>6.9999999999999993E-2</v>
      </c>
      <c r="O128" s="96">
        <v>1</v>
      </c>
      <c r="P128" s="97">
        <v>95</v>
      </c>
      <c r="Q128" s="96">
        <v>1</v>
      </c>
      <c r="R128" s="161">
        <v>95</v>
      </c>
      <c r="S128" s="148" t="s">
        <v>153</v>
      </c>
      <c r="T128" s="98" t="s">
        <v>408</v>
      </c>
      <c r="U128" s="75" t="s">
        <v>69</v>
      </c>
      <c r="V128" s="149">
        <v>1</v>
      </c>
    </row>
    <row r="129" spans="1:22" ht="18" customHeight="1" x14ac:dyDescent="0.35">
      <c r="A129" s="93">
        <v>18</v>
      </c>
      <c r="B129" s="145" t="s">
        <v>417</v>
      </c>
      <c r="C129" s="163">
        <v>13</v>
      </c>
      <c r="D129" s="93" t="s">
        <v>185</v>
      </c>
      <c r="E129" s="93" t="s">
        <v>418</v>
      </c>
      <c r="F129" s="94" t="s">
        <v>397</v>
      </c>
      <c r="G129" s="94" t="s">
        <v>151</v>
      </c>
      <c r="H129" s="95"/>
      <c r="I129" s="95"/>
      <c r="J129" s="160"/>
      <c r="K129" s="95">
        <v>0.2</v>
      </c>
      <c r="L129" s="95">
        <v>0.45</v>
      </c>
      <c r="M129" s="160">
        <v>9.0000000000000011E-2</v>
      </c>
      <c r="N129" s="160">
        <v>8.1168750000000012E-2</v>
      </c>
      <c r="O129" s="96">
        <v>1</v>
      </c>
      <c r="P129" s="97">
        <v>95</v>
      </c>
      <c r="Q129" s="96">
        <v>1</v>
      </c>
      <c r="R129" s="161">
        <v>95</v>
      </c>
      <c r="S129" s="148" t="s">
        <v>153</v>
      </c>
      <c r="T129" s="164"/>
      <c r="U129" s="75" t="s">
        <v>69</v>
      </c>
      <c r="V129" s="149">
        <v>1</v>
      </c>
    </row>
    <row r="130" spans="1:22" ht="18" customHeight="1" x14ac:dyDescent="0.35">
      <c r="A130" s="93">
        <v>20</v>
      </c>
      <c r="B130" s="145" t="s">
        <v>417</v>
      </c>
      <c r="C130" s="163">
        <v>18</v>
      </c>
      <c r="D130" s="93" t="s">
        <v>185</v>
      </c>
      <c r="E130" s="93" t="s">
        <v>418</v>
      </c>
      <c r="F130" s="94" t="s">
        <v>397</v>
      </c>
      <c r="G130" s="94" t="s">
        <v>151</v>
      </c>
      <c r="H130" s="95"/>
      <c r="I130" s="95"/>
      <c r="J130" s="160"/>
      <c r="K130" s="95">
        <v>0.26</v>
      </c>
      <c r="L130" s="95">
        <v>0.48</v>
      </c>
      <c r="M130" s="160">
        <v>0.12479999999999999</v>
      </c>
      <c r="N130" s="160">
        <v>8.9599999999999957E-2</v>
      </c>
      <c r="O130" s="96">
        <v>1</v>
      </c>
      <c r="P130" s="97">
        <v>95</v>
      </c>
      <c r="Q130" s="96">
        <v>2</v>
      </c>
      <c r="R130" s="161">
        <v>190</v>
      </c>
      <c r="S130" s="148" t="s">
        <v>153</v>
      </c>
      <c r="T130" s="164"/>
      <c r="U130" s="75" t="s">
        <v>69</v>
      </c>
      <c r="V130" s="149">
        <v>2</v>
      </c>
    </row>
    <row r="131" spans="1:22" ht="18" customHeight="1" x14ac:dyDescent="0.35">
      <c r="A131" s="93">
        <v>2</v>
      </c>
      <c r="B131" s="145" t="s">
        <v>419</v>
      </c>
      <c r="C131" s="163">
        <v>9</v>
      </c>
      <c r="D131" s="93" t="s">
        <v>187</v>
      </c>
      <c r="E131" s="93" t="s">
        <v>420</v>
      </c>
      <c r="F131" s="94" t="s">
        <v>421</v>
      </c>
      <c r="G131" s="94" t="s">
        <v>151</v>
      </c>
      <c r="H131" s="95"/>
      <c r="I131" s="95"/>
      <c r="J131" s="160"/>
      <c r="K131" s="95">
        <v>0.45</v>
      </c>
      <c r="L131" s="95">
        <v>0.5</v>
      </c>
      <c r="M131" s="160">
        <v>0.22500000000000001</v>
      </c>
      <c r="N131" s="160">
        <v>6.4999999999999974E-2</v>
      </c>
      <c r="O131" s="96">
        <v>1</v>
      </c>
      <c r="P131" s="97">
        <v>95</v>
      </c>
      <c r="Q131" s="96">
        <v>1</v>
      </c>
      <c r="R131" s="161">
        <v>95</v>
      </c>
      <c r="S131" s="148" t="s">
        <v>153</v>
      </c>
      <c r="T131" s="103"/>
      <c r="U131" s="75" t="s">
        <v>69</v>
      </c>
      <c r="V131" s="149">
        <v>1</v>
      </c>
    </row>
    <row r="132" spans="1:22" ht="18" customHeight="1" x14ac:dyDescent="0.35">
      <c r="A132" s="93">
        <v>6</v>
      </c>
      <c r="B132" s="145" t="s">
        <v>424</v>
      </c>
      <c r="C132" s="163">
        <v>17</v>
      </c>
      <c r="D132" s="93" t="s">
        <v>133</v>
      </c>
      <c r="E132" s="93" t="s">
        <v>425</v>
      </c>
      <c r="F132" s="94" t="s">
        <v>406</v>
      </c>
      <c r="G132" s="94" t="s">
        <v>151</v>
      </c>
      <c r="H132" s="95"/>
      <c r="I132" s="95"/>
      <c r="J132" s="160"/>
      <c r="K132" s="95">
        <v>0.25</v>
      </c>
      <c r="L132" s="95">
        <v>0.3</v>
      </c>
      <c r="M132" s="160">
        <v>7.4999999999999997E-2</v>
      </c>
      <c r="N132" s="160">
        <v>7.4999999999999956E-2</v>
      </c>
      <c r="O132" s="96">
        <v>2</v>
      </c>
      <c r="P132" s="97">
        <v>95</v>
      </c>
      <c r="Q132" s="96">
        <v>3</v>
      </c>
      <c r="R132" s="161">
        <v>570</v>
      </c>
      <c r="S132" s="148" t="s">
        <v>153</v>
      </c>
      <c r="T132" s="164"/>
      <c r="U132" s="75" t="s">
        <v>69</v>
      </c>
      <c r="V132" s="149">
        <v>6</v>
      </c>
    </row>
    <row r="133" spans="1:22" ht="18" customHeight="1" x14ac:dyDescent="0.35">
      <c r="A133" s="93">
        <v>6</v>
      </c>
      <c r="B133" s="145" t="s">
        <v>432</v>
      </c>
      <c r="C133" s="163">
        <v>4</v>
      </c>
      <c r="D133" s="93" t="s">
        <v>120</v>
      </c>
      <c r="E133" s="93" t="s">
        <v>393</v>
      </c>
      <c r="F133" s="94" t="s">
        <v>385</v>
      </c>
      <c r="G133" s="94" t="s">
        <v>151</v>
      </c>
      <c r="H133" s="95"/>
      <c r="I133" s="95"/>
      <c r="J133" s="160"/>
      <c r="K133" s="95">
        <v>0.25</v>
      </c>
      <c r="L133" s="95">
        <v>0.3</v>
      </c>
      <c r="M133" s="160">
        <v>7.4999999999999997E-2</v>
      </c>
      <c r="N133" s="160">
        <v>6.6168749999999998E-2</v>
      </c>
      <c r="O133" s="96">
        <v>1</v>
      </c>
      <c r="P133" s="97">
        <v>95</v>
      </c>
      <c r="Q133" s="96">
        <v>1</v>
      </c>
      <c r="R133" s="161">
        <v>95</v>
      </c>
      <c r="S133" s="148"/>
      <c r="T133" s="164"/>
      <c r="U133" s="75" t="s">
        <v>69</v>
      </c>
      <c r="V133" s="149">
        <v>1</v>
      </c>
    </row>
    <row r="134" spans="1:22" ht="18" customHeight="1" x14ac:dyDescent="0.35">
      <c r="A134" s="93">
        <v>8</v>
      </c>
      <c r="B134" s="145" t="s">
        <v>432</v>
      </c>
      <c r="C134" s="163">
        <v>5</v>
      </c>
      <c r="D134" s="93" t="s">
        <v>120</v>
      </c>
      <c r="E134" s="93" t="s">
        <v>393</v>
      </c>
      <c r="F134" s="94" t="s">
        <v>385</v>
      </c>
      <c r="G134" s="94" t="s">
        <v>151</v>
      </c>
      <c r="H134" s="95"/>
      <c r="I134" s="95"/>
      <c r="J134" s="178"/>
      <c r="K134" s="95">
        <v>0.2</v>
      </c>
      <c r="L134" s="95">
        <v>0.5</v>
      </c>
      <c r="M134" s="160">
        <v>0.1</v>
      </c>
      <c r="N134" s="160">
        <v>8.6753125000000014E-2</v>
      </c>
      <c r="O134" s="96">
        <v>1</v>
      </c>
      <c r="P134" s="97">
        <v>95</v>
      </c>
      <c r="Q134" s="96">
        <v>1</v>
      </c>
      <c r="R134" s="161">
        <v>95</v>
      </c>
      <c r="S134" s="148"/>
      <c r="T134" s="164"/>
      <c r="U134" s="75" t="s">
        <v>69</v>
      </c>
      <c r="V134" s="149">
        <v>1</v>
      </c>
    </row>
    <row r="135" spans="1:22" ht="18" customHeight="1" x14ac:dyDescent="0.35">
      <c r="A135" s="93">
        <v>33</v>
      </c>
      <c r="B135" s="145" t="s">
        <v>432</v>
      </c>
      <c r="C135" s="163">
        <v>22</v>
      </c>
      <c r="D135" s="93" t="s">
        <v>120</v>
      </c>
      <c r="E135" s="93" t="s">
        <v>393</v>
      </c>
      <c r="F135" s="94" t="s">
        <v>385</v>
      </c>
      <c r="G135" s="94" t="s">
        <v>151</v>
      </c>
      <c r="H135" s="95"/>
      <c r="I135" s="95"/>
      <c r="J135" s="160"/>
      <c r="K135" s="95">
        <v>0.2</v>
      </c>
      <c r="L135" s="95">
        <v>0.35</v>
      </c>
      <c r="M135" s="160">
        <v>6.9999999999999993E-2</v>
      </c>
      <c r="N135" s="160">
        <v>6.214999999999999E-2</v>
      </c>
      <c r="O135" s="96">
        <v>1</v>
      </c>
      <c r="P135" s="97">
        <v>95</v>
      </c>
      <c r="Q135" s="96">
        <v>1</v>
      </c>
      <c r="R135" s="161">
        <v>95</v>
      </c>
      <c r="S135" s="148"/>
      <c r="T135" s="164"/>
      <c r="U135" s="75" t="s">
        <v>69</v>
      </c>
      <c r="V135" s="149">
        <v>1</v>
      </c>
    </row>
    <row r="138" spans="1:22" ht="18" customHeight="1" x14ac:dyDescent="0.35">
      <c r="A138" s="93">
        <v>24</v>
      </c>
      <c r="B138" s="145" t="s">
        <v>456</v>
      </c>
      <c r="C138" s="163">
        <v>23</v>
      </c>
      <c r="D138" s="93" t="s">
        <v>129</v>
      </c>
      <c r="E138" s="93" t="s">
        <v>457</v>
      </c>
      <c r="F138" s="94" t="s">
        <v>141</v>
      </c>
      <c r="G138" s="94" t="s">
        <v>151</v>
      </c>
      <c r="H138" s="95"/>
      <c r="I138" s="95"/>
      <c r="J138" s="160"/>
      <c r="K138" s="95">
        <v>0.2</v>
      </c>
      <c r="L138" s="95">
        <v>0.3</v>
      </c>
      <c r="M138" s="160">
        <v>0.06</v>
      </c>
      <c r="N138" s="179">
        <v>5.9509374999999996E-2</v>
      </c>
      <c r="O138" s="96">
        <v>2</v>
      </c>
      <c r="P138" s="97">
        <v>95</v>
      </c>
      <c r="Q138" s="96">
        <v>1</v>
      </c>
      <c r="R138" s="161">
        <v>190</v>
      </c>
      <c r="S138" s="148" t="s">
        <v>153</v>
      </c>
      <c r="T138" s="164"/>
      <c r="U138" s="75" t="s">
        <v>67</v>
      </c>
      <c r="V138" s="149">
        <v>2</v>
      </c>
    </row>
    <row r="139" spans="1:22" ht="18" customHeight="1" x14ac:dyDescent="0.35">
      <c r="A139" s="93">
        <v>14</v>
      </c>
      <c r="B139" s="145" t="s">
        <v>459</v>
      </c>
      <c r="C139" s="163">
        <v>39</v>
      </c>
      <c r="D139" s="93" t="s">
        <v>129</v>
      </c>
      <c r="E139" s="93" t="s">
        <v>457</v>
      </c>
      <c r="F139" s="94" t="s">
        <v>446</v>
      </c>
      <c r="G139" s="94" t="s">
        <v>151</v>
      </c>
      <c r="H139" s="95"/>
      <c r="I139" s="95"/>
      <c r="J139" s="160"/>
      <c r="K139" s="95">
        <v>0.25</v>
      </c>
      <c r="L139" s="95">
        <v>0.3</v>
      </c>
      <c r="M139" s="160">
        <v>7.4999999999999997E-2</v>
      </c>
      <c r="N139" s="179">
        <v>6.9999999999999979E-2</v>
      </c>
      <c r="O139" s="96">
        <v>2</v>
      </c>
      <c r="P139" s="97">
        <v>95</v>
      </c>
      <c r="Q139" s="96">
        <v>2</v>
      </c>
      <c r="R139" s="161">
        <v>380</v>
      </c>
      <c r="S139" s="148" t="s">
        <v>153</v>
      </c>
      <c r="T139" s="164"/>
      <c r="U139" s="75" t="s">
        <v>67</v>
      </c>
      <c r="V139" s="149">
        <v>4</v>
      </c>
    </row>
    <row r="140" spans="1:22" ht="18" customHeight="1" x14ac:dyDescent="0.35">
      <c r="A140" s="93">
        <v>23</v>
      </c>
      <c r="B140" s="145" t="s">
        <v>459</v>
      </c>
      <c r="C140" s="163">
        <v>46</v>
      </c>
      <c r="D140" s="93" t="s">
        <v>129</v>
      </c>
      <c r="E140" s="93" t="s">
        <v>457</v>
      </c>
      <c r="F140" s="94" t="s">
        <v>137</v>
      </c>
      <c r="G140" s="94" t="s">
        <v>151</v>
      </c>
      <c r="H140" s="95"/>
      <c r="I140" s="95"/>
      <c r="J140" s="160"/>
      <c r="K140" s="95">
        <v>0.3</v>
      </c>
      <c r="L140" s="95">
        <v>0.3</v>
      </c>
      <c r="M140" s="160">
        <v>0.09</v>
      </c>
      <c r="N140" s="179">
        <v>8.5013679999999994E-2</v>
      </c>
      <c r="O140" s="96">
        <v>2</v>
      </c>
      <c r="P140" s="97">
        <v>95</v>
      </c>
      <c r="Q140" s="96">
        <v>1</v>
      </c>
      <c r="R140" s="161">
        <v>190</v>
      </c>
      <c r="S140" s="148" t="s">
        <v>153</v>
      </c>
      <c r="T140" s="164"/>
      <c r="U140" s="75" t="s">
        <v>67</v>
      </c>
      <c r="V140" s="149">
        <v>2</v>
      </c>
    </row>
    <row r="141" spans="1:22" ht="18" customHeight="1" x14ac:dyDescent="0.35">
      <c r="A141" s="93">
        <v>2</v>
      </c>
      <c r="B141" s="145" t="s">
        <v>465</v>
      </c>
      <c r="C141" s="163">
        <v>1</v>
      </c>
      <c r="D141" s="93" t="s">
        <v>133</v>
      </c>
      <c r="E141" s="93" t="s">
        <v>466</v>
      </c>
      <c r="F141" s="94" t="s">
        <v>442</v>
      </c>
      <c r="G141" s="94" t="s">
        <v>151</v>
      </c>
      <c r="H141" s="95"/>
      <c r="I141" s="95"/>
      <c r="J141" s="160"/>
      <c r="K141" s="95">
        <v>0.38</v>
      </c>
      <c r="L141" s="95">
        <v>0.57999999999999996</v>
      </c>
      <c r="M141" s="160">
        <v>0.22039999999999998</v>
      </c>
      <c r="N141" s="179">
        <v>7.039999999999999E-2</v>
      </c>
      <c r="O141" s="96">
        <v>2</v>
      </c>
      <c r="P141" s="97">
        <v>95</v>
      </c>
      <c r="Q141" s="96">
        <v>1</v>
      </c>
      <c r="R141" s="161">
        <v>190</v>
      </c>
      <c r="S141" s="148" t="s">
        <v>153</v>
      </c>
      <c r="T141" s="164"/>
      <c r="U141" s="75" t="s">
        <v>157</v>
      </c>
      <c r="V141" s="149">
        <v>2</v>
      </c>
    </row>
    <row r="142" spans="1:22" ht="18" customHeight="1" x14ac:dyDescent="0.35">
      <c r="A142" s="93">
        <v>6</v>
      </c>
      <c r="B142" s="145" t="s">
        <v>465</v>
      </c>
      <c r="C142" s="163">
        <v>3</v>
      </c>
      <c r="D142" s="93" t="s">
        <v>133</v>
      </c>
      <c r="E142" s="93" t="s">
        <v>466</v>
      </c>
      <c r="F142" s="94" t="s">
        <v>442</v>
      </c>
      <c r="G142" s="94" t="s">
        <v>151</v>
      </c>
      <c r="H142" s="95"/>
      <c r="I142" s="95"/>
      <c r="J142" s="160"/>
      <c r="K142" s="95">
        <v>0.32</v>
      </c>
      <c r="L142" s="95">
        <v>0.7</v>
      </c>
      <c r="M142" s="160">
        <v>0.22399999999999998</v>
      </c>
      <c r="N142" s="179">
        <v>7.3999999999999982E-2</v>
      </c>
      <c r="O142" s="96">
        <v>2</v>
      </c>
      <c r="P142" s="97">
        <v>95</v>
      </c>
      <c r="Q142" s="96">
        <v>1</v>
      </c>
      <c r="R142" s="161">
        <v>190</v>
      </c>
      <c r="S142" s="148" t="s">
        <v>153</v>
      </c>
      <c r="T142" s="164"/>
      <c r="U142" s="75" t="s">
        <v>157</v>
      </c>
      <c r="V142" s="149">
        <v>2</v>
      </c>
    </row>
    <row r="143" spans="1:22" ht="18" customHeight="1" x14ac:dyDescent="0.35">
      <c r="A143" s="93">
        <v>13</v>
      </c>
      <c r="B143" s="145" t="s">
        <v>467</v>
      </c>
      <c r="C143" s="163">
        <v>35</v>
      </c>
      <c r="D143" s="93" t="s">
        <v>133</v>
      </c>
      <c r="E143" s="93" t="s">
        <v>466</v>
      </c>
      <c r="F143" s="94" t="s">
        <v>441</v>
      </c>
      <c r="G143" s="94" t="s">
        <v>151</v>
      </c>
      <c r="H143" s="95"/>
      <c r="I143" s="95"/>
      <c r="J143" s="178"/>
      <c r="K143" s="95">
        <v>0.4</v>
      </c>
      <c r="L143" s="95">
        <v>0.6</v>
      </c>
      <c r="M143" s="160">
        <v>0.24</v>
      </c>
      <c r="N143" s="179">
        <v>0.09</v>
      </c>
      <c r="O143" s="96">
        <v>2</v>
      </c>
      <c r="P143" s="97">
        <v>95</v>
      </c>
      <c r="Q143" s="96">
        <v>1</v>
      </c>
      <c r="R143" s="161">
        <v>190</v>
      </c>
      <c r="S143" s="148" t="s">
        <v>153</v>
      </c>
      <c r="T143" s="164"/>
      <c r="U143" s="75" t="s">
        <v>157</v>
      </c>
      <c r="V143" s="149">
        <v>2</v>
      </c>
    </row>
    <row r="144" spans="1:22" ht="18" customHeight="1" x14ac:dyDescent="0.35">
      <c r="A144" s="93">
        <v>4</v>
      </c>
      <c r="B144" s="145" t="s">
        <v>468</v>
      </c>
      <c r="C144" s="163">
        <v>55</v>
      </c>
      <c r="D144" s="93" t="s">
        <v>133</v>
      </c>
      <c r="E144" s="93" t="s">
        <v>466</v>
      </c>
      <c r="F144" s="94" t="s">
        <v>440</v>
      </c>
      <c r="G144" s="94" t="s">
        <v>151</v>
      </c>
      <c r="H144" s="95"/>
      <c r="I144" s="95"/>
      <c r="J144" s="178"/>
      <c r="K144" s="95">
        <v>0.25</v>
      </c>
      <c r="L144" s="95">
        <v>1.06</v>
      </c>
      <c r="M144" s="160">
        <v>0.26500000000000001</v>
      </c>
      <c r="N144" s="179">
        <v>6.5000000000000002E-2</v>
      </c>
      <c r="O144" s="96">
        <v>2</v>
      </c>
      <c r="P144" s="97">
        <v>95</v>
      </c>
      <c r="Q144" s="96">
        <v>1</v>
      </c>
      <c r="R144" s="161">
        <v>190</v>
      </c>
      <c r="S144" s="148" t="s">
        <v>153</v>
      </c>
      <c r="T144" s="164"/>
      <c r="U144" s="75" t="s">
        <v>157</v>
      </c>
      <c r="V144" s="149">
        <v>2</v>
      </c>
    </row>
    <row r="145" spans="1:22" ht="18" customHeight="1" x14ac:dyDescent="0.35">
      <c r="A145" s="93">
        <v>26</v>
      </c>
      <c r="B145" s="145" t="s">
        <v>468</v>
      </c>
      <c r="C145" s="163">
        <v>75</v>
      </c>
      <c r="D145" s="93" t="s">
        <v>133</v>
      </c>
      <c r="E145" s="93" t="s">
        <v>466</v>
      </c>
      <c r="F145" s="94" t="s">
        <v>439</v>
      </c>
      <c r="G145" s="94" t="s">
        <v>151</v>
      </c>
      <c r="H145" s="95"/>
      <c r="I145" s="95"/>
      <c r="J145" s="178"/>
      <c r="K145" s="95">
        <v>0.08</v>
      </c>
      <c r="L145" s="95">
        <v>1</v>
      </c>
      <c r="M145" s="160">
        <v>0.08</v>
      </c>
      <c r="N145" s="179">
        <v>7.9734670000000007E-2</v>
      </c>
      <c r="O145" s="96">
        <v>2</v>
      </c>
      <c r="P145" s="97">
        <v>95</v>
      </c>
      <c r="Q145" s="96">
        <v>1</v>
      </c>
      <c r="R145" s="161">
        <v>190</v>
      </c>
      <c r="S145" s="148" t="s">
        <v>153</v>
      </c>
      <c r="T145" s="164"/>
      <c r="U145" s="75" t="s">
        <v>157</v>
      </c>
      <c r="V145" s="149">
        <v>2</v>
      </c>
    </row>
    <row r="148" spans="1:22" ht="18" customHeight="1" x14ac:dyDescent="0.35">
      <c r="A148" s="93">
        <v>13</v>
      </c>
      <c r="B148" s="145" t="s">
        <v>492</v>
      </c>
      <c r="C148" s="163">
        <v>10</v>
      </c>
      <c r="D148" s="93" t="s">
        <v>133</v>
      </c>
      <c r="E148" s="93" t="s">
        <v>493</v>
      </c>
      <c r="F148" s="94" t="s">
        <v>159</v>
      </c>
      <c r="G148" s="94" t="s">
        <v>151</v>
      </c>
      <c r="H148" s="95"/>
      <c r="I148" s="95"/>
      <c r="J148" s="160"/>
      <c r="K148" s="95">
        <v>0.28000000000000003</v>
      </c>
      <c r="L148" s="95">
        <v>0.6</v>
      </c>
      <c r="M148" s="160">
        <v>0.16800000000000001</v>
      </c>
      <c r="N148" s="179">
        <v>6.8000000000000005E-2</v>
      </c>
      <c r="O148" s="96">
        <v>2</v>
      </c>
      <c r="P148" s="97">
        <v>95</v>
      </c>
      <c r="Q148" s="96">
        <v>1</v>
      </c>
      <c r="R148" s="161">
        <v>190</v>
      </c>
      <c r="S148" s="148" t="s">
        <v>153</v>
      </c>
      <c r="T148" s="164"/>
      <c r="U148" s="75" t="s">
        <v>491</v>
      </c>
      <c r="V148" s="149">
        <v>2</v>
      </c>
    </row>
    <row r="149" spans="1:22" ht="18" customHeight="1" x14ac:dyDescent="0.35">
      <c r="A149" s="93">
        <v>13</v>
      </c>
      <c r="B149" s="145" t="s">
        <v>495</v>
      </c>
      <c r="C149" s="163">
        <v>34</v>
      </c>
      <c r="D149" s="93" t="s">
        <v>133</v>
      </c>
      <c r="E149" s="93" t="s">
        <v>493</v>
      </c>
      <c r="F149" s="94" t="s">
        <v>159</v>
      </c>
      <c r="G149" s="94" t="s">
        <v>151</v>
      </c>
      <c r="H149" s="95"/>
      <c r="I149" s="95"/>
      <c r="J149" s="160"/>
      <c r="K149" s="95">
        <v>0.3</v>
      </c>
      <c r="L149" s="95">
        <v>0.3</v>
      </c>
      <c r="M149" s="160">
        <v>0.09</v>
      </c>
      <c r="N149" s="179">
        <v>8.0372760000000001E-2</v>
      </c>
      <c r="O149" s="96">
        <v>2</v>
      </c>
      <c r="P149" s="97">
        <v>95</v>
      </c>
      <c r="Q149" s="96">
        <v>1</v>
      </c>
      <c r="R149" s="161">
        <v>190</v>
      </c>
      <c r="S149" s="148" t="s">
        <v>153</v>
      </c>
      <c r="T149" s="164"/>
      <c r="U149" s="75" t="s">
        <v>491</v>
      </c>
      <c r="V149" s="149">
        <v>2</v>
      </c>
    </row>
    <row r="150" spans="1:22" ht="18" customHeight="1" x14ac:dyDescent="0.35">
      <c r="A150" s="93">
        <v>18</v>
      </c>
      <c r="B150" s="145" t="s">
        <v>495</v>
      </c>
      <c r="C150" s="163">
        <v>37</v>
      </c>
      <c r="D150" s="93" t="s">
        <v>133</v>
      </c>
      <c r="E150" s="93" t="s">
        <v>493</v>
      </c>
      <c r="F150" s="94" t="s">
        <v>71</v>
      </c>
      <c r="G150" s="94" t="s">
        <v>151</v>
      </c>
      <c r="H150" s="95"/>
      <c r="I150" s="95"/>
      <c r="J150" s="160"/>
      <c r="K150" s="95">
        <v>0.35</v>
      </c>
      <c r="L150" s="95">
        <v>0.65</v>
      </c>
      <c r="M150" s="160">
        <v>0.22749999999999998</v>
      </c>
      <c r="N150" s="179">
        <v>0.10249999999999998</v>
      </c>
      <c r="O150" s="96">
        <v>2</v>
      </c>
      <c r="P150" s="97">
        <v>95</v>
      </c>
      <c r="Q150" s="96">
        <v>1</v>
      </c>
      <c r="R150" s="161">
        <v>190</v>
      </c>
      <c r="S150" s="148" t="s">
        <v>153</v>
      </c>
      <c r="T150" s="164"/>
      <c r="U150" s="75" t="s">
        <v>491</v>
      </c>
      <c r="V150" s="149">
        <v>2</v>
      </c>
    </row>
    <row r="151" spans="1:22" ht="18" customHeight="1" x14ac:dyDescent="0.35">
      <c r="A151" s="93">
        <v>31</v>
      </c>
      <c r="B151" s="145" t="s">
        <v>495</v>
      </c>
      <c r="C151" s="163">
        <v>47</v>
      </c>
      <c r="D151" s="93" t="s">
        <v>133</v>
      </c>
      <c r="E151" s="93" t="s">
        <v>493</v>
      </c>
      <c r="F151" s="94" t="s">
        <v>71</v>
      </c>
      <c r="G151" s="94" t="s">
        <v>151</v>
      </c>
      <c r="H151" s="95"/>
      <c r="I151" s="95"/>
      <c r="J151" s="160"/>
      <c r="K151" s="95">
        <v>0.4</v>
      </c>
      <c r="L151" s="95">
        <v>0.6</v>
      </c>
      <c r="M151" s="160">
        <v>0.24</v>
      </c>
      <c r="N151" s="179">
        <v>0.09</v>
      </c>
      <c r="O151" s="96">
        <v>2</v>
      </c>
      <c r="P151" s="97">
        <v>95</v>
      </c>
      <c r="Q151" s="96">
        <v>1</v>
      </c>
      <c r="R151" s="161">
        <v>190</v>
      </c>
      <c r="S151" s="148" t="s">
        <v>153</v>
      </c>
      <c r="T151" s="164"/>
      <c r="U151" s="75" t="s">
        <v>491</v>
      </c>
      <c r="V151" s="149">
        <v>2</v>
      </c>
    </row>
    <row r="152" spans="1:22" ht="18" customHeight="1" x14ac:dyDescent="0.35">
      <c r="A152" s="93">
        <v>33</v>
      </c>
      <c r="B152" s="145" t="s">
        <v>495</v>
      </c>
      <c r="C152" s="163">
        <v>48</v>
      </c>
      <c r="D152" s="93" t="s">
        <v>133</v>
      </c>
      <c r="E152" s="93" t="s">
        <v>493</v>
      </c>
      <c r="F152" s="94" t="s">
        <v>71</v>
      </c>
      <c r="G152" s="94" t="s">
        <v>151</v>
      </c>
      <c r="H152" s="95"/>
      <c r="I152" s="95"/>
      <c r="J152" s="160"/>
      <c r="K152" s="95">
        <v>0.2</v>
      </c>
      <c r="L152" s="95">
        <v>0.4</v>
      </c>
      <c r="M152" s="160">
        <v>8.0000000000000016E-2</v>
      </c>
      <c r="N152" s="179">
        <v>7.5584375000000009E-2</v>
      </c>
      <c r="O152" s="96">
        <v>1</v>
      </c>
      <c r="P152" s="97">
        <v>95</v>
      </c>
      <c r="Q152" s="96">
        <v>1</v>
      </c>
      <c r="R152" s="161">
        <v>95</v>
      </c>
      <c r="S152" s="148" t="s">
        <v>153</v>
      </c>
      <c r="T152" s="164"/>
      <c r="U152" s="75" t="s">
        <v>491</v>
      </c>
      <c r="V152" s="149">
        <v>1</v>
      </c>
    </row>
    <row r="153" spans="1:22" ht="18" customHeight="1" x14ac:dyDescent="0.35">
      <c r="A153" s="93">
        <v>10</v>
      </c>
      <c r="B153" s="145" t="s">
        <v>497</v>
      </c>
      <c r="C153" s="163">
        <v>56</v>
      </c>
      <c r="D153" s="93" t="s">
        <v>133</v>
      </c>
      <c r="E153" s="93" t="s">
        <v>493</v>
      </c>
      <c r="F153" s="94" t="s">
        <v>159</v>
      </c>
      <c r="G153" s="94" t="s">
        <v>151</v>
      </c>
      <c r="H153" s="95"/>
      <c r="I153" s="95"/>
      <c r="J153" s="160"/>
      <c r="K153" s="95">
        <v>0.2</v>
      </c>
      <c r="L153" s="95">
        <v>0.45</v>
      </c>
      <c r="M153" s="160">
        <v>9.0000000000000011E-2</v>
      </c>
      <c r="N153" s="179">
        <v>7.4300000000000005E-2</v>
      </c>
      <c r="O153" s="96">
        <v>1</v>
      </c>
      <c r="P153" s="97">
        <v>95</v>
      </c>
      <c r="Q153" s="96">
        <v>1</v>
      </c>
      <c r="R153" s="161">
        <v>95</v>
      </c>
      <c r="S153" s="148" t="s">
        <v>153</v>
      </c>
      <c r="T153" s="164"/>
      <c r="U153" s="75" t="s">
        <v>491</v>
      </c>
      <c r="V153" s="149">
        <v>1</v>
      </c>
    </row>
    <row r="154" spans="1:22" ht="18" customHeight="1" x14ac:dyDescent="0.35">
      <c r="A154" s="93">
        <v>34</v>
      </c>
      <c r="B154" s="145" t="s">
        <v>498</v>
      </c>
      <c r="C154" s="163">
        <v>99</v>
      </c>
      <c r="D154" s="93" t="s">
        <v>133</v>
      </c>
      <c r="E154" s="93" t="s">
        <v>493</v>
      </c>
      <c r="F154" s="94" t="s">
        <v>135</v>
      </c>
      <c r="G154" s="94" t="s">
        <v>151</v>
      </c>
      <c r="H154" s="95"/>
      <c r="I154" s="95"/>
      <c r="J154" s="160"/>
      <c r="K154" s="95">
        <v>0.25</v>
      </c>
      <c r="L154" s="95">
        <v>0.5</v>
      </c>
      <c r="M154" s="160">
        <v>0.125</v>
      </c>
      <c r="N154" s="179">
        <v>9.5000000000000001E-2</v>
      </c>
      <c r="O154" s="96">
        <v>2</v>
      </c>
      <c r="P154" s="97">
        <v>95</v>
      </c>
      <c r="Q154" s="96">
        <v>1</v>
      </c>
      <c r="R154" s="161">
        <v>190</v>
      </c>
      <c r="S154" s="148" t="s">
        <v>153</v>
      </c>
      <c r="T154" s="164"/>
      <c r="U154" s="75" t="s">
        <v>491</v>
      </c>
      <c r="V154" s="149">
        <v>2</v>
      </c>
    </row>
    <row r="155" spans="1:22" ht="18" customHeight="1" x14ac:dyDescent="0.35">
      <c r="A155" s="93">
        <v>38</v>
      </c>
      <c r="B155" s="145" t="s">
        <v>498</v>
      </c>
      <c r="C155" s="163">
        <v>102</v>
      </c>
      <c r="D155" s="93" t="s">
        <v>133</v>
      </c>
      <c r="E155" s="93" t="s">
        <v>493</v>
      </c>
      <c r="F155" s="94" t="s">
        <v>135</v>
      </c>
      <c r="G155" s="94" t="s">
        <v>151</v>
      </c>
      <c r="H155" s="95"/>
      <c r="I155" s="95"/>
      <c r="J155" s="160"/>
      <c r="K155" s="95">
        <v>0.2</v>
      </c>
      <c r="L155" s="95">
        <v>0.4</v>
      </c>
      <c r="M155" s="160">
        <v>8.0000000000000016E-2</v>
      </c>
      <c r="N155" s="179">
        <v>7.215000000000002E-2</v>
      </c>
      <c r="O155" s="96">
        <v>2</v>
      </c>
      <c r="P155" s="97">
        <v>95</v>
      </c>
      <c r="Q155" s="96">
        <v>1</v>
      </c>
      <c r="R155" s="161">
        <v>190</v>
      </c>
      <c r="S155" s="148" t="s">
        <v>153</v>
      </c>
      <c r="T155" s="164"/>
      <c r="U155" s="75" t="s">
        <v>491</v>
      </c>
      <c r="V155" s="149">
        <v>2</v>
      </c>
    </row>
    <row r="156" spans="1:22" ht="18" customHeight="1" x14ac:dyDescent="0.35">
      <c r="A156" s="93">
        <v>5</v>
      </c>
      <c r="B156" s="145" t="s">
        <v>499</v>
      </c>
      <c r="C156" s="163">
        <v>105</v>
      </c>
      <c r="D156" s="93" t="s">
        <v>133</v>
      </c>
      <c r="E156" s="93" t="s">
        <v>493</v>
      </c>
      <c r="F156" s="94" t="s">
        <v>135</v>
      </c>
      <c r="G156" s="94" t="s">
        <v>151</v>
      </c>
      <c r="H156" s="95"/>
      <c r="I156" s="95"/>
      <c r="J156" s="160"/>
      <c r="K156" s="95">
        <v>0.25</v>
      </c>
      <c r="L156" s="95">
        <v>0.45</v>
      </c>
      <c r="M156" s="160">
        <v>0.1125</v>
      </c>
      <c r="N156" s="179">
        <v>0.10072500000000001</v>
      </c>
      <c r="O156" s="96">
        <v>2</v>
      </c>
      <c r="P156" s="97">
        <v>95</v>
      </c>
      <c r="Q156" s="96">
        <v>1</v>
      </c>
      <c r="R156" s="161">
        <v>190</v>
      </c>
      <c r="S156" s="148" t="s">
        <v>153</v>
      </c>
      <c r="T156" s="164"/>
      <c r="U156" s="75" t="s">
        <v>491</v>
      </c>
      <c r="V156" s="149">
        <v>2</v>
      </c>
    </row>
    <row r="157" spans="1:22" ht="18" customHeight="1" x14ac:dyDescent="0.35">
      <c r="A157" s="93">
        <v>26</v>
      </c>
      <c r="B157" s="145" t="s">
        <v>499</v>
      </c>
      <c r="C157" s="163">
        <v>121</v>
      </c>
      <c r="D157" s="93" t="s">
        <v>133</v>
      </c>
      <c r="E157" s="93" t="s">
        <v>493</v>
      </c>
      <c r="F157" s="94" t="s">
        <v>135</v>
      </c>
      <c r="G157" s="94" t="s">
        <v>151</v>
      </c>
      <c r="H157" s="95"/>
      <c r="I157" s="95"/>
      <c r="J157" s="160"/>
      <c r="K157" s="95">
        <v>0.56000000000000005</v>
      </c>
      <c r="L157" s="95">
        <v>0.76</v>
      </c>
      <c r="M157" s="160">
        <v>0.42560000000000003</v>
      </c>
      <c r="N157" s="179">
        <v>7.5600000000000056E-2</v>
      </c>
      <c r="O157" s="96">
        <v>2</v>
      </c>
      <c r="P157" s="97">
        <v>95</v>
      </c>
      <c r="Q157" s="96">
        <v>1</v>
      </c>
      <c r="R157" s="161">
        <v>190</v>
      </c>
      <c r="S157" s="148" t="s">
        <v>153</v>
      </c>
      <c r="T157" s="164"/>
      <c r="U157" s="75" t="s">
        <v>491</v>
      </c>
      <c r="V157" s="149">
        <v>2</v>
      </c>
    </row>
    <row r="158" spans="1:22" ht="18" customHeight="1" x14ac:dyDescent="0.35">
      <c r="A158" s="93">
        <v>29</v>
      </c>
      <c r="B158" s="145" t="s">
        <v>502</v>
      </c>
      <c r="C158" s="163">
        <v>179</v>
      </c>
      <c r="D158" s="93" t="s">
        <v>133</v>
      </c>
      <c r="E158" s="93" t="s">
        <v>493</v>
      </c>
      <c r="F158" s="94" t="s">
        <v>78</v>
      </c>
      <c r="G158" s="94" t="s">
        <v>151</v>
      </c>
      <c r="H158" s="95"/>
      <c r="I158" s="95"/>
      <c r="J158" s="160"/>
      <c r="K158" s="95">
        <v>0.25</v>
      </c>
      <c r="L158" s="95">
        <v>0.3</v>
      </c>
      <c r="M158" s="160">
        <v>7.4999999999999997E-2</v>
      </c>
      <c r="N158" s="179">
        <v>5.4999999999999993E-2</v>
      </c>
      <c r="O158" s="96">
        <v>2</v>
      </c>
      <c r="P158" s="97">
        <v>95</v>
      </c>
      <c r="Q158" s="96">
        <v>1</v>
      </c>
      <c r="R158" s="161">
        <v>190</v>
      </c>
      <c r="S158" s="148" t="s">
        <v>153</v>
      </c>
      <c r="T158" s="164"/>
      <c r="U158" s="75" t="s">
        <v>491</v>
      </c>
      <c r="V158" s="149">
        <v>2</v>
      </c>
    </row>
    <row r="159" spans="1:22" ht="18" customHeight="1" x14ac:dyDescent="0.35">
      <c r="A159" s="93">
        <v>32</v>
      </c>
      <c r="B159" s="145" t="s">
        <v>502</v>
      </c>
      <c r="C159" s="163">
        <v>181</v>
      </c>
      <c r="D159" s="93" t="s">
        <v>133</v>
      </c>
      <c r="E159" s="93" t="s">
        <v>493</v>
      </c>
      <c r="F159" s="94" t="s">
        <v>78</v>
      </c>
      <c r="G159" s="94" t="s">
        <v>151</v>
      </c>
      <c r="H159" s="95"/>
      <c r="I159" s="95"/>
      <c r="J159" s="160"/>
      <c r="K159" s="95">
        <v>0.3</v>
      </c>
      <c r="L159" s="95">
        <v>0.4</v>
      </c>
      <c r="M159" s="160">
        <v>0.12</v>
      </c>
      <c r="N159" s="179">
        <v>9.9999999999999992E-2</v>
      </c>
      <c r="O159" s="96">
        <v>2</v>
      </c>
      <c r="P159" s="97">
        <v>95</v>
      </c>
      <c r="Q159" s="96">
        <v>1</v>
      </c>
      <c r="R159" s="161">
        <v>190</v>
      </c>
      <c r="S159" s="148" t="s">
        <v>153</v>
      </c>
      <c r="T159" s="164"/>
      <c r="U159" s="75" t="s">
        <v>491</v>
      </c>
      <c r="V159" s="149">
        <v>2</v>
      </c>
    </row>
    <row r="160" spans="1:22" ht="18" customHeight="1" x14ac:dyDescent="0.35">
      <c r="A160" s="93">
        <v>5</v>
      </c>
      <c r="B160" s="145" t="s">
        <v>503</v>
      </c>
      <c r="C160" s="163">
        <v>184</v>
      </c>
      <c r="D160" s="93" t="s">
        <v>133</v>
      </c>
      <c r="E160" s="93" t="s">
        <v>493</v>
      </c>
      <c r="F160" s="94" t="s">
        <v>78</v>
      </c>
      <c r="G160" s="94" t="s">
        <v>151</v>
      </c>
      <c r="H160" s="95"/>
      <c r="I160" s="95"/>
      <c r="J160" s="160"/>
      <c r="K160" s="95">
        <v>0.4</v>
      </c>
      <c r="L160" s="95">
        <v>0.5</v>
      </c>
      <c r="M160" s="160">
        <v>0.2</v>
      </c>
      <c r="N160" s="179">
        <v>8.0000000000000016E-2</v>
      </c>
      <c r="O160" s="96">
        <v>1</v>
      </c>
      <c r="P160" s="97">
        <v>95</v>
      </c>
      <c r="Q160" s="96">
        <v>1</v>
      </c>
      <c r="R160" s="161">
        <v>95</v>
      </c>
      <c r="S160" s="148" t="s">
        <v>153</v>
      </c>
      <c r="T160" s="164"/>
      <c r="U160" s="75" t="s">
        <v>491</v>
      </c>
      <c r="V160" s="149">
        <v>1</v>
      </c>
    </row>
    <row r="161" spans="1:22" ht="18" customHeight="1" x14ac:dyDescent="0.35">
      <c r="A161" s="93">
        <v>2</v>
      </c>
      <c r="B161" s="145" t="s">
        <v>504</v>
      </c>
      <c r="C161" s="163">
        <v>1</v>
      </c>
      <c r="D161" s="93" t="s">
        <v>185</v>
      </c>
      <c r="E161" s="93" t="s">
        <v>505</v>
      </c>
      <c r="F161" s="94" t="s">
        <v>486</v>
      </c>
      <c r="G161" s="94" t="s">
        <v>151</v>
      </c>
      <c r="H161" s="95"/>
      <c r="I161" s="95"/>
      <c r="J161" s="160"/>
      <c r="K161" s="95">
        <v>0.3</v>
      </c>
      <c r="L161" s="95">
        <v>0.3</v>
      </c>
      <c r="M161" s="160">
        <v>0.09</v>
      </c>
      <c r="N161" s="179">
        <v>7.2337499999999999E-2</v>
      </c>
      <c r="O161" s="96">
        <v>2</v>
      </c>
      <c r="P161" s="97">
        <v>95</v>
      </c>
      <c r="Q161" s="96">
        <v>1</v>
      </c>
      <c r="R161" s="161">
        <v>190</v>
      </c>
      <c r="S161" s="148" t="s">
        <v>153</v>
      </c>
      <c r="U161" s="75" t="s">
        <v>491</v>
      </c>
      <c r="V161" s="149">
        <v>2</v>
      </c>
    </row>
    <row r="162" spans="1:22" ht="18" customHeight="1" x14ac:dyDescent="0.35">
      <c r="A162" s="93">
        <v>10</v>
      </c>
      <c r="B162" s="145" t="s">
        <v>504</v>
      </c>
      <c r="C162" s="163">
        <v>8</v>
      </c>
      <c r="D162" s="93" t="s">
        <v>185</v>
      </c>
      <c r="E162" s="93" t="s">
        <v>505</v>
      </c>
      <c r="F162" s="94" t="s">
        <v>486</v>
      </c>
      <c r="G162" s="94" t="s">
        <v>151</v>
      </c>
      <c r="H162" s="95"/>
      <c r="I162" s="95"/>
      <c r="J162" s="160"/>
      <c r="K162" s="95">
        <v>0.25</v>
      </c>
      <c r="L162" s="95">
        <v>0.4</v>
      </c>
      <c r="M162" s="160">
        <v>0.1</v>
      </c>
      <c r="N162" s="179">
        <v>8.43E-2</v>
      </c>
      <c r="O162" s="96">
        <v>1</v>
      </c>
      <c r="P162" s="97">
        <v>95</v>
      </c>
      <c r="Q162" s="96">
        <v>1</v>
      </c>
      <c r="R162" s="161">
        <v>95</v>
      </c>
      <c r="S162" s="148" t="s">
        <v>153</v>
      </c>
      <c r="T162" s="164"/>
      <c r="U162" s="75" t="s">
        <v>491</v>
      </c>
      <c r="V162" s="149">
        <v>1</v>
      </c>
    </row>
    <row r="163" spans="1:22" ht="18" customHeight="1" x14ac:dyDescent="0.35">
      <c r="A163" s="93">
        <v>17</v>
      </c>
      <c r="B163" s="145" t="s">
        <v>504</v>
      </c>
      <c r="C163" s="163">
        <v>13</v>
      </c>
      <c r="D163" s="93" t="s">
        <v>185</v>
      </c>
      <c r="E163" s="93" t="s">
        <v>505</v>
      </c>
      <c r="F163" s="94" t="s">
        <v>141</v>
      </c>
      <c r="G163" s="94" t="s">
        <v>151</v>
      </c>
      <c r="H163" s="95"/>
      <c r="I163" s="95"/>
      <c r="J163" s="160"/>
      <c r="K163" s="95">
        <v>0.3</v>
      </c>
      <c r="L163" s="95">
        <v>0.55000000000000004</v>
      </c>
      <c r="M163" s="160">
        <v>0.16500000000000001</v>
      </c>
      <c r="N163" s="179">
        <v>8.4999999999999992E-2</v>
      </c>
      <c r="O163" s="96">
        <v>2</v>
      </c>
      <c r="P163" s="97">
        <v>95</v>
      </c>
      <c r="Q163" s="96">
        <v>1</v>
      </c>
      <c r="R163" s="161">
        <v>190</v>
      </c>
      <c r="S163" s="148" t="s">
        <v>153</v>
      </c>
      <c r="T163" s="164"/>
      <c r="U163" s="75" t="s">
        <v>491</v>
      </c>
      <c r="V163" s="149">
        <v>2</v>
      </c>
    </row>
    <row r="164" spans="1:22" ht="18" customHeight="1" x14ac:dyDescent="0.35">
      <c r="A164" s="93">
        <v>28</v>
      </c>
      <c r="B164" s="145" t="s">
        <v>507</v>
      </c>
      <c r="C164" s="163">
        <v>49</v>
      </c>
      <c r="D164" s="93" t="s">
        <v>185</v>
      </c>
      <c r="E164" s="93" t="s">
        <v>505</v>
      </c>
      <c r="F164" s="94" t="s">
        <v>71</v>
      </c>
      <c r="G164" s="94" t="s">
        <v>151</v>
      </c>
      <c r="H164" s="95"/>
      <c r="I164" s="95"/>
      <c r="J164" s="160"/>
      <c r="K164" s="95">
        <v>0.4</v>
      </c>
      <c r="L164" s="95">
        <v>0.4</v>
      </c>
      <c r="M164" s="160">
        <v>0.16000000000000003</v>
      </c>
      <c r="N164" s="179">
        <v>9.0000000000000024E-2</v>
      </c>
      <c r="O164" s="96">
        <v>2</v>
      </c>
      <c r="P164" s="97">
        <v>95</v>
      </c>
      <c r="Q164" s="96">
        <v>1</v>
      </c>
      <c r="R164" s="161">
        <v>190</v>
      </c>
      <c r="S164" s="148" t="s">
        <v>153</v>
      </c>
      <c r="T164" s="164"/>
      <c r="U164" s="75" t="s">
        <v>491</v>
      </c>
      <c r="V164" s="149">
        <v>2</v>
      </c>
    </row>
    <row r="165" spans="1:22" ht="18" customHeight="1" x14ac:dyDescent="0.35">
      <c r="A165" s="93">
        <v>13</v>
      </c>
      <c r="B165" s="145" t="s">
        <v>508</v>
      </c>
      <c r="C165" s="163">
        <v>65</v>
      </c>
      <c r="D165" s="93" t="s">
        <v>185</v>
      </c>
      <c r="E165" s="93" t="s">
        <v>505</v>
      </c>
      <c r="F165" s="94" t="s">
        <v>78</v>
      </c>
      <c r="G165" s="94" t="s">
        <v>151</v>
      </c>
      <c r="H165" s="95"/>
      <c r="I165" s="95"/>
      <c r="J165" s="160"/>
      <c r="K165" s="95">
        <v>0.3</v>
      </c>
      <c r="L165" s="95">
        <v>0.3</v>
      </c>
      <c r="M165" s="160">
        <v>0.09</v>
      </c>
      <c r="N165" s="179">
        <v>8.6074999999999999E-2</v>
      </c>
      <c r="O165" s="96">
        <v>2</v>
      </c>
      <c r="P165" s="97">
        <v>95</v>
      </c>
      <c r="Q165" s="96">
        <v>1</v>
      </c>
      <c r="R165" s="161">
        <v>190</v>
      </c>
      <c r="S165" s="148" t="s">
        <v>153</v>
      </c>
      <c r="T165" s="164"/>
      <c r="U165" s="75" t="s">
        <v>491</v>
      </c>
      <c r="V165" s="149">
        <v>2</v>
      </c>
    </row>
    <row r="166" spans="1:22" ht="18" customHeight="1" x14ac:dyDescent="0.35">
      <c r="A166" s="93">
        <v>3</v>
      </c>
      <c r="B166" s="145" t="s">
        <v>509</v>
      </c>
      <c r="C166" s="163">
        <v>84</v>
      </c>
      <c r="D166" s="93" t="s">
        <v>185</v>
      </c>
      <c r="E166" s="93" t="s">
        <v>505</v>
      </c>
      <c r="F166" s="94" t="s">
        <v>510</v>
      </c>
      <c r="G166" s="94" t="s">
        <v>151</v>
      </c>
      <c r="H166" s="95"/>
      <c r="I166" s="95"/>
      <c r="J166" s="160"/>
      <c r="K166" s="95">
        <v>0.3</v>
      </c>
      <c r="L166" s="95">
        <v>0.3</v>
      </c>
      <c r="M166" s="160">
        <v>0.09</v>
      </c>
      <c r="N166" s="179">
        <v>7.2337499999999999E-2</v>
      </c>
      <c r="O166" s="96">
        <v>2</v>
      </c>
      <c r="P166" s="97">
        <v>95</v>
      </c>
      <c r="Q166" s="96">
        <v>1</v>
      </c>
      <c r="R166" s="161">
        <v>190</v>
      </c>
      <c r="S166" s="148" t="s">
        <v>153</v>
      </c>
      <c r="T166" s="164"/>
      <c r="U166" s="75" t="s">
        <v>491</v>
      </c>
      <c r="V166" s="149">
        <v>2</v>
      </c>
    </row>
    <row r="167" spans="1:22" ht="18" customHeight="1" x14ac:dyDescent="0.35">
      <c r="A167" s="93">
        <v>6</v>
      </c>
      <c r="B167" s="145" t="s">
        <v>512</v>
      </c>
      <c r="C167" s="163">
        <v>5</v>
      </c>
      <c r="D167" s="93" t="s">
        <v>139</v>
      </c>
      <c r="E167" s="93" t="s">
        <v>513</v>
      </c>
      <c r="F167" s="94" t="s">
        <v>81</v>
      </c>
      <c r="G167" s="94" t="s">
        <v>151</v>
      </c>
      <c r="H167" s="95"/>
      <c r="I167" s="95"/>
      <c r="J167" s="160"/>
      <c r="K167" s="95">
        <v>0.28000000000000003</v>
      </c>
      <c r="L167" s="95">
        <v>0.5</v>
      </c>
      <c r="M167" s="160">
        <v>0.14000000000000001</v>
      </c>
      <c r="N167" s="179">
        <v>0.1</v>
      </c>
      <c r="O167" s="96">
        <v>2</v>
      </c>
      <c r="P167" s="97">
        <v>95</v>
      </c>
      <c r="Q167" s="96">
        <v>1</v>
      </c>
      <c r="R167" s="161">
        <v>190</v>
      </c>
      <c r="S167" s="148" t="s">
        <v>153</v>
      </c>
      <c r="T167" s="164"/>
      <c r="U167" s="75" t="s">
        <v>491</v>
      </c>
      <c r="V167" s="149">
        <v>2</v>
      </c>
    </row>
    <row r="168" spans="1:22" ht="18" customHeight="1" x14ac:dyDescent="0.35">
      <c r="A168" s="93">
        <v>6</v>
      </c>
      <c r="B168" s="145" t="s">
        <v>514</v>
      </c>
      <c r="C168" s="163">
        <v>31</v>
      </c>
      <c r="D168" s="93" t="s">
        <v>139</v>
      </c>
      <c r="E168" s="93" t="s">
        <v>513</v>
      </c>
      <c r="F168" s="94" t="s">
        <v>515</v>
      </c>
      <c r="G168" s="94" t="s">
        <v>151</v>
      </c>
      <c r="H168" s="95"/>
      <c r="I168" s="95"/>
      <c r="J168" s="160"/>
      <c r="K168" s="95">
        <v>0.23</v>
      </c>
      <c r="L168" s="95">
        <v>0.5</v>
      </c>
      <c r="M168" s="160">
        <v>0.115</v>
      </c>
      <c r="N168" s="179">
        <v>7.2500000000000009E-2</v>
      </c>
      <c r="O168" s="96">
        <v>1</v>
      </c>
      <c r="P168" s="97">
        <v>95</v>
      </c>
      <c r="Q168" s="96">
        <v>1</v>
      </c>
      <c r="R168" s="161">
        <v>95</v>
      </c>
      <c r="S168" s="148" t="s">
        <v>153</v>
      </c>
      <c r="T168" s="164"/>
      <c r="U168" s="75" t="s">
        <v>491</v>
      </c>
      <c r="V168" s="149">
        <v>1</v>
      </c>
    </row>
    <row r="171" spans="1:22" ht="18" customHeight="1" x14ac:dyDescent="0.35">
      <c r="A171" s="96">
        <v>1</v>
      </c>
      <c r="B171" s="177" t="s">
        <v>522</v>
      </c>
      <c r="C171" s="163"/>
      <c r="D171" s="93" t="s">
        <v>172</v>
      </c>
      <c r="E171" s="93" t="s">
        <v>523</v>
      </c>
      <c r="F171" s="94" t="s">
        <v>525</v>
      </c>
      <c r="G171" s="94" t="s">
        <v>407</v>
      </c>
      <c r="H171" s="95"/>
      <c r="I171" s="95"/>
      <c r="J171" s="160"/>
      <c r="K171" s="95">
        <v>0.08</v>
      </c>
      <c r="L171" s="95">
        <v>1.0900000000000001</v>
      </c>
      <c r="M171" s="160">
        <v>8.7200000000000014E-2</v>
      </c>
      <c r="N171" s="179">
        <v>8.7200000000000014E-2</v>
      </c>
      <c r="O171" s="96">
        <v>2</v>
      </c>
      <c r="P171" s="97">
        <v>95</v>
      </c>
      <c r="Q171" s="96">
        <v>1</v>
      </c>
      <c r="R171" s="161">
        <v>190</v>
      </c>
      <c r="S171" s="148" t="s">
        <v>153</v>
      </c>
      <c r="T171" s="103" t="s">
        <v>591</v>
      </c>
      <c r="U171" s="75" t="s">
        <v>67</v>
      </c>
      <c r="V171" s="149">
        <v>2</v>
      </c>
    </row>
    <row r="172" spans="1:22" ht="18" customHeight="1" x14ac:dyDescent="0.35">
      <c r="A172" s="93">
        <v>24</v>
      </c>
      <c r="B172" s="145" t="s">
        <v>552</v>
      </c>
      <c r="C172" s="163">
        <v>77</v>
      </c>
      <c r="D172" s="93" t="s">
        <v>139</v>
      </c>
      <c r="E172" s="93" t="s">
        <v>549</v>
      </c>
      <c r="F172" s="94" t="s">
        <v>537</v>
      </c>
      <c r="G172" s="94" t="s">
        <v>151</v>
      </c>
      <c r="H172" s="95"/>
      <c r="I172" s="95"/>
      <c r="J172" s="160"/>
      <c r="K172" s="95">
        <v>0.2</v>
      </c>
      <c r="L172" s="95">
        <v>0.4</v>
      </c>
      <c r="M172" s="160">
        <v>8.0000000000000016E-2</v>
      </c>
      <c r="N172" s="179">
        <v>6.0000000000000005E-2</v>
      </c>
      <c r="O172" s="96">
        <v>2</v>
      </c>
      <c r="P172" s="97">
        <v>95</v>
      </c>
      <c r="Q172" s="96">
        <v>1</v>
      </c>
      <c r="R172" s="161">
        <v>190</v>
      </c>
      <c r="S172" s="148" t="s">
        <v>153</v>
      </c>
      <c r="T172" s="145" t="s">
        <v>552</v>
      </c>
      <c r="U172" s="75" t="s">
        <v>157</v>
      </c>
      <c r="V172" s="149">
        <v>2</v>
      </c>
    </row>
    <row r="173" spans="1:22" ht="18" customHeight="1" x14ac:dyDescent="0.35">
      <c r="A173" s="93">
        <v>28</v>
      </c>
      <c r="B173" s="145" t="s">
        <v>553</v>
      </c>
      <c r="C173" s="163">
        <v>105</v>
      </c>
      <c r="D173" s="93" t="s">
        <v>139</v>
      </c>
      <c r="E173" s="93" t="s">
        <v>549</v>
      </c>
      <c r="F173" s="94" t="s">
        <v>429</v>
      </c>
      <c r="G173" s="94" t="s">
        <v>151</v>
      </c>
      <c r="H173" s="95"/>
      <c r="I173" s="95"/>
      <c r="J173" s="160"/>
      <c r="K173" s="95">
        <v>0.25</v>
      </c>
      <c r="L173" s="95">
        <v>0.38</v>
      </c>
      <c r="M173" s="160">
        <v>9.5000000000000001E-2</v>
      </c>
      <c r="N173" s="179">
        <v>6.5000000000000002E-2</v>
      </c>
      <c r="O173" s="96">
        <v>2</v>
      </c>
      <c r="P173" s="97">
        <v>95</v>
      </c>
      <c r="Q173" s="96">
        <v>1</v>
      </c>
      <c r="R173" s="161">
        <v>190</v>
      </c>
      <c r="S173" s="148" t="s">
        <v>153</v>
      </c>
      <c r="T173" s="145" t="s">
        <v>553</v>
      </c>
      <c r="U173" s="75" t="s">
        <v>157</v>
      </c>
      <c r="V173" s="149">
        <v>2</v>
      </c>
    </row>
    <row r="174" spans="1:22" ht="18" customHeight="1" x14ac:dyDescent="0.35">
      <c r="A174" s="93">
        <v>23</v>
      </c>
      <c r="B174" s="145" t="s">
        <v>555</v>
      </c>
      <c r="C174" s="163">
        <v>129</v>
      </c>
      <c r="D174" s="93" t="s">
        <v>139</v>
      </c>
      <c r="E174" s="93" t="s">
        <v>549</v>
      </c>
      <c r="F174" s="94" t="s">
        <v>556</v>
      </c>
      <c r="G174" s="94" t="s">
        <v>151</v>
      </c>
      <c r="H174" s="95"/>
      <c r="I174" s="95"/>
      <c r="J174" s="160"/>
      <c r="K174" s="95">
        <v>0.3</v>
      </c>
      <c r="L174" s="95">
        <v>0.3</v>
      </c>
      <c r="M174" s="160">
        <v>0.09</v>
      </c>
      <c r="N174" s="179">
        <v>6.0000000000000005E-2</v>
      </c>
      <c r="O174" s="96">
        <v>2</v>
      </c>
      <c r="P174" s="97">
        <v>95</v>
      </c>
      <c r="Q174" s="96">
        <v>1</v>
      </c>
      <c r="R174" s="161">
        <v>190</v>
      </c>
      <c r="S174" s="148" t="s">
        <v>153</v>
      </c>
      <c r="T174" s="145" t="s">
        <v>555</v>
      </c>
      <c r="U174" s="75" t="s">
        <v>157</v>
      </c>
      <c r="V174" s="149">
        <v>2</v>
      </c>
    </row>
    <row r="175" spans="1:22" ht="18" customHeight="1" x14ac:dyDescent="0.35">
      <c r="A175" s="93">
        <v>24</v>
      </c>
      <c r="B175" s="145" t="s">
        <v>555</v>
      </c>
      <c r="C175" s="163">
        <v>130</v>
      </c>
      <c r="D175" s="93" t="s">
        <v>139</v>
      </c>
      <c r="E175" s="93" t="s">
        <v>549</v>
      </c>
      <c r="F175" s="94" t="s">
        <v>556</v>
      </c>
      <c r="G175" s="94" t="s">
        <v>150</v>
      </c>
      <c r="H175" s="95"/>
      <c r="I175" s="95"/>
      <c r="J175" s="160"/>
      <c r="K175" s="95">
        <v>0.2</v>
      </c>
      <c r="L175" s="95">
        <v>0.3</v>
      </c>
      <c r="M175" s="160">
        <v>0.06</v>
      </c>
      <c r="N175" s="160"/>
      <c r="O175" s="96">
        <v>2</v>
      </c>
      <c r="P175" s="97">
        <v>95</v>
      </c>
      <c r="Q175" s="96">
        <v>1</v>
      </c>
      <c r="R175" s="161">
        <v>190</v>
      </c>
      <c r="S175" s="148" t="s">
        <v>153</v>
      </c>
      <c r="T175" s="145" t="s">
        <v>555</v>
      </c>
      <c r="U175" s="75" t="s">
        <v>157</v>
      </c>
      <c r="V175" s="149">
        <v>2</v>
      </c>
    </row>
    <row r="176" spans="1:22" ht="18" customHeight="1" x14ac:dyDescent="0.35">
      <c r="A176" s="93">
        <v>13</v>
      </c>
      <c r="B176" s="145" t="s">
        <v>558</v>
      </c>
      <c r="C176" s="163">
        <v>147</v>
      </c>
      <c r="D176" s="93" t="s">
        <v>139</v>
      </c>
      <c r="E176" s="93" t="s">
        <v>549</v>
      </c>
      <c r="F176" s="94" t="s">
        <v>559</v>
      </c>
      <c r="G176" s="94" t="s">
        <v>151</v>
      </c>
      <c r="H176" s="95"/>
      <c r="I176" s="95"/>
      <c r="J176" s="160"/>
      <c r="K176" s="95">
        <v>0.2</v>
      </c>
      <c r="L176" s="95">
        <v>0.4</v>
      </c>
      <c r="M176" s="160">
        <v>8.0000000000000016E-2</v>
      </c>
      <c r="N176" s="179">
        <v>7.9469340000000013E-2</v>
      </c>
      <c r="O176" s="96">
        <v>2</v>
      </c>
      <c r="P176" s="97">
        <v>95</v>
      </c>
      <c r="Q176" s="96">
        <v>1</v>
      </c>
      <c r="R176" s="161">
        <v>190</v>
      </c>
      <c r="S176" s="148" t="s">
        <v>153</v>
      </c>
      <c r="T176" s="145" t="s">
        <v>558</v>
      </c>
      <c r="U176" s="75" t="s">
        <v>157</v>
      </c>
      <c r="V176" s="149">
        <v>2</v>
      </c>
    </row>
    <row r="177" spans="1:22" ht="18" customHeight="1" x14ac:dyDescent="0.35">
      <c r="A177" s="93">
        <v>9</v>
      </c>
      <c r="B177" s="145" t="s">
        <v>562</v>
      </c>
      <c r="C177" s="163">
        <v>8</v>
      </c>
      <c r="D177" s="93" t="s">
        <v>172</v>
      </c>
      <c r="E177" s="93" t="s">
        <v>563</v>
      </c>
      <c r="F177" s="94" t="s">
        <v>564</v>
      </c>
      <c r="G177" s="94" t="s">
        <v>151</v>
      </c>
      <c r="H177" s="95"/>
      <c r="I177" s="95"/>
      <c r="J177" s="160"/>
      <c r="K177" s="95">
        <v>0.3</v>
      </c>
      <c r="L177" s="95">
        <v>0.5</v>
      </c>
      <c r="M177" s="160">
        <v>0.15</v>
      </c>
      <c r="N177" s="179">
        <v>9.4299999999999981E-2</v>
      </c>
      <c r="O177" s="96">
        <v>2</v>
      </c>
      <c r="P177" s="97">
        <v>95</v>
      </c>
      <c r="Q177" s="96">
        <v>1</v>
      </c>
      <c r="R177" s="161">
        <v>190</v>
      </c>
      <c r="S177" s="148" t="s">
        <v>153</v>
      </c>
      <c r="T177" s="145" t="s">
        <v>562</v>
      </c>
      <c r="U177" s="75" t="s">
        <v>67</v>
      </c>
      <c r="V177" s="149">
        <v>2</v>
      </c>
    </row>
    <row r="178" spans="1:22" ht="18" customHeight="1" x14ac:dyDescent="0.35">
      <c r="A178" s="93">
        <v>11</v>
      </c>
      <c r="B178" s="145" t="s">
        <v>562</v>
      </c>
      <c r="C178" s="163">
        <v>9</v>
      </c>
      <c r="D178" s="93" t="s">
        <v>172</v>
      </c>
      <c r="E178" s="93" t="s">
        <v>563</v>
      </c>
      <c r="F178" s="94" t="s">
        <v>564</v>
      </c>
      <c r="G178" s="94" t="s">
        <v>151</v>
      </c>
      <c r="H178" s="95"/>
      <c r="I178" s="95"/>
      <c r="J178" s="160"/>
      <c r="K178" s="95">
        <v>0.36</v>
      </c>
      <c r="L178" s="95">
        <v>1.08</v>
      </c>
      <c r="M178" s="160">
        <v>0.38880000000000003</v>
      </c>
      <c r="N178" s="179">
        <v>8.8800000000000046E-2</v>
      </c>
      <c r="O178" s="96">
        <v>1</v>
      </c>
      <c r="P178" s="97">
        <v>95</v>
      </c>
      <c r="Q178" s="96">
        <v>1</v>
      </c>
      <c r="R178" s="161">
        <v>95</v>
      </c>
      <c r="S178" s="148" t="s">
        <v>153</v>
      </c>
      <c r="T178" s="145" t="s">
        <v>562</v>
      </c>
      <c r="U178" s="75" t="s">
        <v>67</v>
      </c>
      <c r="V178" s="149">
        <v>1</v>
      </c>
    </row>
    <row r="179" spans="1:22" ht="18" customHeight="1" x14ac:dyDescent="0.35">
      <c r="A179" s="93">
        <v>3</v>
      </c>
      <c r="B179" s="145" t="s">
        <v>572</v>
      </c>
      <c r="C179" s="163">
        <v>2</v>
      </c>
      <c r="D179" s="93" t="s">
        <v>532</v>
      </c>
      <c r="E179" s="93" t="s">
        <v>573</v>
      </c>
      <c r="F179" s="94" t="s">
        <v>78</v>
      </c>
      <c r="G179" s="94" t="s">
        <v>151</v>
      </c>
      <c r="H179" s="95"/>
      <c r="I179" s="95"/>
      <c r="J179" s="160"/>
      <c r="K179" s="95">
        <v>0.3</v>
      </c>
      <c r="L179" s="95">
        <v>0.3</v>
      </c>
      <c r="M179" s="160">
        <v>0.09</v>
      </c>
      <c r="N179" s="179">
        <v>8.4112499999999993E-2</v>
      </c>
      <c r="O179" s="96">
        <v>1</v>
      </c>
      <c r="P179" s="97">
        <v>95</v>
      </c>
      <c r="Q179" s="96">
        <v>1</v>
      </c>
      <c r="R179" s="161">
        <v>95</v>
      </c>
      <c r="S179" s="148" t="s">
        <v>153</v>
      </c>
      <c r="T179" s="145" t="s">
        <v>572</v>
      </c>
      <c r="U179" s="75" t="s">
        <v>157</v>
      </c>
      <c r="V179" s="149">
        <v>1</v>
      </c>
    </row>
    <row r="180" spans="1:22" ht="18" customHeight="1" x14ac:dyDescent="0.35">
      <c r="A180" s="93">
        <v>17</v>
      </c>
      <c r="B180" s="145" t="s">
        <v>572</v>
      </c>
      <c r="C180" s="163">
        <v>14</v>
      </c>
      <c r="D180" s="93" t="s">
        <v>532</v>
      </c>
      <c r="E180" s="93" t="s">
        <v>573</v>
      </c>
      <c r="F180" s="94" t="s">
        <v>78</v>
      </c>
      <c r="G180" s="94" t="s">
        <v>151</v>
      </c>
      <c r="H180" s="95"/>
      <c r="I180" s="95"/>
      <c r="J180" s="160"/>
      <c r="K180" s="95">
        <v>0.2</v>
      </c>
      <c r="L180" s="95">
        <v>0.5</v>
      </c>
      <c r="M180" s="160">
        <v>0.1</v>
      </c>
      <c r="N180" s="179">
        <v>7.4999999999999983E-2</v>
      </c>
      <c r="O180" s="96">
        <v>2</v>
      </c>
      <c r="P180" s="97">
        <v>95</v>
      </c>
      <c r="Q180" s="96">
        <v>1</v>
      </c>
      <c r="R180" s="161">
        <v>190</v>
      </c>
      <c r="S180" s="148" t="s">
        <v>153</v>
      </c>
      <c r="T180" s="145" t="s">
        <v>572</v>
      </c>
      <c r="U180" s="75" t="s">
        <v>157</v>
      </c>
      <c r="V180" s="149">
        <v>2</v>
      </c>
    </row>
    <row r="181" spans="1:22" ht="18" customHeight="1" x14ac:dyDescent="0.35">
      <c r="A181" s="93">
        <v>22</v>
      </c>
      <c r="B181" s="145" t="s">
        <v>572</v>
      </c>
      <c r="C181" s="163">
        <v>18</v>
      </c>
      <c r="D181" s="93" t="s">
        <v>532</v>
      </c>
      <c r="E181" s="93" t="s">
        <v>573</v>
      </c>
      <c r="F181" s="94" t="s">
        <v>78</v>
      </c>
      <c r="G181" s="94" t="s">
        <v>151</v>
      </c>
      <c r="H181" s="95"/>
      <c r="I181" s="95"/>
      <c r="J181" s="160"/>
      <c r="K181" s="95">
        <v>0.2</v>
      </c>
      <c r="L181" s="95">
        <v>0.5</v>
      </c>
      <c r="M181" s="160">
        <v>0.1</v>
      </c>
      <c r="N181" s="179">
        <v>7.9602005000000017E-2</v>
      </c>
      <c r="O181" s="96">
        <v>2</v>
      </c>
      <c r="P181" s="97">
        <v>95</v>
      </c>
      <c r="Q181" s="96">
        <v>1</v>
      </c>
      <c r="R181" s="161">
        <v>190</v>
      </c>
      <c r="S181" s="148" t="s">
        <v>153</v>
      </c>
      <c r="T181" s="145" t="s">
        <v>572</v>
      </c>
      <c r="U181" s="75" t="s">
        <v>157</v>
      </c>
      <c r="V181" s="149">
        <v>2</v>
      </c>
    </row>
    <row r="182" spans="1:22" ht="18" customHeight="1" x14ac:dyDescent="0.35">
      <c r="A182" s="93">
        <v>3</v>
      </c>
      <c r="B182" s="145" t="s">
        <v>574</v>
      </c>
      <c r="C182" s="163">
        <v>2</v>
      </c>
      <c r="D182" s="93" t="s">
        <v>120</v>
      </c>
      <c r="E182" s="93" t="s">
        <v>575</v>
      </c>
      <c r="F182" s="94" t="s">
        <v>78</v>
      </c>
      <c r="G182" s="94" t="s">
        <v>151</v>
      </c>
      <c r="H182" s="95"/>
      <c r="I182" s="95"/>
      <c r="J182" s="160"/>
      <c r="K182" s="95">
        <v>0.3</v>
      </c>
      <c r="L182" s="95">
        <v>0.3</v>
      </c>
      <c r="M182" s="160">
        <v>0.09</v>
      </c>
      <c r="N182" s="179">
        <v>8.4112499999999993E-2</v>
      </c>
      <c r="O182" s="96">
        <v>1</v>
      </c>
      <c r="P182" s="97">
        <v>95</v>
      </c>
      <c r="Q182" s="96">
        <v>1</v>
      </c>
      <c r="R182" s="161">
        <v>95</v>
      </c>
      <c r="S182" s="148" t="s">
        <v>153</v>
      </c>
      <c r="T182" s="145" t="s">
        <v>574</v>
      </c>
      <c r="U182" s="75" t="s">
        <v>157</v>
      </c>
      <c r="V182" s="149">
        <v>1</v>
      </c>
    </row>
    <row r="183" spans="1:22" ht="18" customHeight="1" x14ac:dyDescent="0.35">
      <c r="A183" s="93">
        <v>16</v>
      </c>
      <c r="B183" s="145" t="s">
        <v>574</v>
      </c>
      <c r="C183" s="163">
        <v>13</v>
      </c>
      <c r="D183" s="93" t="s">
        <v>120</v>
      </c>
      <c r="E183" s="93" t="s">
        <v>575</v>
      </c>
      <c r="F183" s="94" t="s">
        <v>78</v>
      </c>
      <c r="G183" s="94" t="s">
        <v>151</v>
      </c>
      <c r="H183" s="95"/>
      <c r="I183" s="95"/>
      <c r="J183" s="160"/>
      <c r="K183" s="95">
        <v>0.25</v>
      </c>
      <c r="L183" s="95">
        <v>0.45</v>
      </c>
      <c r="M183" s="160">
        <v>0.1125</v>
      </c>
      <c r="N183" s="179">
        <v>7.7499999999999986E-2</v>
      </c>
      <c r="O183" s="96">
        <v>2</v>
      </c>
      <c r="P183" s="97">
        <v>95</v>
      </c>
      <c r="Q183" s="96">
        <v>1</v>
      </c>
      <c r="R183" s="161">
        <v>190</v>
      </c>
      <c r="S183" s="148" t="s">
        <v>153</v>
      </c>
      <c r="T183" s="145" t="s">
        <v>574</v>
      </c>
      <c r="U183" s="75" t="s">
        <v>157</v>
      </c>
      <c r="V183" s="149">
        <v>2</v>
      </c>
    </row>
    <row r="184" spans="1:22" ht="18" customHeight="1" x14ac:dyDescent="0.35">
      <c r="A184" s="93">
        <v>22</v>
      </c>
      <c r="B184" s="145" t="s">
        <v>574</v>
      </c>
      <c r="C184" s="163">
        <v>19</v>
      </c>
      <c r="D184" s="93" t="s">
        <v>120</v>
      </c>
      <c r="E184" s="93" t="s">
        <v>575</v>
      </c>
      <c r="F184" s="94" t="s">
        <v>78</v>
      </c>
      <c r="G184" s="94" t="s">
        <v>151</v>
      </c>
      <c r="H184" s="95"/>
      <c r="I184" s="95"/>
      <c r="J184" s="160"/>
      <c r="K184" s="95">
        <v>0.25</v>
      </c>
      <c r="L184" s="95">
        <v>0.4</v>
      </c>
      <c r="M184" s="160">
        <v>0.1</v>
      </c>
      <c r="N184" s="179">
        <v>6.9602005000000008E-2</v>
      </c>
      <c r="O184" s="96">
        <v>2</v>
      </c>
      <c r="P184" s="97">
        <v>95</v>
      </c>
      <c r="Q184" s="96">
        <v>1</v>
      </c>
      <c r="R184" s="161">
        <v>190</v>
      </c>
      <c r="S184" s="148" t="s">
        <v>153</v>
      </c>
      <c r="T184" s="145" t="s">
        <v>574</v>
      </c>
      <c r="U184" s="75" t="s">
        <v>157</v>
      </c>
      <c r="V184" s="149">
        <v>2</v>
      </c>
    </row>
    <row r="185" spans="1:22" ht="18" customHeight="1" x14ac:dyDescent="0.35">
      <c r="A185" s="93">
        <v>3</v>
      </c>
      <c r="B185" s="145" t="s">
        <v>576</v>
      </c>
      <c r="C185" s="163">
        <v>2</v>
      </c>
      <c r="D185" s="93" t="s">
        <v>186</v>
      </c>
      <c r="E185" s="93" t="s">
        <v>575</v>
      </c>
      <c r="F185" s="94" t="s">
        <v>78</v>
      </c>
      <c r="G185" s="94" t="s">
        <v>151</v>
      </c>
      <c r="H185" s="95"/>
      <c r="I185" s="95"/>
      <c r="J185" s="160"/>
      <c r="K185" s="95">
        <v>0.3</v>
      </c>
      <c r="L185" s="95">
        <v>0.3</v>
      </c>
      <c r="M185" s="160">
        <v>0.09</v>
      </c>
      <c r="N185" s="179">
        <v>8.4112499999999993E-2</v>
      </c>
      <c r="O185" s="96">
        <v>1</v>
      </c>
      <c r="P185" s="97">
        <v>95</v>
      </c>
      <c r="Q185" s="96">
        <v>1</v>
      </c>
      <c r="R185" s="161">
        <v>95</v>
      </c>
      <c r="S185" s="148" t="s">
        <v>153</v>
      </c>
      <c r="T185" s="145" t="s">
        <v>576</v>
      </c>
      <c r="U185" s="75" t="s">
        <v>157</v>
      </c>
      <c r="V185" s="149">
        <v>1</v>
      </c>
    </row>
    <row r="186" spans="1:22" ht="18" customHeight="1" x14ac:dyDescent="0.35">
      <c r="A186" s="93">
        <v>13</v>
      </c>
      <c r="B186" s="145" t="s">
        <v>576</v>
      </c>
      <c r="C186" s="163">
        <v>10</v>
      </c>
      <c r="D186" s="93" t="s">
        <v>186</v>
      </c>
      <c r="E186" s="93" t="s">
        <v>575</v>
      </c>
      <c r="F186" s="94" t="s">
        <v>78</v>
      </c>
      <c r="G186" s="94" t="s">
        <v>151</v>
      </c>
      <c r="H186" s="95"/>
      <c r="I186" s="95"/>
      <c r="J186" s="160"/>
      <c r="K186" s="95">
        <v>0.25</v>
      </c>
      <c r="L186" s="95">
        <v>0.45</v>
      </c>
      <c r="M186" s="160">
        <v>0.1125</v>
      </c>
      <c r="N186" s="179">
        <v>7.7499999999999999E-2</v>
      </c>
      <c r="O186" s="96">
        <v>2</v>
      </c>
      <c r="P186" s="97">
        <v>95</v>
      </c>
      <c r="Q186" s="96">
        <v>1</v>
      </c>
      <c r="R186" s="161">
        <v>190</v>
      </c>
      <c r="S186" s="148" t="s">
        <v>153</v>
      </c>
      <c r="T186" s="145" t="s">
        <v>576</v>
      </c>
      <c r="U186" s="75" t="s">
        <v>157</v>
      </c>
      <c r="V186" s="149">
        <v>2</v>
      </c>
    </row>
    <row r="187" spans="1:22" ht="18" customHeight="1" x14ac:dyDescent="0.35">
      <c r="A187" s="93">
        <v>3</v>
      </c>
      <c r="B187" s="145" t="s">
        <v>577</v>
      </c>
      <c r="C187" s="163">
        <v>2</v>
      </c>
      <c r="D187" s="93" t="s">
        <v>187</v>
      </c>
      <c r="E187" s="93" t="s">
        <v>575</v>
      </c>
      <c r="F187" s="94" t="s">
        <v>78</v>
      </c>
      <c r="G187" s="94" t="s">
        <v>151</v>
      </c>
      <c r="H187" s="95"/>
      <c r="I187" s="95"/>
      <c r="J187" s="160"/>
      <c r="K187" s="95">
        <v>0.3</v>
      </c>
      <c r="L187" s="95">
        <v>0.3</v>
      </c>
      <c r="M187" s="160">
        <v>0.09</v>
      </c>
      <c r="N187" s="179">
        <v>8.4112499999999993E-2</v>
      </c>
      <c r="O187" s="96">
        <v>1</v>
      </c>
      <c r="P187" s="97">
        <v>95</v>
      </c>
      <c r="Q187" s="96">
        <v>1</v>
      </c>
      <c r="R187" s="161">
        <v>95</v>
      </c>
      <c r="S187" s="148" t="s">
        <v>153</v>
      </c>
      <c r="T187" s="145" t="s">
        <v>577</v>
      </c>
      <c r="U187" s="75" t="s">
        <v>157</v>
      </c>
      <c r="V187" s="149">
        <v>1</v>
      </c>
    </row>
    <row r="188" spans="1:22" ht="18" customHeight="1" x14ac:dyDescent="0.35">
      <c r="A188" s="93">
        <v>16</v>
      </c>
      <c r="B188" s="145" t="s">
        <v>577</v>
      </c>
      <c r="C188" s="163">
        <v>13</v>
      </c>
      <c r="D188" s="93" t="s">
        <v>187</v>
      </c>
      <c r="E188" s="93" t="s">
        <v>575</v>
      </c>
      <c r="F188" s="94" t="s">
        <v>78</v>
      </c>
      <c r="G188" s="94" t="s">
        <v>151</v>
      </c>
      <c r="H188" s="95"/>
      <c r="I188" s="95"/>
      <c r="J188" s="160"/>
      <c r="K188" s="95">
        <v>0.25</v>
      </c>
      <c r="L188" s="95">
        <v>0.45</v>
      </c>
      <c r="M188" s="160">
        <v>0.1125</v>
      </c>
      <c r="N188" s="179">
        <v>7.7499999999999986E-2</v>
      </c>
      <c r="O188" s="96">
        <v>2</v>
      </c>
      <c r="P188" s="97">
        <v>95</v>
      </c>
      <c r="Q188" s="96">
        <v>1</v>
      </c>
      <c r="R188" s="161">
        <v>190</v>
      </c>
      <c r="S188" s="148" t="s">
        <v>153</v>
      </c>
      <c r="T188" s="145" t="s">
        <v>577</v>
      </c>
      <c r="U188" s="75" t="s">
        <v>157</v>
      </c>
      <c r="V188" s="149">
        <v>2</v>
      </c>
    </row>
    <row r="189" spans="1:22" ht="18" customHeight="1" x14ac:dyDescent="0.35">
      <c r="A189" s="93">
        <v>21</v>
      </c>
      <c r="B189" s="145" t="s">
        <v>577</v>
      </c>
      <c r="C189" s="163">
        <v>17</v>
      </c>
      <c r="D189" s="93" t="s">
        <v>187</v>
      </c>
      <c r="E189" s="93" t="s">
        <v>575</v>
      </c>
      <c r="F189" s="94" t="s">
        <v>78</v>
      </c>
      <c r="G189" s="94" t="s">
        <v>151</v>
      </c>
      <c r="H189" s="95"/>
      <c r="I189" s="95"/>
      <c r="J189" s="160"/>
      <c r="K189" s="95">
        <v>0.25</v>
      </c>
      <c r="L189" s="95">
        <v>0.4</v>
      </c>
      <c r="M189" s="160">
        <v>0.1</v>
      </c>
      <c r="N189" s="179">
        <v>6.9469340000000004E-2</v>
      </c>
      <c r="O189" s="96">
        <v>2</v>
      </c>
      <c r="P189" s="97">
        <v>95</v>
      </c>
      <c r="Q189" s="96">
        <v>1</v>
      </c>
      <c r="R189" s="161">
        <v>190</v>
      </c>
      <c r="S189" s="148" t="s">
        <v>153</v>
      </c>
      <c r="T189" s="145" t="s">
        <v>577</v>
      </c>
      <c r="U189" s="75" t="s">
        <v>157</v>
      </c>
      <c r="V189" s="149">
        <v>2</v>
      </c>
    </row>
    <row r="190" spans="1:22" ht="18" customHeight="1" x14ac:dyDescent="0.35">
      <c r="A190" s="93">
        <v>3</v>
      </c>
      <c r="B190" s="145" t="s">
        <v>578</v>
      </c>
      <c r="C190" s="163">
        <v>2</v>
      </c>
      <c r="D190" s="93" t="s">
        <v>188</v>
      </c>
      <c r="E190" s="93" t="s">
        <v>575</v>
      </c>
      <c r="F190" s="94" t="s">
        <v>78</v>
      </c>
      <c r="G190" s="94" t="s">
        <v>151</v>
      </c>
      <c r="H190" s="95"/>
      <c r="I190" s="95"/>
      <c r="J190" s="160"/>
      <c r="K190" s="95">
        <v>0.3</v>
      </c>
      <c r="L190" s="95">
        <v>0.3</v>
      </c>
      <c r="M190" s="160">
        <v>0.09</v>
      </c>
      <c r="N190" s="179">
        <v>8.4112499999999993E-2</v>
      </c>
      <c r="O190" s="96">
        <v>1</v>
      </c>
      <c r="P190" s="97">
        <v>95</v>
      </c>
      <c r="Q190" s="96">
        <v>1</v>
      </c>
      <c r="R190" s="161">
        <v>95</v>
      </c>
      <c r="S190" s="148" t="s">
        <v>153</v>
      </c>
      <c r="T190" s="145" t="s">
        <v>578</v>
      </c>
      <c r="U190" s="75" t="s">
        <v>157</v>
      </c>
      <c r="V190" s="149">
        <v>1</v>
      </c>
    </row>
    <row r="191" spans="1:22" ht="18" customHeight="1" x14ac:dyDescent="0.35">
      <c r="A191" s="93">
        <v>16</v>
      </c>
      <c r="B191" s="145" t="s">
        <v>578</v>
      </c>
      <c r="C191" s="163">
        <v>13</v>
      </c>
      <c r="D191" s="93" t="s">
        <v>188</v>
      </c>
      <c r="E191" s="93" t="s">
        <v>575</v>
      </c>
      <c r="F191" s="94" t="s">
        <v>78</v>
      </c>
      <c r="G191" s="94" t="s">
        <v>151</v>
      </c>
      <c r="H191" s="95"/>
      <c r="I191" s="95"/>
      <c r="J191" s="160"/>
      <c r="K191" s="95">
        <v>0.25</v>
      </c>
      <c r="L191" s="95">
        <v>0.4</v>
      </c>
      <c r="M191" s="160">
        <v>0.1</v>
      </c>
      <c r="N191" s="179">
        <v>6.5000000000000002E-2</v>
      </c>
      <c r="O191" s="96">
        <v>2</v>
      </c>
      <c r="P191" s="97">
        <v>95</v>
      </c>
      <c r="Q191" s="96">
        <v>1</v>
      </c>
      <c r="R191" s="161">
        <v>190</v>
      </c>
      <c r="S191" s="148" t="s">
        <v>153</v>
      </c>
      <c r="T191" s="145" t="s">
        <v>578</v>
      </c>
      <c r="U191" s="75" t="s">
        <v>157</v>
      </c>
      <c r="V191" s="149">
        <v>2</v>
      </c>
    </row>
    <row r="192" spans="1:22" ht="18" customHeight="1" x14ac:dyDescent="0.35">
      <c r="A192" s="93">
        <v>21</v>
      </c>
      <c r="B192" s="145" t="s">
        <v>578</v>
      </c>
      <c r="C192" s="163">
        <v>17</v>
      </c>
      <c r="D192" s="93" t="s">
        <v>188</v>
      </c>
      <c r="E192" s="93" t="s">
        <v>575</v>
      </c>
      <c r="F192" s="94" t="s">
        <v>78</v>
      </c>
      <c r="G192" s="94" t="s">
        <v>151</v>
      </c>
      <c r="H192" s="95"/>
      <c r="I192" s="95"/>
      <c r="J192" s="160"/>
      <c r="K192" s="95">
        <v>0.25</v>
      </c>
      <c r="L192" s="95">
        <v>0.4</v>
      </c>
      <c r="M192" s="160">
        <v>0.1</v>
      </c>
      <c r="N192" s="179">
        <v>6.920401000000001E-2</v>
      </c>
      <c r="O192" s="96">
        <v>2</v>
      </c>
      <c r="P192" s="97">
        <v>95</v>
      </c>
      <c r="Q192" s="96">
        <v>1</v>
      </c>
      <c r="R192" s="161">
        <v>190</v>
      </c>
      <c r="S192" s="148" t="s">
        <v>153</v>
      </c>
      <c r="T192" s="145" t="s">
        <v>578</v>
      </c>
      <c r="U192" s="75" t="s">
        <v>157</v>
      </c>
      <c r="V192" s="149">
        <v>2</v>
      </c>
    </row>
    <row r="193" spans="1:32" ht="18" customHeight="1" x14ac:dyDescent="0.35">
      <c r="A193" s="93">
        <v>3</v>
      </c>
      <c r="B193" s="145" t="s">
        <v>579</v>
      </c>
      <c r="C193" s="163">
        <v>2</v>
      </c>
      <c r="D193" s="93" t="s">
        <v>172</v>
      </c>
      <c r="E193" s="93" t="s">
        <v>575</v>
      </c>
      <c r="F193" s="94" t="s">
        <v>78</v>
      </c>
      <c r="G193" s="94" t="s">
        <v>151</v>
      </c>
      <c r="H193" s="95"/>
      <c r="I193" s="95"/>
      <c r="J193" s="160"/>
      <c r="K193" s="95">
        <v>0.3</v>
      </c>
      <c r="L193" s="95">
        <v>0.3</v>
      </c>
      <c r="M193" s="160">
        <v>0.09</v>
      </c>
      <c r="N193" s="179">
        <v>8.4112499999999993E-2</v>
      </c>
      <c r="O193" s="96">
        <v>1</v>
      </c>
      <c r="P193" s="97">
        <v>95</v>
      </c>
      <c r="Q193" s="96">
        <v>1</v>
      </c>
      <c r="R193" s="161">
        <v>95</v>
      </c>
      <c r="S193" s="148" t="s">
        <v>153</v>
      </c>
      <c r="T193" s="145" t="s">
        <v>579</v>
      </c>
      <c r="U193" s="75" t="s">
        <v>157</v>
      </c>
      <c r="V193" s="149">
        <v>1</v>
      </c>
    </row>
    <row r="194" spans="1:32" ht="18" customHeight="1" x14ac:dyDescent="0.35">
      <c r="A194" s="93">
        <v>2</v>
      </c>
      <c r="B194" s="145" t="s">
        <v>580</v>
      </c>
      <c r="C194" s="163">
        <v>1</v>
      </c>
      <c r="D194" s="93" t="s">
        <v>72</v>
      </c>
      <c r="E194" s="93" t="s">
        <v>581</v>
      </c>
      <c r="F194" s="94" t="s">
        <v>78</v>
      </c>
      <c r="G194" s="94" t="s">
        <v>151</v>
      </c>
      <c r="H194" s="95"/>
      <c r="I194" s="95"/>
      <c r="J194" s="160"/>
      <c r="K194" s="95">
        <v>0.3</v>
      </c>
      <c r="L194" s="95">
        <v>0.3</v>
      </c>
      <c r="M194" s="160">
        <v>0.09</v>
      </c>
      <c r="N194" s="179">
        <v>8.6074999999999999E-2</v>
      </c>
      <c r="O194" s="96">
        <v>1</v>
      </c>
      <c r="P194" s="97">
        <v>95</v>
      </c>
      <c r="Q194" s="96">
        <v>1</v>
      </c>
      <c r="R194" s="161">
        <v>95</v>
      </c>
      <c r="S194" s="148" t="s">
        <v>153</v>
      </c>
      <c r="T194" s="145" t="s">
        <v>580</v>
      </c>
      <c r="U194" s="75" t="s">
        <v>157</v>
      </c>
      <c r="V194" s="149">
        <v>1</v>
      </c>
    </row>
    <row r="195" spans="1:32" ht="18" customHeight="1" x14ac:dyDescent="0.35">
      <c r="A195" s="93">
        <v>4</v>
      </c>
      <c r="B195" s="145" t="s">
        <v>582</v>
      </c>
      <c r="C195" s="163">
        <v>3</v>
      </c>
      <c r="D195" s="93" t="s">
        <v>70</v>
      </c>
      <c r="E195" s="93" t="s">
        <v>581</v>
      </c>
      <c r="F195" s="94" t="s">
        <v>78</v>
      </c>
      <c r="G195" s="94" t="s">
        <v>151</v>
      </c>
      <c r="H195" s="95"/>
      <c r="I195" s="95"/>
      <c r="J195" s="160"/>
      <c r="K195" s="95">
        <v>0.3</v>
      </c>
      <c r="L195" s="95">
        <v>0.3</v>
      </c>
      <c r="M195" s="160">
        <v>0.09</v>
      </c>
      <c r="N195" s="179">
        <v>8.3847169999999999E-2</v>
      </c>
      <c r="O195" s="96">
        <v>1</v>
      </c>
      <c r="P195" s="97">
        <v>95</v>
      </c>
      <c r="Q195" s="96">
        <v>1</v>
      </c>
      <c r="R195" s="161">
        <v>95</v>
      </c>
      <c r="S195" s="148" t="s">
        <v>153</v>
      </c>
      <c r="T195" s="145" t="s">
        <v>582</v>
      </c>
      <c r="U195" s="75" t="s">
        <v>157</v>
      </c>
      <c r="V195" s="149">
        <v>1</v>
      </c>
    </row>
    <row r="196" spans="1:32" ht="18" customHeight="1" x14ac:dyDescent="0.35">
      <c r="A196" s="93">
        <v>2</v>
      </c>
      <c r="B196" s="145" t="s">
        <v>583</v>
      </c>
      <c r="C196" s="163">
        <v>1</v>
      </c>
      <c r="D196" s="93" t="s">
        <v>80</v>
      </c>
      <c r="E196" s="93" t="s">
        <v>581</v>
      </c>
      <c r="F196" s="94" t="s">
        <v>78</v>
      </c>
      <c r="G196" s="94" t="s">
        <v>151</v>
      </c>
      <c r="H196" s="95"/>
      <c r="I196" s="95"/>
      <c r="J196" s="160"/>
      <c r="K196" s="95">
        <v>0.3</v>
      </c>
      <c r="L196" s="95">
        <v>0.3</v>
      </c>
      <c r="M196" s="160">
        <v>0.09</v>
      </c>
      <c r="N196" s="179">
        <v>8.6074999999999999E-2</v>
      </c>
      <c r="O196" s="96">
        <v>1</v>
      </c>
      <c r="P196" s="97">
        <v>95</v>
      </c>
      <c r="Q196" s="96">
        <v>1</v>
      </c>
      <c r="R196" s="161">
        <v>95</v>
      </c>
      <c r="S196" s="148" t="s">
        <v>153</v>
      </c>
      <c r="T196" s="145" t="s">
        <v>583</v>
      </c>
      <c r="U196" s="75" t="s">
        <v>157</v>
      </c>
      <c r="V196" s="149">
        <v>1</v>
      </c>
    </row>
    <row r="197" spans="1:32" ht="18" customHeight="1" x14ac:dyDescent="0.35">
      <c r="A197" s="93">
        <v>18</v>
      </c>
      <c r="B197" s="145" t="s">
        <v>583</v>
      </c>
      <c r="C197" s="163">
        <v>13</v>
      </c>
      <c r="D197" s="93" t="s">
        <v>80</v>
      </c>
      <c r="E197" s="93" t="s">
        <v>581</v>
      </c>
      <c r="F197" s="94" t="s">
        <v>78</v>
      </c>
      <c r="G197" s="94" t="s">
        <v>151</v>
      </c>
      <c r="H197" s="95"/>
      <c r="I197" s="95"/>
      <c r="J197" s="160"/>
      <c r="K197" s="95">
        <v>0.2</v>
      </c>
      <c r="L197" s="95">
        <v>0.5</v>
      </c>
      <c r="M197" s="160">
        <v>0.1</v>
      </c>
      <c r="N197" s="179">
        <v>7.4999999999999997E-2</v>
      </c>
      <c r="O197" s="96">
        <v>2</v>
      </c>
      <c r="P197" s="97">
        <v>95</v>
      </c>
      <c r="Q197" s="96">
        <v>1</v>
      </c>
      <c r="R197" s="161">
        <v>190</v>
      </c>
      <c r="S197" s="148" t="s">
        <v>153</v>
      </c>
      <c r="T197" s="145" t="s">
        <v>583</v>
      </c>
      <c r="U197" s="75" t="s">
        <v>157</v>
      </c>
      <c r="V197" s="149">
        <v>2</v>
      </c>
    </row>
    <row r="198" spans="1:32" ht="18" customHeight="1" x14ac:dyDescent="0.35">
      <c r="A198" s="93">
        <v>21</v>
      </c>
      <c r="B198" s="145" t="s">
        <v>583</v>
      </c>
      <c r="C198" s="163">
        <v>15</v>
      </c>
      <c r="D198" s="93" t="s">
        <v>80</v>
      </c>
      <c r="E198" s="93" t="s">
        <v>581</v>
      </c>
      <c r="F198" s="94" t="s">
        <v>78</v>
      </c>
      <c r="G198" s="94" t="s">
        <v>151</v>
      </c>
      <c r="H198" s="95"/>
      <c r="I198" s="95"/>
      <c r="J198" s="160"/>
      <c r="K198" s="95">
        <v>0.2</v>
      </c>
      <c r="L198" s="95">
        <v>0.4</v>
      </c>
      <c r="M198" s="160">
        <v>8.0000000000000016E-2</v>
      </c>
      <c r="N198" s="179">
        <v>6.0000000000000012E-2</v>
      </c>
      <c r="O198" s="96">
        <v>2</v>
      </c>
      <c r="P198" s="97">
        <v>95</v>
      </c>
      <c r="Q198" s="96">
        <v>1</v>
      </c>
      <c r="R198" s="161">
        <v>190</v>
      </c>
      <c r="S198" s="148" t="s">
        <v>153</v>
      </c>
      <c r="T198" s="145" t="s">
        <v>583</v>
      </c>
      <c r="U198" s="75" t="s">
        <v>157</v>
      </c>
      <c r="V198" s="149">
        <v>2</v>
      </c>
    </row>
    <row r="199" spans="1:32" ht="18" customHeight="1" x14ac:dyDescent="0.35">
      <c r="A199" s="93">
        <v>3</v>
      </c>
      <c r="B199" s="145" t="s">
        <v>584</v>
      </c>
      <c r="C199" s="163">
        <v>2</v>
      </c>
      <c r="D199" s="93" t="s">
        <v>124</v>
      </c>
      <c r="E199" s="93" t="s">
        <v>581</v>
      </c>
      <c r="F199" s="94" t="s">
        <v>78</v>
      </c>
      <c r="G199" s="94" t="s">
        <v>151</v>
      </c>
      <c r="H199" s="95"/>
      <c r="I199" s="95"/>
      <c r="J199" s="160"/>
      <c r="K199" s="95">
        <v>0.3</v>
      </c>
      <c r="L199" s="95">
        <v>0.3</v>
      </c>
      <c r="M199" s="160">
        <v>0.09</v>
      </c>
      <c r="N199" s="179">
        <v>8.5942334999999995E-2</v>
      </c>
      <c r="O199" s="96">
        <v>1</v>
      </c>
      <c r="P199" s="97">
        <v>95</v>
      </c>
      <c r="Q199" s="96">
        <v>1</v>
      </c>
      <c r="R199" s="161">
        <v>95</v>
      </c>
      <c r="S199" s="148" t="s">
        <v>153</v>
      </c>
      <c r="T199" s="145" t="s">
        <v>584</v>
      </c>
      <c r="U199" s="75" t="s">
        <v>157</v>
      </c>
      <c r="V199" s="149">
        <v>1</v>
      </c>
    </row>
    <row r="200" spans="1:32" ht="18" customHeight="1" x14ac:dyDescent="0.35">
      <c r="A200" s="93">
        <v>20</v>
      </c>
      <c r="B200" s="145" t="s">
        <v>584</v>
      </c>
      <c r="C200" s="163">
        <v>15</v>
      </c>
      <c r="D200" s="93" t="s">
        <v>124</v>
      </c>
      <c r="E200" s="93" t="s">
        <v>581</v>
      </c>
      <c r="F200" s="94" t="s">
        <v>78</v>
      </c>
      <c r="G200" s="94" t="s">
        <v>151</v>
      </c>
      <c r="H200" s="95"/>
      <c r="I200" s="95"/>
      <c r="J200" s="160"/>
      <c r="K200" s="95">
        <v>0.2</v>
      </c>
      <c r="L200" s="95">
        <v>0.4</v>
      </c>
      <c r="M200" s="160">
        <v>8.0000000000000016E-2</v>
      </c>
      <c r="N200" s="179">
        <v>6.0000000000000012E-2</v>
      </c>
      <c r="O200" s="96">
        <v>2</v>
      </c>
      <c r="P200" s="97">
        <v>95</v>
      </c>
      <c r="Q200" s="96">
        <v>1</v>
      </c>
      <c r="R200" s="161">
        <v>190</v>
      </c>
      <c r="S200" s="148" t="s">
        <v>153</v>
      </c>
      <c r="T200" s="145" t="s">
        <v>584</v>
      </c>
      <c r="U200" s="75" t="s">
        <v>157</v>
      </c>
      <c r="V200" s="149">
        <v>2</v>
      </c>
    </row>
    <row r="201" spans="1:32" ht="18" customHeight="1" x14ac:dyDescent="0.35">
      <c r="A201" s="93">
        <v>24</v>
      </c>
      <c r="B201" s="145" t="s">
        <v>584</v>
      </c>
      <c r="C201" s="163">
        <v>18</v>
      </c>
      <c r="D201" s="93" t="s">
        <v>124</v>
      </c>
      <c r="E201" s="93" t="s">
        <v>581</v>
      </c>
      <c r="F201" s="94" t="s">
        <v>78</v>
      </c>
      <c r="G201" s="94" t="s">
        <v>151</v>
      </c>
      <c r="H201" s="95"/>
      <c r="I201" s="95"/>
      <c r="J201" s="160"/>
      <c r="K201" s="95">
        <v>0.2</v>
      </c>
      <c r="L201" s="95">
        <v>0.4</v>
      </c>
      <c r="M201" s="160">
        <v>8.0000000000000016E-2</v>
      </c>
      <c r="N201" s="179">
        <v>5.9204010000000015E-2</v>
      </c>
      <c r="O201" s="96">
        <v>2</v>
      </c>
      <c r="P201" s="97">
        <v>95</v>
      </c>
      <c r="Q201" s="96">
        <v>1</v>
      </c>
      <c r="R201" s="161">
        <v>190</v>
      </c>
      <c r="S201" s="148" t="s">
        <v>153</v>
      </c>
      <c r="T201" s="145" t="s">
        <v>584</v>
      </c>
      <c r="U201" s="75" t="s">
        <v>157</v>
      </c>
      <c r="V201" s="149">
        <v>2</v>
      </c>
    </row>
    <row r="202" spans="1:32" ht="18" customHeight="1" x14ac:dyDescent="0.35">
      <c r="A202" s="93">
        <v>28</v>
      </c>
      <c r="B202" s="145" t="s">
        <v>584</v>
      </c>
      <c r="C202" s="163">
        <v>21</v>
      </c>
      <c r="D202" s="93" t="s">
        <v>124</v>
      </c>
      <c r="E202" s="93" t="s">
        <v>581</v>
      </c>
      <c r="F202" s="94" t="s">
        <v>78</v>
      </c>
      <c r="G202" s="94" t="s">
        <v>151</v>
      </c>
      <c r="H202" s="95"/>
      <c r="I202" s="95"/>
      <c r="J202" s="160"/>
      <c r="K202" s="95">
        <v>0.26</v>
      </c>
      <c r="L202" s="95">
        <v>0.7</v>
      </c>
      <c r="M202" s="160">
        <v>0.182</v>
      </c>
      <c r="N202" s="179">
        <v>6.2E-2</v>
      </c>
      <c r="O202" s="96">
        <v>2</v>
      </c>
      <c r="P202" s="97">
        <v>95</v>
      </c>
      <c r="Q202" s="96">
        <v>1</v>
      </c>
      <c r="R202" s="161">
        <v>190</v>
      </c>
      <c r="S202" s="148" t="s">
        <v>153</v>
      </c>
      <c r="T202" s="145" t="s">
        <v>584</v>
      </c>
      <c r="U202" s="75" t="s">
        <v>157</v>
      </c>
      <c r="V202" s="149">
        <v>2</v>
      </c>
    </row>
    <row r="205" spans="1:32" ht="18" customHeight="1" thickBot="1" x14ac:dyDescent="0.4"/>
    <row r="206" spans="1:32" ht="18" customHeight="1" thickBot="1" x14ac:dyDescent="0.5">
      <c r="N206" s="99" t="s">
        <v>165</v>
      </c>
      <c r="P206" s="99"/>
      <c r="R206" s="100">
        <f>SUM(R87:R205)</f>
        <v>18240</v>
      </c>
      <c r="T206" s="165"/>
      <c r="U206" s="101"/>
      <c r="V206" s="166">
        <f>SUM(V87:V205)</f>
        <v>192</v>
      </c>
    </row>
    <row r="207" spans="1:32" ht="18" customHeight="1" thickTop="1" x14ac:dyDescent="0.35">
      <c r="W207" s="162"/>
      <c r="X207" s="162"/>
      <c r="Y207" s="162"/>
      <c r="Z207" s="162"/>
      <c r="AA207" s="162"/>
      <c r="AB207" s="162"/>
      <c r="AC207" s="162"/>
      <c r="AD207" s="162"/>
      <c r="AE207" s="162"/>
      <c r="AF207" s="162"/>
    </row>
    <row r="215" spans="1:22" ht="18" customHeight="1" x14ac:dyDescent="0.35">
      <c r="A215" s="93">
        <v>4</v>
      </c>
      <c r="B215" s="169" t="s">
        <v>238</v>
      </c>
      <c r="C215" s="169"/>
      <c r="D215" s="170" t="s">
        <v>239</v>
      </c>
      <c r="E215" s="170" t="s">
        <v>240</v>
      </c>
      <c r="F215" s="94" t="s">
        <v>241</v>
      </c>
      <c r="G215" s="94" t="s">
        <v>151</v>
      </c>
      <c r="H215" s="95"/>
      <c r="I215" s="95"/>
      <c r="J215" s="160"/>
      <c r="K215" s="95">
        <v>0.75</v>
      </c>
      <c r="L215" s="95">
        <v>0.2</v>
      </c>
      <c r="M215" s="160">
        <v>0.15000000000000002</v>
      </c>
      <c r="N215" s="160">
        <v>0.13943154500000002</v>
      </c>
      <c r="O215" s="96">
        <v>2</v>
      </c>
      <c r="P215" s="97">
        <v>150</v>
      </c>
      <c r="Q215" s="96">
        <v>1</v>
      </c>
      <c r="R215" s="161">
        <v>300</v>
      </c>
      <c r="S215" s="148"/>
      <c r="T215" s="148"/>
      <c r="U215" s="75" t="s">
        <v>69</v>
      </c>
      <c r="V215" s="103">
        <v>2</v>
      </c>
    </row>
    <row r="216" spans="1:22" ht="18" customHeight="1" x14ac:dyDescent="0.35">
      <c r="A216" s="93">
        <v>10</v>
      </c>
      <c r="B216" s="169" t="s">
        <v>251</v>
      </c>
      <c r="C216" s="169"/>
      <c r="D216" s="170" t="s">
        <v>73</v>
      </c>
      <c r="E216" s="170" t="s">
        <v>246</v>
      </c>
      <c r="F216" s="94" t="s">
        <v>247</v>
      </c>
      <c r="G216" s="94" t="s">
        <v>151</v>
      </c>
      <c r="H216" s="95"/>
      <c r="I216" s="95"/>
      <c r="J216" s="160"/>
      <c r="K216" s="95">
        <v>0.6</v>
      </c>
      <c r="L216" s="95">
        <v>0.2</v>
      </c>
      <c r="M216" s="160">
        <v>0.12</v>
      </c>
      <c r="N216" s="160">
        <v>0.119509375</v>
      </c>
      <c r="O216" s="96">
        <v>2</v>
      </c>
      <c r="P216" s="97">
        <v>150</v>
      </c>
      <c r="Q216" s="96">
        <v>1</v>
      </c>
      <c r="R216" s="161">
        <v>300</v>
      </c>
      <c r="S216" s="148"/>
      <c r="T216" s="148"/>
      <c r="U216" s="75" t="s">
        <v>67</v>
      </c>
      <c r="V216" s="103">
        <v>2</v>
      </c>
    </row>
    <row r="217" spans="1:22" ht="18" customHeight="1" x14ac:dyDescent="0.35">
      <c r="A217" s="93">
        <v>16</v>
      </c>
      <c r="B217" s="169" t="s">
        <v>261</v>
      </c>
      <c r="C217" s="169"/>
      <c r="D217" s="170" t="s">
        <v>80</v>
      </c>
      <c r="E217" s="170" t="s">
        <v>260</v>
      </c>
      <c r="F217" s="94" t="s">
        <v>81</v>
      </c>
      <c r="G217" s="94" t="s">
        <v>151</v>
      </c>
      <c r="H217" s="95"/>
      <c r="I217" s="95"/>
      <c r="J217" s="160"/>
      <c r="K217" s="95">
        <v>0.25</v>
      </c>
      <c r="L217" s="95">
        <v>0.6</v>
      </c>
      <c r="M217" s="160">
        <v>0.15</v>
      </c>
      <c r="N217" s="160">
        <v>0.13969687499999997</v>
      </c>
      <c r="O217" s="96">
        <v>2</v>
      </c>
      <c r="P217" s="97">
        <v>150</v>
      </c>
      <c r="Q217" s="96">
        <v>1</v>
      </c>
      <c r="R217" s="161">
        <v>300</v>
      </c>
      <c r="S217" s="148" t="s">
        <v>153</v>
      </c>
      <c r="T217" s="148"/>
      <c r="U217" s="75" t="s">
        <v>69</v>
      </c>
      <c r="V217" s="103">
        <v>2</v>
      </c>
    </row>
    <row r="218" spans="1:22" ht="18" customHeight="1" x14ac:dyDescent="0.35">
      <c r="A218" s="93">
        <v>17</v>
      </c>
      <c r="B218" s="169" t="s">
        <v>265</v>
      </c>
      <c r="C218" s="169"/>
      <c r="D218" s="170" t="s">
        <v>70</v>
      </c>
      <c r="E218" s="170" t="s">
        <v>266</v>
      </c>
      <c r="F218" s="94" t="s">
        <v>267</v>
      </c>
      <c r="G218" s="94" t="s">
        <v>151</v>
      </c>
      <c r="H218" s="95"/>
      <c r="I218" s="95"/>
      <c r="J218" s="160"/>
      <c r="K218" s="95">
        <v>0.2</v>
      </c>
      <c r="L218" s="95">
        <v>0.6</v>
      </c>
      <c r="M218" s="160">
        <v>0.12</v>
      </c>
      <c r="N218" s="160">
        <v>0.11509374999999999</v>
      </c>
      <c r="O218" s="96">
        <v>2</v>
      </c>
      <c r="P218" s="97">
        <v>150</v>
      </c>
      <c r="Q218" s="96">
        <v>1</v>
      </c>
      <c r="R218" s="161">
        <v>300</v>
      </c>
      <c r="S218" s="148" t="s">
        <v>153</v>
      </c>
      <c r="T218" s="148"/>
      <c r="U218" s="75" t="s">
        <v>69</v>
      </c>
      <c r="V218" s="103">
        <v>2</v>
      </c>
    </row>
    <row r="219" spans="1:22" ht="18" customHeight="1" x14ac:dyDescent="0.35">
      <c r="A219" s="93">
        <v>17</v>
      </c>
      <c r="B219" s="169" t="s">
        <v>271</v>
      </c>
      <c r="C219" s="169"/>
      <c r="D219" s="170" t="s">
        <v>72</v>
      </c>
      <c r="E219" s="170" t="s">
        <v>270</v>
      </c>
      <c r="F219" s="94" t="s">
        <v>81</v>
      </c>
      <c r="G219" s="94" t="s">
        <v>151</v>
      </c>
      <c r="H219" s="95"/>
      <c r="I219" s="95"/>
      <c r="J219" s="160"/>
      <c r="K219" s="95">
        <v>0.2</v>
      </c>
      <c r="L219" s="95">
        <v>0.6</v>
      </c>
      <c r="M219" s="160">
        <v>0.12</v>
      </c>
      <c r="N219" s="160">
        <v>0.110678125</v>
      </c>
      <c r="O219" s="96">
        <v>2</v>
      </c>
      <c r="P219" s="97">
        <v>150</v>
      </c>
      <c r="Q219" s="96">
        <v>1</v>
      </c>
      <c r="R219" s="161">
        <v>300</v>
      </c>
      <c r="S219" s="148" t="s">
        <v>153</v>
      </c>
      <c r="T219" s="148"/>
      <c r="U219" s="75" t="s">
        <v>69</v>
      </c>
      <c r="V219" s="103">
        <v>2</v>
      </c>
    </row>
    <row r="220" spans="1:22" ht="18" customHeight="1" x14ac:dyDescent="0.35">
      <c r="A220" s="93">
        <v>16</v>
      </c>
      <c r="B220" s="169" t="s">
        <v>272</v>
      </c>
      <c r="C220" s="169"/>
      <c r="D220" s="170" t="s">
        <v>82</v>
      </c>
      <c r="E220" s="170" t="s">
        <v>273</v>
      </c>
      <c r="F220" s="94" t="s">
        <v>83</v>
      </c>
      <c r="G220" s="94" t="s">
        <v>151</v>
      </c>
      <c r="H220" s="95"/>
      <c r="I220" s="95"/>
      <c r="J220" s="160"/>
      <c r="K220" s="95">
        <v>0.25</v>
      </c>
      <c r="L220" s="95">
        <v>0.5</v>
      </c>
      <c r="M220" s="160">
        <v>0.125</v>
      </c>
      <c r="N220" s="160">
        <v>0.11715</v>
      </c>
      <c r="O220" s="96">
        <v>2</v>
      </c>
      <c r="P220" s="97">
        <v>150</v>
      </c>
      <c r="Q220" s="96">
        <v>1</v>
      </c>
      <c r="R220" s="161">
        <v>300</v>
      </c>
      <c r="S220" s="148" t="s">
        <v>153</v>
      </c>
      <c r="T220" s="148"/>
      <c r="U220" s="75" t="s">
        <v>67</v>
      </c>
      <c r="V220" s="103">
        <v>2</v>
      </c>
    </row>
    <row r="221" spans="1:22" ht="18" customHeight="1" x14ac:dyDescent="0.35">
      <c r="A221" s="93">
        <v>17</v>
      </c>
      <c r="B221" s="145" t="s">
        <v>275</v>
      </c>
      <c r="C221" s="145"/>
      <c r="D221" s="170" t="s">
        <v>120</v>
      </c>
      <c r="E221" s="170" t="s">
        <v>276</v>
      </c>
      <c r="F221" s="94" t="s">
        <v>110</v>
      </c>
      <c r="G221" s="94" t="s">
        <v>151</v>
      </c>
      <c r="H221" s="95"/>
      <c r="I221" s="95"/>
      <c r="J221" s="160"/>
      <c r="K221" s="95">
        <v>0.25</v>
      </c>
      <c r="L221" s="95">
        <v>0.6</v>
      </c>
      <c r="M221" s="160">
        <v>0.15</v>
      </c>
      <c r="N221" s="160">
        <v>0.13969687499999997</v>
      </c>
      <c r="O221" s="96">
        <v>2</v>
      </c>
      <c r="P221" s="97">
        <v>150</v>
      </c>
      <c r="Q221" s="96">
        <v>1</v>
      </c>
      <c r="R221" s="161">
        <v>300</v>
      </c>
      <c r="S221" s="148"/>
      <c r="T221" s="148"/>
      <c r="U221" s="75" t="s">
        <v>157</v>
      </c>
      <c r="V221" s="103">
        <v>2</v>
      </c>
    </row>
    <row r="222" spans="1:22" ht="18" customHeight="1" x14ac:dyDescent="0.35">
      <c r="A222" s="93">
        <v>10</v>
      </c>
      <c r="B222" s="145" t="s">
        <v>303</v>
      </c>
      <c r="C222" s="145"/>
      <c r="D222" s="170" t="s">
        <v>124</v>
      </c>
      <c r="E222" s="170" t="s">
        <v>304</v>
      </c>
      <c r="F222" s="94" t="s">
        <v>78</v>
      </c>
      <c r="G222" s="94" t="s">
        <v>151</v>
      </c>
      <c r="H222" s="95"/>
      <c r="I222" s="95"/>
      <c r="J222" s="160"/>
      <c r="K222" s="95">
        <v>0.3</v>
      </c>
      <c r="L222" s="95">
        <v>0.4</v>
      </c>
      <c r="M222" s="160">
        <v>0.12</v>
      </c>
      <c r="N222" s="160">
        <v>0.11509374999999999</v>
      </c>
      <c r="O222" s="96">
        <v>2</v>
      </c>
      <c r="P222" s="97">
        <v>150</v>
      </c>
      <c r="Q222" s="96">
        <v>1</v>
      </c>
      <c r="R222" s="161">
        <v>300</v>
      </c>
      <c r="S222" s="148"/>
      <c r="T222" s="148"/>
      <c r="U222" s="75" t="s">
        <v>157</v>
      </c>
      <c r="V222" s="103">
        <v>2</v>
      </c>
    </row>
    <row r="223" spans="1:22" ht="18" customHeight="1" x14ac:dyDescent="0.35">
      <c r="A223" s="93">
        <v>21</v>
      </c>
      <c r="B223" s="145" t="s">
        <v>303</v>
      </c>
      <c r="C223" s="145"/>
      <c r="D223" s="170" t="s">
        <v>124</v>
      </c>
      <c r="E223" s="170" t="s">
        <v>304</v>
      </c>
      <c r="F223" s="94" t="s">
        <v>166</v>
      </c>
      <c r="G223" s="94" t="s">
        <v>151</v>
      </c>
      <c r="H223" s="95"/>
      <c r="I223" s="95"/>
      <c r="J223" s="160"/>
      <c r="K223" s="95">
        <v>0.3</v>
      </c>
      <c r="L223" s="95">
        <v>0.6</v>
      </c>
      <c r="M223" s="160">
        <v>0.18</v>
      </c>
      <c r="N223" s="160">
        <v>0.15007187499999999</v>
      </c>
      <c r="O223" s="96">
        <v>2</v>
      </c>
      <c r="P223" s="97">
        <v>150</v>
      </c>
      <c r="Q223" s="96">
        <v>1</v>
      </c>
      <c r="R223" s="161">
        <v>300</v>
      </c>
      <c r="S223" s="148"/>
      <c r="T223" s="148"/>
      <c r="U223" s="75" t="s">
        <v>157</v>
      </c>
      <c r="V223" s="103">
        <v>2</v>
      </c>
    </row>
    <row r="224" spans="1:22" ht="18" customHeight="1" x14ac:dyDescent="0.35">
      <c r="A224" s="93">
        <v>6</v>
      </c>
      <c r="B224" s="145" t="s">
        <v>369</v>
      </c>
      <c r="C224" s="163">
        <v>5</v>
      </c>
      <c r="D224" s="93" t="s">
        <v>139</v>
      </c>
      <c r="E224" s="93" t="s">
        <v>370</v>
      </c>
      <c r="F224" s="94" t="s">
        <v>371</v>
      </c>
      <c r="G224" s="94" t="s">
        <v>151</v>
      </c>
      <c r="H224" s="95"/>
      <c r="I224" s="95"/>
      <c r="J224" s="160"/>
      <c r="K224" s="95">
        <v>0.4</v>
      </c>
      <c r="L224" s="95">
        <v>0.4</v>
      </c>
      <c r="M224" s="160">
        <v>0.16000000000000003</v>
      </c>
      <c r="N224" s="179">
        <v>0.12000000000000002</v>
      </c>
      <c r="O224" s="96">
        <v>2</v>
      </c>
      <c r="P224" s="97">
        <v>150</v>
      </c>
      <c r="Q224" s="96">
        <v>1</v>
      </c>
      <c r="R224" s="161">
        <v>300</v>
      </c>
      <c r="S224" s="148" t="s">
        <v>153</v>
      </c>
      <c r="T224" s="164"/>
      <c r="U224" s="75" t="s">
        <v>69</v>
      </c>
      <c r="V224" s="149">
        <v>2</v>
      </c>
    </row>
    <row r="225" spans="1:22" ht="18" customHeight="1" x14ac:dyDescent="0.35">
      <c r="A225" s="93">
        <v>9</v>
      </c>
      <c r="B225" s="145" t="s">
        <v>369</v>
      </c>
      <c r="C225" s="163">
        <v>5</v>
      </c>
      <c r="D225" s="93" t="s">
        <v>139</v>
      </c>
      <c r="E225" s="93" t="s">
        <v>370</v>
      </c>
      <c r="F225" s="94" t="s">
        <v>371</v>
      </c>
      <c r="G225" s="94" t="s">
        <v>151</v>
      </c>
      <c r="H225" s="95"/>
      <c r="I225" s="95"/>
      <c r="J225" s="160"/>
      <c r="K225" s="95">
        <v>0.3</v>
      </c>
      <c r="L225" s="95">
        <v>0.5</v>
      </c>
      <c r="M225" s="160">
        <v>0.15</v>
      </c>
      <c r="N225" s="179">
        <v>0.14116875000000001</v>
      </c>
      <c r="O225" s="96">
        <v>2</v>
      </c>
      <c r="P225" s="97">
        <v>150</v>
      </c>
      <c r="Q225" s="96">
        <v>1</v>
      </c>
      <c r="R225" s="161">
        <v>300</v>
      </c>
      <c r="S225" s="148" t="s">
        <v>153</v>
      </c>
      <c r="T225" s="164"/>
      <c r="U225" s="75" t="s">
        <v>69</v>
      </c>
      <c r="V225" s="149">
        <v>2</v>
      </c>
    </row>
    <row r="226" spans="1:22" ht="18" customHeight="1" x14ac:dyDescent="0.35">
      <c r="A226" s="93">
        <v>18</v>
      </c>
      <c r="B226" s="145" t="s">
        <v>372</v>
      </c>
      <c r="C226" s="163">
        <v>16</v>
      </c>
      <c r="D226" s="93" t="s">
        <v>133</v>
      </c>
      <c r="E226" s="93" t="s">
        <v>373</v>
      </c>
      <c r="F226" s="94" t="s">
        <v>135</v>
      </c>
      <c r="G226" s="94" t="s">
        <v>151</v>
      </c>
      <c r="H226" s="95"/>
      <c r="I226" s="95"/>
      <c r="J226" s="160"/>
      <c r="K226" s="95">
        <v>0.4</v>
      </c>
      <c r="L226" s="95">
        <v>0.4</v>
      </c>
      <c r="M226" s="160">
        <v>0.16000000000000003</v>
      </c>
      <c r="N226" s="179">
        <v>0.14233750000000003</v>
      </c>
      <c r="O226" s="96">
        <v>1</v>
      </c>
      <c r="P226" s="97">
        <v>150</v>
      </c>
      <c r="Q226" s="96">
        <v>1</v>
      </c>
      <c r="R226" s="161">
        <v>150</v>
      </c>
      <c r="S226" s="148" t="s">
        <v>153</v>
      </c>
      <c r="T226" s="164"/>
      <c r="U226" s="75" t="s">
        <v>69</v>
      </c>
      <c r="V226" s="149">
        <v>1</v>
      </c>
    </row>
    <row r="227" spans="1:22" ht="18" customHeight="1" x14ac:dyDescent="0.35">
      <c r="A227" s="93">
        <v>29</v>
      </c>
      <c r="B227" s="145" t="s">
        <v>372</v>
      </c>
      <c r="C227" s="163">
        <v>26</v>
      </c>
      <c r="D227" s="93" t="s">
        <v>133</v>
      </c>
      <c r="E227" s="93" t="s">
        <v>373</v>
      </c>
      <c r="F227" s="94" t="s">
        <v>135</v>
      </c>
      <c r="G227" s="94" t="s">
        <v>151</v>
      </c>
      <c r="H227" s="95"/>
      <c r="I227" s="95"/>
      <c r="J227" s="178"/>
      <c r="K227" s="95">
        <v>0.25</v>
      </c>
      <c r="L227" s="95">
        <v>0.8</v>
      </c>
      <c r="M227" s="160">
        <v>0.2</v>
      </c>
      <c r="N227" s="179">
        <v>0.15</v>
      </c>
      <c r="O227" s="96">
        <v>1</v>
      </c>
      <c r="P227" s="97">
        <v>150</v>
      </c>
      <c r="Q227" s="96">
        <v>1</v>
      </c>
      <c r="R227" s="161">
        <v>150</v>
      </c>
      <c r="S227" s="148" t="s">
        <v>153</v>
      </c>
      <c r="T227" s="164"/>
      <c r="U227" s="75" t="s">
        <v>69</v>
      </c>
      <c r="V227" s="149">
        <v>1</v>
      </c>
    </row>
    <row r="228" spans="1:22" ht="18" customHeight="1" x14ac:dyDescent="0.35">
      <c r="A228" s="93">
        <v>17</v>
      </c>
      <c r="B228" s="145" t="s">
        <v>374</v>
      </c>
      <c r="C228" s="163">
        <v>42</v>
      </c>
      <c r="D228" s="93" t="s">
        <v>133</v>
      </c>
      <c r="E228" s="93" t="s">
        <v>373</v>
      </c>
      <c r="F228" s="94" t="s">
        <v>135</v>
      </c>
      <c r="G228" s="94" t="s">
        <v>151</v>
      </c>
      <c r="H228" s="95"/>
      <c r="I228" s="95"/>
      <c r="J228" s="178"/>
      <c r="K228" s="95">
        <v>0.25</v>
      </c>
      <c r="L228" s="95">
        <v>0.7</v>
      </c>
      <c r="M228" s="160">
        <v>0.17499999999999999</v>
      </c>
      <c r="N228" s="179">
        <v>0.13499999999999998</v>
      </c>
      <c r="O228" s="96">
        <v>1</v>
      </c>
      <c r="P228" s="97">
        <v>150</v>
      </c>
      <c r="Q228" s="96">
        <v>1</v>
      </c>
      <c r="R228" s="161">
        <v>150</v>
      </c>
      <c r="S228" s="148" t="s">
        <v>153</v>
      </c>
      <c r="T228" s="164"/>
      <c r="U228" s="75" t="s">
        <v>69</v>
      </c>
      <c r="V228" s="149">
        <v>1</v>
      </c>
    </row>
    <row r="229" spans="1:22" ht="18" customHeight="1" x14ac:dyDescent="0.35">
      <c r="A229" s="93">
        <v>5</v>
      </c>
      <c r="B229" s="145" t="s">
        <v>375</v>
      </c>
      <c r="C229" s="163">
        <v>3</v>
      </c>
      <c r="D229" s="93" t="s">
        <v>376</v>
      </c>
      <c r="E229" s="93" t="s">
        <v>377</v>
      </c>
      <c r="F229" s="94" t="s">
        <v>71</v>
      </c>
      <c r="G229" s="94" t="s">
        <v>151</v>
      </c>
      <c r="H229" s="95"/>
      <c r="I229" s="95"/>
      <c r="J229" s="160"/>
      <c r="K229" s="95">
        <v>0.3</v>
      </c>
      <c r="L229" s="95">
        <v>0.6</v>
      </c>
      <c r="M229" s="160">
        <v>0.18</v>
      </c>
      <c r="N229" s="179">
        <v>0.136825</v>
      </c>
      <c r="O229" s="96">
        <v>2</v>
      </c>
      <c r="P229" s="97">
        <v>150</v>
      </c>
      <c r="Q229" s="96">
        <v>1</v>
      </c>
      <c r="R229" s="161">
        <v>300</v>
      </c>
      <c r="S229" s="148" t="s">
        <v>153</v>
      </c>
      <c r="T229" s="164"/>
      <c r="U229" s="75" t="s">
        <v>67</v>
      </c>
      <c r="V229" s="149">
        <v>2</v>
      </c>
    </row>
    <row r="230" spans="1:22" ht="18" customHeight="1" x14ac:dyDescent="0.35">
      <c r="A230" s="93">
        <v>26</v>
      </c>
      <c r="B230" s="145" t="s">
        <v>380</v>
      </c>
      <c r="C230" s="163">
        <v>51</v>
      </c>
      <c r="D230" s="93" t="s">
        <v>188</v>
      </c>
      <c r="E230" s="93" t="s">
        <v>378</v>
      </c>
      <c r="F230" s="94" t="s">
        <v>137</v>
      </c>
      <c r="G230" s="94" t="s">
        <v>151</v>
      </c>
      <c r="H230" s="95"/>
      <c r="I230" s="95"/>
      <c r="J230" s="160"/>
      <c r="K230" s="95">
        <v>0.2</v>
      </c>
      <c r="L230" s="95">
        <v>0.6</v>
      </c>
      <c r="M230" s="160">
        <v>0.12</v>
      </c>
      <c r="N230" s="179">
        <v>0.11116875</v>
      </c>
      <c r="O230" s="96">
        <v>2</v>
      </c>
      <c r="P230" s="97">
        <v>150</v>
      </c>
      <c r="Q230" s="96">
        <v>1</v>
      </c>
      <c r="R230" s="161">
        <v>300</v>
      </c>
      <c r="S230" s="148" t="s">
        <v>153</v>
      </c>
      <c r="T230" s="164"/>
      <c r="U230" s="75" t="s">
        <v>69</v>
      </c>
      <c r="V230" s="149">
        <v>2</v>
      </c>
    </row>
    <row r="231" spans="1:22" ht="18" customHeight="1" x14ac:dyDescent="0.35">
      <c r="A231" s="93">
        <v>4</v>
      </c>
      <c r="B231" s="145" t="s">
        <v>381</v>
      </c>
      <c r="C231" s="163">
        <v>57</v>
      </c>
      <c r="D231" s="93" t="s">
        <v>188</v>
      </c>
      <c r="E231" s="93" t="s">
        <v>378</v>
      </c>
      <c r="F231" s="94" t="s">
        <v>379</v>
      </c>
      <c r="G231" s="94" t="s">
        <v>151</v>
      </c>
      <c r="H231" s="95"/>
      <c r="I231" s="95"/>
      <c r="J231" s="160"/>
      <c r="K231" s="95">
        <v>0.35</v>
      </c>
      <c r="L231" s="95">
        <v>0.4</v>
      </c>
      <c r="M231" s="160">
        <v>0.13999999999999999</v>
      </c>
      <c r="N231" s="179">
        <v>0.12528124999999998</v>
      </c>
      <c r="O231" s="96">
        <v>2</v>
      </c>
      <c r="P231" s="97">
        <v>150</v>
      </c>
      <c r="Q231" s="96">
        <v>1</v>
      </c>
      <c r="R231" s="161">
        <v>300</v>
      </c>
      <c r="S231" s="148" t="s">
        <v>153</v>
      </c>
      <c r="T231" s="164"/>
      <c r="U231" s="75" t="s">
        <v>69</v>
      </c>
      <c r="V231" s="149">
        <v>2</v>
      </c>
    </row>
    <row r="232" spans="1:22" ht="18" customHeight="1" x14ac:dyDescent="0.35">
      <c r="A232" s="93">
        <v>17</v>
      </c>
      <c r="B232" s="145" t="s">
        <v>383</v>
      </c>
      <c r="C232" s="163">
        <v>40</v>
      </c>
      <c r="D232" s="93" t="s">
        <v>172</v>
      </c>
      <c r="E232" s="93" t="s">
        <v>382</v>
      </c>
      <c r="F232" s="94" t="s">
        <v>137</v>
      </c>
      <c r="G232" s="94" t="s">
        <v>151</v>
      </c>
      <c r="H232" s="95"/>
      <c r="I232" s="95"/>
      <c r="J232" s="160"/>
      <c r="K232" s="95">
        <v>0.2</v>
      </c>
      <c r="L232" s="95">
        <v>0.6</v>
      </c>
      <c r="M232" s="160">
        <v>0.12</v>
      </c>
      <c r="N232" s="179">
        <v>0.11165937499999999</v>
      </c>
      <c r="O232" s="96">
        <v>2</v>
      </c>
      <c r="P232" s="97">
        <v>150</v>
      </c>
      <c r="Q232" s="96">
        <v>1</v>
      </c>
      <c r="R232" s="161">
        <v>300</v>
      </c>
      <c r="S232" s="148" t="s">
        <v>153</v>
      </c>
      <c r="T232" s="164"/>
      <c r="U232" s="75" t="s">
        <v>69</v>
      </c>
      <c r="V232" s="149">
        <v>2</v>
      </c>
    </row>
    <row r="233" spans="1:22" ht="18" customHeight="1" x14ac:dyDescent="0.35">
      <c r="A233" s="93">
        <v>6</v>
      </c>
      <c r="B233" s="145" t="s">
        <v>384</v>
      </c>
      <c r="C233" s="163"/>
      <c r="D233" s="93" t="s">
        <v>72</v>
      </c>
      <c r="E233" s="93"/>
      <c r="F233" s="94" t="s">
        <v>385</v>
      </c>
      <c r="G233" s="94" t="s">
        <v>151</v>
      </c>
      <c r="H233" s="95"/>
      <c r="I233" s="95"/>
      <c r="J233" s="160"/>
      <c r="K233" s="95">
        <v>0.3</v>
      </c>
      <c r="L233" s="95">
        <v>0.4</v>
      </c>
      <c r="M233" s="160">
        <v>0.12</v>
      </c>
      <c r="N233" s="179">
        <v>0.119509375</v>
      </c>
      <c r="O233" s="96">
        <v>1</v>
      </c>
      <c r="P233" s="97">
        <v>150</v>
      </c>
      <c r="Q233" s="96">
        <v>1</v>
      </c>
      <c r="R233" s="161">
        <v>150</v>
      </c>
      <c r="S233" s="148"/>
      <c r="T233" s="164"/>
      <c r="U233" s="75" t="s">
        <v>69</v>
      </c>
      <c r="V233" s="149">
        <v>1</v>
      </c>
    </row>
    <row r="234" spans="1:22" ht="18" customHeight="1" x14ac:dyDescent="0.35">
      <c r="A234" s="93">
        <v>14</v>
      </c>
      <c r="B234" s="145" t="s">
        <v>387</v>
      </c>
      <c r="C234" s="163">
        <v>13</v>
      </c>
      <c r="D234" s="93" t="s">
        <v>188</v>
      </c>
      <c r="E234" s="93" t="s">
        <v>368</v>
      </c>
      <c r="F234" s="94" t="s">
        <v>388</v>
      </c>
      <c r="G234" s="94" t="s">
        <v>151</v>
      </c>
      <c r="H234" s="95"/>
      <c r="I234" s="95"/>
      <c r="J234" s="160"/>
      <c r="K234" s="95">
        <v>0.1</v>
      </c>
      <c r="L234" s="95">
        <v>1.7</v>
      </c>
      <c r="M234" s="160">
        <v>0.17</v>
      </c>
      <c r="N234" s="179">
        <v>0.14645000000000002</v>
      </c>
      <c r="O234" s="96">
        <v>1</v>
      </c>
      <c r="P234" s="97">
        <v>150</v>
      </c>
      <c r="Q234" s="96">
        <v>1</v>
      </c>
      <c r="R234" s="161">
        <v>150</v>
      </c>
      <c r="S234" s="148" t="s">
        <v>153</v>
      </c>
      <c r="T234" s="164"/>
      <c r="U234" s="75" t="s">
        <v>69</v>
      </c>
      <c r="V234" s="149">
        <v>1</v>
      </c>
    </row>
    <row r="235" spans="1:22" ht="18" customHeight="1" x14ac:dyDescent="0.35">
      <c r="A235" s="93">
        <v>17</v>
      </c>
      <c r="B235" s="145" t="s">
        <v>389</v>
      </c>
      <c r="C235" s="163">
        <v>16</v>
      </c>
      <c r="D235" s="93" t="s">
        <v>172</v>
      </c>
      <c r="E235" s="93" t="s">
        <v>366</v>
      </c>
      <c r="F235" s="94" t="s">
        <v>388</v>
      </c>
      <c r="G235" s="94" t="s">
        <v>151</v>
      </c>
      <c r="H235" s="95"/>
      <c r="I235" s="95"/>
      <c r="J235" s="160"/>
      <c r="K235" s="95">
        <v>0.2</v>
      </c>
      <c r="L235" s="95">
        <v>0.7</v>
      </c>
      <c r="M235" s="160">
        <v>0.13999999999999999</v>
      </c>
      <c r="N235" s="179">
        <v>0.11448749999999998</v>
      </c>
      <c r="O235" s="96">
        <v>1</v>
      </c>
      <c r="P235" s="97">
        <v>150</v>
      </c>
      <c r="Q235" s="96">
        <v>1</v>
      </c>
      <c r="R235" s="161">
        <v>150</v>
      </c>
      <c r="S235" s="148" t="s">
        <v>153</v>
      </c>
      <c r="T235" s="164"/>
      <c r="U235" s="75" t="s">
        <v>69</v>
      </c>
      <c r="V235" s="149">
        <v>1</v>
      </c>
    </row>
    <row r="238" spans="1:22" ht="18" customHeight="1" x14ac:dyDescent="0.35">
      <c r="A238" s="93">
        <v>13</v>
      </c>
      <c r="B238" s="145" t="s">
        <v>414</v>
      </c>
      <c r="C238" s="163">
        <v>21</v>
      </c>
      <c r="D238" s="93" t="s">
        <v>285</v>
      </c>
      <c r="E238" s="93" t="s">
        <v>415</v>
      </c>
      <c r="F238" s="94" t="s">
        <v>371</v>
      </c>
      <c r="G238" s="94" t="s">
        <v>151</v>
      </c>
      <c r="H238" s="95"/>
      <c r="I238" s="95"/>
      <c r="J238" s="160"/>
      <c r="K238" s="95">
        <v>0.4</v>
      </c>
      <c r="L238" s="95">
        <v>0.4</v>
      </c>
      <c r="M238" s="160">
        <v>0.16000000000000003</v>
      </c>
      <c r="N238" s="160">
        <v>0.14233750000000003</v>
      </c>
      <c r="O238" s="96">
        <v>2</v>
      </c>
      <c r="P238" s="97">
        <v>150</v>
      </c>
      <c r="Q238" s="96">
        <v>1</v>
      </c>
      <c r="R238" s="161">
        <v>300</v>
      </c>
      <c r="S238" s="148" t="s">
        <v>153</v>
      </c>
      <c r="T238" s="164"/>
      <c r="U238" s="75" t="s">
        <v>69</v>
      </c>
      <c r="V238" s="149">
        <v>2</v>
      </c>
    </row>
    <row r="239" spans="1:22" ht="18" customHeight="1" x14ac:dyDescent="0.35">
      <c r="A239" s="93">
        <v>16</v>
      </c>
      <c r="B239" s="145" t="s">
        <v>417</v>
      </c>
      <c r="C239" s="163">
        <v>12</v>
      </c>
      <c r="D239" s="93" t="s">
        <v>185</v>
      </c>
      <c r="E239" s="93" t="s">
        <v>418</v>
      </c>
      <c r="F239" s="94" t="s">
        <v>397</v>
      </c>
      <c r="G239" s="94" t="s">
        <v>151</v>
      </c>
      <c r="H239" s="95"/>
      <c r="I239" s="95"/>
      <c r="J239" s="178"/>
      <c r="K239" s="95">
        <v>0.2</v>
      </c>
      <c r="L239" s="95">
        <v>0.6</v>
      </c>
      <c r="M239" s="160">
        <v>0.12</v>
      </c>
      <c r="N239" s="160">
        <v>0.11116875</v>
      </c>
      <c r="O239" s="96">
        <v>1</v>
      </c>
      <c r="P239" s="97">
        <v>150</v>
      </c>
      <c r="Q239" s="96">
        <v>1</v>
      </c>
      <c r="R239" s="161">
        <v>150</v>
      </c>
      <c r="S239" s="148" t="s">
        <v>153</v>
      </c>
      <c r="T239" s="164"/>
      <c r="U239" s="75" t="s">
        <v>69</v>
      </c>
      <c r="V239" s="149">
        <v>1</v>
      </c>
    </row>
    <row r="240" spans="1:22" ht="18" customHeight="1" x14ac:dyDescent="0.35">
      <c r="A240" s="93">
        <v>9</v>
      </c>
      <c r="B240" s="145" t="s">
        <v>428</v>
      </c>
      <c r="C240" s="163">
        <v>7</v>
      </c>
      <c r="D240" s="93" t="s">
        <v>187</v>
      </c>
      <c r="E240" s="93" t="s">
        <v>399</v>
      </c>
      <c r="F240" s="94" t="s">
        <v>280</v>
      </c>
      <c r="G240" s="94" t="s">
        <v>151</v>
      </c>
      <c r="H240" s="95"/>
      <c r="I240" s="95"/>
      <c r="J240" s="160"/>
      <c r="K240" s="95">
        <v>0.3</v>
      </c>
      <c r="L240" s="95">
        <v>0.4</v>
      </c>
      <c r="M240" s="160">
        <v>0.12</v>
      </c>
      <c r="N240" s="160">
        <v>0.11558437499999999</v>
      </c>
      <c r="O240" s="96">
        <v>1</v>
      </c>
      <c r="P240" s="97">
        <v>150</v>
      </c>
      <c r="Q240" s="96">
        <v>1</v>
      </c>
      <c r="R240" s="161">
        <v>150</v>
      </c>
      <c r="S240" s="148"/>
      <c r="T240" s="164"/>
      <c r="U240" s="75" t="s">
        <v>69</v>
      </c>
      <c r="V240" s="149">
        <v>1</v>
      </c>
    </row>
    <row r="241" spans="1:22" ht="18" customHeight="1" x14ac:dyDescent="0.35">
      <c r="A241" s="93">
        <v>21</v>
      </c>
      <c r="B241" s="145" t="s">
        <v>432</v>
      </c>
      <c r="C241" s="163">
        <v>15</v>
      </c>
      <c r="D241" s="93" t="s">
        <v>120</v>
      </c>
      <c r="E241" s="93" t="s">
        <v>393</v>
      </c>
      <c r="F241" s="94" t="s">
        <v>385</v>
      </c>
      <c r="G241" s="94" t="s">
        <v>151</v>
      </c>
      <c r="H241" s="95"/>
      <c r="I241" s="95"/>
      <c r="J241" s="160"/>
      <c r="K241" s="95">
        <v>0.4</v>
      </c>
      <c r="L241" s="95">
        <v>0.4</v>
      </c>
      <c r="M241" s="160">
        <v>0.16000000000000003</v>
      </c>
      <c r="N241" s="160">
        <v>0.14430000000000004</v>
      </c>
      <c r="O241" s="96">
        <v>1</v>
      </c>
      <c r="P241" s="97">
        <v>150</v>
      </c>
      <c r="Q241" s="96">
        <v>1</v>
      </c>
      <c r="R241" s="161">
        <v>150</v>
      </c>
      <c r="S241" s="148"/>
      <c r="T241" s="164"/>
      <c r="U241" s="75" t="s">
        <v>69</v>
      </c>
      <c r="V241" s="149">
        <v>1</v>
      </c>
    </row>
    <row r="244" spans="1:22" ht="18" customHeight="1" x14ac:dyDescent="0.35">
      <c r="A244" s="93">
        <v>27</v>
      </c>
      <c r="B244" s="145" t="s">
        <v>456</v>
      </c>
      <c r="C244" s="163">
        <v>25</v>
      </c>
      <c r="D244" s="93" t="s">
        <v>129</v>
      </c>
      <c r="E244" s="93" t="s">
        <v>457</v>
      </c>
      <c r="F244" s="94" t="s">
        <v>458</v>
      </c>
      <c r="G244" s="94" t="s">
        <v>151</v>
      </c>
      <c r="H244" s="95"/>
      <c r="I244" s="95"/>
      <c r="J244" s="160"/>
      <c r="K244" s="95">
        <v>0.2</v>
      </c>
      <c r="L244" s="95">
        <v>0.75</v>
      </c>
      <c r="M244" s="160">
        <v>0.15000000000000002</v>
      </c>
      <c r="N244" s="179">
        <v>0.13</v>
      </c>
      <c r="O244" s="96">
        <v>2</v>
      </c>
      <c r="P244" s="97">
        <v>150</v>
      </c>
      <c r="Q244" s="96">
        <v>1</v>
      </c>
      <c r="R244" s="161">
        <v>300</v>
      </c>
      <c r="S244" s="148" t="s">
        <v>153</v>
      </c>
      <c r="T244" s="164"/>
      <c r="U244" s="75" t="s">
        <v>67</v>
      </c>
      <c r="V244" s="149">
        <v>2</v>
      </c>
    </row>
    <row r="245" spans="1:22" ht="18" customHeight="1" x14ac:dyDescent="0.35">
      <c r="A245" s="93">
        <v>30</v>
      </c>
      <c r="B245" s="145" t="s">
        <v>459</v>
      </c>
      <c r="C245" s="163">
        <v>52</v>
      </c>
      <c r="D245" s="93" t="s">
        <v>129</v>
      </c>
      <c r="E245" s="93" t="s">
        <v>457</v>
      </c>
      <c r="F245" s="94" t="s">
        <v>446</v>
      </c>
      <c r="G245" s="94" t="s">
        <v>151</v>
      </c>
      <c r="H245" s="95"/>
      <c r="I245" s="95"/>
      <c r="J245" s="160"/>
      <c r="K245" s="95">
        <v>0.26</v>
      </c>
      <c r="L245" s="95">
        <v>0.3</v>
      </c>
      <c r="M245" s="160">
        <v>7.8E-2</v>
      </c>
      <c r="N245" s="179">
        <v>0.11399999999999996</v>
      </c>
      <c r="O245" s="96">
        <v>2</v>
      </c>
      <c r="P245" s="97">
        <v>150</v>
      </c>
      <c r="Q245" s="96">
        <v>3</v>
      </c>
      <c r="R245" s="161">
        <v>900</v>
      </c>
      <c r="S245" s="148" t="s">
        <v>153</v>
      </c>
      <c r="T245" s="164"/>
      <c r="U245" s="75" t="s">
        <v>67</v>
      </c>
      <c r="V245" s="149">
        <v>6</v>
      </c>
    </row>
    <row r="246" spans="1:22" ht="18" customHeight="1" x14ac:dyDescent="0.35">
      <c r="A246" s="93">
        <v>9</v>
      </c>
      <c r="B246" s="145" t="s">
        <v>460</v>
      </c>
      <c r="C246" s="163">
        <v>62</v>
      </c>
      <c r="D246" s="93" t="s">
        <v>129</v>
      </c>
      <c r="E246" s="93" t="s">
        <v>457</v>
      </c>
      <c r="F246" s="94" t="s">
        <v>461</v>
      </c>
      <c r="G246" s="94" t="s">
        <v>151</v>
      </c>
      <c r="H246" s="95"/>
      <c r="I246" s="95"/>
      <c r="J246" s="160"/>
      <c r="K246" s="95">
        <v>0.25</v>
      </c>
      <c r="L246" s="95">
        <v>0.6</v>
      </c>
      <c r="M246" s="160">
        <v>0.15</v>
      </c>
      <c r="N246" s="179">
        <v>0.14545170999999998</v>
      </c>
      <c r="O246" s="96">
        <v>2</v>
      </c>
      <c r="P246" s="97">
        <v>150</v>
      </c>
      <c r="Q246" s="96">
        <v>1</v>
      </c>
      <c r="R246" s="161">
        <v>300</v>
      </c>
      <c r="S246" s="148" t="s">
        <v>153</v>
      </c>
      <c r="T246" s="164"/>
      <c r="U246" s="75" t="s">
        <v>67</v>
      </c>
      <c r="V246" s="149">
        <v>2</v>
      </c>
    </row>
    <row r="247" spans="1:22" ht="18" customHeight="1" x14ac:dyDescent="0.35">
      <c r="A247" s="93">
        <v>2</v>
      </c>
      <c r="B247" s="145" t="s">
        <v>467</v>
      </c>
      <c r="C247" s="163">
        <v>26</v>
      </c>
      <c r="D247" s="93" t="s">
        <v>133</v>
      </c>
      <c r="E247" s="93" t="s">
        <v>466</v>
      </c>
      <c r="F247" s="94" t="s">
        <v>441</v>
      </c>
      <c r="G247" s="94" t="s">
        <v>151</v>
      </c>
      <c r="H247" s="95"/>
      <c r="I247" s="95"/>
      <c r="J247" s="160"/>
      <c r="K247" s="95">
        <v>0.4</v>
      </c>
      <c r="L247" s="95">
        <v>0.4</v>
      </c>
      <c r="M247" s="160">
        <v>0.16000000000000003</v>
      </c>
      <c r="N247" s="179">
        <v>0.12765093500000002</v>
      </c>
      <c r="O247" s="96">
        <v>1</v>
      </c>
      <c r="P247" s="97">
        <v>150</v>
      </c>
      <c r="Q247" s="96">
        <v>1</v>
      </c>
      <c r="R247" s="161">
        <v>150</v>
      </c>
      <c r="S247" s="148" t="s">
        <v>153</v>
      </c>
      <c r="T247" s="164"/>
      <c r="U247" s="75" t="s">
        <v>157</v>
      </c>
      <c r="V247" s="149">
        <v>1</v>
      </c>
    </row>
    <row r="248" spans="1:22" ht="18" customHeight="1" x14ac:dyDescent="0.35">
      <c r="A248" s="93">
        <v>2</v>
      </c>
      <c r="B248" s="145" t="s">
        <v>468</v>
      </c>
      <c r="C248" s="163">
        <v>54</v>
      </c>
      <c r="D248" s="93" t="s">
        <v>133</v>
      </c>
      <c r="E248" s="93" t="s">
        <v>466</v>
      </c>
      <c r="F248" s="94" t="s">
        <v>440</v>
      </c>
      <c r="G248" s="94" t="s">
        <v>151</v>
      </c>
      <c r="H248" s="95"/>
      <c r="I248" s="95"/>
      <c r="J248" s="178"/>
      <c r="K248" s="95">
        <v>0.3</v>
      </c>
      <c r="L248" s="95">
        <v>1.1499999999999999</v>
      </c>
      <c r="M248" s="160">
        <v>0.34499999999999997</v>
      </c>
      <c r="N248" s="179">
        <v>0.14499999999999996</v>
      </c>
      <c r="O248" s="96">
        <v>2</v>
      </c>
      <c r="P248" s="97">
        <v>150</v>
      </c>
      <c r="Q248" s="96">
        <v>1</v>
      </c>
      <c r="R248" s="161">
        <v>300</v>
      </c>
      <c r="S248" s="148" t="s">
        <v>153</v>
      </c>
      <c r="T248" s="164"/>
      <c r="U248" s="75" t="s">
        <v>157</v>
      </c>
      <c r="V248" s="149">
        <v>2</v>
      </c>
    </row>
    <row r="249" spans="1:22" ht="18" customHeight="1" x14ac:dyDescent="0.35">
      <c r="A249" s="93">
        <v>15</v>
      </c>
      <c r="B249" s="145" t="s">
        <v>468</v>
      </c>
      <c r="C249" s="163">
        <v>65</v>
      </c>
      <c r="D249" s="93" t="s">
        <v>133</v>
      </c>
      <c r="E249" s="93" t="s">
        <v>466</v>
      </c>
      <c r="F249" s="94" t="s">
        <v>440</v>
      </c>
      <c r="G249" s="94" t="s">
        <v>151</v>
      </c>
      <c r="H249" s="95"/>
      <c r="I249" s="95"/>
      <c r="J249" s="178"/>
      <c r="K249" s="95">
        <v>0.35</v>
      </c>
      <c r="L249" s="95">
        <v>1.08</v>
      </c>
      <c r="M249" s="160">
        <v>0.378</v>
      </c>
      <c r="N249" s="179">
        <v>0.128</v>
      </c>
      <c r="O249" s="96">
        <v>2</v>
      </c>
      <c r="P249" s="97">
        <v>150</v>
      </c>
      <c r="Q249" s="96">
        <v>1</v>
      </c>
      <c r="R249" s="161">
        <v>300</v>
      </c>
      <c r="S249" s="148" t="s">
        <v>153</v>
      </c>
      <c r="T249" s="164"/>
      <c r="U249" s="75" t="s">
        <v>157</v>
      </c>
      <c r="V249" s="149">
        <v>2</v>
      </c>
    </row>
    <row r="250" spans="1:22" ht="18" customHeight="1" x14ac:dyDescent="0.35">
      <c r="A250" s="93">
        <v>24</v>
      </c>
      <c r="B250" s="145" t="s">
        <v>468</v>
      </c>
      <c r="C250" s="163">
        <v>74</v>
      </c>
      <c r="D250" s="93" t="s">
        <v>133</v>
      </c>
      <c r="E250" s="93" t="s">
        <v>466</v>
      </c>
      <c r="F250" s="94" t="s">
        <v>439</v>
      </c>
      <c r="G250" s="94" t="s">
        <v>151</v>
      </c>
      <c r="H250" s="95"/>
      <c r="I250" s="95"/>
      <c r="J250" s="178"/>
      <c r="K250" s="95">
        <v>0.3</v>
      </c>
      <c r="L250" s="95">
        <v>0.6</v>
      </c>
      <c r="M250" s="160">
        <v>0.18</v>
      </c>
      <c r="N250" s="179">
        <v>0.15</v>
      </c>
      <c r="O250" s="96">
        <v>2</v>
      </c>
      <c r="P250" s="97">
        <v>150</v>
      </c>
      <c r="Q250" s="96">
        <v>1</v>
      </c>
      <c r="R250" s="161">
        <v>300</v>
      </c>
      <c r="S250" s="148" t="s">
        <v>153</v>
      </c>
      <c r="T250" s="164"/>
      <c r="U250" s="75" t="s">
        <v>157</v>
      </c>
      <c r="V250" s="149">
        <v>2</v>
      </c>
    </row>
    <row r="253" spans="1:22" ht="18" customHeight="1" x14ac:dyDescent="0.35">
      <c r="A253" s="93">
        <v>6</v>
      </c>
      <c r="B253" s="145" t="s">
        <v>495</v>
      </c>
      <c r="C253" s="163">
        <v>29</v>
      </c>
      <c r="D253" s="93" t="s">
        <v>133</v>
      </c>
      <c r="E253" s="93" t="s">
        <v>493</v>
      </c>
      <c r="F253" s="94" t="s">
        <v>159</v>
      </c>
      <c r="G253" s="94" t="s">
        <v>151</v>
      </c>
      <c r="H253" s="95"/>
      <c r="I253" s="95"/>
      <c r="J253" s="160"/>
      <c r="K253" s="95">
        <v>0.4</v>
      </c>
      <c r="L253" s="95">
        <v>0.4</v>
      </c>
      <c r="M253" s="160">
        <v>0.16000000000000003</v>
      </c>
      <c r="N253" s="179">
        <v>0.13518638000000002</v>
      </c>
      <c r="O253" s="96">
        <v>1</v>
      </c>
      <c r="P253" s="97">
        <v>150</v>
      </c>
      <c r="Q253" s="96">
        <v>1</v>
      </c>
      <c r="R253" s="161">
        <v>150</v>
      </c>
      <c r="S253" s="148" t="s">
        <v>153</v>
      </c>
      <c r="T253" s="164"/>
      <c r="U253" s="75" t="s">
        <v>491</v>
      </c>
      <c r="V253" s="149">
        <v>1</v>
      </c>
    </row>
    <row r="254" spans="1:22" ht="18" customHeight="1" x14ac:dyDescent="0.35">
      <c r="A254" s="93">
        <v>22</v>
      </c>
      <c r="B254" s="145" t="s">
        <v>495</v>
      </c>
      <c r="C254" s="163">
        <v>40</v>
      </c>
      <c r="D254" s="93" t="s">
        <v>133</v>
      </c>
      <c r="E254" s="93" t="s">
        <v>493</v>
      </c>
      <c r="F254" s="94" t="s">
        <v>71</v>
      </c>
      <c r="G254" s="94" t="s">
        <v>151</v>
      </c>
      <c r="H254" s="95"/>
      <c r="I254" s="95"/>
      <c r="J254" s="160"/>
      <c r="K254" s="95">
        <v>0.3</v>
      </c>
      <c r="L254" s="95">
        <v>0.8</v>
      </c>
      <c r="M254" s="160">
        <v>0.24</v>
      </c>
      <c r="N254" s="179">
        <v>0.12</v>
      </c>
      <c r="O254" s="96">
        <v>2</v>
      </c>
      <c r="P254" s="97">
        <v>150</v>
      </c>
      <c r="Q254" s="96">
        <v>1</v>
      </c>
      <c r="R254" s="161">
        <v>300</v>
      </c>
      <c r="S254" s="148" t="s">
        <v>153</v>
      </c>
      <c r="T254" s="164"/>
      <c r="U254" s="75" t="s">
        <v>491</v>
      </c>
      <c r="V254" s="149">
        <v>2</v>
      </c>
    </row>
    <row r="255" spans="1:22" ht="18" customHeight="1" x14ac:dyDescent="0.35">
      <c r="A255" s="93">
        <v>12</v>
      </c>
      <c r="B255" s="145" t="s">
        <v>497</v>
      </c>
      <c r="C255" s="163">
        <v>57</v>
      </c>
      <c r="D255" s="93" t="s">
        <v>133</v>
      </c>
      <c r="E255" s="93" t="s">
        <v>493</v>
      </c>
      <c r="F255" s="94" t="s">
        <v>159</v>
      </c>
      <c r="G255" s="94" t="s">
        <v>151</v>
      </c>
      <c r="H255" s="95"/>
      <c r="I255" s="95"/>
      <c r="J255" s="160"/>
      <c r="K255" s="95">
        <v>0.3</v>
      </c>
      <c r="L255" s="95">
        <v>0.45</v>
      </c>
      <c r="M255" s="160">
        <v>0.13500000000000001</v>
      </c>
      <c r="N255" s="179">
        <v>0.1193</v>
      </c>
      <c r="O255" s="96">
        <v>2</v>
      </c>
      <c r="P255" s="97">
        <v>150</v>
      </c>
      <c r="Q255" s="96">
        <v>1</v>
      </c>
      <c r="R255" s="161">
        <v>300</v>
      </c>
      <c r="S255" s="148" t="s">
        <v>153</v>
      </c>
      <c r="T255" s="164"/>
      <c r="U255" s="75" t="s">
        <v>491</v>
      </c>
      <c r="V255" s="149">
        <v>2</v>
      </c>
    </row>
    <row r="256" spans="1:22" ht="18" customHeight="1" x14ac:dyDescent="0.35">
      <c r="A256" s="93">
        <v>25</v>
      </c>
      <c r="B256" s="145" t="s">
        <v>497</v>
      </c>
      <c r="C256" s="163">
        <v>68</v>
      </c>
      <c r="D256" s="93" t="s">
        <v>133</v>
      </c>
      <c r="E256" s="93" t="s">
        <v>493</v>
      </c>
      <c r="F256" s="94" t="s">
        <v>71</v>
      </c>
      <c r="G256" s="94" t="s">
        <v>151</v>
      </c>
      <c r="H256" s="95"/>
      <c r="I256" s="95"/>
      <c r="J256" s="160"/>
      <c r="K256" s="95">
        <v>0.35</v>
      </c>
      <c r="L256" s="95">
        <v>1.18</v>
      </c>
      <c r="M256" s="160">
        <v>0.41299999999999998</v>
      </c>
      <c r="N256" s="179">
        <v>0.13799999999999998</v>
      </c>
      <c r="O256" s="96">
        <v>2</v>
      </c>
      <c r="P256" s="97">
        <v>150</v>
      </c>
      <c r="Q256" s="96">
        <v>1</v>
      </c>
      <c r="R256" s="161">
        <v>300</v>
      </c>
      <c r="S256" s="148" t="s">
        <v>153</v>
      </c>
      <c r="T256" s="164"/>
      <c r="U256" s="75" t="s">
        <v>491</v>
      </c>
      <c r="V256" s="149">
        <v>2</v>
      </c>
    </row>
    <row r="257" spans="1:22" ht="18" customHeight="1" x14ac:dyDescent="0.35">
      <c r="A257" s="93">
        <v>31</v>
      </c>
      <c r="B257" s="145" t="s">
        <v>497</v>
      </c>
      <c r="C257" s="163">
        <v>73</v>
      </c>
      <c r="D257" s="93" t="s">
        <v>133</v>
      </c>
      <c r="E257" s="93" t="s">
        <v>493</v>
      </c>
      <c r="F257" s="94" t="s">
        <v>71</v>
      </c>
      <c r="G257" s="94" t="s">
        <v>151</v>
      </c>
      <c r="H257" s="95"/>
      <c r="I257" s="95"/>
      <c r="J257" s="160"/>
      <c r="K257" s="95">
        <v>0.25</v>
      </c>
      <c r="L257" s="95">
        <v>0.5</v>
      </c>
      <c r="M257" s="160">
        <v>0.125</v>
      </c>
      <c r="N257" s="179">
        <v>0.105</v>
      </c>
      <c r="O257" s="96">
        <v>2</v>
      </c>
      <c r="P257" s="97">
        <v>150</v>
      </c>
      <c r="Q257" s="96">
        <v>1</v>
      </c>
      <c r="R257" s="161">
        <v>300</v>
      </c>
      <c r="S257" s="148" t="s">
        <v>153</v>
      </c>
      <c r="T257" s="164"/>
      <c r="U257" s="75" t="s">
        <v>491</v>
      </c>
      <c r="V257" s="149">
        <v>2</v>
      </c>
    </row>
    <row r="258" spans="1:22" ht="18" customHeight="1" x14ac:dyDescent="0.35">
      <c r="A258" s="93">
        <v>5</v>
      </c>
      <c r="B258" s="145" t="s">
        <v>498</v>
      </c>
      <c r="C258" s="163">
        <v>78</v>
      </c>
      <c r="D258" s="93" t="s">
        <v>133</v>
      </c>
      <c r="E258" s="93" t="s">
        <v>493</v>
      </c>
      <c r="F258" s="94" t="s">
        <v>135</v>
      </c>
      <c r="G258" s="94" t="s">
        <v>151</v>
      </c>
      <c r="H258" s="95"/>
      <c r="I258" s="95"/>
      <c r="J258" s="160"/>
      <c r="K258" s="95">
        <v>0.25</v>
      </c>
      <c r="L258" s="95">
        <v>0.5</v>
      </c>
      <c r="M258" s="160">
        <v>0.125</v>
      </c>
      <c r="N258" s="179">
        <v>0.105</v>
      </c>
      <c r="O258" s="96">
        <v>2</v>
      </c>
      <c r="P258" s="97">
        <v>150</v>
      </c>
      <c r="Q258" s="96">
        <v>1</v>
      </c>
      <c r="R258" s="161">
        <v>300</v>
      </c>
      <c r="S258" s="148" t="s">
        <v>153</v>
      </c>
      <c r="T258" s="164"/>
      <c r="U258" s="75" t="s">
        <v>491</v>
      </c>
      <c r="V258" s="149">
        <v>2</v>
      </c>
    </row>
    <row r="259" spans="1:22" ht="18" customHeight="1" x14ac:dyDescent="0.35">
      <c r="A259" s="93">
        <v>17</v>
      </c>
      <c r="B259" s="145" t="s">
        <v>498</v>
      </c>
      <c r="C259" s="163">
        <v>86</v>
      </c>
      <c r="D259" s="93" t="s">
        <v>133</v>
      </c>
      <c r="E259" s="93" t="s">
        <v>493</v>
      </c>
      <c r="F259" s="94" t="s">
        <v>135</v>
      </c>
      <c r="G259" s="94" t="s">
        <v>151</v>
      </c>
      <c r="H259" s="95"/>
      <c r="I259" s="95"/>
      <c r="J259" s="160"/>
      <c r="K259" s="95">
        <v>0.46</v>
      </c>
      <c r="L259" s="95">
        <v>1.5</v>
      </c>
      <c r="M259" s="160">
        <v>0.69000000000000006</v>
      </c>
      <c r="N259" s="179">
        <v>0.13000000000000012</v>
      </c>
      <c r="O259" s="96">
        <v>2</v>
      </c>
      <c r="P259" s="97">
        <v>150</v>
      </c>
      <c r="Q259" s="96">
        <v>1</v>
      </c>
      <c r="R259" s="161">
        <v>300</v>
      </c>
      <c r="S259" s="148" t="s">
        <v>153</v>
      </c>
      <c r="T259" s="164"/>
      <c r="U259" s="75" t="s">
        <v>491</v>
      </c>
      <c r="V259" s="149">
        <v>2</v>
      </c>
    </row>
    <row r="260" spans="1:22" ht="18" customHeight="1" x14ac:dyDescent="0.35">
      <c r="A260" s="93">
        <v>27</v>
      </c>
      <c r="B260" s="145" t="s">
        <v>498</v>
      </c>
      <c r="C260" s="163">
        <v>93</v>
      </c>
      <c r="D260" s="93" t="s">
        <v>133</v>
      </c>
      <c r="E260" s="93" t="s">
        <v>493</v>
      </c>
      <c r="F260" s="94" t="s">
        <v>135</v>
      </c>
      <c r="G260" s="94" t="s">
        <v>151</v>
      </c>
      <c r="H260" s="95"/>
      <c r="I260" s="95"/>
      <c r="J260" s="160"/>
      <c r="K260" s="95">
        <v>0.25</v>
      </c>
      <c r="L260" s="95">
        <v>0.8</v>
      </c>
      <c r="M260" s="160">
        <v>0.2</v>
      </c>
      <c r="N260" s="179">
        <v>0.11250000000000002</v>
      </c>
      <c r="O260" s="96">
        <v>2</v>
      </c>
      <c r="P260" s="97">
        <v>150</v>
      </c>
      <c r="Q260" s="96">
        <v>1</v>
      </c>
      <c r="R260" s="161">
        <v>300</v>
      </c>
      <c r="S260" s="148" t="s">
        <v>153</v>
      </c>
      <c r="T260" s="164"/>
      <c r="U260" s="75" t="s">
        <v>491</v>
      </c>
      <c r="V260" s="149">
        <v>2</v>
      </c>
    </row>
    <row r="261" spans="1:22" ht="18" customHeight="1" x14ac:dyDescent="0.35">
      <c r="A261" s="93">
        <v>2</v>
      </c>
      <c r="B261" s="145" t="s">
        <v>499</v>
      </c>
      <c r="C261" s="163">
        <v>103</v>
      </c>
      <c r="D261" s="93" t="s">
        <v>133</v>
      </c>
      <c r="E261" s="93" t="s">
        <v>493</v>
      </c>
      <c r="F261" s="94" t="s">
        <v>135</v>
      </c>
      <c r="G261" s="94" t="s">
        <v>151</v>
      </c>
      <c r="H261" s="95"/>
      <c r="I261" s="95"/>
      <c r="J261" s="160"/>
      <c r="K261" s="95">
        <v>0.3</v>
      </c>
      <c r="L261" s="95">
        <v>0.5</v>
      </c>
      <c r="M261" s="160">
        <v>0.15</v>
      </c>
      <c r="N261" s="179">
        <v>0.14215</v>
      </c>
      <c r="O261" s="96">
        <v>2</v>
      </c>
      <c r="P261" s="97">
        <v>150</v>
      </c>
      <c r="Q261" s="96">
        <v>1</v>
      </c>
      <c r="R261" s="161">
        <v>300</v>
      </c>
      <c r="S261" s="148" t="s">
        <v>153</v>
      </c>
      <c r="U261" s="75" t="s">
        <v>491</v>
      </c>
      <c r="V261" s="149">
        <v>2</v>
      </c>
    </row>
    <row r="262" spans="1:22" ht="18" customHeight="1" x14ac:dyDescent="0.35">
      <c r="A262" s="93">
        <v>17</v>
      </c>
      <c r="B262" s="145" t="s">
        <v>499</v>
      </c>
      <c r="C262" s="163">
        <v>115</v>
      </c>
      <c r="D262" s="93" t="s">
        <v>133</v>
      </c>
      <c r="E262" s="93" t="s">
        <v>493</v>
      </c>
      <c r="F262" s="94" t="s">
        <v>135</v>
      </c>
      <c r="G262" s="94" t="s">
        <v>151</v>
      </c>
      <c r="H262" s="95"/>
      <c r="I262" s="95"/>
      <c r="J262" s="160"/>
      <c r="K262" s="95">
        <v>0.3</v>
      </c>
      <c r="L262" s="95">
        <v>0.45</v>
      </c>
      <c r="M262" s="160">
        <v>0.13500000000000001</v>
      </c>
      <c r="N262" s="179">
        <v>0.10948750000000002</v>
      </c>
      <c r="O262" s="96">
        <v>2</v>
      </c>
      <c r="P262" s="97">
        <v>150</v>
      </c>
      <c r="Q262" s="96">
        <v>1</v>
      </c>
      <c r="R262" s="161">
        <v>300</v>
      </c>
      <c r="S262" s="148" t="s">
        <v>153</v>
      </c>
      <c r="T262" s="164"/>
      <c r="U262" s="75" t="s">
        <v>491</v>
      </c>
      <c r="V262" s="149">
        <v>2</v>
      </c>
    </row>
    <row r="263" spans="1:22" ht="18" customHeight="1" x14ac:dyDescent="0.35">
      <c r="A263" s="93">
        <v>6</v>
      </c>
      <c r="B263" s="145" t="s">
        <v>500</v>
      </c>
      <c r="C263" s="163">
        <v>134</v>
      </c>
      <c r="D263" s="93" t="s">
        <v>133</v>
      </c>
      <c r="E263" s="93" t="s">
        <v>493</v>
      </c>
      <c r="F263" s="94" t="s">
        <v>135</v>
      </c>
      <c r="G263" s="94" t="s">
        <v>151</v>
      </c>
      <c r="H263" s="95"/>
      <c r="I263" s="95"/>
      <c r="J263" s="160"/>
      <c r="K263" s="95">
        <v>0.15</v>
      </c>
      <c r="L263" s="95">
        <v>1</v>
      </c>
      <c r="M263" s="160">
        <v>0.15</v>
      </c>
      <c r="N263" s="179">
        <v>0.148275355</v>
      </c>
      <c r="O263" s="96">
        <v>2</v>
      </c>
      <c r="P263" s="97">
        <v>150</v>
      </c>
      <c r="Q263" s="96">
        <v>1</v>
      </c>
      <c r="R263" s="161">
        <v>300</v>
      </c>
      <c r="S263" s="148" t="s">
        <v>153</v>
      </c>
      <c r="T263" s="164"/>
      <c r="U263" s="75" t="s">
        <v>491</v>
      </c>
      <c r="V263" s="149">
        <v>2</v>
      </c>
    </row>
    <row r="264" spans="1:22" ht="18" customHeight="1" x14ac:dyDescent="0.35">
      <c r="A264" s="93">
        <v>8</v>
      </c>
      <c r="B264" s="145" t="s">
        <v>500</v>
      </c>
      <c r="C264" s="163">
        <v>135</v>
      </c>
      <c r="D264" s="93" t="s">
        <v>133</v>
      </c>
      <c r="E264" s="93" t="s">
        <v>493</v>
      </c>
      <c r="F264" s="94" t="s">
        <v>135</v>
      </c>
      <c r="G264" s="94" t="s">
        <v>151</v>
      </c>
      <c r="H264" s="95"/>
      <c r="I264" s="95"/>
      <c r="J264" s="160"/>
      <c r="K264" s="95">
        <v>0.42</v>
      </c>
      <c r="L264" s="95">
        <v>1.1000000000000001</v>
      </c>
      <c r="M264" s="160">
        <v>0.46200000000000002</v>
      </c>
      <c r="N264" s="179">
        <v>0.11200000000000004</v>
      </c>
      <c r="O264" s="96">
        <v>2</v>
      </c>
      <c r="P264" s="97">
        <v>150</v>
      </c>
      <c r="Q264" s="96">
        <v>1</v>
      </c>
      <c r="R264" s="161">
        <v>300</v>
      </c>
      <c r="S264" s="148" t="s">
        <v>153</v>
      </c>
      <c r="T264" s="164"/>
      <c r="U264" s="75" t="s">
        <v>491</v>
      </c>
      <c r="V264" s="149">
        <v>2</v>
      </c>
    </row>
    <row r="265" spans="1:22" ht="18" customHeight="1" x14ac:dyDescent="0.35">
      <c r="A265" s="93">
        <v>23</v>
      </c>
      <c r="B265" s="145" t="s">
        <v>502</v>
      </c>
      <c r="C265" s="163">
        <v>174</v>
      </c>
      <c r="D265" s="93" t="s">
        <v>133</v>
      </c>
      <c r="E265" s="93" t="s">
        <v>493</v>
      </c>
      <c r="F265" s="94" t="s">
        <v>78</v>
      </c>
      <c r="G265" s="94" t="s">
        <v>151</v>
      </c>
      <c r="H265" s="95"/>
      <c r="I265" s="95"/>
      <c r="J265" s="160"/>
      <c r="K265" s="95">
        <v>0.3</v>
      </c>
      <c r="L265" s="95">
        <v>0.5</v>
      </c>
      <c r="M265" s="160">
        <v>0.15</v>
      </c>
      <c r="N265" s="179">
        <v>0.10999999999999999</v>
      </c>
      <c r="O265" s="96">
        <v>2</v>
      </c>
      <c r="P265" s="97">
        <v>150</v>
      </c>
      <c r="Q265" s="96">
        <v>1</v>
      </c>
      <c r="R265" s="161">
        <v>300</v>
      </c>
      <c r="S265" s="148" t="s">
        <v>153</v>
      </c>
      <c r="T265" s="164"/>
      <c r="U265" s="75" t="s">
        <v>491</v>
      </c>
      <c r="V265" s="149">
        <v>2</v>
      </c>
    </row>
    <row r="266" spans="1:22" ht="18" customHeight="1" x14ac:dyDescent="0.35">
      <c r="A266" s="93">
        <v>8</v>
      </c>
      <c r="B266" s="145" t="s">
        <v>503</v>
      </c>
      <c r="C266" s="163">
        <v>186</v>
      </c>
      <c r="D266" s="93" t="s">
        <v>133</v>
      </c>
      <c r="E266" s="93" t="s">
        <v>493</v>
      </c>
      <c r="F266" s="94" t="s">
        <v>78</v>
      </c>
      <c r="G266" s="94" t="s">
        <v>151</v>
      </c>
      <c r="H266" s="95"/>
      <c r="I266" s="95"/>
      <c r="J266" s="160"/>
      <c r="K266" s="95">
        <v>0.5</v>
      </c>
      <c r="L266" s="95">
        <v>0.7</v>
      </c>
      <c r="M266" s="160">
        <v>0.35</v>
      </c>
      <c r="N266" s="179">
        <v>0.10999999999999999</v>
      </c>
      <c r="O266" s="96">
        <v>1</v>
      </c>
      <c r="P266" s="97">
        <v>150</v>
      </c>
      <c r="Q266" s="96">
        <v>1</v>
      </c>
      <c r="R266" s="161">
        <v>150</v>
      </c>
      <c r="S266" s="148" t="s">
        <v>153</v>
      </c>
      <c r="T266" s="164"/>
      <c r="U266" s="75" t="s">
        <v>491</v>
      </c>
      <c r="V266" s="149">
        <v>1</v>
      </c>
    </row>
    <row r="267" spans="1:22" ht="18" customHeight="1" x14ac:dyDescent="0.35">
      <c r="A267" s="93">
        <v>15</v>
      </c>
      <c r="B267" s="145" t="s">
        <v>503</v>
      </c>
      <c r="C267" s="163">
        <v>190</v>
      </c>
      <c r="D267" s="93" t="s">
        <v>133</v>
      </c>
      <c r="E267" s="93" t="s">
        <v>493</v>
      </c>
      <c r="F267" s="94" t="s">
        <v>71</v>
      </c>
      <c r="G267" s="94" t="s">
        <v>151</v>
      </c>
      <c r="H267" s="95"/>
      <c r="I267" s="95"/>
      <c r="J267" s="160"/>
      <c r="K267" s="95">
        <v>0.4</v>
      </c>
      <c r="L267" s="95">
        <v>1.08</v>
      </c>
      <c r="M267" s="160">
        <v>0.43200000000000005</v>
      </c>
      <c r="N267" s="179">
        <v>0.13200000000000006</v>
      </c>
      <c r="O267" s="96">
        <v>2</v>
      </c>
      <c r="P267" s="97">
        <v>150</v>
      </c>
      <c r="Q267" s="96">
        <v>1</v>
      </c>
      <c r="R267" s="161">
        <v>300</v>
      </c>
      <c r="S267" s="148" t="s">
        <v>153</v>
      </c>
      <c r="T267" s="164"/>
      <c r="U267" s="75" t="s">
        <v>491</v>
      </c>
      <c r="V267" s="149">
        <v>2</v>
      </c>
    </row>
    <row r="268" spans="1:22" ht="18" customHeight="1" x14ac:dyDescent="0.35">
      <c r="A268" s="93">
        <v>30</v>
      </c>
      <c r="B268" s="145" t="s">
        <v>508</v>
      </c>
      <c r="C268" s="163">
        <v>78</v>
      </c>
      <c r="D268" s="93" t="s">
        <v>185</v>
      </c>
      <c r="E268" s="93" t="s">
        <v>505</v>
      </c>
      <c r="F268" s="94" t="s">
        <v>78</v>
      </c>
      <c r="G268" s="94" t="s">
        <v>151</v>
      </c>
      <c r="H268" s="95"/>
      <c r="I268" s="95"/>
      <c r="J268" s="160"/>
      <c r="K268" s="95">
        <v>0.3</v>
      </c>
      <c r="L268" s="95">
        <v>0.6</v>
      </c>
      <c r="M268" s="160">
        <v>0.18</v>
      </c>
      <c r="N268" s="179">
        <v>0.12999999999999998</v>
      </c>
      <c r="O268" s="96">
        <v>2</v>
      </c>
      <c r="P268" s="97">
        <v>150</v>
      </c>
      <c r="Q268" s="96">
        <v>1</v>
      </c>
      <c r="R268" s="161">
        <v>300</v>
      </c>
      <c r="S268" s="148" t="s">
        <v>153</v>
      </c>
      <c r="T268" s="164"/>
      <c r="U268" s="75" t="s">
        <v>491</v>
      </c>
      <c r="V268" s="149">
        <v>2</v>
      </c>
    </row>
    <row r="271" spans="1:22" ht="18" customHeight="1" x14ac:dyDescent="0.35">
      <c r="A271" s="93">
        <v>9</v>
      </c>
      <c r="B271" s="145" t="s">
        <v>548</v>
      </c>
      <c r="C271" s="163">
        <v>8</v>
      </c>
      <c r="D271" s="93" t="s">
        <v>139</v>
      </c>
      <c r="E271" s="93" t="s">
        <v>549</v>
      </c>
      <c r="F271" s="94" t="s">
        <v>429</v>
      </c>
      <c r="G271" s="94" t="s">
        <v>151</v>
      </c>
      <c r="H271" s="95"/>
      <c r="I271" s="95"/>
      <c r="J271" s="160"/>
      <c r="K271" s="95">
        <v>0.3</v>
      </c>
      <c r="L271" s="95">
        <v>0.4</v>
      </c>
      <c r="M271" s="160">
        <v>0.12</v>
      </c>
      <c r="N271" s="179">
        <v>0.11116875</v>
      </c>
      <c r="O271" s="96">
        <v>2</v>
      </c>
      <c r="P271" s="97">
        <v>150</v>
      </c>
      <c r="Q271" s="96">
        <v>1</v>
      </c>
      <c r="R271" s="161">
        <v>300</v>
      </c>
      <c r="S271" s="148" t="s">
        <v>153</v>
      </c>
      <c r="T271" s="145" t="s">
        <v>548</v>
      </c>
      <c r="U271" s="75" t="s">
        <v>157</v>
      </c>
      <c r="V271" s="149">
        <v>2</v>
      </c>
    </row>
    <row r="272" spans="1:22" ht="18" customHeight="1" x14ac:dyDescent="0.35">
      <c r="A272" s="93">
        <v>16</v>
      </c>
      <c r="B272" s="145" t="s">
        <v>548</v>
      </c>
      <c r="C272" s="163">
        <v>14</v>
      </c>
      <c r="D272" s="93" t="s">
        <v>139</v>
      </c>
      <c r="E272" s="93" t="s">
        <v>549</v>
      </c>
      <c r="F272" s="94" t="s">
        <v>429</v>
      </c>
      <c r="G272" s="94" t="s">
        <v>151</v>
      </c>
      <c r="H272" s="95"/>
      <c r="I272" s="95"/>
      <c r="J272" s="160"/>
      <c r="K272" s="95">
        <v>0.2</v>
      </c>
      <c r="L272" s="95">
        <v>0.9</v>
      </c>
      <c r="M272" s="160">
        <v>0.18000000000000002</v>
      </c>
      <c r="N272" s="179">
        <v>0.14175312500000001</v>
      </c>
      <c r="O272" s="96">
        <v>2</v>
      </c>
      <c r="P272" s="97">
        <v>150</v>
      </c>
      <c r="Q272" s="96">
        <v>1</v>
      </c>
      <c r="R272" s="161">
        <v>300</v>
      </c>
      <c r="S272" s="148" t="s">
        <v>153</v>
      </c>
      <c r="T272" s="145" t="s">
        <v>548</v>
      </c>
      <c r="U272" s="75" t="s">
        <v>157</v>
      </c>
      <c r="V272" s="149">
        <v>2</v>
      </c>
    </row>
    <row r="273" spans="1:22" ht="18" customHeight="1" x14ac:dyDescent="0.35">
      <c r="A273" s="93">
        <v>10</v>
      </c>
      <c r="B273" s="145" t="s">
        <v>553</v>
      </c>
      <c r="C273" s="163">
        <v>91</v>
      </c>
      <c r="D273" s="93" t="s">
        <v>139</v>
      </c>
      <c r="E273" s="93" t="s">
        <v>549</v>
      </c>
      <c r="F273" s="94" t="s">
        <v>461</v>
      </c>
      <c r="G273" s="94" t="s">
        <v>151</v>
      </c>
      <c r="H273" s="95"/>
      <c r="I273" s="95"/>
      <c r="J273" s="160"/>
      <c r="K273" s="95">
        <v>0.3</v>
      </c>
      <c r="L273" s="95">
        <v>0.4</v>
      </c>
      <c r="M273" s="160">
        <v>0.12</v>
      </c>
      <c r="N273" s="179">
        <v>0.11411249999999999</v>
      </c>
      <c r="O273" s="96">
        <v>2</v>
      </c>
      <c r="P273" s="97">
        <v>150</v>
      </c>
      <c r="Q273" s="96">
        <v>1</v>
      </c>
      <c r="R273" s="161">
        <v>300</v>
      </c>
      <c r="S273" s="148" t="s">
        <v>153</v>
      </c>
      <c r="T273" s="145" t="s">
        <v>553</v>
      </c>
      <c r="U273" s="75" t="s">
        <v>157</v>
      </c>
      <c r="V273" s="149">
        <v>2</v>
      </c>
    </row>
    <row r="274" spans="1:22" ht="18" customHeight="1" x14ac:dyDescent="0.35">
      <c r="A274" s="93">
        <v>33</v>
      </c>
      <c r="B274" s="145" t="s">
        <v>553</v>
      </c>
      <c r="C274" s="163">
        <v>109</v>
      </c>
      <c r="D274" s="93" t="s">
        <v>139</v>
      </c>
      <c r="E274" s="93" t="s">
        <v>549</v>
      </c>
      <c r="F274" s="94" t="s">
        <v>429</v>
      </c>
      <c r="G274" s="94" t="s">
        <v>151</v>
      </c>
      <c r="H274" s="95"/>
      <c r="I274" s="95"/>
      <c r="J274" s="160"/>
      <c r="K274" s="95">
        <v>0.25</v>
      </c>
      <c r="L274" s="95">
        <v>0.5</v>
      </c>
      <c r="M274" s="160">
        <v>0.125</v>
      </c>
      <c r="N274" s="179">
        <v>0.105</v>
      </c>
      <c r="O274" s="96">
        <v>2</v>
      </c>
      <c r="P274" s="97">
        <v>150</v>
      </c>
      <c r="Q274" s="96">
        <v>1</v>
      </c>
      <c r="R274" s="161">
        <v>300</v>
      </c>
      <c r="S274" s="148" t="s">
        <v>153</v>
      </c>
      <c r="T274" s="145" t="s">
        <v>553</v>
      </c>
      <c r="U274" s="75" t="s">
        <v>157</v>
      </c>
      <c r="V274" s="149">
        <v>2</v>
      </c>
    </row>
    <row r="275" spans="1:22" ht="18" customHeight="1" x14ac:dyDescent="0.35">
      <c r="A275" s="93">
        <v>11</v>
      </c>
      <c r="B275" s="145" t="s">
        <v>555</v>
      </c>
      <c r="C275" s="163">
        <v>119</v>
      </c>
      <c r="D275" s="93" t="s">
        <v>139</v>
      </c>
      <c r="E275" s="93" t="s">
        <v>549</v>
      </c>
      <c r="F275" s="94" t="s">
        <v>556</v>
      </c>
      <c r="G275" s="94" t="s">
        <v>151</v>
      </c>
      <c r="H275" s="95"/>
      <c r="I275" s="95"/>
      <c r="J275" s="160"/>
      <c r="K275" s="95">
        <v>0.2</v>
      </c>
      <c r="L275" s="95">
        <v>0.8</v>
      </c>
      <c r="M275" s="160">
        <v>0.16000000000000003</v>
      </c>
      <c r="N275" s="179">
        <v>0.11500000000000002</v>
      </c>
      <c r="O275" s="96">
        <v>1</v>
      </c>
      <c r="P275" s="97">
        <v>150</v>
      </c>
      <c r="Q275" s="96">
        <v>1</v>
      </c>
      <c r="R275" s="161">
        <v>150</v>
      </c>
      <c r="S275" s="148" t="s">
        <v>153</v>
      </c>
      <c r="T275" s="145" t="s">
        <v>555</v>
      </c>
      <c r="U275" s="75" t="s">
        <v>157</v>
      </c>
      <c r="V275" s="149">
        <v>1</v>
      </c>
    </row>
    <row r="276" spans="1:22" ht="18" customHeight="1" x14ac:dyDescent="0.35">
      <c r="A276" s="93">
        <v>32</v>
      </c>
      <c r="B276" s="145" t="s">
        <v>555</v>
      </c>
      <c r="C276" s="163">
        <v>137</v>
      </c>
      <c r="D276" s="93" t="s">
        <v>139</v>
      </c>
      <c r="E276" s="93" t="s">
        <v>549</v>
      </c>
      <c r="F276" s="94" t="s">
        <v>557</v>
      </c>
      <c r="G276" s="94" t="s">
        <v>151</v>
      </c>
      <c r="H276" s="95"/>
      <c r="I276" s="95"/>
      <c r="J276" s="160"/>
      <c r="K276" s="95">
        <v>0.24</v>
      </c>
      <c r="L276" s="95">
        <v>0.6</v>
      </c>
      <c r="M276" s="160">
        <v>0.14399999999999999</v>
      </c>
      <c r="N276" s="179">
        <v>0.10867499999999999</v>
      </c>
      <c r="O276" s="96">
        <v>2</v>
      </c>
      <c r="P276" s="97">
        <v>150</v>
      </c>
      <c r="Q276" s="96">
        <v>1</v>
      </c>
      <c r="R276" s="161">
        <v>300</v>
      </c>
      <c r="S276" s="148" t="s">
        <v>153</v>
      </c>
      <c r="T276" s="145" t="s">
        <v>555</v>
      </c>
      <c r="U276" s="75" t="s">
        <v>157</v>
      </c>
      <c r="V276" s="149">
        <v>2</v>
      </c>
    </row>
    <row r="277" spans="1:22" ht="18" customHeight="1" x14ac:dyDescent="0.35">
      <c r="A277" s="93">
        <v>10</v>
      </c>
      <c r="B277" s="145" t="s">
        <v>560</v>
      </c>
      <c r="C277" s="163">
        <v>9</v>
      </c>
      <c r="D277" s="93" t="s">
        <v>172</v>
      </c>
      <c r="E277" s="93" t="s">
        <v>561</v>
      </c>
      <c r="F277" s="94" t="s">
        <v>525</v>
      </c>
      <c r="G277" s="94" t="s">
        <v>151</v>
      </c>
      <c r="H277" s="95"/>
      <c r="I277" s="95"/>
      <c r="J277" s="160"/>
      <c r="K277" s="95">
        <v>0.3</v>
      </c>
      <c r="L277" s="95">
        <v>0.5</v>
      </c>
      <c r="M277" s="160">
        <v>0.15</v>
      </c>
      <c r="N277" s="179">
        <v>0.13282812500000002</v>
      </c>
      <c r="O277" s="96">
        <v>2</v>
      </c>
      <c r="P277" s="97">
        <v>150</v>
      </c>
      <c r="Q277" s="96">
        <v>1</v>
      </c>
      <c r="R277" s="161">
        <v>300</v>
      </c>
      <c r="S277" s="148" t="s">
        <v>153</v>
      </c>
      <c r="T277" s="145" t="s">
        <v>560</v>
      </c>
      <c r="U277" s="75" t="s">
        <v>67</v>
      </c>
      <c r="V277" s="149">
        <v>2</v>
      </c>
    </row>
    <row r="278" spans="1:22" ht="18" customHeight="1" x14ac:dyDescent="0.35">
      <c r="A278" s="93">
        <v>20</v>
      </c>
      <c r="B278" s="145" t="s">
        <v>560</v>
      </c>
      <c r="C278" s="163">
        <v>17</v>
      </c>
      <c r="D278" s="93" t="s">
        <v>172</v>
      </c>
      <c r="E278" s="93" t="s">
        <v>561</v>
      </c>
      <c r="F278" s="94" t="s">
        <v>525</v>
      </c>
      <c r="G278" s="94" t="s">
        <v>151</v>
      </c>
      <c r="H278" s="95"/>
      <c r="I278" s="95"/>
      <c r="J278" s="160"/>
      <c r="K278" s="95">
        <v>0.25</v>
      </c>
      <c r="L278" s="95">
        <v>0.6</v>
      </c>
      <c r="M278" s="160">
        <v>0.15</v>
      </c>
      <c r="N278" s="179">
        <v>0.12999999999999998</v>
      </c>
      <c r="O278" s="96">
        <v>2</v>
      </c>
      <c r="P278" s="97">
        <v>150</v>
      </c>
      <c r="Q278" s="96">
        <v>1</v>
      </c>
      <c r="R278" s="161">
        <v>300</v>
      </c>
      <c r="S278" s="148" t="s">
        <v>153</v>
      </c>
      <c r="T278" s="145" t="s">
        <v>560</v>
      </c>
      <c r="U278" s="75" t="s">
        <v>67</v>
      </c>
      <c r="V278" s="149">
        <v>2</v>
      </c>
    </row>
    <row r="279" spans="1:22" ht="18" customHeight="1" x14ac:dyDescent="0.35">
      <c r="A279" s="93">
        <v>28</v>
      </c>
      <c r="B279" s="145" t="s">
        <v>562</v>
      </c>
      <c r="C279" s="163">
        <v>22</v>
      </c>
      <c r="D279" s="93" t="s">
        <v>172</v>
      </c>
      <c r="E279" s="93" t="s">
        <v>563</v>
      </c>
      <c r="F279" s="94" t="s">
        <v>565</v>
      </c>
      <c r="G279" s="94" t="s">
        <v>151</v>
      </c>
      <c r="H279" s="95"/>
      <c r="I279" s="95"/>
      <c r="J279" s="160"/>
      <c r="K279" s="95">
        <v>0.35</v>
      </c>
      <c r="L279" s="95">
        <v>0.74</v>
      </c>
      <c r="M279" s="160">
        <v>0.25900000000000001</v>
      </c>
      <c r="N279" s="179">
        <v>0.15330000000000002</v>
      </c>
      <c r="O279" s="96">
        <v>2</v>
      </c>
      <c r="P279" s="97">
        <v>150</v>
      </c>
      <c r="Q279" s="96">
        <v>1</v>
      </c>
      <c r="R279" s="161">
        <v>300</v>
      </c>
      <c r="S279" s="148" t="s">
        <v>153</v>
      </c>
      <c r="T279" s="145" t="s">
        <v>562</v>
      </c>
      <c r="U279" s="75" t="s">
        <v>67</v>
      </c>
      <c r="V279" s="149">
        <v>2</v>
      </c>
    </row>
    <row r="280" spans="1:22" ht="18" customHeight="1" x14ac:dyDescent="0.35">
      <c r="A280" s="93">
        <v>9</v>
      </c>
      <c r="B280" s="145" t="s">
        <v>567</v>
      </c>
      <c r="C280" s="163">
        <v>8</v>
      </c>
      <c r="D280" s="93" t="s">
        <v>189</v>
      </c>
      <c r="E280" s="93" t="s">
        <v>568</v>
      </c>
      <c r="F280" s="94" t="s">
        <v>569</v>
      </c>
      <c r="G280" s="94" t="s">
        <v>151</v>
      </c>
      <c r="H280" s="95"/>
      <c r="I280" s="95"/>
      <c r="J280" s="160"/>
      <c r="K280" s="95">
        <v>0.48</v>
      </c>
      <c r="L280" s="95">
        <v>0.6</v>
      </c>
      <c r="M280" s="160">
        <v>0.28799999999999998</v>
      </c>
      <c r="N280" s="179">
        <v>0.12799999999999995</v>
      </c>
      <c r="O280" s="96">
        <v>1</v>
      </c>
      <c r="P280" s="97">
        <v>150</v>
      </c>
      <c r="Q280" s="96">
        <v>1</v>
      </c>
      <c r="R280" s="161">
        <v>150</v>
      </c>
      <c r="S280" s="148" t="s">
        <v>153</v>
      </c>
      <c r="T280" s="145" t="s">
        <v>567</v>
      </c>
      <c r="U280" s="75" t="s">
        <v>157</v>
      </c>
      <c r="V280" s="149">
        <v>1</v>
      </c>
    </row>
    <row r="281" spans="1:22" ht="18" customHeight="1" x14ac:dyDescent="0.35">
      <c r="A281" s="93">
        <v>11</v>
      </c>
      <c r="B281" s="145" t="s">
        <v>567</v>
      </c>
      <c r="C281" s="163">
        <v>9</v>
      </c>
      <c r="D281" s="93" t="s">
        <v>189</v>
      </c>
      <c r="E281" s="93" t="s">
        <v>568</v>
      </c>
      <c r="F281" s="94" t="s">
        <v>569</v>
      </c>
      <c r="G281" s="94" t="s">
        <v>151</v>
      </c>
      <c r="H281" s="95"/>
      <c r="I281" s="95"/>
      <c r="J281" s="160"/>
      <c r="K281" s="95">
        <v>0.48</v>
      </c>
      <c r="L281" s="95">
        <v>0.6</v>
      </c>
      <c r="M281" s="160">
        <v>0.28799999999999998</v>
      </c>
      <c r="N281" s="179">
        <v>0.12799999999999995</v>
      </c>
      <c r="O281" s="96">
        <v>1</v>
      </c>
      <c r="P281" s="97">
        <v>150</v>
      </c>
      <c r="Q281" s="96">
        <v>1</v>
      </c>
      <c r="R281" s="161">
        <v>150</v>
      </c>
      <c r="S281" s="148" t="s">
        <v>153</v>
      </c>
      <c r="T281" s="145" t="s">
        <v>567</v>
      </c>
      <c r="U281" s="75" t="s">
        <v>157</v>
      </c>
      <c r="V281" s="149">
        <v>1</v>
      </c>
    </row>
    <row r="282" spans="1:22" ht="18" customHeight="1" x14ac:dyDescent="0.35">
      <c r="A282" s="93">
        <v>15</v>
      </c>
      <c r="B282" s="145" t="s">
        <v>567</v>
      </c>
      <c r="C282" s="163">
        <v>11</v>
      </c>
      <c r="D282" s="93" t="s">
        <v>189</v>
      </c>
      <c r="E282" s="93" t="s">
        <v>568</v>
      </c>
      <c r="F282" s="94" t="s">
        <v>569</v>
      </c>
      <c r="G282" s="94" t="s">
        <v>151</v>
      </c>
      <c r="H282" s="95"/>
      <c r="I282" s="95"/>
      <c r="J282" s="160"/>
      <c r="K282" s="95">
        <v>0.68</v>
      </c>
      <c r="L282" s="95">
        <v>0.88</v>
      </c>
      <c r="M282" s="160">
        <v>0.59840000000000004</v>
      </c>
      <c r="N282" s="179">
        <v>0.11840000000000006</v>
      </c>
      <c r="O282" s="96">
        <v>1</v>
      </c>
      <c r="P282" s="97">
        <v>150</v>
      </c>
      <c r="Q282" s="96">
        <v>1</v>
      </c>
      <c r="R282" s="161">
        <v>150</v>
      </c>
      <c r="S282" s="148" t="s">
        <v>153</v>
      </c>
      <c r="T282" s="145" t="s">
        <v>567</v>
      </c>
      <c r="U282" s="75" t="s">
        <v>157</v>
      </c>
      <c r="V282" s="149">
        <v>1</v>
      </c>
    </row>
    <row r="283" spans="1:22" ht="18" customHeight="1" x14ac:dyDescent="0.35">
      <c r="A283" s="93">
        <v>19</v>
      </c>
      <c r="B283" s="145" t="s">
        <v>567</v>
      </c>
      <c r="C283" s="163">
        <v>13</v>
      </c>
      <c r="D283" s="93" t="s">
        <v>189</v>
      </c>
      <c r="E283" s="93" t="s">
        <v>568</v>
      </c>
      <c r="F283" s="94" t="s">
        <v>569</v>
      </c>
      <c r="G283" s="94" t="s">
        <v>151</v>
      </c>
      <c r="H283" s="95"/>
      <c r="I283" s="95"/>
      <c r="J283" s="160"/>
      <c r="K283" s="95">
        <v>0.7</v>
      </c>
      <c r="L283" s="95">
        <v>0.7</v>
      </c>
      <c r="M283" s="160">
        <v>0.48999999999999994</v>
      </c>
      <c r="N283" s="179">
        <v>0.12999999999999995</v>
      </c>
      <c r="O283" s="96">
        <v>2</v>
      </c>
      <c r="P283" s="97">
        <v>150</v>
      </c>
      <c r="Q283" s="96">
        <v>1</v>
      </c>
      <c r="R283" s="161">
        <v>300</v>
      </c>
      <c r="S283" s="148" t="s">
        <v>153</v>
      </c>
      <c r="T283" s="145" t="s">
        <v>567</v>
      </c>
      <c r="U283" s="75" t="s">
        <v>157</v>
      </c>
      <c r="V283" s="149">
        <v>2</v>
      </c>
    </row>
    <row r="284" spans="1:22" ht="18" customHeight="1" x14ac:dyDescent="0.35">
      <c r="A284" s="93">
        <v>25</v>
      </c>
      <c r="B284" s="145" t="s">
        <v>567</v>
      </c>
      <c r="C284" s="163">
        <v>18</v>
      </c>
      <c r="D284" s="93" t="s">
        <v>189</v>
      </c>
      <c r="E284" s="93" t="s">
        <v>568</v>
      </c>
      <c r="F284" s="94" t="s">
        <v>569</v>
      </c>
      <c r="G284" s="94" t="s">
        <v>151</v>
      </c>
      <c r="H284" s="95"/>
      <c r="I284" s="95"/>
      <c r="J284" s="160"/>
      <c r="K284" s="95">
        <v>0.48</v>
      </c>
      <c r="L284" s="95">
        <v>0.6</v>
      </c>
      <c r="M284" s="160">
        <v>0.28799999999999998</v>
      </c>
      <c r="N284" s="179">
        <v>0.12799999999999995</v>
      </c>
      <c r="O284" s="96">
        <v>2</v>
      </c>
      <c r="P284" s="97">
        <v>150</v>
      </c>
      <c r="Q284" s="96">
        <v>1</v>
      </c>
      <c r="R284" s="161">
        <v>300</v>
      </c>
      <c r="S284" s="148" t="s">
        <v>153</v>
      </c>
      <c r="T284" s="145" t="s">
        <v>567</v>
      </c>
      <c r="U284" s="75" t="s">
        <v>157</v>
      </c>
      <c r="V284" s="149">
        <v>2</v>
      </c>
    </row>
    <row r="285" spans="1:22" ht="18" customHeight="1" x14ac:dyDescent="0.35">
      <c r="A285" s="93">
        <v>27</v>
      </c>
      <c r="B285" s="145" t="s">
        <v>567</v>
      </c>
      <c r="C285" s="163">
        <v>19</v>
      </c>
      <c r="D285" s="93" t="s">
        <v>189</v>
      </c>
      <c r="E285" s="93" t="s">
        <v>568</v>
      </c>
      <c r="F285" s="94" t="s">
        <v>569</v>
      </c>
      <c r="G285" s="94" t="s">
        <v>151</v>
      </c>
      <c r="H285" s="95"/>
      <c r="I285" s="95"/>
      <c r="J285" s="160"/>
      <c r="K285" s="95">
        <v>0.46</v>
      </c>
      <c r="L285" s="95">
        <v>1</v>
      </c>
      <c r="M285" s="160">
        <v>0.46</v>
      </c>
      <c r="N285" s="179">
        <v>0.13999999999999996</v>
      </c>
      <c r="O285" s="96">
        <v>2</v>
      </c>
      <c r="P285" s="97">
        <v>150</v>
      </c>
      <c r="Q285" s="96">
        <v>1</v>
      </c>
      <c r="R285" s="161">
        <v>300</v>
      </c>
      <c r="S285" s="148" t="s">
        <v>153</v>
      </c>
      <c r="T285" s="145" t="s">
        <v>567</v>
      </c>
      <c r="U285" s="75" t="s">
        <v>157</v>
      </c>
      <c r="V285" s="149">
        <v>2</v>
      </c>
    </row>
    <row r="286" spans="1:22" ht="18" customHeight="1" x14ac:dyDescent="0.35">
      <c r="A286" s="93">
        <v>17</v>
      </c>
      <c r="B286" s="145" t="s">
        <v>579</v>
      </c>
      <c r="C286" s="163">
        <v>14</v>
      </c>
      <c r="D286" s="93" t="s">
        <v>172</v>
      </c>
      <c r="E286" s="93" t="s">
        <v>575</v>
      </c>
      <c r="F286" s="94" t="s">
        <v>78</v>
      </c>
      <c r="G286" s="94" t="s">
        <v>151</v>
      </c>
      <c r="H286" s="95"/>
      <c r="I286" s="95"/>
      <c r="J286" s="160"/>
      <c r="K286" s="95">
        <v>0.4</v>
      </c>
      <c r="L286" s="95">
        <v>0.4</v>
      </c>
      <c r="M286" s="160">
        <v>0.16000000000000003</v>
      </c>
      <c r="N286" s="179">
        <v>0.125</v>
      </c>
      <c r="O286" s="96">
        <v>2</v>
      </c>
      <c r="P286" s="97">
        <v>150</v>
      </c>
      <c r="Q286" s="96">
        <v>1</v>
      </c>
      <c r="R286" s="161">
        <v>300</v>
      </c>
      <c r="S286" s="148" t="s">
        <v>153</v>
      </c>
      <c r="T286" s="145" t="s">
        <v>579</v>
      </c>
      <c r="U286" s="75" t="s">
        <v>157</v>
      </c>
      <c r="V286" s="149">
        <v>2</v>
      </c>
    </row>
    <row r="287" spans="1:22" ht="18" customHeight="1" x14ac:dyDescent="0.35">
      <c r="A287" s="93">
        <v>20</v>
      </c>
      <c r="B287" s="145" t="s">
        <v>582</v>
      </c>
      <c r="C287" s="163">
        <v>15</v>
      </c>
      <c r="D287" s="93" t="s">
        <v>70</v>
      </c>
      <c r="E287" s="93" t="s">
        <v>581</v>
      </c>
      <c r="F287" s="94" t="s">
        <v>78</v>
      </c>
      <c r="G287" s="94" t="s">
        <v>151</v>
      </c>
      <c r="H287" s="95"/>
      <c r="I287" s="95"/>
      <c r="J287" s="160"/>
      <c r="K287" s="95">
        <v>0.25</v>
      </c>
      <c r="L287" s="95">
        <v>0.5</v>
      </c>
      <c r="M287" s="160">
        <v>0.125</v>
      </c>
      <c r="N287" s="179">
        <v>0.105</v>
      </c>
      <c r="O287" s="96">
        <v>2</v>
      </c>
      <c r="P287" s="97">
        <v>150</v>
      </c>
      <c r="Q287" s="96">
        <v>1</v>
      </c>
      <c r="R287" s="161">
        <v>300</v>
      </c>
      <c r="S287" s="148" t="s">
        <v>153</v>
      </c>
      <c r="T287" s="145" t="s">
        <v>582</v>
      </c>
      <c r="U287" s="75" t="s">
        <v>157</v>
      </c>
      <c r="V287" s="149">
        <v>2</v>
      </c>
    </row>
    <row r="288" spans="1:22" ht="18" customHeight="1" x14ac:dyDescent="0.35">
      <c r="A288" s="93">
        <v>36</v>
      </c>
      <c r="B288" s="145" t="s">
        <v>584</v>
      </c>
      <c r="C288" s="163">
        <v>28</v>
      </c>
      <c r="D288" s="93" t="s">
        <v>124</v>
      </c>
      <c r="E288" s="93" t="s">
        <v>581</v>
      </c>
      <c r="F288" s="94" t="s">
        <v>78</v>
      </c>
      <c r="G288" s="94" t="s">
        <v>151</v>
      </c>
      <c r="H288" s="95"/>
      <c r="I288" s="95"/>
      <c r="J288" s="160"/>
      <c r="K288" s="95">
        <v>0.3</v>
      </c>
      <c r="L288" s="95">
        <v>0.9</v>
      </c>
      <c r="M288" s="160">
        <v>0.27</v>
      </c>
      <c r="N288" s="179">
        <v>0.10999999999999999</v>
      </c>
      <c r="O288" s="96">
        <v>1</v>
      </c>
      <c r="P288" s="97">
        <v>150</v>
      </c>
      <c r="Q288" s="96">
        <v>1</v>
      </c>
      <c r="R288" s="161">
        <v>150</v>
      </c>
      <c r="S288" s="148" t="s">
        <v>153</v>
      </c>
      <c r="T288" s="145" t="s">
        <v>584</v>
      </c>
      <c r="U288" s="75" t="s">
        <v>157</v>
      </c>
      <c r="V288" s="149">
        <v>1</v>
      </c>
    </row>
    <row r="289" spans="1:32" ht="18" customHeight="1" thickBot="1" x14ac:dyDescent="0.4"/>
    <row r="290" spans="1:32" ht="18" customHeight="1" thickBot="1" x14ac:dyDescent="0.5">
      <c r="N290" s="99" t="s">
        <v>167</v>
      </c>
      <c r="P290" s="99"/>
      <c r="R290" s="100">
        <f>SUM(R213:R289)</f>
        <v>17850</v>
      </c>
      <c r="T290" s="165"/>
      <c r="U290" s="101"/>
      <c r="V290" s="166">
        <f>SUM(V213:V289)</f>
        <v>119</v>
      </c>
    </row>
    <row r="291" spans="1:32" ht="18" customHeight="1" thickTop="1" x14ac:dyDescent="0.35">
      <c r="W291" s="162"/>
      <c r="X291" s="162"/>
      <c r="Y291" s="162"/>
      <c r="Z291" s="162"/>
      <c r="AA291" s="162"/>
      <c r="AB291" s="162"/>
      <c r="AC291" s="162"/>
      <c r="AD291" s="162"/>
      <c r="AE291" s="162"/>
      <c r="AF291" s="162"/>
    </row>
    <row r="297" spans="1:32" ht="18" customHeight="1" x14ac:dyDescent="0.35">
      <c r="A297" s="93">
        <v>32</v>
      </c>
      <c r="B297" s="145" t="s">
        <v>154</v>
      </c>
      <c r="C297" s="163">
        <v>24</v>
      </c>
      <c r="D297" s="93" t="s">
        <v>129</v>
      </c>
      <c r="E297" s="93" t="s">
        <v>155</v>
      </c>
      <c r="F297" s="94" t="s">
        <v>159</v>
      </c>
      <c r="G297" s="94" t="s">
        <v>151</v>
      </c>
      <c r="H297" s="95"/>
      <c r="I297" s="95"/>
      <c r="J297" s="160"/>
      <c r="K297" s="95">
        <v>0.2</v>
      </c>
      <c r="L297" s="95">
        <v>0.8</v>
      </c>
      <c r="M297" s="160">
        <v>0.16000000000000003</v>
      </c>
      <c r="N297" s="160">
        <v>0.15950937500000004</v>
      </c>
      <c r="O297" s="96">
        <v>2</v>
      </c>
      <c r="P297" s="97">
        <v>180</v>
      </c>
      <c r="Q297" s="96">
        <v>1</v>
      </c>
      <c r="R297" s="161">
        <v>360</v>
      </c>
      <c r="S297" s="148" t="s">
        <v>153</v>
      </c>
      <c r="T297" s="164"/>
      <c r="U297" s="75" t="s">
        <v>157</v>
      </c>
      <c r="V297" s="149">
        <v>2</v>
      </c>
    </row>
    <row r="298" spans="1:32" ht="18" customHeight="1" x14ac:dyDescent="0.35">
      <c r="A298" s="93">
        <v>20</v>
      </c>
      <c r="B298" s="145" t="s">
        <v>160</v>
      </c>
      <c r="C298" s="163">
        <v>16</v>
      </c>
      <c r="D298" s="93" t="s">
        <v>82</v>
      </c>
      <c r="E298" s="93" t="s">
        <v>161</v>
      </c>
      <c r="F298" s="94" t="s">
        <v>162</v>
      </c>
      <c r="G298" s="94" t="s">
        <v>151</v>
      </c>
      <c r="H298" s="95"/>
      <c r="I298" s="95"/>
      <c r="J298" s="160"/>
      <c r="K298" s="95">
        <v>0.35</v>
      </c>
      <c r="L298" s="95">
        <v>0.6</v>
      </c>
      <c r="M298" s="160">
        <v>0.21</v>
      </c>
      <c r="N298" s="160">
        <v>0.19009375000000001</v>
      </c>
      <c r="O298" s="96">
        <v>2</v>
      </c>
      <c r="P298" s="97">
        <v>180</v>
      </c>
      <c r="Q298" s="96">
        <v>1</v>
      </c>
      <c r="R298" s="161">
        <v>360</v>
      </c>
      <c r="S298" s="148" t="s">
        <v>153</v>
      </c>
      <c r="U298" s="75" t="s">
        <v>157</v>
      </c>
      <c r="V298" s="149">
        <v>2</v>
      </c>
    </row>
    <row r="303" spans="1:32" ht="18" customHeight="1" x14ac:dyDescent="0.35">
      <c r="A303" s="93">
        <v>19</v>
      </c>
      <c r="B303" s="169" t="s">
        <v>253</v>
      </c>
      <c r="C303" s="169"/>
      <c r="D303" s="170" t="s">
        <v>73</v>
      </c>
      <c r="E303" s="170" t="s">
        <v>246</v>
      </c>
      <c r="F303" s="94" t="s">
        <v>247</v>
      </c>
      <c r="G303" s="94" t="s">
        <v>151</v>
      </c>
      <c r="H303" s="95"/>
      <c r="I303" s="95"/>
      <c r="J303" s="160"/>
      <c r="K303" s="95">
        <v>0.8</v>
      </c>
      <c r="L303" s="95">
        <v>0.3</v>
      </c>
      <c r="M303" s="160">
        <v>0.24</v>
      </c>
      <c r="N303" s="160">
        <v>0.21297559000000002</v>
      </c>
      <c r="O303" s="96">
        <v>2</v>
      </c>
      <c r="P303" s="97">
        <v>180</v>
      </c>
      <c r="Q303" s="96">
        <v>1</v>
      </c>
      <c r="R303" s="161">
        <v>360</v>
      </c>
      <c r="S303" s="148"/>
      <c r="T303" s="148"/>
      <c r="U303" s="75" t="s">
        <v>67</v>
      </c>
      <c r="V303" s="103">
        <v>2</v>
      </c>
    </row>
    <row r="304" spans="1:32" ht="18" customHeight="1" x14ac:dyDescent="0.35">
      <c r="A304" s="93">
        <v>7</v>
      </c>
      <c r="B304" s="169" t="s">
        <v>254</v>
      </c>
      <c r="C304" s="169"/>
      <c r="D304" s="170" t="s">
        <v>79</v>
      </c>
      <c r="E304" s="170" t="s">
        <v>255</v>
      </c>
      <c r="F304" s="94" t="s">
        <v>256</v>
      </c>
      <c r="G304" s="94" t="s">
        <v>151</v>
      </c>
      <c r="H304" s="95"/>
      <c r="I304" s="95"/>
      <c r="J304" s="160"/>
      <c r="K304" s="95">
        <v>0.6</v>
      </c>
      <c r="L304" s="95">
        <v>0.35</v>
      </c>
      <c r="M304" s="160">
        <v>0.21</v>
      </c>
      <c r="N304" s="160">
        <v>0.19992216999999998</v>
      </c>
      <c r="O304" s="96">
        <v>2</v>
      </c>
      <c r="P304" s="97">
        <v>180</v>
      </c>
      <c r="Q304" s="96">
        <v>1</v>
      </c>
      <c r="R304" s="161">
        <v>360</v>
      </c>
      <c r="S304" s="148"/>
      <c r="T304" s="148"/>
      <c r="U304" s="75" t="s">
        <v>67</v>
      </c>
      <c r="V304" s="103">
        <v>2</v>
      </c>
    </row>
    <row r="305" spans="1:22" ht="18" customHeight="1" x14ac:dyDescent="0.35">
      <c r="A305" s="93">
        <v>20</v>
      </c>
      <c r="B305" s="169" t="s">
        <v>261</v>
      </c>
      <c r="C305" s="169"/>
      <c r="D305" s="170" t="s">
        <v>80</v>
      </c>
      <c r="E305" s="170" t="s">
        <v>260</v>
      </c>
      <c r="F305" s="94" t="s">
        <v>262</v>
      </c>
      <c r="G305" s="94" t="s">
        <v>151</v>
      </c>
      <c r="H305" s="95"/>
      <c r="I305" s="95"/>
      <c r="J305" s="160"/>
      <c r="K305" s="95">
        <v>0.3</v>
      </c>
      <c r="L305" s="95">
        <v>0.8</v>
      </c>
      <c r="M305" s="160">
        <v>0.24</v>
      </c>
      <c r="N305" s="160">
        <v>0.21007187499999999</v>
      </c>
      <c r="O305" s="96">
        <v>1</v>
      </c>
      <c r="P305" s="97">
        <v>180</v>
      </c>
      <c r="Q305" s="96">
        <v>1</v>
      </c>
      <c r="R305" s="161">
        <v>180</v>
      </c>
      <c r="S305" s="148" t="s">
        <v>153</v>
      </c>
      <c r="T305" s="148"/>
      <c r="U305" s="75" t="s">
        <v>69</v>
      </c>
      <c r="V305" s="103">
        <v>1</v>
      </c>
    </row>
    <row r="306" spans="1:22" ht="18" customHeight="1" x14ac:dyDescent="0.35">
      <c r="A306" s="93">
        <v>25</v>
      </c>
      <c r="B306" s="169" t="s">
        <v>261</v>
      </c>
      <c r="C306" s="169"/>
      <c r="D306" s="170" t="s">
        <v>80</v>
      </c>
      <c r="E306" s="170" t="s">
        <v>260</v>
      </c>
      <c r="F306" s="94" t="s">
        <v>263</v>
      </c>
      <c r="G306" s="94" t="s">
        <v>151</v>
      </c>
      <c r="H306" s="95"/>
      <c r="I306" s="95"/>
      <c r="J306" s="160"/>
      <c r="K306" s="95">
        <v>0.4</v>
      </c>
      <c r="L306" s="95">
        <v>0.6</v>
      </c>
      <c r="M306" s="160">
        <v>0.24</v>
      </c>
      <c r="N306" s="160">
        <v>0.21252499999999996</v>
      </c>
      <c r="O306" s="96">
        <v>2</v>
      </c>
      <c r="P306" s="97">
        <v>180</v>
      </c>
      <c r="Q306" s="96">
        <v>1</v>
      </c>
      <c r="R306" s="161">
        <v>360</v>
      </c>
      <c r="S306" s="148" t="s">
        <v>153</v>
      </c>
      <c r="T306" s="148"/>
      <c r="U306" s="75" t="s">
        <v>69</v>
      </c>
      <c r="V306" s="103">
        <v>2</v>
      </c>
    </row>
    <row r="307" spans="1:22" ht="18" customHeight="1" x14ac:dyDescent="0.35">
      <c r="A307" s="93">
        <v>21</v>
      </c>
      <c r="B307" s="169" t="s">
        <v>268</v>
      </c>
      <c r="C307" s="169"/>
      <c r="D307" s="170" t="s">
        <v>70</v>
      </c>
      <c r="E307" s="170" t="s">
        <v>266</v>
      </c>
      <c r="F307" s="94" t="s">
        <v>262</v>
      </c>
      <c r="G307" s="94" t="s">
        <v>151</v>
      </c>
      <c r="H307" s="95"/>
      <c r="I307" s="95"/>
      <c r="J307" s="160"/>
      <c r="K307" s="95">
        <v>0.3</v>
      </c>
      <c r="L307" s="95">
        <v>0.8</v>
      </c>
      <c r="M307" s="160">
        <v>0.24</v>
      </c>
      <c r="N307" s="160">
        <v>0.21007187499999999</v>
      </c>
      <c r="O307" s="96">
        <v>1</v>
      </c>
      <c r="P307" s="97">
        <v>180</v>
      </c>
      <c r="Q307" s="96">
        <v>1</v>
      </c>
      <c r="R307" s="161">
        <v>180</v>
      </c>
      <c r="S307" s="148" t="s">
        <v>153</v>
      </c>
      <c r="T307" s="148"/>
      <c r="U307" s="75" t="s">
        <v>69</v>
      </c>
      <c r="V307" s="103">
        <v>1</v>
      </c>
    </row>
    <row r="308" spans="1:22" ht="18" customHeight="1" x14ac:dyDescent="0.35">
      <c r="A308" s="93">
        <v>26</v>
      </c>
      <c r="B308" s="169" t="s">
        <v>268</v>
      </c>
      <c r="C308" s="169"/>
      <c r="D308" s="170" t="s">
        <v>70</v>
      </c>
      <c r="E308" s="170" t="s">
        <v>266</v>
      </c>
      <c r="F308" s="94" t="s">
        <v>81</v>
      </c>
      <c r="G308" s="94" t="s">
        <v>151</v>
      </c>
      <c r="H308" s="95"/>
      <c r="I308" s="95"/>
      <c r="J308" s="160"/>
      <c r="K308" s="95">
        <v>0.4</v>
      </c>
      <c r="L308" s="95">
        <v>0.6</v>
      </c>
      <c r="M308" s="160">
        <v>0.24</v>
      </c>
      <c r="N308" s="160">
        <v>0.21792187499999999</v>
      </c>
      <c r="O308" s="96">
        <v>2</v>
      </c>
      <c r="P308" s="97">
        <v>180</v>
      </c>
      <c r="Q308" s="96">
        <v>1</v>
      </c>
      <c r="R308" s="161">
        <v>360</v>
      </c>
      <c r="S308" s="148" t="s">
        <v>153</v>
      </c>
      <c r="T308" s="148"/>
      <c r="U308" s="75" t="s">
        <v>69</v>
      </c>
      <c r="V308" s="103">
        <v>2</v>
      </c>
    </row>
    <row r="309" spans="1:22" ht="18" customHeight="1" x14ac:dyDescent="0.35">
      <c r="A309" s="93">
        <v>21</v>
      </c>
      <c r="B309" s="169" t="s">
        <v>271</v>
      </c>
      <c r="C309" s="169"/>
      <c r="D309" s="170" t="s">
        <v>72</v>
      </c>
      <c r="E309" s="170" t="s">
        <v>270</v>
      </c>
      <c r="F309" s="94" t="s">
        <v>262</v>
      </c>
      <c r="G309" s="94" t="s">
        <v>151</v>
      </c>
      <c r="H309" s="95"/>
      <c r="I309" s="95"/>
      <c r="J309" s="160"/>
      <c r="K309" s="95">
        <v>0.3</v>
      </c>
      <c r="L309" s="95">
        <v>0.8</v>
      </c>
      <c r="M309" s="160">
        <v>0.24</v>
      </c>
      <c r="N309" s="160">
        <v>0.21007187499999999</v>
      </c>
      <c r="O309" s="96">
        <v>1</v>
      </c>
      <c r="P309" s="97">
        <v>180</v>
      </c>
      <c r="Q309" s="96">
        <v>1</v>
      </c>
      <c r="R309" s="161">
        <v>180</v>
      </c>
      <c r="S309" s="148" t="s">
        <v>153</v>
      </c>
      <c r="T309" s="148"/>
      <c r="U309" s="75" t="s">
        <v>69</v>
      </c>
      <c r="V309" s="103">
        <v>1</v>
      </c>
    </row>
    <row r="310" spans="1:22" ht="18" customHeight="1" x14ac:dyDescent="0.35">
      <c r="A310" s="93">
        <v>26</v>
      </c>
      <c r="B310" s="169" t="s">
        <v>271</v>
      </c>
      <c r="C310" s="169"/>
      <c r="D310" s="170" t="s">
        <v>72</v>
      </c>
      <c r="E310" s="170" t="s">
        <v>270</v>
      </c>
      <c r="F310" s="94" t="s">
        <v>263</v>
      </c>
      <c r="G310" s="94" t="s">
        <v>151</v>
      </c>
      <c r="H310" s="95"/>
      <c r="I310" s="95"/>
      <c r="J310" s="160"/>
      <c r="K310" s="95">
        <v>0.4</v>
      </c>
      <c r="L310" s="95">
        <v>0.6</v>
      </c>
      <c r="M310" s="160">
        <v>0.24</v>
      </c>
      <c r="N310" s="160">
        <v>0.21399687499999998</v>
      </c>
      <c r="O310" s="96">
        <v>2</v>
      </c>
      <c r="P310" s="97">
        <v>180</v>
      </c>
      <c r="Q310" s="96">
        <v>1</v>
      </c>
      <c r="R310" s="161">
        <v>360</v>
      </c>
      <c r="S310" s="148" t="s">
        <v>153</v>
      </c>
      <c r="T310" s="148"/>
      <c r="U310" s="75" t="s">
        <v>69</v>
      </c>
      <c r="V310" s="103">
        <v>2</v>
      </c>
    </row>
    <row r="311" spans="1:22" ht="18" customHeight="1" x14ac:dyDescent="0.35">
      <c r="A311" s="93">
        <v>23</v>
      </c>
      <c r="B311" s="169" t="s">
        <v>272</v>
      </c>
      <c r="C311" s="169"/>
      <c r="D311" s="170" t="s">
        <v>82</v>
      </c>
      <c r="E311" s="170" t="s">
        <v>273</v>
      </c>
      <c r="F311" s="94" t="s">
        <v>83</v>
      </c>
      <c r="G311" s="94" t="s">
        <v>151</v>
      </c>
      <c r="H311" s="95"/>
      <c r="I311" s="95"/>
      <c r="J311" s="171"/>
      <c r="K311" s="95">
        <v>0.4</v>
      </c>
      <c r="L311" s="95">
        <v>0.5</v>
      </c>
      <c r="M311" s="160">
        <v>0.2</v>
      </c>
      <c r="N311" s="160">
        <v>0.17499999999999999</v>
      </c>
      <c r="O311" s="96">
        <v>2</v>
      </c>
      <c r="P311" s="97">
        <v>180</v>
      </c>
      <c r="Q311" s="96">
        <v>1</v>
      </c>
      <c r="R311" s="161">
        <v>360</v>
      </c>
      <c r="S311" s="148" t="s">
        <v>153</v>
      </c>
      <c r="T311" s="148"/>
      <c r="U311" s="75" t="s">
        <v>67</v>
      </c>
      <c r="V311" s="103">
        <v>2</v>
      </c>
    </row>
    <row r="312" spans="1:22" ht="18" customHeight="1" x14ac:dyDescent="0.35">
      <c r="A312" s="93">
        <v>19</v>
      </c>
      <c r="B312" s="145" t="s">
        <v>275</v>
      </c>
      <c r="C312" s="145"/>
      <c r="D312" s="170" t="s">
        <v>120</v>
      </c>
      <c r="E312" s="170" t="s">
        <v>276</v>
      </c>
      <c r="F312" s="94" t="s">
        <v>166</v>
      </c>
      <c r="G312" s="94" t="s">
        <v>151</v>
      </c>
      <c r="H312" s="95"/>
      <c r="I312" s="95"/>
      <c r="J312" s="171"/>
      <c r="K312" s="95">
        <v>0.3</v>
      </c>
      <c r="L312" s="95">
        <v>0.8</v>
      </c>
      <c r="M312" s="160">
        <v>0.24</v>
      </c>
      <c r="N312" s="160">
        <v>0.226753125</v>
      </c>
      <c r="O312" s="96">
        <v>2</v>
      </c>
      <c r="P312" s="97">
        <v>180</v>
      </c>
      <c r="Q312" s="96">
        <v>1</v>
      </c>
      <c r="R312" s="161">
        <v>360</v>
      </c>
      <c r="S312" s="148"/>
      <c r="T312" s="148"/>
      <c r="U312" s="75" t="s">
        <v>157</v>
      </c>
      <c r="V312" s="103">
        <v>2</v>
      </c>
    </row>
    <row r="313" spans="1:22" ht="18" customHeight="1" x14ac:dyDescent="0.35">
      <c r="A313" s="93">
        <v>28</v>
      </c>
      <c r="B313" s="145" t="s">
        <v>303</v>
      </c>
      <c r="C313" s="145"/>
      <c r="D313" s="170" t="s">
        <v>124</v>
      </c>
      <c r="E313" s="170" t="s">
        <v>304</v>
      </c>
      <c r="F313" s="94" t="s">
        <v>137</v>
      </c>
      <c r="G313" s="94" t="s">
        <v>151</v>
      </c>
      <c r="H313" s="95"/>
      <c r="I313" s="95"/>
      <c r="J313" s="160"/>
      <c r="K313" s="95">
        <v>0.4</v>
      </c>
      <c r="L313" s="95">
        <v>0.6</v>
      </c>
      <c r="M313" s="160">
        <v>0.24</v>
      </c>
      <c r="N313" s="160">
        <v>0.21154374999999997</v>
      </c>
      <c r="O313" s="96">
        <v>2</v>
      </c>
      <c r="P313" s="97">
        <v>180</v>
      </c>
      <c r="Q313" s="96">
        <v>1</v>
      </c>
      <c r="R313" s="161">
        <v>360</v>
      </c>
      <c r="S313" s="148"/>
      <c r="T313" s="148"/>
      <c r="U313" s="75" t="s">
        <v>157</v>
      </c>
      <c r="V313" s="103">
        <v>2</v>
      </c>
    </row>
    <row r="314" spans="1:22" ht="18" customHeight="1" x14ac:dyDescent="0.35">
      <c r="A314" s="93">
        <v>4</v>
      </c>
      <c r="B314" s="145" t="s">
        <v>372</v>
      </c>
      <c r="C314" s="163">
        <v>3</v>
      </c>
      <c r="D314" s="93" t="s">
        <v>133</v>
      </c>
      <c r="E314" s="93" t="s">
        <v>373</v>
      </c>
      <c r="F314" s="94" t="s">
        <v>135</v>
      </c>
      <c r="G314" s="94" t="s">
        <v>151</v>
      </c>
      <c r="H314" s="95"/>
      <c r="I314" s="95"/>
      <c r="J314" s="160"/>
      <c r="K314" s="95">
        <v>0.86</v>
      </c>
      <c r="L314" s="95">
        <v>0.95</v>
      </c>
      <c r="M314" s="160">
        <v>0.81699999999999995</v>
      </c>
      <c r="N314" s="179">
        <v>0.17699999999999982</v>
      </c>
      <c r="O314" s="96">
        <v>1</v>
      </c>
      <c r="P314" s="97">
        <v>180</v>
      </c>
      <c r="Q314" s="96">
        <v>1</v>
      </c>
      <c r="R314" s="161">
        <v>180</v>
      </c>
      <c r="S314" s="148" t="s">
        <v>153</v>
      </c>
      <c r="T314" s="164"/>
      <c r="U314" s="75" t="s">
        <v>69</v>
      </c>
      <c r="V314" s="149">
        <v>1</v>
      </c>
    </row>
    <row r="315" spans="1:22" ht="18" customHeight="1" x14ac:dyDescent="0.35">
      <c r="A315" s="93">
        <v>31</v>
      </c>
      <c r="B315" s="145" t="s">
        <v>380</v>
      </c>
      <c r="C315" s="163">
        <v>54</v>
      </c>
      <c r="D315" s="93" t="s">
        <v>188</v>
      </c>
      <c r="E315" s="93" t="s">
        <v>378</v>
      </c>
      <c r="F315" s="94" t="s">
        <v>262</v>
      </c>
      <c r="G315" s="94" t="s">
        <v>151</v>
      </c>
      <c r="H315" s="95"/>
      <c r="I315" s="95"/>
      <c r="J315" s="160"/>
      <c r="K315" s="95">
        <v>0.3</v>
      </c>
      <c r="L315" s="95">
        <v>0.8</v>
      </c>
      <c r="M315" s="160">
        <v>0.24</v>
      </c>
      <c r="N315" s="179">
        <v>0.22233749999999999</v>
      </c>
      <c r="O315" s="96">
        <v>2</v>
      </c>
      <c r="P315" s="97">
        <v>180</v>
      </c>
      <c r="Q315" s="96">
        <v>1</v>
      </c>
      <c r="R315" s="161">
        <v>360</v>
      </c>
      <c r="S315" s="148" t="s">
        <v>153</v>
      </c>
      <c r="T315" s="164"/>
      <c r="U315" s="75" t="s">
        <v>69</v>
      </c>
      <c r="V315" s="149">
        <v>2</v>
      </c>
    </row>
    <row r="316" spans="1:22" ht="18" customHeight="1" x14ac:dyDescent="0.35">
      <c r="A316" s="93">
        <v>21</v>
      </c>
      <c r="B316" s="145" t="s">
        <v>383</v>
      </c>
      <c r="C316" s="163">
        <v>43</v>
      </c>
      <c r="D316" s="93" t="s">
        <v>172</v>
      </c>
      <c r="E316" s="93" t="s">
        <v>382</v>
      </c>
      <c r="F316" s="94" t="s">
        <v>262</v>
      </c>
      <c r="G316" s="94" t="s">
        <v>151</v>
      </c>
      <c r="H316" s="95"/>
      <c r="I316" s="95"/>
      <c r="J316" s="160"/>
      <c r="K316" s="95">
        <v>0.3</v>
      </c>
      <c r="L316" s="95">
        <v>0.8</v>
      </c>
      <c r="M316" s="160">
        <v>0.24</v>
      </c>
      <c r="N316" s="179">
        <v>0.22331874999999998</v>
      </c>
      <c r="O316" s="96">
        <v>2</v>
      </c>
      <c r="P316" s="97">
        <v>180</v>
      </c>
      <c r="Q316" s="96">
        <v>1</v>
      </c>
      <c r="R316" s="161">
        <v>360</v>
      </c>
      <c r="S316" s="148" t="s">
        <v>153</v>
      </c>
      <c r="T316" s="164"/>
      <c r="U316" s="75" t="s">
        <v>69</v>
      </c>
      <c r="V316" s="149">
        <v>2</v>
      </c>
    </row>
    <row r="317" spans="1:22" ht="18" customHeight="1" x14ac:dyDescent="0.35">
      <c r="A317" s="93">
        <v>25</v>
      </c>
      <c r="B317" s="145" t="s">
        <v>383</v>
      </c>
      <c r="C317" s="163">
        <v>46</v>
      </c>
      <c r="D317" s="93" t="s">
        <v>172</v>
      </c>
      <c r="E317" s="93" t="s">
        <v>382</v>
      </c>
      <c r="F317" s="94" t="s">
        <v>137</v>
      </c>
      <c r="G317" s="94" t="s">
        <v>151</v>
      </c>
      <c r="H317" s="95"/>
      <c r="I317" s="95"/>
      <c r="J317" s="160"/>
      <c r="K317" s="95">
        <v>0.4</v>
      </c>
      <c r="L317" s="95">
        <v>0.55000000000000004</v>
      </c>
      <c r="M317" s="160">
        <v>0.22000000000000003</v>
      </c>
      <c r="N317" s="179">
        <v>0.20282812500000003</v>
      </c>
      <c r="O317" s="96">
        <v>2</v>
      </c>
      <c r="P317" s="97">
        <v>180</v>
      </c>
      <c r="Q317" s="96">
        <v>1</v>
      </c>
      <c r="R317" s="161">
        <v>360</v>
      </c>
      <c r="S317" s="148" t="s">
        <v>153</v>
      </c>
      <c r="T317" s="164"/>
      <c r="U317" s="75" t="s">
        <v>69</v>
      </c>
      <c r="V317" s="149">
        <v>2</v>
      </c>
    </row>
    <row r="318" spans="1:22" ht="18" customHeight="1" x14ac:dyDescent="0.35">
      <c r="A318" s="93">
        <v>3</v>
      </c>
      <c r="B318" s="145" t="s">
        <v>386</v>
      </c>
      <c r="C318" s="163"/>
      <c r="D318" s="93" t="s">
        <v>229</v>
      </c>
      <c r="E318" s="93"/>
      <c r="F318" s="94" t="s">
        <v>385</v>
      </c>
      <c r="G318" s="94" t="s">
        <v>151</v>
      </c>
      <c r="H318" s="95"/>
      <c r="I318" s="95"/>
      <c r="J318" s="160"/>
      <c r="K318" s="95">
        <v>0.3</v>
      </c>
      <c r="L318" s="95">
        <v>0.7</v>
      </c>
      <c r="M318" s="160">
        <v>0.21</v>
      </c>
      <c r="N318" s="179">
        <v>0.18105312500000001</v>
      </c>
      <c r="O318" s="96">
        <v>1</v>
      </c>
      <c r="P318" s="97">
        <v>180</v>
      </c>
      <c r="Q318" s="96">
        <v>1</v>
      </c>
      <c r="R318" s="161">
        <v>180</v>
      </c>
      <c r="S318" s="148"/>
      <c r="T318" s="164"/>
      <c r="U318" s="75" t="s">
        <v>69</v>
      </c>
      <c r="V318" s="149">
        <v>1</v>
      </c>
    </row>
    <row r="319" spans="1:22" ht="18" customHeight="1" x14ac:dyDescent="0.35">
      <c r="A319" s="93">
        <v>17</v>
      </c>
      <c r="B319" s="145" t="s">
        <v>387</v>
      </c>
      <c r="C319" s="163">
        <v>15</v>
      </c>
      <c r="D319" s="93" t="s">
        <v>188</v>
      </c>
      <c r="E319" s="93" t="s">
        <v>368</v>
      </c>
      <c r="F319" s="94" t="s">
        <v>388</v>
      </c>
      <c r="G319" s="94" t="s">
        <v>151</v>
      </c>
      <c r="H319" s="95"/>
      <c r="I319" s="95"/>
      <c r="J319" s="160"/>
      <c r="K319" s="95">
        <v>0.4</v>
      </c>
      <c r="L319" s="95">
        <v>0.8</v>
      </c>
      <c r="M319" s="160">
        <v>0.32000000000000006</v>
      </c>
      <c r="N319" s="179">
        <v>0.22754687500000007</v>
      </c>
      <c r="O319" s="96">
        <v>1</v>
      </c>
      <c r="P319" s="97">
        <v>180</v>
      </c>
      <c r="Q319" s="96">
        <v>1</v>
      </c>
      <c r="R319" s="161">
        <v>180</v>
      </c>
      <c r="S319" s="148" t="s">
        <v>153</v>
      </c>
      <c r="T319" s="164"/>
      <c r="U319" s="75" t="s">
        <v>69</v>
      </c>
      <c r="V319" s="149">
        <v>1</v>
      </c>
    </row>
    <row r="322" spans="1:22" ht="18" customHeight="1" x14ac:dyDescent="0.35">
      <c r="A322" s="93">
        <v>7</v>
      </c>
      <c r="B322" s="145" t="s">
        <v>417</v>
      </c>
      <c r="C322" s="163">
        <v>5</v>
      </c>
      <c r="D322" s="93" t="s">
        <v>185</v>
      </c>
      <c r="E322" s="93" t="s">
        <v>418</v>
      </c>
      <c r="F322" s="94" t="s">
        <v>397</v>
      </c>
      <c r="G322" s="94" t="s">
        <v>151</v>
      </c>
      <c r="H322" s="95"/>
      <c r="I322" s="95"/>
      <c r="J322" s="178"/>
      <c r="K322" s="95">
        <v>0.5</v>
      </c>
      <c r="L322" s="95">
        <v>0.85</v>
      </c>
      <c r="M322" s="160">
        <v>0.42499999999999999</v>
      </c>
      <c r="N322" s="160">
        <v>0.185</v>
      </c>
      <c r="O322" s="96">
        <v>2</v>
      </c>
      <c r="P322" s="97">
        <v>180</v>
      </c>
      <c r="Q322" s="96">
        <v>1</v>
      </c>
      <c r="R322" s="161">
        <v>360</v>
      </c>
      <c r="S322" s="148" t="s">
        <v>153</v>
      </c>
      <c r="T322" s="164"/>
      <c r="U322" s="75" t="s">
        <v>69</v>
      </c>
      <c r="V322" s="149">
        <v>2</v>
      </c>
    </row>
    <row r="323" spans="1:22" ht="18" customHeight="1" x14ac:dyDescent="0.35">
      <c r="A323" s="93">
        <v>8</v>
      </c>
      <c r="B323" s="145" t="s">
        <v>419</v>
      </c>
      <c r="C323" s="163">
        <v>21</v>
      </c>
      <c r="D323" s="93" t="s">
        <v>187</v>
      </c>
      <c r="E323" s="93" t="s">
        <v>420</v>
      </c>
      <c r="F323" s="94" t="s">
        <v>421</v>
      </c>
      <c r="G323" s="94" t="s">
        <v>151</v>
      </c>
      <c r="H323" s="95"/>
      <c r="I323" s="95"/>
      <c r="J323" s="160"/>
      <c r="K323" s="95">
        <v>0.5</v>
      </c>
      <c r="L323" s="95">
        <v>0.5</v>
      </c>
      <c r="M323" s="160">
        <v>0.25</v>
      </c>
      <c r="N323" s="160">
        <v>0.21676231499999998</v>
      </c>
      <c r="O323" s="96">
        <v>1</v>
      </c>
      <c r="P323" s="97">
        <v>180</v>
      </c>
      <c r="Q323" s="96">
        <v>1</v>
      </c>
      <c r="R323" s="161">
        <v>180</v>
      </c>
      <c r="S323" s="148" t="s">
        <v>153</v>
      </c>
      <c r="T323" s="164"/>
      <c r="U323" s="75" t="s">
        <v>69</v>
      </c>
      <c r="V323" s="149">
        <v>1</v>
      </c>
    </row>
    <row r="324" spans="1:22" ht="18" customHeight="1" x14ac:dyDescent="0.35">
      <c r="A324" s="93">
        <v>2</v>
      </c>
      <c r="B324" s="145" t="s">
        <v>426</v>
      </c>
      <c r="C324" s="163">
        <v>33</v>
      </c>
      <c r="D324" s="93" t="s">
        <v>133</v>
      </c>
      <c r="E324" s="93" t="s">
        <v>425</v>
      </c>
      <c r="F324" s="94" t="s">
        <v>406</v>
      </c>
      <c r="G324" s="94" t="s">
        <v>151</v>
      </c>
      <c r="H324" s="95"/>
      <c r="I324" s="95"/>
      <c r="J324" s="160"/>
      <c r="K324" s="95">
        <v>0.4</v>
      </c>
      <c r="L324" s="95">
        <v>0.4</v>
      </c>
      <c r="M324" s="160">
        <v>0.16000000000000003</v>
      </c>
      <c r="N324" s="160">
        <v>0.21000000000000008</v>
      </c>
      <c r="O324" s="96">
        <v>2</v>
      </c>
      <c r="P324" s="97">
        <v>180</v>
      </c>
      <c r="Q324" s="96">
        <v>3</v>
      </c>
      <c r="R324" s="161">
        <v>1080</v>
      </c>
      <c r="S324" s="148" t="s">
        <v>153</v>
      </c>
      <c r="T324" s="164"/>
      <c r="U324" s="75" t="s">
        <v>69</v>
      </c>
      <c r="V324" s="149">
        <v>6</v>
      </c>
    </row>
    <row r="325" spans="1:22" ht="18" customHeight="1" x14ac:dyDescent="0.35">
      <c r="A325" s="93">
        <v>6</v>
      </c>
      <c r="B325" s="145" t="s">
        <v>428</v>
      </c>
      <c r="C325" s="163">
        <v>5</v>
      </c>
      <c r="D325" s="93" t="s">
        <v>187</v>
      </c>
      <c r="E325" s="93" t="s">
        <v>399</v>
      </c>
      <c r="F325" s="94" t="s">
        <v>429</v>
      </c>
      <c r="G325" s="94" t="s">
        <v>151</v>
      </c>
      <c r="H325" s="95"/>
      <c r="I325" s="95"/>
      <c r="J325" s="160"/>
      <c r="K325" s="95">
        <v>0.25</v>
      </c>
      <c r="L325" s="95">
        <v>1</v>
      </c>
      <c r="M325" s="160">
        <v>0.25</v>
      </c>
      <c r="N325" s="160">
        <v>0.23675312500000001</v>
      </c>
      <c r="O325" s="96">
        <v>1</v>
      </c>
      <c r="P325" s="97">
        <v>180</v>
      </c>
      <c r="Q325" s="96">
        <v>1</v>
      </c>
      <c r="R325" s="161">
        <v>180</v>
      </c>
      <c r="S325" s="148"/>
      <c r="T325" s="164"/>
      <c r="U325" s="75" t="s">
        <v>69</v>
      </c>
      <c r="V325" s="149">
        <v>1</v>
      </c>
    </row>
    <row r="326" spans="1:22" ht="18" customHeight="1" x14ac:dyDescent="0.35">
      <c r="A326" s="93">
        <v>14</v>
      </c>
      <c r="B326" s="145" t="s">
        <v>428</v>
      </c>
      <c r="C326" s="163">
        <v>11</v>
      </c>
      <c r="D326" s="93" t="s">
        <v>187</v>
      </c>
      <c r="E326" s="93" t="s">
        <v>399</v>
      </c>
      <c r="F326" s="94" t="s">
        <v>430</v>
      </c>
      <c r="G326" s="94" t="s">
        <v>151</v>
      </c>
      <c r="H326" s="95"/>
      <c r="I326" s="95"/>
      <c r="J326" s="160"/>
      <c r="K326" s="95">
        <v>0.38</v>
      </c>
      <c r="L326" s="95">
        <v>0.65</v>
      </c>
      <c r="M326" s="160">
        <v>0.24700000000000003</v>
      </c>
      <c r="N326" s="160">
        <v>0.22246875000000005</v>
      </c>
      <c r="O326" s="96">
        <v>2</v>
      </c>
      <c r="P326" s="97">
        <v>180</v>
      </c>
      <c r="Q326" s="96">
        <v>1</v>
      </c>
      <c r="R326" s="161">
        <v>360</v>
      </c>
      <c r="S326" s="148"/>
      <c r="T326" s="164"/>
      <c r="U326" s="75" t="s">
        <v>69</v>
      </c>
      <c r="V326" s="149">
        <v>2</v>
      </c>
    </row>
    <row r="327" spans="1:22" ht="18" customHeight="1" x14ac:dyDescent="0.35">
      <c r="A327" s="93">
        <v>18</v>
      </c>
      <c r="B327" s="145" t="s">
        <v>428</v>
      </c>
      <c r="C327" s="163">
        <v>14</v>
      </c>
      <c r="D327" s="93" t="s">
        <v>187</v>
      </c>
      <c r="E327" s="93" t="s">
        <v>399</v>
      </c>
      <c r="F327" s="94" t="s">
        <v>430</v>
      </c>
      <c r="G327" s="94" t="s">
        <v>151</v>
      </c>
      <c r="H327" s="95"/>
      <c r="I327" s="95"/>
      <c r="J327" s="160"/>
      <c r="K327" s="95">
        <v>0.2</v>
      </c>
      <c r="L327" s="95">
        <v>1</v>
      </c>
      <c r="M327" s="160">
        <v>0.2</v>
      </c>
      <c r="N327" s="160">
        <v>0.18612983500000002</v>
      </c>
      <c r="O327" s="96">
        <v>2</v>
      </c>
      <c r="P327" s="97">
        <v>180</v>
      </c>
      <c r="Q327" s="96">
        <v>1</v>
      </c>
      <c r="R327" s="161">
        <v>360</v>
      </c>
      <c r="S327" s="148"/>
      <c r="T327" s="164"/>
      <c r="U327" s="75" t="s">
        <v>69</v>
      </c>
      <c r="V327" s="149">
        <v>2</v>
      </c>
    </row>
    <row r="328" spans="1:22" ht="18" customHeight="1" x14ac:dyDescent="0.35">
      <c r="A328" s="93">
        <v>4</v>
      </c>
      <c r="B328" s="145" t="s">
        <v>432</v>
      </c>
      <c r="C328" s="163">
        <v>3</v>
      </c>
      <c r="D328" s="93" t="s">
        <v>120</v>
      </c>
      <c r="E328" s="93" t="s">
        <v>393</v>
      </c>
      <c r="F328" s="94" t="s">
        <v>385</v>
      </c>
      <c r="G328" s="94" t="s">
        <v>151</v>
      </c>
      <c r="H328" s="95"/>
      <c r="I328" s="95"/>
      <c r="J328" s="160"/>
      <c r="K328" s="95">
        <v>0.3</v>
      </c>
      <c r="L328" s="95">
        <v>0.8</v>
      </c>
      <c r="M328" s="160">
        <v>0.24</v>
      </c>
      <c r="N328" s="160">
        <v>0.2144875</v>
      </c>
      <c r="O328" s="96">
        <v>1</v>
      </c>
      <c r="P328" s="97">
        <v>180</v>
      </c>
      <c r="Q328" s="96">
        <v>1</v>
      </c>
      <c r="R328" s="161">
        <v>180</v>
      </c>
      <c r="S328" s="148"/>
      <c r="T328" s="164"/>
      <c r="U328" s="75" t="s">
        <v>69</v>
      </c>
      <c r="V328" s="149">
        <v>1</v>
      </c>
    </row>
    <row r="331" spans="1:22" ht="18" customHeight="1" x14ac:dyDescent="0.35">
      <c r="A331" s="93">
        <v>20</v>
      </c>
      <c r="B331" s="145" t="s">
        <v>465</v>
      </c>
      <c r="C331" s="163">
        <v>15</v>
      </c>
      <c r="D331" s="93" t="s">
        <v>133</v>
      </c>
      <c r="E331" s="93" t="s">
        <v>466</v>
      </c>
      <c r="F331" s="94" t="s">
        <v>442</v>
      </c>
      <c r="G331" s="94" t="s">
        <v>151</v>
      </c>
      <c r="H331" s="95"/>
      <c r="I331" s="95"/>
      <c r="J331" s="178"/>
      <c r="K331" s="95">
        <v>0.25</v>
      </c>
      <c r="L331" s="95">
        <v>1.2</v>
      </c>
      <c r="M331" s="160">
        <v>0.3</v>
      </c>
      <c r="N331" s="179">
        <v>0.20749999999999996</v>
      </c>
      <c r="O331" s="96">
        <v>2</v>
      </c>
      <c r="P331" s="97">
        <v>180</v>
      </c>
      <c r="Q331" s="96">
        <v>1</v>
      </c>
      <c r="R331" s="161">
        <v>360</v>
      </c>
      <c r="S331" s="148" t="s">
        <v>153</v>
      </c>
      <c r="T331" s="164"/>
      <c r="U331" s="75" t="s">
        <v>157</v>
      </c>
      <c r="V331" s="149">
        <v>2</v>
      </c>
    </row>
    <row r="332" spans="1:22" ht="18" customHeight="1" x14ac:dyDescent="0.35">
      <c r="A332" s="93">
        <v>24</v>
      </c>
      <c r="B332" s="145" t="s">
        <v>465</v>
      </c>
      <c r="C332" s="163">
        <v>18</v>
      </c>
      <c r="D332" s="93" t="s">
        <v>133</v>
      </c>
      <c r="E332" s="93" t="s">
        <v>466</v>
      </c>
      <c r="F332" s="94" t="s">
        <v>442</v>
      </c>
      <c r="G332" s="94" t="s">
        <v>151</v>
      </c>
      <c r="H332" s="95"/>
      <c r="I332" s="95"/>
      <c r="J332" s="178"/>
      <c r="K332" s="95">
        <v>0.25</v>
      </c>
      <c r="L332" s="95">
        <v>1</v>
      </c>
      <c r="M332" s="160">
        <v>0.25</v>
      </c>
      <c r="N332" s="179">
        <v>0.19500000000000001</v>
      </c>
      <c r="O332" s="96">
        <v>2</v>
      </c>
      <c r="P332" s="97">
        <v>180</v>
      </c>
      <c r="Q332" s="96">
        <v>1</v>
      </c>
      <c r="R332" s="161">
        <v>360</v>
      </c>
      <c r="S332" s="148" t="s">
        <v>153</v>
      </c>
      <c r="T332" s="164"/>
      <c r="U332" s="75" t="s">
        <v>157</v>
      </c>
      <c r="V332" s="149">
        <v>2</v>
      </c>
    </row>
    <row r="333" spans="1:22" ht="18" customHeight="1" x14ac:dyDescent="0.35">
      <c r="A333" s="93">
        <v>31</v>
      </c>
      <c r="B333" s="145" t="s">
        <v>465</v>
      </c>
      <c r="C333" s="163">
        <v>24</v>
      </c>
      <c r="D333" s="93" t="s">
        <v>133</v>
      </c>
      <c r="E333" s="93" t="s">
        <v>466</v>
      </c>
      <c r="F333" s="94" t="s">
        <v>442</v>
      </c>
      <c r="G333" s="94" t="s">
        <v>151</v>
      </c>
      <c r="H333" s="95"/>
      <c r="I333" s="95"/>
      <c r="J333" s="178"/>
      <c r="K333" s="95">
        <v>0.4</v>
      </c>
      <c r="L333" s="95">
        <v>0.8</v>
      </c>
      <c r="M333" s="160">
        <v>0.32000000000000006</v>
      </c>
      <c r="N333" s="179">
        <v>0.15915937500000002</v>
      </c>
      <c r="O333" s="96">
        <v>2</v>
      </c>
      <c r="P333" s="97">
        <v>180</v>
      </c>
      <c r="Q333" s="96">
        <v>1</v>
      </c>
      <c r="R333" s="161">
        <v>360</v>
      </c>
      <c r="S333" s="148" t="s">
        <v>153</v>
      </c>
      <c r="T333" s="164"/>
      <c r="U333" s="75" t="s">
        <v>157</v>
      </c>
      <c r="V333" s="149">
        <v>2</v>
      </c>
    </row>
    <row r="334" spans="1:22" ht="18" customHeight="1" x14ac:dyDescent="0.35">
      <c r="A334" s="93">
        <v>19</v>
      </c>
      <c r="B334" s="145" t="s">
        <v>467</v>
      </c>
      <c r="C334" s="163">
        <v>40</v>
      </c>
      <c r="D334" s="93" t="s">
        <v>133</v>
      </c>
      <c r="E334" s="93" t="s">
        <v>466</v>
      </c>
      <c r="F334" s="94" t="s">
        <v>441</v>
      </c>
      <c r="G334" s="94" t="s">
        <v>151</v>
      </c>
      <c r="H334" s="95"/>
      <c r="I334" s="95"/>
      <c r="J334" s="178"/>
      <c r="K334" s="95">
        <v>0.3</v>
      </c>
      <c r="L334" s="95">
        <v>1.4</v>
      </c>
      <c r="M334" s="160">
        <v>0.42</v>
      </c>
      <c r="N334" s="179">
        <v>0.23999999999999996</v>
      </c>
      <c r="O334" s="96">
        <v>2</v>
      </c>
      <c r="P334" s="97">
        <v>180</v>
      </c>
      <c r="Q334" s="96">
        <v>1</v>
      </c>
      <c r="R334" s="161">
        <v>360</v>
      </c>
      <c r="S334" s="148" t="s">
        <v>153</v>
      </c>
      <c r="T334" s="164"/>
      <c r="U334" s="75" t="s">
        <v>157</v>
      </c>
      <c r="V334" s="149">
        <v>2</v>
      </c>
    </row>
    <row r="337" spans="1:22" ht="18" customHeight="1" x14ac:dyDescent="0.35">
      <c r="A337" s="93">
        <v>2</v>
      </c>
      <c r="B337" s="145" t="s">
        <v>498</v>
      </c>
      <c r="C337" s="163">
        <v>76</v>
      </c>
      <c r="D337" s="93" t="s">
        <v>133</v>
      </c>
      <c r="E337" s="93" t="s">
        <v>493</v>
      </c>
      <c r="F337" s="94" t="s">
        <v>135</v>
      </c>
      <c r="G337" s="94" t="s">
        <v>151</v>
      </c>
      <c r="H337" s="95"/>
      <c r="I337" s="95"/>
      <c r="J337" s="160"/>
      <c r="K337" s="95">
        <v>0.6</v>
      </c>
      <c r="L337" s="95">
        <v>1.5</v>
      </c>
      <c r="M337" s="160">
        <v>0.89999999999999991</v>
      </c>
      <c r="N337" s="179">
        <v>0.19999999999999996</v>
      </c>
      <c r="O337" s="96">
        <v>2</v>
      </c>
      <c r="P337" s="97">
        <v>180</v>
      </c>
      <c r="Q337" s="96">
        <v>1</v>
      </c>
      <c r="R337" s="161">
        <v>360</v>
      </c>
      <c r="S337" s="148" t="s">
        <v>153</v>
      </c>
      <c r="U337" s="75" t="s">
        <v>491</v>
      </c>
      <c r="V337" s="149">
        <v>2</v>
      </c>
    </row>
    <row r="338" spans="1:22" ht="18" customHeight="1" x14ac:dyDescent="0.35">
      <c r="A338" s="93">
        <v>22</v>
      </c>
      <c r="B338" s="145" t="s">
        <v>499</v>
      </c>
      <c r="C338" s="163">
        <v>119</v>
      </c>
      <c r="D338" s="93" t="s">
        <v>133</v>
      </c>
      <c r="E338" s="93" t="s">
        <v>493</v>
      </c>
      <c r="F338" s="94" t="s">
        <v>135</v>
      </c>
      <c r="G338" s="94" t="s">
        <v>151</v>
      </c>
      <c r="H338" s="95"/>
      <c r="I338" s="95"/>
      <c r="J338" s="160"/>
      <c r="K338" s="95">
        <v>0.75</v>
      </c>
      <c r="L338" s="95">
        <v>1.1000000000000001</v>
      </c>
      <c r="M338" s="160">
        <v>0.82500000000000007</v>
      </c>
      <c r="N338" s="179">
        <v>0.17500000000000004</v>
      </c>
      <c r="O338" s="96">
        <v>2</v>
      </c>
      <c r="P338" s="97">
        <v>180</v>
      </c>
      <c r="Q338" s="96">
        <v>1</v>
      </c>
      <c r="R338" s="161">
        <v>360</v>
      </c>
      <c r="S338" s="148" t="s">
        <v>153</v>
      </c>
      <c r="T338" s="164"/>
      <c r="U338" s="75" t="s">
        <v>491</v>
      </c>
      <c r="V338" s="149">
        <v>2</v>
      </c>
    </row>
    <row r="339" spans="1:22" ht="18" customHeight="1" x14ac:dyDescent="0.35">
      <c r="A339" s="93">
        <v>7</v>
      </c>
      <c r="B339" s="145" t="s">
        <v>502</v>
      </c>
      <c r="C339" s="163">
        <v>161</v>
      </c>
      <c r="D339" s="93" t="s">
        <v>133</v>
      </c>
      <c r="E339" s="93" t="s">
        <v>493</v>
      </c>
      <c r="F339" s="94" t="s">
        <v>78</v>
      </c>
      <c r="G339" s="94" t="s">
        <v>151</v>
      </c>
      <c r="H339" s="95"/>
      <c r="I339" s="95"/>
      <c r="J339" s="160"/>
      <c r="K339" s="95">
        <v>0.5</v>
      </c>
      <c r="L339" s="95">
        <v>0.8</v>
      </c>
      <c r="M339" s="160">
        <v>0.4</v>
      </c>
      <c r="N339" s="179">
        <v>0.2291125</v>
      </c>
      <c r="O339" s="96">
        <v>1</v>
      </c>
      <c r="P339" s="97">
        <v>180</v>
      </c>
      <c r="Q339" s="96">
        <v>1</v>
      </c>
      <c r="R339" s="161">
        <v>180</v>
      </c>
      <c r="S339" s="148" t="s">
        <v>153</v>
      </c>
      <c r="T339" s="164"/>
      <c r="U339" s="75" t="s">
        <v>491</v>
      </c>
      <c r="V339" s="149">
        <v>1</v>
      </c>
    </row>
    <row r="340" spans="1:22" ht="18" customHeight="1" x14ac:dyDescent="0.35">
      <c r="A340" s="93">
        <v>11</v>
      </c>
      <c r="B340" s="145" t="s">
        <v>502</v>
      </c>
      <c r="C340" s="163">
        <v>164</v>
      </c>
      <c r="D340" s="93" t="s">
        <v>133</v>
      </c>
      <c r="E340" s="93" t="s">
        <v>493</v>
      </c>
      <c r="F340" s="94" t="s">
        <v>78</v>
      </c>
      <c r="G340" s="94" t="s">
        <v>151</v>
      </c>
      <c r="H340" s="95"/>
      <c r="I340" s="95"/>
      <c r="J340" s="160"/>
      <c r="K340" s="95">
        <v>0.25</v>
      </c>
      <c r="L340" s="95">
        <v>0.9</v>
      </c>
      <c r="M340" s="160">
        <v>0.22500000000000001</v>
      </c>
      <c r="N340" s="179">
        <v>0.17450937500000002</v>
      </c>
      <c r="O340" s="96">
        <v>1</v>
      </c>
      <c r="P340" s="97">
        <v>180</v>
      </c>
      <c r="Q340" s="96">
        <v>1</v>
      </c>
      <c r="R340" s="161">
        <v>180</v>
      </c>
      <c r="S340" s="148" t="s">
        <v>153</v>
      </c>
      <c r="T340" s="164"/>
      <c r="U340" s="75" t="s">
        <v>491</v>
      </c>
      <c r="V340" s="149">
        <v>1</v>
      </c>
    </row>
    <row r="341" spans="1:22" ht="18" customHeight="1" x14ac:dyDescent="0.35">
      <c r="A341" s="93">
        <v>10</v>
      </c>
      <c r="B341" s="145" t="s">
        <v>503</v>
      </c>
      <c r="C341" s="163">
        <v>187</v>
      </c>
      <c r="D341" s="93" t="s">
        <v>133</v>
      </c>
      <c r="E341" s="93" t="s">
        <v>493</v>
      </c>
      <c r="F341" s="94" t="s">
        <v>78</v>
      </c>
      <c r="G341" s="94" t="s">
        <v>151</v>
      </c>
      <c r="H341" s="95"/>
      <c r="I341" s="95"/>
      <c r="J341" s="160"/>
      <c r="K341" s="95">
        <v>0.6</v>
      </c>
      <c r="L341" s="95">
        <v>0.8</v>
      </c>
      <c r="M341" s="160">
        <v>0.48</v>
      </c>
      <c r="N341" s="179">
        <v>0.24</v>
      </c>
      <c r="O341" s="96">
        <v>2</v>
      </c>
      <c r="P341" s="97">
        <v>180</v>
      </c>
      <c r="Q341" s="96">
        <v>1</v>
      </c>
      <c r="R341" s="161">
        <v>360</v>
      </c>
      <c r="S341" s="148" t="s">
        <v>153</v>
      </c>
      <c r="T341" s="164"/>
      <c r="U341" s="75" t="s">
        <v>491</v>
      </c>
      <c r="V341" s="149">
        <v>2</v>
      </c>
    </row>
    <row r="342" spans="1:22" ht="18" customHeight="1" x14ac:dyDescent="0.35">
      <c r="A342" s="93">
        <v>3</v>
      </c>
      <c r="B342" s="145" t="s">
        <v>508</v>
      </c>
      <c r="C342" s="163">
        <v>56</v>
      </c>
      <c r="D342" s="93" t="s">
        <v>185</v>
      </c>
      <c r="E342" s="93" t="s">
        <v>505</v>
      </c>
      <c r="F342" s="94" t="s">
        <v>71</v>
      </c>
      <c r="G342" s="94" t="s">
        <v>151</v>
      </c>
      <c r="H342" s="95"/>
      <c r="I342" s="95"/>
      <c r="J342" s="160"/>
      <c r="K342" s="95">
        <v>0.4</v>
      </c>
      <c r="L342" s="95">
        <v>0.5</v>
      </c>
      <c r="M342" s="160">
        <v>0.2</v>
      </c>
      <c r="N342" s="179">
        <v>0.17</v>
      </c>
      <c r="O342" s="96">
        <v>1</v>
      </c>
      <c r="P342" s="97">
        <v>180</v>
      </c>
      <c r="Q342" s="96">
        <v>1</v>
      </c>
      <c r="R342" s="161">
        <v>180</v>
      </c>
      <c r="S342" s="148" t="s">
        <v>153</v>
      </c>
      <c r="T342" s="164"/>
      <c r="U342" s="75" t="s">
        <v>491</v>
      </c>
      <c r="V342" s="149">
        <v>1</v>
      </c>
    </row>
    <row r="343" spans="1:22" ht="18" customHeight="1" x14ac:dyDescent="0.35">
      <c r="A343" s="93">
        <v>27</v>
      </c>
      <c r="B343" s="145" t="s">
        <v>508</v>
      </c>
      <c r="C343" s="163">
        <v>76</v>
      </c>
      <c r="D343" s="93" t="s">
        <v>185</v>
      </c>
      <c r="E343" s="93" t="s">
        <v>505</v>
      </c>
      <c r="F343" s="94" t="s">
        <v>78</v>
      </c>
      <c r="G343" s="94" t="s">
        <v>151</v>
      </c>
      <c r="H343" s="95"/>
      <c r="I343" s="95"/>
      <c r="J343" s="160"/>
      <c r="K343" s="95">
        <v>0.5</v>
      </c>
      <c r="L343" s="95">
        <v>0.5</v>
      </c>
      <c r="M343" s="160">
        <v>0.25</v>
      </c>
      <c r="N343" s="179">
        <v>0.19500000000000001</v>
      </c>
      <c r="O343" s="96">
        <v>2</v>
      </c>
      <c r="P343" s="97">
        <v>180</v>
      </c>
      <c r="Q343" s="96">
        <v>1</v>
      </c>
      <c r="R343" s="161">
        <v>360</v>
      </c>
      <c r="S343" s="148" t="s">
        <v>153</v>
      </c>
      <c r="T343" s="164"/>
      <c r="U343" s="75" t="s">
        <v>491</v>
      </c>
      <c r="V343" s="149">
        <v>2</v>
      </c>
    </row>
    <row r="344" spans="1:22" ht="18" customHeight="1" x14ac:dyDescent="0.35">
      <c r="A344" s="93">
        <v>8</v>
      </c>
      <c r="B344" s="145" t="s">
        <v>509</v>
      </c>
      <c r="C344" s="163">
        <v>88</v>
      </c>
      <c r="D344" s="93" t="s">
        <v>185</v>
      </c>
      <c r="E344" s="93" t="s">
        <v>505</v>
      </c>
      <c r="F344" s="94" t="s">
        <v>81</v>
      </c>
      <c r="G344" s="94" t="s">
        <v>151</v>
      </c>
      <c r="H344" s="95"/>
      <c r="I344" s="95"/>
      <c r="J344" s="160"/>
      <c r="K344" s="95">
        <v>0.25</v>
      </c>
      <c r="L344" s="95">
        <v>0.8</v>
      </c>
      <c r="M344" s="160">
        <v>0.2</v>
      </c>
      <c r="N344" s="179">
        <v>0.194523055</v>
      </c>
      <c r="O344" s="96">
        <v>2</v>
      </c>
      <c r="P344" s="97">
        <v>180</v>
      </c>
      <c r="Q344" s="96">
        <v>1</v>
      </c>
      <c r="R344" s="161">
        <v>360</v>
      </c>
      <c r="S344" s="148" t="s">
        <v>153</v>
      </c>
      <c r="T344" s="164"/>
      <c r="U344" s="75" t="s">
        <v>491</v>
      </c>
      <c r="V344" s="149">
        <v>2</v>
      </c>
    </row>
    <row r="345" spans="1:22" ht="18" customHeight="1" x14ac:dyDescent="0.35">
      <c r="A345" s="93">
        <v>11</v>
      </c>
      <c r="B345" s="145" t="s">
        <v>509</v>
      </c>
      <c r="C345" s="163">
        <v>90</v>
      </c>
      <c r="D345" s="93" t="s">
        <v>185</v>
      </c>
      <c r="E345" s="93" t="s">
        <v>505</v>
      </c>
      <c r="F345" s="94" t="s">
        <v>262</v>
      </c>
      <c r="G345" s="94" t="s">
        <v>151</v>
      </c>
      <c r="H345" s="95"/>
      <c r="I345" s="95"/>
      <c r="J345" s="160"/>
      <c r="K345" s="95">
        <v>0.3</v>
      </c>
      <c r="L345" s="95">
        <v>0.6</v>
      </c>
      <c r="M345" s="160">
        <v>0.18</v>
      </c>
      <c r="N345" s="179">
        <v>0.16920625</v>
      </c>
      <c r="O345" s="96">
        <v>2</v>
      </c>
      <c r="P345" s="97">
        <v>180</v>
      </c>
      <c r="Q345" s="96">
        <v>1</v>
      </c>
      <c r="R345" s="161">
        <v>360</v>
      </c>
      <c r="S345" s="148" t="s">
        <v>153</v>
      </c>
      <c r="T345" s="164"/>
      <c r="U345" s="75" t="s">
        <v>491</v>
      </c>
      <c r="V345" s="149">
        <v>2</v>
      </c>
    </row>
    <row r="348" spans="1:22" ht="18" customHeight="1" x14ac:dyDescent="0.35">
      <c r="A348" s="93">
        <v>8</v>
      </c>
      <c r="B348" s="145" t="s">
        <v>552</v>
      </c>
      <c r="C348" s="163">
        <v>61</v>
      </c>
      <c r="D348" s="93" t="s">
        <v>139</v>
      </c>
      <c r="E348" s="93" t="s">
        <v>549</v>
      </c>
      <c r="F348" s="94" t="s">
        <v>78</v>
      </c>
      <c r="G348" s="94" t="s">
        <v>151</v>
      </c>
      <c r="H348" s="95"/>
      <c r="I348" s="95"/>
      <c r="J348" s="160"/>
      <c r="K348" s="95">
        <v>0.4</v>
      </c>
      <c r="L348" s="95">
        <v>0.5</v>
      </c>
      <c r="M348" s="160">
        <v>0.2</v>
      </c>
      <c r="N348" s="179">
        <v>0.15999999999999998</v>
      </c>
      <c r="O348" s="96">
        <v>2</v>
      </c>
      <c r="P348" s="97">
        <v>180</v>
      </c>
      <c r="Q348" s="96">
        <v>1</v>
      </c>
      <c r="R348" s="161">
        <v>360</v>
      </c>
      <c r="S348" s="148" t="s">
        <v>153</v>
      </c>
      <c r="T348" s="145" t="s">
        <v>552</v>
      </c>
      <c r="U348" s="75" t="s">
        <v>157</v>
      </c>
      <c r="V348" s="149">
        <v>2</v>
      </c>
    </row>
    <row r="349" spans="1:22" ht="18" customHeight="1" x14ac:dyDescent="0.35">
      <c r="A349" s="93">
        <v>30</v>
      </c>
      <c r="B349" s="145" t="s">
        <v>552</v>
      </c>
      <c r="C349" s="163">
        <v>82</v>
      </c>
      <c r="D349" s="93" t="s">
        <v>139</v>
      </c>
      <c r="E349" s="93" t="s">
        <v>549</v>
      </c>
      <c r="F349" s="94" t="s">
        <v>537</v>
      </c>
      <c r="G349" s="94" t="s">
        <v>151</v>
      </c>
      <c r="H349" s="95"/>
      <c r="I349" s="95"/>
      <c r="J349" s="160"/>
      <c r="K349" s="95">
        <v>0.25</v>
      </c>
      <c r="L349" s="95">
        <v>0.8</v>
      </c>
      <c r="M349" s="160">
        <v>0.2</v>
      </c>
      <c r="N349" s="179">
        <v>0.16499999999999998</v>
      </c>
      <c r="O349" s="96">
        <v>2</v>
      </c>
      <c r="P349" s="97">
        <v>180</v>
      </c>
      <c r="Q349" s="96">
        <v>1</v>
      </c>
      <c r="R349" s="161">
        <v>360</v>
      </c>
      <c r="S349" s="148" t="s">
        <v>153</v>
      </c>
      <c r="T349" s="145" t="s">
        <v>552</v>
      </c>
      <c r="U349" s="75" t="s">
        <v>157</v>
      </c>
      <c r="V349" s="149">
        <v>2</v>
      </c>
    </row>
    <row r="350" spans="1:22" ht="18" customHeight="1" x14ac:dyDescent="0.35">
      <c r="A350" s="93">
        <v>15</v>
      </c>
      <c r="B350" s="145" t="s">
        <v>560</v>
      </c>
      <c r="C350" s="163">
        <v>13</v>
      </c>
      <c r="D350" s="93" t="s">
        <v>172</v>
      </c>
      <c r="E350" s="93" t="s">
        <v>561</v>
      </c>
      <c r="F350" s="94" t="s">
        <v>525</v>
      </c>
      <c r="G350" s="94" t="s">
        <v>151</v>
      </c>
      <c r="H350" s="95"/>
      <c r="I350" s="95"/>
      <c r="J350" s="160"/>
      <c r="K350" s="95">
        <v>0.4</v>
      </c>
      <c r="L350" s="95">
        <v>0.7</v>
      </c>
      <c r="M350" s="160">
        <v>0.27999999999999997</v>
      </c>
      <c r="N350" s="179">
        <v>0.23682499999999995</v>
      </c>
      <c r="O350" s="96">
        <v>2</v>
      </c>
      <c r="P350" s="97">
        <v>180</v>
      </c>
      <c r="Q350" s="96">
        <v>1</v>
      </c>
      <c r="R350" s="161">
        <v>360</v>
      </c>
      <c r="S350" s="148" t="s">
        <v>153</v>
      </c>
      <c r="T350" s="145" t="s">
        <v>560</v>
      </c>
      <c r="U350" s="75" t="s">
        <v>67</v>
      </c>
      <c r="V350" s="149">
        <v>2</v>
      </c>
    </row>
    <row r="351" spans="1:22" ht="18" customHeight="1" x14ac:dyDescent="0.35">
      <c r="A351" s="93">
        <v>17</v>
      </c>
      <c r="B351" s="145" t="s">
        <v>562</v>
      </c>
      <c r="C351" s="163">
        <v>13</v>
      </c>
      <c r="D351" s="93" t="s">
        <v>172</v>
      </c>
      <c r="E351" s="93" t="s">
        <v>563</v>
      </c>
      <c r="F351" s="94" t="s">
        <v>564</v>
      </c>
      <c r="G351" s="94" t="s">
        <v>151</v>
      </c>
      <c r="H351" s="95"/>
      <c r="I351" s="95"/>
      <c r="J351" s="160"/>
      <c r="K351" s="95">
        <v>0.4</v>
      </c>
      <c r="L351" s="95">
        <v>0.4</v>
      </c>
      <c r="M351" s="160">
        <v>0.16000000000000003</v>
      </c>
      <c r="N351" s="179">
        <v>0.15554434000000003</v>
      </c>
      <c r="O351" s="96">
        <v>2</v>
      </c>
      <c r="P351" s="97">
        <v>180</v>
      </c>
      <c r="Q351" s="96">
        <v>1</v>
      </c>
      <c r="R351" s="161">
        <v>360</v>
      </c>
      <c r="S351" s="148" t="s">
        <v>153</v>
      </c>
      <c r="T351" s="145" t="s">
        <v>562</v>
      </c>
      <c r="U351" s="75" t="s">
        <v>67</v>
      </c>
      <c r="V351" s="149">
        <v>2</v>
      </c>
    </row>
    <row r="352" spans="1:22" ht="18" customHeight="1" x14ac:dyDescent="0.35">
      <c r="A352" s="93">
        <v>22</v>
      </c>
      <c r="B352" s="145" t="s">
        <v>562</v>
      </c>
      <c r="C352" s="163">
        <v>17</v>
      </c>
      <c r="D352" s="93" t="s">
        <v>172</v>
      </c>
      <c r="E352" s="93" t="s">
        <v>563</v>
      </c>
      <c r="F352" s="94" t="s">
        <v>565</v>
      </c>
      <c r="G352" s="94" t="s">
        <v>151</v>
      </c>
      <c r="H352" s="95"/>
      <c r="I352" s="95"/>
      <c r="J352" s="160"/>
      <c r="K352" s="95">
        <v>0.3</v>
      </c>
      <c r="L352" s="95">
        <v>0.7</v>
      </c>
      <c r="M352" s="160">
        <v>0.21</v>
      </c>
      <c r="N352" s="179">
        <v>0.166825</v>
      </c>
      <c r="O352" s="96">
        <v>2</v>
      </c>
      <c r="P352" s="97">
        <v>180</v>
      </c>
      <c r="Q352" s="96">
        <v>1</v>
      </c>
      <c r="R352" s="161">
        <v>360</v>
      </c>
      <c r="S352" s="148" t="s">
        <v>153</v>
      </c>
      <c r="T352" s="145" t="s">
        <v>562</v>
      </c>
      <c r="U352" s="75" t="s">
        <v>67</v>
      </c>
      <c r="V352" s="149">
        <v>2</v>
      </c>
    </row>
    <row r="353" spans="1:32" ht="18" customHeight="1" x14ac:dyDescent="0.35">
      <c r="A353" s="93">
        <v>33</v>
      </c>
      <c r="B353" s="145" t="s">
        <v>562</v>
      </c>
      <c r="C353" s="163">
        <v>25</v>
      </c>
      <c r="D353" s="93" t="s">
        <v>172</v>
      </c>
      <c r="E353" s="93" t="s">
        <v>563</v>
      </c>
      <c r="F353" s="94" t="s">
        <v>565</v>
      </c>
      <c r="G353" s="94" t="s">
        <v>151</v>
      </c>
      <c r="H353" s="95"/>
      <c r="I353" s="95"/>
      <c r="J353" s="160"/>
      <c r="K353" s="95">
        <v>0.4</v>
      </c>
      <c r="L353" s="95">
        <v>0.5</v>
      </c>
      <c r="M353" s="160">
        <v>0.2</v>
      </c>
      <c r="N353" s="179">
        <v>0.16</v>
      </c>
      <c r="O353" s="96">
        <v>2</v>
      </c>
      <c r="P353" s="97">
        <v>180</v>
      </c>
      <c r="Q353" s="96">
        <v>1</v>
      </c>
      <c r="R353" s="161">
        <v>360</v>
      </c>
      <c r="S353" s="148" t="s">
        <v>153</v>
      </c>
      <c r="T353" s="145" t="s">
        <v>562</v>
      </c>
      <c r="U353" s="75" t="s">
        <v>67</v>
      </c>
      <c r="V353" s="149">
        <v>2</v>
      </c>
    </row>
    <row r="354" spans="1:32" ht="18" customHeight="1" x14ac:dyDescent="0.35">
      <c r="A354" s="93">
        <v>23</v>
      </c>
      <c r="B354" s="145" t="s">
        <v>566</v>
      </c>
      <c r="C354" s="163">
        <v>49</v>
      </c>
      <c r="D354" s="93" t="s">
        <v>172</v>
      </c>
      <c r="E354" s="93" t="s">
        <v>563</v>
      </c>
      <c r="F354" s="94" t="s">
        <v>524</v>
      </c>
      <c r="G354" s="94" t="s">
        <v>151</v>
      </c>
      <c r="H354" s="95"/>
      <c r="I354" s="95"/>
      <c r="J354" s="160"/>
      <c r="K354" s="95">
        <v>0.25</v>
      </c>
      <c r="L354" s="95">
        <v>0.7</v>
      </c>
      <c r="M354" s="160">
        <v>0.17499999999999999</v>
      </c>
      <c r="N354" s="179">
        <v>0.16322499999999998</v>
      </c>
      <c r="O354" s="96">
        <v>2</v>
      </c>
      <c r="P354" s="97">
        <v>180</v>
      </c>
      <c r="Q354" s="96">
        <v>1</v>
      </c>
      <c r="R354" s="161">
        <v>360</v>
      </c>
      <c r="S354" s="148" t="s">
        <v>153</v>
      </c>
      <c r="T354" s="145" t="s">
        <v>566</v>
      </c>
      <c r="U354" s="75" t="s">
        <v>67</v>
      </c>
      <c r="V354" s="149">
        <v>2</v>
      </c>
    </row>
    <row r="355" spans="1:32" ht="18" customHeight="1" x14ac:dyDescent="0.35">
      <c r="A355" s="93">
        <v>10</v>
      </c>
      <c r="B355" s="145" t="s">
        <v>570</v>
      </c>
      <c r="C355" s="163"/>
      <c r="D355" s="93" t="s">
        <v>172</v>
      </c>
      <c r="E355" s="93" t="s">
        <v>571</v>
      </c>
      <c r="F355" s="94" t="s">
        <v>537</v>
      </c>
      <c r="G355" s="94" t="s">
        <v>151</v>
      </c>
      <c r="H355" s="95"/>
      <c r="I355" s="95"/>
      <c r="J355" s="160"/>
      <c r="K355" s="95">
        <v>0.5</v>
      </c>
      <c r="L355" s="95">
        <v>1.08</v>
      </c>
      <c r="M355" s="160">
        <v>0.54</v>
      </c>
      <c r="N355" s="179">
        <v>0.23018750000000004</v>
      </c>
      <c r="O355" s="96">
        <v>1</v>
      </c>
      <c r="P355" s="97">
        <v>180</v>
      </c>
      <c r="Q355" s="96">
        <v>1</v>
      </c>
      <c r="R355" s="161">
        <v>180</v>
      </c>
      <c r="S355" s="148" t="s">
        <v>153</v>
      </c>
      <c r="T355" s="145" t="s">
        <v>570</v>
      </c>
      <c r="U355" s="75" t="s">
        <v>157</v>
      </c>
      <c r="V355" s="149">
        <v>1</v>
      </c>
    </row>
    <row r="356" spans="1:32" ht="18" customHeight="1" x14ac:dyDescent="0.35">
      <c r="A356" s="93">
        <v>21</v>
      </c>
      <c r="B356" s="145" t="s">
        <v>580</v>
      </c>
      <c r="C356" s="163">
        <v>16</v>
      </c>
      <c r="D356" s="93" t="s">
        <v>72</v>
      </c>
      <c r="E356" s="93" t="s">
        <v>581</v>
      </c>
      <c r="F356" s="94" t="s">
        <v>78</v>
      </c>
      <c r="G356" s="94" t="s">
        <v>151</v>
      </c>
      <c r="H356" s="95"/>
      <c r="I356" s="95"/>
      <c r="J356" s="160"/>
      <c r="K356" s="95">
        <v>0.4</v>
      </c>
      <c r="L356" s="95">
        <v>0.6</v>
      </c>
      <c r="M356" s="160">
        <v>0.24</v>
      </c>
      <c r="N356" s="179">
        <v>0.16973466999999995</v>
      </c>
      <c r="O356" s="96">
        <v>2</v>
      </c>
      <c r="P356" s="97">
        <v>180</v>
      </c>
      <c r="Q356" s="96">
        <v>1</v>
      </c>
      <c r="R356" s="161">
        <v>360</v>
      </c>
      <c r="S356" s="148" t="s">
        <v>153</v>
      </c>
      <c r="T356" s="145" t="s">
        <v>580</v>
      </c>
      <c r="U356" s="75" t="s">
        <v>157</v>
      </c>
      <c r="V356" s="149">
        <v>2</v>
      </c>
    </row>
    <row r="357" spans="1:32" ht="18" customHeight="1" x14ac:dyDescent="0.35">
      <c r="A357" s="93">
        <v>12</v>
      </c>
      <c r="B357" s="145" t="s">
        <v>583</v>
      </c>
      <c r="C357" s="163">
        <v>9</v>
      </c>
      <c r="D357" s="93" t="s">
        <v>80</v>
      </c>
      <c r="E357" s="93" t="s">
        <v>581</v>
      </c>
      <c r="F357" s="94" t="s">
        <v>78</v>
      </c>
      <c r="G357" s="94" t="s">
        <v>151</v>
      </c>
      <c r="H357" s="95"/>
      <c r="I357" s="95"/>
      <c r="J357" s="160"/>
      <c r="K357" s="95">
        <v>0.4</v>
      </c>
      <c r="L357" s="95">
        <v>0.6</v>
      </c>
      <c r="M357" s="160">
        <v>0.24</v>
      </c>
      <c r="N357" s="179">
        <v>0.22999999999999998</v>
      </c>
      <c r="O357" s="96">
        <v>2</v>
      </c>
      <c r="P357" s="97">
        <v>180</v>
      </c>
      <c r="Q357" s="96">
        <v>1</v>
      </c>
      <c r="R357" s="161">
        <v>360</v>
      </c>
      <c r="S357" s="148" t="s">
        <v>153</v>
      </c>
      <c r="T357" s="145" t="s">
        <v>583</v>
      </c>
      <c r="U357" s="75" t="s">
        <v>157</v>
      </c>
      <c r="V357" s="149">
        <v>2</v>
      </c>
    </row>
    <row r="358" spans="1:32" ht="18" customHeight="1" x14ac:dyDescent="0.35">
      <c r="A358" s="93">
        <v>18</v>
      </c>
      <c r="B358" s="145" t="s">
        <v>584</v>
      </c>
      <c r="C358" s="163">
        <v>14</v>
      </c>
      <c r="D358" s="93" t="s">
        <v>124</v>
      </c>
      <c r="E358" s="93" t="s">
        <v>581</v>
      </c>
      <c r="F358" s="94" t="s">
        <v>78</v>
      </c>
      <c r="G358" s="94" t="s">
        <v>151</v>
      </c>
      <c r="H358" s="95"/>
      <c r="I358" s="95"/>
      <c r="J358" s="160"/>
      <c r="K358" s="95">
        <v>0.4</v>
      </c>
      <c r="L358" s="95">
        <v>0.5</v>
      </c>
      <c r="M358" s="160">
        <v>0.2</v>
      </c>
      <c r="N358" s="179">
        <v>0.185</v>
      </c>
      <c r="O358" s="96">
        <v>2</v>
      </c>
      <c r="P358" s="97">
        <v>180</v>
      </c>
      <c r="Q358" s="96">
        <v>1</v>
      </c>
      <c r="R358" s="161">
        <v>360</v>
      </c>
      <c r="S358" s="148" t="s">
        <v>153</v>
      </c>
      <c r="T358" s="145" t="s">
        <v>584</v>
      </c>
      <c r="U358" s="75" t="s">
        <v>157</v>
      </c>
      <c r="V358" s="149">
        <v>2</v>
      </c>
    </row>
    <row r="359" spans="1:32" ht="18" customHeight="1" x14ac:dyDescent="0.35">
      <c r="A359" s="93">
        <v>10</v>
      </c>
      <c r="B359" s="145" t="s">
        <v>585</v>
      </c>
      <c r="C359" s="163">
        <v>9</v>
      </c>
      <c r="D359" s="93" t="s">
        <v>532</v>
      </c>
      <c r="E359" s="93" t="s">
        <v>586</v>
      </c>
      <c r="F359" s="94" t="s">
        <v>263</v>
      </c>
      <c r="G359" s="94" t="s">
        <v>151</v>
      </c>
      <c r="H359" s="95"/>
      <c r="I359" s="95"/>
      <c r="J359" s="160"/>
      <c r="K359" s="95">
        <v>0.4</v>
      </c>
      <c r="L359" s="95">
        <v>0.6</v>
      </c>
      <c r="M359" s="160">
        <v>0.24</v>
      </c>
      <c r="N359" s="179">
        <v>0.21761650999999999</v>
      </c>
      <c r="O359" s="96">
        <v>1</v>
      </c>
      <c r="P359" s="97">
        <v>180</v>
      </c>
      <c r="Q359" s="96">
        <v>1</v>
      </c>
      <c r="R359" s="161">
        <v>180</v>
      </c>
      <c r="S359" s="148" t="s">
        <v>153</v>
      </c>
      <c r="T359" s="145" t="s">
        <v>585</v>
      </c>
      <c r="U359" s="75" t="s">
        <v>157</v>
      </c>
      <c r="V359" s="149">
        <v>1</v>
      </c>
    </row>
    <row r="360" spans="1:32" ht="18" customHeight="1" x14ac:dyDescent="0.35">
      <c r="A360" s="93">
        <v>18</v>
      </c>
      <c r="B360" s="145" t="s">
        <v>585</v>
      </c>
      <c r="C360" s="163">
        <v>16</v>
      </c>
      <c r="D360" s="93" t="s">
        <v>532</v>
      </c>
      <c r="E360" s="93" t="s">
        <v>586</v>
      </c>
      <c r="F360" s="94" t="s">
        <v>461</v>
      </c>
      <c r="G360" s="94" t="s">
        <v>151</v>
      </c>
      <c r="H360" s="95"/>
      <c r="I360" s="95"/>
      <c r="J360" s="160"/>
      <c r="K360" s="95">
        <v>0.3</v>
      </c>
      <c r="L360" s="95">
        <v>0.8</v>
      </c>
      <c r="M360" s="160">
        <v>0.24</v>
      </c>
      <c r="N360" s="179">
        <v>0.22233749999999999</v>
      </c>
      <c r="O360" s="96">
        <v>1</v>
      </c>
      <c r="P360" s="97">
        <v>180</v>
      </c>
      <c r="Q360" s="96">
        <v>1</v>
      </c>
      <c r="R360" s="161">
        <v>180</v>
      </c>
      <c r="S360" s="148" t="s">
        <v>153</v>
      </c>
      <c r="T360" s="145" t="s">
        <v>585</v>
      </c>
      <c r="U360" s="75" t="s">
        <v>157</v>
      </c>
      <c r="V360" s="149">
        <v>1</v>
      </c>
    </row>
    <row r="361" spans="1:32" ht="18" customHeight="1" x14ac:dyDescent="0.35">
      <c r="A361" s="93">
        <v>14</v>
      </c>
      <c r="B361" s="145" t="s">
        <v>587</v>
      </c>
      <c r="C361" s="163">
        <v>13</v>
      </c>
      <c r="D361" s="93" t="s">
        <v>229</v>
      </c>
      <c r="E361" s="93" t="s">
        <v>586</v>
      </c>
      <c r="F361" s="94" t="s">
        <v>263</v>
      </c>
      <c r="G361" s="94" t="s">
        <v>151</v>
      </c>
      <c r="H361" s="95"/>
      <c r="I361" s="95"/>
      <c r="J361" s="160"/>
      <c r="K361" s="95">
        <v>0.4</v>
      </c>
      <c r="L361" s="95">
        <v>0.5</v>
      </c>
      <c r="M361" s="160">
        <v>0.2</v>
      </c>
      <c r="N361" s="179">
        <v>0.16753868</v>
      </c>
      <c r="O361" s="96">
        <v>1</v>
      </c>
      <c r="P361" s="97">
        <v>180</v>
      </c>
      <c r="Q361" s="96">
        <v>1</v>
      </c>
      <c r="R361" s="161">
        <v>180</v>
      </c>
      <c r="S361" s="148" t="s">
        <v>153</v>
      </c>
      <c r="T361" s="145" t="s">
        <v>587</v>
      </c>
      <c r="U361" s="75" t="s">
        <v>157</v>
      </c>
      <c r="V361" s="149">
        <v>1</v>
      </c>
    </row>
    <row r="362" spans="1:32" ht="18" customHeight="1" x14ac:dyDescent="0.35">
      <c r="A362" s="93">
        <v>22</v>
      </c>
      <c r="B362" s="145" t="s">
        <v>587</v>
      </c>
      <c r="C362" s="163">
        <v>20</v>
      </c>
      <c r="D362" s="93" t="s">
        <v>229</v>
      </c>
      <c r="E362" s="93" t="s">
        <v>586</v>
      </c>
      <c r="F362" s="94" t="s">
        <v>461</v>
      </c>
      <c r="G362" s="94" t="s">
        <v>151</v>
      </c>
      <c r="H362" s="95"/>
      <c r="I362" s="95"/>
      <c r="J362" s="160"/>
      <c r="K362" s="95">
        <v>0.3</v>
      </c>
      <c r="L362" s="95">
        <v>0.8</v>
      </c>
      <c r="M362" s="160">
        <v>0.24</v>
      </c>
      <c r="N362" s="179">
        <v>0.22233749999999999</v>
      </c>
      <c r="O362" s="96">
        <v>1</v>
      </c>
      <c r="P362" s="97">
        <v>180</v>
      </c>
      <c r="Q362" s="96">
        <v>1</v>
      </c>
      <c r="R362" s="161">
        <v>180</v>
      </c>
      <c r="S362" s="148" t="s">
        <v>153</v>
      </c>
      <c r="T362" s="145" t="s">
        <v>587</v>
      </c>
      <c r="U362" s="75" t="s">
        <v>157</v>
      </c>
      <c r="V362" s="149">
        <v>1</v>
      </c>
    </row>
    <row r="363" spans="1:32" ht="18" customHeight="1" x14ac:dyDescent="0.35">
      <c r="A363" s="93">
        <v>10</v>
      </c>
      <c r="B363" s="145" t="s">
        <v>588</v>
      </c>
      <c r="C363" s="163">
        <v>9</v>
      </c>
      <c r="D363" s="93" t="s">
        <v>452</v>
      </c>
      <c r="E363" s="93" t="s">
        <v>586</v>
      </c>
      <c r="F363" s="94" t="s">
        <v>263</v>
      </c>
      <c r="G363" s="94" t="s">
        <v>151</v>
      </c>
      <c r="H363" s="95"/>
      <c r="I363" s="95"/>
      <c r="J363" s="160"/>
      <c r="K363" s="95">
        <v>0.4</v>
      </c>
      <c r="L363" s="95">
        <v>0.6</v>
      </c>
      <c r="M363" s="160">
        <v>0.24</v>
      </c>
      <c r="N363" s="179">
        <v>0.21761650999999999</v>
      </c>
      <c r="O363" s="96">
        <v>1</v>
      </c>
      <c r="P363" s="97">
        <v>180</v>
      </c>
      <c r="Q363" s="96">
        <v>1</v>
      </c>
      <c r="R363" s="161">
        <v>180</v>
      </c>
      <c r="S363" s="148" t="s">
        <v>153</v>
      </c>
      <c r="T363" s="145" t="s">
        <v>588</v>
      </c>
      <c r="U363" s="75" t="s">
        <v>157</v>
      </c>
      <c r="V363" s="149">
        <v>1</v>
      </c>
    </row>
    <row r="364" spans="1:32" ht="18" customHeight="1" x14ac:dyDescent="0.35">
      <c r="A364" s="93">
        <v>18</v>
      </c>
      <c r="B364" s="145" t="s">
        <v>588</v>
      </c>
      <c r="C364" s="163">
        <v>16</v>
      </c>
      <c r="D364" s="93" t="s">
        <v>452</v>
      </c>
      <c r="E364" s="93" t="s">
        <v>586</v>
      </c>
      <c r="F364" s="94" t="s">
        <v>461</v>
      </c>
      <c r="G364" s="94" t="s">
        <v>151</v>
      </c>
      <c r="H364" s="95"/>
      <c r="I364" s="95"/>
      <c r="J364" s="160"/>
      <c r="K364" s="95">
        <v>0.3</v>
      </c>
      <c r="L364" s="95">
        <v>0.8</v>
      </c>
      <c r="M364" s="160">
        <v>0.24</v>
      </c>
      <c r="N364" s="179">
        <v>0.22233749999999999</v>
      </c>
      <c r="O364" s="96">
        <v>1</v>
      </c>
      <c r="P364" s="97">
        <v>180</v>
      </c>
      <c r="Q364" s="96">
        <v>1</v>
      </c>
      <c r="R364" s="161">
        <v>180</v>
      </c>
      <c r="S364" s="148" t="s">
        <v>153</v>
      </c>
      <c r="T364" s="145" t="s">
        <v>588</v>
      </c>
      <c r="U364" s="75" t="s">
        <v>157</v>
      </c>
      <c r="V364" s="149">
        <v>1</v>
      </c>
    </row>
    <row r="365" spans="1:32" ht="18" customHeight="1" x14ac:dyDescent="0.35">
      <c r="A365" s="93">
        <v>12</v>
      </c>
      <c r="B365" s="145" t="s">
        <v>589</v>
      </c>
      <c r="C365" s="163">
        <v>10</v>
      </c>
      <c r="D365" s="93" t="s">
        <v>376</v>
      </c>
      <c r="E365" s="93" t="s">
        <v>590</v>
      </c>
      <c r="F365" s="94" t="s">
        <v>263</v>
      </c>
      <c r="G365" s="94" t="s">
        <v>151</v>
      </c>
      <c r="H365" s="95"/>
      <c r="I365" s="95"/>
      <c r="J365" s="160"/>
      <c r="K365" s="95">
        <v>0.4</v>
      </c>
      <c r="L365" s="95">
        <v>0.5</v>
      </c>
      <c r="M365" s="160">
        <v>0.2</v>
      </c>
      <c r="N365" s="179">
        <v>0.18703101499999999</v>
      </c>
      <c r="O365" s="96">
        <v>1</v>
      </c>
      <c r="P365" s="97">
        <v>180</v>
      </c>
      <c r="Q365" s="96">
        <v>1</v>
      </c>
      <c r="R365" s="161">
        <v>180</v>
      </c>
      <c r="S365" s="148" t="s">
        <v>153</v>
      </c>
      <c r="T365" s="145" t="s">
        <v>589</v>
      </c>
      <c r="U365" s="75" t="s">
        <v>157</v>
      </c>
      <c r="V365" s="149">
        <v>1</v>
      </c>
    </row>
    <row r="366" spans="1:32" ht="18" customHeight="1" thickBot="1" x14ac:dyDescent="0.4"/>
    <row r="367" spans="1:32" ht="18" customHeight="1" thickBot="1" x14ac:dyDescent="0.5">
      <c r="N367" s="99" t="s">
        <v>168</v>
      </c>
      <c r="P367" s="99"/>
      <c r="R367" s="100">
        <f>SUM(R295:R366)</f>
        <v>17640</v>
      </c>
      <c r="T367" s="165"/>
      <c r="U367" s="101"/>
      <c r="V367" s="166">
        <f>SUM(V295:V366)</f>
        <v>98</v>
      </c>
    </row>
    <row r="368" spans="1:32" ht="18" customHeight="1" thickTop="1" x14ac:dyDescent="0.35">
      <c r="W368" s="162"/>
      <c r="X368" s="162"/>
      <c r="Y368" s="162"/>
      <c r="Z368" s="162"/>
      <c r="AA368" s="162"/>
      <c r="AB368" s="162"/>
      <c r="AC368" s="162"/>
      <c r="AD368" s="162"/>
      <c r="AE368" s="162"/>
      <c r="AF368" s="162"/>
    </row>
    <row r="374" spans="1:22" ht="18" customHeight="1" x14ac:dyDescent="0.35">
      <c r="A374" s="93">
        <v>12</v>
      </c>
      <c r="B374" s="169" t="s">
        <v>272</v>
      </c>
      <c r="C374" s="170"/>
      <c r="D374" s="170" t="s">
        <v>82</v>
      </c>
      <c r="E374" s="170" t="s">
        <v>273</v>
      </c>
      <c r="F374" s="94" t="s">
        <v>83</v>
      </c>
      <c r="G374" s="94" t="s">
        <v>151</v>
      </c>
      <c r="H374" s="95"/>
      <c r="I374" s="95"/>
      <c r="J374" s="160"/>
      <c r="K374" s="95">
        <v>1.6</v>
      </c>
      <c r="L374" s="95">
        <v>1.7</v>
      </c>
      <c r="M374" s="160">
        <v>2.72</v>
      </c>
      <c r="N374" s="160">
        <v>0.31999999999999984</v>
      </c>
      <c r="O374" s="96">
        <v>1</v>
      </c>
      <c r="P374" s="97">
        <v>245</v>
      </c>
      <c r="Q374" s="96">
        <v>1</v>
      </c>
      <c r="R374" s="161">
        <v>245</v>
      </c>
      <c r="S374" s="148" t="s">
        <v>153</v>
      </c>
      <c r="T374" s="148"/>
      <c r="U374" s="75" t="s">
        <v>67</v>
      </c>
      <c r="V374" s="103">
        <v>1</v>
      </c>
    </row>
    <row r="375" spans="1:22" ht="18" customHeight="1" x14ac:dyDescent="0.35">
      <c r="A375" s="93">
        <v>25</v>
      </c>
      <c r="B375" s="145" t="s">
        <v>275</v>
      </c>
      <c r="C375" s="163">
        <v>25</v>
      </c>
      <c r="D375" s="93" t="s">
        <v>120</v>
      </c>
      <c r="E375" s="170" t="s">
        <v>276</v>
      </c>
      <c r="F375" s="94" t="s">
        <v>137</v>
      </c>
      <c r="G375" s="94" t="s">
        <v>151</v>
      </c>
      <c r="H375" s="95"/>
      <c r="I375" s="95"/>
      <c r="J375" s="171"/>
      <c r="K375" s="95">
        <v>0.4</v>
      </c>
      <c r="L375" s="95">
        <v>0.8</v>
      </c>
      <c r="M375" s="160">
        <v>0.32000000000000006</v>
      </c>
      <c r="N375" s="160">
        <v>0.30528125</v>
      </c>
      <c r="O375" s="96">
        <v>2</v>
      </c>
      <c r="P375" s="97">
        <v>245</v>
      </c>
      <c r="Q375" s="96">
        <v>1</v>
      </c>
      <c r="R375" s="161">
        <v>490</v>
      </c>
      <c r="S375" s="148"/>
      <c r="T375" s="148"/>
      <c r="U375" s="75" t="s">
        <v>157</v>
      </c>
      <c r="V375" s="103">
        <v>2</v>
      </c>
    </row>
    <row r="378" spans="1:22" ht="18" customHeight="1" x14ac:dyDescent="0.35">
      <c r="A378" s="93">
        <v>7</v>
      </c>
      <c r="B378" s="145" t="s">
        <v>414</v>
      </c>
      <c r="C378" s="163">
        <v>14</v>
      </c>
      <c r="D378" s="93" t="s">
        <v>285</v>
      </c>
      <c r="E378" s="93" t="s">
        <v>415</v>
      </c>
      <c r="F378" s="94" t="s">
        <v>371</v>
      </c>
      <c r="G378" s="94" t="s">
        <v>151</v>
      </c>
      <c r="H378" s="95"/>
      <c r="I378" s="95"/>
      <c r="J378" s="178"/>
      <c r="K378" s="95">
        <v>0.88</v>
      </c>
      <c r="L378" s="95">
        <v>0.88</v>
      </c>
      <c r="M378" s="160">
        <v>0.77439999999999998</v>
      </c>
      <c r="N378" s="160">
        <v>0.31440000000000007</v>
      </c>
      <c r="O378" s="96">
        <v>2</v>
      </c>
      <c r="P378" s="97">
        <v>245</v>
      </c>
      <c r="Q378" s="96">
        <v>1</v>
      </c>
      <c r="R378" s="161">
        <v>490</v>
      </c>
      <c r="S378" s="148" t="s">
        <v>153</v>
      </c>
      <c r="T378" s="164"/>
      <c r="U378" s="75" t="s">
        <v>69</v>
      </c>
      <c r="V378" s="149">
        <v>2</v>
      </c>
    </row>
    <row r="379" spans="1:22" ht="18" customHeight="1" x14ac:dyDescent="0.35">
      <c r="A379" s="93">
        <v>16</v>
      </c>
      <c r="B379" s="145" t="s">
        <v>414</v>
      </c>
      <c r="C379" s="163">
        <v>25</v>
      </c>
      <c r="D379" s="93" t="s">
        <v>285</v>
      </c>
      <c r="E379" s="93" t="s">
        <v>415</v>
      </c>
      <c r="F379" s="94" t="s">
        <v>371</v>
      </c>
      <c r="G379" s="94" t="s">
        <v>151</v>
      </c>
      <c r="H379" s="95"/>
      <c r="I379" s="95"/>
      <c r="J379" s="160"/>
      <c r="K379" s="95">
        <v>0.7</v>
      </c>
      <c r="L379" s="95">
        <v>1.85</v>
      </c>
      <c r="M379" s="160">
        <v>1.2949999999999999</v>
      </c>
      <c r="N379" s="160">
        <v>0.32434999999999992</v>
      </c>
      <c r="O379" s="96">
        <v>2</v>
      </c>
      <c r="P379" s="97">
        <v>245</v>
      </c>
      <c r="Q379" s="96">
        <v>1</v>
      </c>
      <c r="R379" s="161">
        <v>490</v>
      </c>
      <c r="S379" s="148" t="s">
        <v>153</v>
      </c>
      <c r="T379" s="164"/>
      <c r="U379" s="75" t="s">
        <v>69</v>
      </c>
      <c r="V379" s="149">
        <v>2</v>
      </c>
    </row>
    <row r="381" spans="1:22" ht="18" customHeight="1" x14ac:dyDescent="0.35">
      <c r="A381" s="93">
        <v>5</v>
      </c>
      <c r="B381" s="145" t="s">
        <v>459</v>
      </c>
      <c r="C381" s="163">
        <v>31</v>
      </c>
      <c r="D381" s="93" t="s">
        <v>129</v>
      </c>
      <c r="E381" s="93" t="s">
        <v>457</v>
      </c>
      <c r="F381" s="94" t="s">
        <v>78</v>
      </c>
      <c r="G381" s="94" t="s">
        <v>151</v>
      </c>
      <c r="H381" s="95"/>
      <c r="I381" s="95"/>
      <c r="J381" s="160"/>
      <c r="K381" s="95">
        <v>0.4</v>
      </c>
      <c r="L381" s="95">
        <v>0.8</v>
      </c>
      <c r="M381" s="160">
        <v>0.32000000000000006</v>
      </c>
      <c r="N381" s="179">
        <v>0.31112871500000006</v>
      </c>
      <c r="O381" s="96">
        <v>2</v>
      </c>
      <c r="P381" s="97">
        <v>245</v>
      </c>
      <c r="Q381" s="96">
        <v>1</v>
      </c>
      <c r="R381" s="161">
        <v>490</v>
      </c>
      <c r="S381" s="148" t="s">
        <v>153</v>
      </c>
      <c r="T381" s="164"/>
      <c r="U381" s="75" t="s">
        <v>67</v>
      </c>
      <c r="V381" s="149">
        <v>2</v>
      </c>
    </row>
    <row r="382" spans="1:22" ht="18" customHeight="1" x14ac:dyDescent="0.35">
      <c r="A382" s="93">
        <v>33</v>
      </c>
      <c r="B382" s="145" t="s">
        <v>467</v>
      </c>
      <c r="C382" s="163">
        <v>53</v>
      </c>
      <c r="D382" s="93" t="s">
        <v>133</v>
      </c>
      <c r="E382" s="93" t="s">
        <v>466</v>
      </c>
      <c r="F382" s="94" t="s">
        <v>441</v>
      </c>
      <c r="G382" s="94" t="s">
        <v>151</v>
      </c>
      <c r="H382" s="95"/>
      <c r="I382" s="95"/>
      <c r="J382" s="160"/>
      <c r="K382" s="95">
        <v>0.4</v>
      </c>
      <c r="L382" s="95">
        <v>0.8</v>
      </c>
      <c r="M382" s="160">
        <v>0.32000000000000006</v>
      </c>
      <c r="N382" s="179">
        <v>0.28531904499999999</v>
      </c>
      <c r="O382" s="96">
        <v>1</v>
      </c>
      <c r="P382" s="97">
        <v>245</v>
      </c>
      <c r="Q382" s="96">
        <v>1</v>
      </c>
      <c r="R382" s="161">
        <v>245</v>
      </c>
      <c r="S382" s="148" t="s">
        <v>153</v>
      </c>
      <c r="T382" s="164"/>
      <c r="U382" s="75" t="s">
        <v>157</v>
      </c>
      <c r="V382" s="149">
        <v>1</v>
      </c>
    </row>
    <row r="385" spans="1:32" ht="18" customHeight="1" x14ac:dyDescent="0.35">
      <c r="A385" s="93">
        <v>27</v>
      </c>
      <c r="B385" s="145" t="s">
        <v>495</v>
      </c>
      <c r="C385" s="163">
        <v>44</v>
      </c>
      <c r="D385" s="93" t="s">
        <v>133</v>
      </c>
      <c r="E385" s="93" t="s">
        <v>493</v>
      </c>
      <c r="F385" s="94" t="s">
        <v>71</v>
      </c>
      <c r="G385" s="94" t="s">
        <v>151</v>
      </c>
      <c r="H385" s="95"/>
      <c r="I385" s="95"/>
      <c r="J385" s="160"/>
      <c r="K385" s="95">
        <v>0.5</v>
      </c>
      <c r="L385" s="95">
        <v>0.6</v>
      </c>
      <c r="M385" s="160">
        <v>0.3</v>
      </c>
      <c r="N385" s="179">
        <v>0.26749999999999996</v>
      </c>
      <c r="O385" s="96">
        <v>2</v>
      </c>
      <c r="P385" s="97">
        <v>245</v>
      </c>
      <c r="Q385" s="96">
        <v>1</v>
      </c>
      <c r="R385" s="161">
        <v>490</v>
      </c>
      <c r="S385" s="148" t="s">
        <v>153</v>
      </c>
      <c r="T385" s="164"/>
      <c r="U385" s="75" t="s">
        <v>491</v>
      </c>
      <c r="V385" s="149">
        <v>2</v>
      </c>
    </row>
    <row r="386" spans="1:32" ht="18" customHeight="1" x14ac:dyDescent="0.35">
      <c r="A386" s="93">
        <v>33</v>
      </c>
      <c r="B386" s="145" t="s">
        <v>497</v>
      </c>
      <c r="C386" s="163">
        <v>74</v>
      </c>
      <c r="D386" s="93" t="s">
        <v>133</v>
      </c>
      <c r="E386" s="93" t="s">
        <v>493</v>
      </c>
      <c r="F386" s="94" t="s">
        <v>71</v>
      </c>
      <c r="G386" s="94" t="s">
        <v>151</v>
      </c>
      <c r="H386" s="95"/>
      <c r="I386" s="95"/>
      <c r="J386" s="160"/>
      <c r="K386" s="95">
        <v>0.55000000000000004</v>
      </c>
      <c r="L386" s="95">
        <v>1.7</v>
      </c>
      <c r="M386" s="160">
        <v>0.93500000000000005</v>
      </c>
      <c r="N386" s="179">
        <v>0.33499999999999996</v>
      </c>
      <c r="O386" s="96">
        <v>2</v>
      </c>
      <c r="P386" s="97">
        <v>245</v>
      </c>
      <c r="Q386" s="96">
        <v>1</v>
      </c>
      <c r="R386" s="161">
        <v>490</v>
      </c>
      <c r="S386" s="148" t="s">
        <v>153</v>
      </c>
      <c r="T386" s="164"/>
      <c r="U386" s="75" t="s">
        <v>491</v>
      </c>
      <c r="V386" s="149">
        <v>2</v>
      </c>
    </row>
    <row r="387" spans="1:32" ht="18" customHeight="1" x14ac:dyDescent="0.35">
      <c r="A387" s="93">
        <v>7</v>
      </c>
      <c r="B387" s="145" t="s">
        <v>498</v>
      </c>
      <c r="C387" s="163">
        <v>79</v>
      </c>
      <c r="D387" s="93" t="s">
        <v>133</v>
      </c>
      <c r="E387" s="93" t="s">
        <v>493</v>
      </c>
      <c r="F387" s="94" t="s">
        <v>135</v>
      </c>
      <c r="G387" s="94" t="s">
        <v>151</v>
      </c>
      <c r="H387" s="95"/>
      <c r="I387" s="95"/>
      <c r="J387" s="160"/>
      <c r="K387" s="95">
        <v>0.55000000000000004</v>
      </c>
      <c r="L387" s="95">
        <v>1.7</v>
      </c>
      <c r="M387" s="160">
        <v>0.93500000000000005</v>
      </c>
      <c r="N387" s="179">
        <v>0.33499999999999996</v>
      </c>
      <c r="O387" s="96">
        <v>2</v>
      </c>
      <c r="P387" s="97">
        <v>245</v>
      </c>
      <c r="Q387" s="96">
        <v>1</v>
      </c>
      <c r="R387" s="161">
        <v>490</v>
      </c>
      <c r="S387" s="148" t="s">
        <v>153</v>
      </c>
      <c r="T387" s="164"/>
      <c r="U387" s="75" t="s">
        <v>491</v>
      </c>
      <c r="V387" s="149">
        <v>2</v>
      </c>
    </row>
    <row r="388" spans="1:32" ht="18" customHeight="1" x14ac:dyDescent="0.35">
      <c r="A388" s="93">
        <v>21</v>
      </c>
      <c r="B388" s="145" t="s">
        <v>498</v>
      </c>
      <c r="C388" s="163">
        <v>88</v>
      </c>
      <c r="D388" s="93" t="s">
        <v>133</v>
      </c>
      <c r="E388" s="93" t="s">
        <v>493</v>
      </c>
      <c r="F388" s="94" t="s">
        <v>135</v>
      </c>
      <c r="G388" s="94" t="s">
        <v>151</v>
      </c>
      <c r="H388" s="95"/>
      <c r="I388" s="95"/>
      <c r="J388" s="160"/>
      <c r="K388" s="95">
        <v>0.55000000000000004</v>
      </c>
      <c r="L388" s="95">
        <v>0.6</v>
      </c>
      <c r="M388" s="160">
        <v>0.33</v>
      </c>
      <c r="N388" s="179">
        <v>0.31233750000000005</v>
      </c>
      <c r="O388" s="96">
        <v>2</v>
      </c>
      <c r="P388" s="97">
        <v>245</v>
      </c>
      <c r="Q388" s="96">
        <v>1</v>
      </c>
      <c r="R388" s="161">
        <v>490</v>
      </c>
      <c r="S388" s="148" t="s">
        <v>153</v>
      </c>
      <c r="T388" s="164"/>
      <c r="U388" s="75" t="s">
        <v>491</v>
      </c>
      <c r="V388" s="149">
        <v>2</v>
      </c>
    </row>
    <row r="389" spans="1:32" ht="18" customHeight="1" x14ac:dyDescent="0.35">
      <c r="A389" s="93">
        <v>24</v>
      </c>
      <c r="B389" s="145" t="s">
        <v>499</v>
      </c>
      <c r="C389" s="163">
        <v>120</v>
      </c>
      <c r="D389" s="93" t="s">
        <v>133</v>
      </c>
      <c r="E389" s="93" t="s">
        <v>493</v>
      </c>
      <c r="F389" s="94" t="s">
        <v>135</v>
      </c>
      <c r="G389" s="94" t="s">
        <v>151</v>
      </c>
      <c r="H389" s="95"/>
      <c r="I389" s="95"/>
      <c r="J389" s="160"/>
      <c r="K389" s="95">
        <v>0.6</v>
      </c>
      <c r="L389" s="95">
        <v>0.75</v>
      </c>
      <c r="M389" s="160">
        <v>0.44999999999999996</v>
      </c>
      <c r="N389" s="179">
        <v>0.32060373999999991</v>
      </c>
      <c r="O389" s="96">
        <v>2</v>
      </c>
      <c r="P389" s="97">
        <v>245</v>
      </c>
      <c r="Q389" s="96">
        <v>1</v>
      </c>
      <c r="R389" s="161">
        <v>490</v>
      </c>
      <c r="S389" s="148" t="s">
        <v>153</v>
      </c>
      <c r="T389" s="164"/>
      <c r="U389" s="75" t="s">
        <v>491</v>
      </c>
      <c r="V389" s="149">
        <v>2</v>
      </c>
    </row>
    <row r="390" spans="1:32" ht="18" customHeight="1" x14ac:dyDescent="0.35">
      <c r="A390" s="93">
        <v>7</v>
      </c>
      <c r="B390" s="145" t="s">
        <v>507</v>
      </c>
      <c r="C390" s="163">
        <v>33</v>
      </c>
      <c r="D390" s="93" t="s">
        <v>185</v>
      </c>
      <c r="E390" s="93" t="s">
        <v>505</v>
      </c>
      <c r="F390" s="94" t="s">
        <v>486</v>
      </c>
      <c r="G390" s="94" t="s">
        <v>151</v>
      </c>
      <c r="H390" s="95"/>
      <c r="I390" s="95"/>
      <c r="J390" s="160"/>
      <c r="K390" s="95">
        <v>0.4</v>
      </c>
      <c r="L390" s="95">
        <v>0.8</v>
      </c>
      <c r="M390" s="160">
        <v>0.32000000000000006</v>
      </c>
      <c r="N390" s="179">
        <v>0.28467500000000007</v>
      </c>
      <c r="O390" s="96">
        <v>2</v>
      </c>
      <c r="P390" s="97">
        <v>245</v>
      </c>
      <c r="Q390" s="96">
        <v>1</v>
      </c>
      <c r="R390" s="161">
        <v>490</v>
      </c>
      <c r="S390" s="148" t="s">
        <v>153</v>
      </c>
      <c r="T390" s="164"/>
      <c r="U390" s="75" t="s">
        <v>491</v>
      </c>
      <c r="V390" s="149">
        <v>2</v>
      </c>
    </row>
    <row r="393" spans="1:32" ht="18" customHeight="1" x14ac:dyDescent="0.35">
      <c r="A393" s="93">
        <v>13</v>
      </c>
      <c r="B393" s="145" t="s">
        <v>567</v>
      </c>
      <c r="C393" s="163">
        <v>10</v>
      </c>
      <c r="D393" s="93" t="s">
        <v>189</v>
      </c>
      <c r="E393" s="93" t="s">
        <v>568</v>
      </c>
      <c r="F393" s="94" t="s">
        <v>569</v>
      </c>
      <c r="G393" s="94" t="s">
        <v>151</v>
      </c>
      <c r="H393" s="95"/>
      <c r="I393" s="95"/>
      <c r="J393" s="160"/>
      <c r="K393" s="95">
        <v>0.85</v>
      </c>
      <c r="L393" s="95">
        <v>0.88</v>
      </c>
      <c r="M393" s="160">
        <v>0.748</v>
      </c>
      <c r="N393" s="179">
        <v>0.26800000000000002</v>
      </c>
      <c r="O393" s="96">
        <v>1</v>
      </c>
      <c r="P393" s="97">
        <v>245</v>
      </c>
      <c r="Q393" s="96">
        <v>1</v>
      </c>
      <c r="R393" s="161">
        <v>245</v>
      </c>
      <c r="S393" s="148" t="s">
        <v>153</v>
      </c>
      <c r="T393" s="145" t="s">
        <v>567</v>
      </c>
      <c r="U393" s="75" t="s">
        <v>157</v>
      </c>
      <c r="V393" s="149">
        <v>1</v>
      </c>
    </row>
    <row r="394" spans="1:32" ht="18" customHeight="1" x14ac:dyDescent="0.35">
      <c r="A394" s="93">
        <v>19</v>
      </c>
      <c r="B394" s="145" t="s">
        <v>589</v>
      </c>
      <c r="C394" s="163">
        <v>16</v>
      </c>
      <c r="D394" s="93" t="s">
        <v>376</v>
      </c>
      <c r="E394" s="93" t="s">
        <v>590</v>
      </c>
      <c r="F394" s="94" t="s">
        <v>461</v>
      </c>
      <c r="G394" s="94" t="s">
        <v>151</v>
      </c>
      <c r="H394" s="95"/>
      <c r="I394" s="95"/>
      <c r="J394" s="160"/>
      <c r="K394" s="95">
        <v>0.35</v>
      </c>
      <c r="L394" s="95">
        <v>0.8</v>
      </c>
      <c r="M394" s="160">
        <v>0.27999999999999997</v>
      </c>
      <c r="N394" s="179">
        <v>0.26920624999999998</v>
      </c>
      <c r="O394" s="96">
        <v>1</v>
      </c>
      <c r="P394" s="97">
        <v>245</v>
      </c>
      <c r="Q394" s="96">
        <v>1</v>
      </c>
      <c r="R394" s="161">
        <v>245</v>
      </c>
      <c r="S394" s="148" t="s">
        <v>153</v>
      </c>
      <c r="T394" s="145" t="s">
        <v>589</v>
      </c>
      <c r="U394" s="75" t="s">
        <v>157</v>
      </c>
      <c r="V394" s="149">
        <v>1</v>
      </c>
    </row>
    <row r="395" spans="1:32" ht="18" customHeight="1" thickBot="1" x14ac:dyDescent="0.4"/>
    <row r="396" spans="1:32" ht="18" customHeight="1" thickBot="1" x14ac:dyDescent="0.5">
      <c r="N396" s="99" t="s">
        <v>169</v>
      </c>
      <c r="P396" s="99"/>
      <c r="R396" s="100">
        <f>SUM(R374:R395)</f>
        <v>5880</v>
      </c>
      <c r="T396" s="165"/>
      <c r="U396" s="101"/>
      <c r="V396" s="166">
        <f>SUM(V374:V395)</f>
        <v>24</v>
      </c>
    </row>
    <row r="397" spans="1:32" ht="18" customHeight="1" thickTop="1" x14ac:dyDescent="0.35">
      <c r="W397" s="162"/>
      <c r="X397" s="162"/>
      <c r="Y397" s="162"/>
      <c r="Z397" s="162"/>
      <c r="AA397" s="162"/>
      <c r="AB397" s="162"/>
      <c r="AC397" s="162"/>
      <c r="AD397" s="162"/>
      <c r="AE397" s="162"/>
      <c r="AF397" s="162"/>
    </row>
    <row r="401" spans="1:22" ht="18" customHeight="1" x14ac:dyDescent="0.35">
      <c r="A401" s="93">
        <v>7</v>
      </c>
      <c r="B401" s="145" t="s">
        <v>171</v>
      </c>
      <c r="C401" s="163"/>
      <c r="D401" s="93" t="s">
        <v>172</v>
      </c>
      <c r="E401" s="93" t="s">
        <v>173</v>
      </c>
      <c r="F401" s="94" t="s">
        <v>166</v>
      </c>
      <c r="G401" s="94" t="s">
        <v>151</v>
      </c>
      <c r="H401" s="95"/>
      <c r="I401" s="95"/>
      <c r="J401" s="160"/>
      <c r="K401" s="95">
        <v>0.35</v>
      </c>
      <c r="L401" s="95">
        <v>1.65</v>
      </c>
      <c r="M401" s="160">
        <v>0.5774999999999999</v>
      </c>
      <c r="N401" s="160">
        <v>0.49952280999999987</v>
      </c>
      <c r="O401" s="96">
        <v>2</v>
      </c>
      <c r="P401" s="97">
        <v>310</v>
      </c>
      <c r="Q401" s="96">
        <v>1</v>
      </c>
      <c r="R401" s="161">
        <v>620</v>
      </c>
      <c r="S401" s="148" t="s">
        <v>174</v>
      </c>
      <c r="T401" s="164"/>
      <c r="U401" s="75" t="s">
        <v>67</v>
      </c>
      <c r="V401" s="149">
        <v>2</v>
      </c>
    </row>
    <row r="402" spans="1:22" ht="18" customHeight="1" x14ac:dyDescent="0.35">
      <c r="A402" s="93">
        <v>5</v>
      </c>
      <c r="B402" s="145" t="s">
        <v>175</v>
      </c>
      <c r="C402" s="163">
        <v>29</v>
      </c>
      <c r="D402" s="93" t="s">
        <v>129</v>
      </c>
      <c r="E402" s="93" t="s">
        <v>155</v>
      </c>
      <c r="F402" s="94" t="s">
        <v>159</v>
      </c>
      <c r="G402" s="94" t="s">
        <v>151</v>
      </c>
      <c r="H402" s="95"/>
      <c r="I402" s="95"/>
      <c r="J402" s="160"/>
      <c r="K402" s="95">
        <v>0.25</v>
      </c>
      <c r="L402" s="95">
        <v>1.5</v>
      </c>
      <c r="M402" s="160">
        <v>0.375</v>
      </c>
      <c r="N402" s="160">
        <v>0.36205624999999997</v>
      </c>
      <c r="O402" s="96">
        <v>2</v>
      </c>
      <c r="P402" s="97">
        <v>310</v>
      </c>
      <c r="Q402" s="96">
        <v>1</v>
      </c>
      <c r="R402" s="161">
        <v>620</v>
      </c>
      <c r="S402" s="148" t="s">
        <v>176</v>
      </c>
      <c r="T402" s="164"/>
      <c r="U402" s="75" t="s">
        <v>157</v>
      </c>
      <c r="V402" s="149">
        <v>2</v>
      </c>
    </row>
    <row r="403" spans="1:22" ht="18" customHeight="1" x14ac:dyDescent="0.35">
      <c r="A403" s="93">
        <v>4</v>
      </c>
      <c r="B403" s="145" t="s">
        <v>160</v>
      </c>
      <c r="C403" s="163">
        <v>3</v>
      </c>
      <c r="D403" s="93" t="s">
        <v>82</v>
      </c>
      <c r="E403" s="93" t="s">
        <v>161</v>
      </c>
      <c r="F403" s="94" t="s">
        <v>162</v>
      </c>
      <c r="G403" s="94" t="s">
        <v>151</v>
      </c>
      <c r="H403" s="95"/>
      <c r="I403" s="95"/>
      <c r="J403" s="160"/>
      <c r="K403" s="95">
        <v>0.6</v>
      </c>
      <c r="L403" s="95">
        <v>0.8</v>
      </c>
      <c r="M403" s="160">
        <v>0.48</v>
      </c>
      <c r="N403" s="160">
        <v>0.43999999999999995</v>
      </c>
      <c r="O403" s="96">
        <v>2</v>
      </c>
      <c r="P403" s="97">
        <v>310</v>
      </c>
      <c r="Q403" s="96">
        <v>1</v>
      </c>
      <c r="R403" s="161">
        <v>620</v>
      </c>
      <c r="S403" s="148" t="s">
        <v>153</v>
      </c>
      <c r="T403" s="164"/>
      <c r="U403" s="75" t="s">
        <v>157</v>
      </c>
      <c r="V403" s="149">
        <v>2</v>
      </c>
    </row>
    <row r="404" spans="1:22" ht="18" customHeight="1" x14ac:dyDescent="0.35">
      <c r="A404" s="93">
        <v>7</v>
      </c>
      <c r="B404" s="145" t="s">
        <v>177</v>
      </c>
      <c r="C404" s="163"/>
      <c r="D404" s="93" t="s">
        <v>178</v>
      </c>
      <c r="E404" s="93"/>
      <c r="F404" s="94" t="s">
        <v>166</v>
      </c>
      <c r="G404" s="94" t="s">
        <v>151</v>
      </c>
      <c r="H404" s="95"/>
      <c r="I404" s="95"/>
      <c r="J404" s="160"/>
      <c r="K404" s="95">
        <v>0.35</v>
      </c>
      <c r="L404" s="95">
        <v>1.65</v>
      </c>
      <c r="M404" s="160">
        <v>0.5774999999999999</v>
      </c>
      <c r="N404" s="160">
        <v>0.49952280999999987</v>
      </c>
      <c r="O404" s="96">
        <v>2</v>
      </c>
      <c r="P404" s="97">
        <v>310</v>
      </c>
      <c r="Q404" s="96">
        <v>1</v>
      </c>
      <c r="R404" s="161">
        <v>620</v>
      </c>
      <c r="S404" s="148" t="s">
        <v>174</v>
      </c>
      <c r="T404" s="164"/>
      <c r="U404" s="75" t="s">
        <v>67</v>
      </c>
      <c r="V404" s="149">
        <v>2</v>
      </c>
    </row>
    <row r="407" spans="1:22" ht="18" customHeight="1" x14ac:dyDescent="0.35">
      <c r="A407" s="93">
        <v>18</v>
      </c>
      <c r="B407" s="169" t="s">
        <v>258</v>
      </c>
      <c r="C407" s="169"/>
      <c r="D407" s="170" t="s">
        <v>79</v>
      </c>
      <c r="E407" s="170" t="s">
        <v>255</v>
      </c>
      <c r="F407" s="94" t="s">
        <v>170</v>
      </c>
      <c r="G407" s="94" t="s">
        <v>151</v>
      </c>
      <c r="H407" s="95"/>
      <c r="I407" s="95"/>
      <c r="J407" s="160"/>
      <c r="K407" s="95">
        <v>1.1000000000000001</v>
      </c>
      <c r="L407" s="95">
        <v>0.4</v>
      </c>
      <c r="M407" s="160">
        <v>0.44000000000000006</v>
      </c>
      <c r="N407" s="160">
        <v>0.39528013000000001</v>
      </c>
      <c r="O407" s="96">
        <v>2</v>
      </c>
      <c r="P407" s="97">
        <v>310</v>
      </c>
      <c r="Q407" s="96">
        <v>1</v>
      </c>
      <c r="R407" s="161">
        <v>620</v>
      </c>
      <c r="S407" s="148"/>
      <c r="T407" s="148"/>
      <c r="U407" s="75" t="s">
        <v>67</v>
      </c>
      <c r="V407" s="103">
        <v>2</v>
      </c>
    </row>
    <row r="408" spans="1:22" ht="18" customHeight="1" x14ac:dyDescent="0.35">
      <c r="A408" s="93">
        <v>8</v>
      </c>
      <c r="B408" s="169" t="s">
        <v>259</v>
      </c>
      <c r="C408" s="169"/>
      <c r="D408" s="170" t="s">
        <v>80</v>
      </c>
      <c r="E408" s="170" t="s">
        <v>260</v>
      </c>
      <c r="F408" s="94" t="s">
        <v>78</v>
      </c>
      <c r="G408" s="94" t="s">
        <v>151</v>
      </c>
      <c r="H408" s="95"/>
      <c r="I408" s="95"/>
      <c r="J408" s="171"/>
      <c r="K408" s="95">
        <v>0.6</v>
      </c>
      <c r="L408" s="95">
        <v>0.9</v>
      </c>
      <c r="M408" s="160">
        <v>0.54</v>
      </c>
      <c r="N408" s="160">
        <v>0.47764062500000004</v>
      </c>
      <c r="O408" s="96">
        <v>2</v>
      </c>
      <c r="P408" s="97">
        <v>310</v>
      </c>
      <c r="Q408" s="96">
        <v>1</v>
      </c>
      <c r="R408" s="161">
        <v>620</v>
      </c>
      <c r="S408" s="148" t="s">
        <v>153</v>
      </c>
      <c r="T408" s="148"/>
      <c r="U408" s="75" t="s">
        <v>69</v>
      </c>
      <c r="V408" s="103">
        <v>2</v>
      </c>
    </row>
    <row r="409" spans="1:22" ht="18" customHeight="1" x14ac:dyDescent="0.35">
      <c r="A409" s="93">
        <v>7</v>
      </c>
      <c r="B409" s="169" t="s">
        <v>265</v>
      </c>
      <c r="C409" s="169"/>
      <c r="D409" s="170" t="s">
        <v>70</v>
      </c>
      <c r="E409" s="170" t="s">
        <v>266</v>
      </c>
      <c r="F409" s="94" t="s">
        <v>78</v>
      </c>
      <c r="G409" s="94" t="s">
        <v>151</v>
      </c>
      <c r="H409" s="95"/>
      <c r="I409" s="95"/>
      <c r="J409" s="171"/>
      <c r="K409" s="95">
        <v>0.6</v>
      </c>
      <c r="L409" s="95">
        <v>0.9</v>
      </c>
      <c r="M409" s="160">
        <v>0.54</v>
      </c>
      <c r="N409" s="160">
        <v>0.50401875000000007</v>
      </c>
      <c r="O409" s="96">
        <v>2</v>
      </c>
      <c r="P409" s="97">
        <v>310</v>
      </c>
      <c r="Q409" s="96">
        <v>1</v>
      </c>
      <c r="R409" s="161">
        <v>620</v>
      </c>
      <c r="S409" s="148" t="s">
        <v>153</v>
      </c>
      <c r="T409" s="148"/>
      <c r="U409" s="75" t="s">
        <v>69</v>
      </c>
      <c r="V409" s="103">
        <v>2</v>
      </c>
    </row>
    <row r="410" spans="1:22" ht="18" customHeight="1" x14ac:dyDescent="0.35">
      <c r="A410" s="93">
        <v>7</v>
      </c>
      <c r="B410" s="169" t="s">
        <v>269</v>
      </c>
      <c r="C410" s="169"/>
      <c r="D410" s="170" t="s">
        <v>72</v>
      </c>
      <c r="E410" s="170" t="s">
        <v>270</v>
      </c>
      <c r="F410" s="94" t="s">
        <v>78</v>
      </c>
      <c r="G410" s="94" t="s">
        <v>151</v>
      </c>
      <c r="H410" s="95"/>
      <c r="I410" s="95"/>
      <c r="J410" s="171"/>
      <c r="K410" s="95">
        <v>0.6</v>
      </c>
      <c r="L410" s="95">
        <v>0.9</v>
      </c>
      <c r="M410" s="160">
        <v>0.54</v>
      </c>
      <c r="N410" s="160">
        <v>0.48058437500000006</v>
      </c>
      <c r="O410" s="96">
        <v>2</v>
      </c>
      <c r="P410" s="97">
        <v>310</v>
      </c>
      <c r="Q410" s="96">
        <v>1</v>
      </c>
      <c r="R410" s="161">
        <v>620</v>
      </c>
      <c r="S410" s="148" t="s">
        <v>153</v>
      </c>
      <c r="T410" s="148"/>
      <c r="U410" s="75" t="s">
        <v>69</v>
      </c>
      <c r="V410" s="103">
        <v>2</v>
      </c>
    </row>
    <row r="411" spans="1:22" ht="18" customHeight="1" x14ac:dyDescent="0.35">
      <c r="A411" s="93">
        <v>8</v>
      </c>
      <c r="B411" s="169" t="s">
        <v>272</v>
      </c>
      <c r="C411" s="169"/>
      <c r="D411" s="170" t="s">
        <v>82</v>
      </c>
      <c r="E411" s="170" t="s">
        <v>273</v>
      </c>
      <c r="F411" s="94" t="s">
        <v>274</v>
      </c>
      <c r="G411" s="94" t="s">
        <v>151</v>
      </c>
      <c r="H411" s="95"/>
      <c r="I411" s="95"/>
      <c r="J411" s="160"/>
      <c r="K411" s="95">
        <v>0.9</v>
      </c>
      <c r="L411" s="95">
        <v>2.1</v>
      </c>
      <c r="M411" s="160">
        <v>1.8900000000000001</v>
      </c>
      <c r="N411" s="160">
        <v>0.39000000000000012</v>
      </c>
      <c r="O411" s="96">
        <v>2</v>
      </c>
      <c r="P411" s="97">
        <v>310</v>
      </c>
      <c r="Q411" s="96">
        <v>1</v>
      </c>
      <c r="R411" s="161">
        <v>620</v>
      </c>
      <c r="S411" s="148" t="s">
        <v>153</v>
      </c>
      <c r="T411" s="148"/>
      <c r="U411" s="75" t="s">
        <v>67</v>
      </c>
      <c r="V411" s="103">
        <v>2</v>
      </c>
    </row>
    <row r="412" spans="1:22" ht="18" customHeight="1" x14ac:dyDescent="0.35">
      <c r="A412" s="93">
        <v>10</v>
      </c>
      <c r="B412" s="169" t="s">
        <v>272</v>
      </c>
      <c r="C412" s="169"/>
      <c r="D412" s="170" t="s">
        <v>82</v>
      </c>
      <c r="E412" s="170" t="s">
        <v>273</v>
      </c>
      <c r="F412" s="94" t="s">
        <v>274</v>
      </c>
      <c r="G412" s="94" t="s">
        <v>151</v>
      </c>
      <c r="H412" s="95"/>
      <c r="I412" s="95"/>
      <c r="J412" s="160"/>
      <c r="K412" s="95">
        <v>0.9</v>
      </c>
      <c r="L412" s="95">
        <v>2.15</v>
      </c>
      <c r="M412" s="160">
        <v>1.9350000000000001</v>
      </c>
      <c r="N412" s="160">
        <v>0.43500000000000005</v>
      </c>
      <c r="O412" s="96">
        <v>2</v>
      </c>
      <c r="P412" s="97">
        <v>310</v>
      </c>
      <c r="Q412" s="96">
        <v>1</v>
      </c>
      <c r="R412" s="161">
        <v>620</v>
      </c>
      <c r="S412" s="148" t="s">
        <v>153</v>
      </c>
      <c r="T412" s="148"/>
      <c r="U412" s="75" t="s">
        <v>67</v>
      </c>
      <c r="V412" s="103">
        <v>2</v>
      </c>
    </row>
    <row r="413" spans="1:22" ht="18" customHeight="1" x14ac:dyDescent="0.35">
      <c r="A413" s="93">
        <v>14</v>
      </c>
      <c r="B413" s="169" t="s">
        <v>272</v>
      </c>
      <c r="C413" s="169"/>
      <c r="D413" s="170" t="s">
        <v>82</v>
      </c>
      <c r="E413" s="170" t="s">
        <v>273</v>
      </c>
      <c r="F413" s="94" t="s">
        <v>83</v>
      </c>
      <c r="G413" s="94" t="s">
        <v>151</v>
      </c>
      <c r="H413" s="95"/>
      <c r="I413" s="95"/>
      <c r="J413" s="160"/>
      <c r="K413" s="95">
        <v>1.6</v>
      </c>
      <c r="L413" s="95">
        <v>1.8</v>
      </c>
      <c r="M413" s="160">
        <v>2.8800000000000003</v>
      </c>
      <c r="N413" s="160">
        <v>0.48</v>
      </c>
      <c r="O413" s="96">
        <v>1</v>
      </c>
      <c r="P413" s="97">
        <v>310</v>
      </c>
      <c r="Q413" s="96">
        <v>1</v>
      </c>
      <c r="R413" s="161">
        <v>310</v>
      </c>
      <c r="S413" s="148" t="s">
        <v>153</v>
      </c>
      <c r="T413" s="148"/>
      <c r="U413" s="75" t="s">
        <v>67</v>
      </c>
      <c r="V413" s="103">
        <v>1</v>
      </c>
    </row>
    <row r="414" spans="1:22" ht="18" customHeight="1" x14ac:dyDescent="0.35">
      <c r="A414" s="93">
        <v>7</v>
      </c>
      <c r="B414" s="145" t="s">
        <v>303</v>
      </c>
      <c r="C414" s="145"/>
      <c r="D414" s="170" t="s">
        <v>124</v>
      </c>
      <c r="E414" s="170" t="s">
        <v>304</v>
      </c>
      <c r="F414" s="94" t="s">
        <v>78</v>
      </c>
      <c r="G414" s="94" t="s">
        <v>151</v>
      </c>
      <c r="H414" s="95"/>
      <c r="I414" s="95"/>
      <c r="J414" s="160"/>
      <c r="K414" s="95">
        <v>0.6</v>
      </c>
      <c r="L414" s="95">
        <v>0.9</v>
      </c>
      <c r="M414" s="160">
        <v>0.54</v>
      </c>
      <c r="N414" s="160">
        <v>0.47862187500000009</v>
      </c>
      <c r="O414" s="96">
        <v>2</v>
      </c>
      <c r="P414" s="97">
        <v>310</v>
      </c>
      <c r="Q414" s="96">
        <v>1</v>
      </c>
      <c r="R414" s="161">
        <v>620</v>
      </c>
      <c r="S414" s="148"/>
      <c r="T414" s="148"/>
      <c r="U414" s="75" t="s">
        <v>157</v>
      </c>
      <c r="V414" s="103">
        <v>2</v>
      </c>
    </row>
    <row r="415" spans="1:22" ht="18" customHeight="1" x14ac:dyDescent="0.35">
      <c r="A415" s="93">
        <v>18</v>
      </c>
      <c r="B415" s="145" t="s">
        <v>380</v>
      </c>
      <c r="C415" s="163">
        <v>45</v>
      </c>
      <c r="D415" s="93" t="s">
        <v>188</v>
      </c>
      <c r="E415" s="93" t="s">
        <v>378</v>
      </c>
      <c r="F415" s="94" t="s">
        <v>78</v>
      </c>
      <c r="G415" s="94" t="s">
        <v>151</v>
      </c>
      <c r="H415" s="95"/>
      <c r="I415" s="95"/>
      <c r="J415" s="160"/>
      <c r="K415" s="95">
        <v>0.6</v>
      </c>
      <c r="L415" s="95">
        <v>0.9</v>
      </c>
      <c r="M415" s="160">
        <v>0.54</v>
      </c>
      <c r="N415" s="179">
        <v>0.48254687500000004</v>
      </c>
      <c r="O415" s="96">
        <v>2</v>
      </c>
      <c r="P415" s="97">
        <v>310</v>
      </c>
      <c r="Q415" s="96">
        <v>1</v>
      </c>
      <c r="R415" s="161">
        <v>620</v>
      </c>
      <c r="S415" s="148" t="s">
        <v>153</v>
      </c>
      <c r="T415" s="164"/>
      <c r="U415" s="75" t="s">
        <v>69</v>
      </c>
      <c r="V415" s="149">
        <v>2</v>
      </c>
    </row>
    <row r="416" spans="1:22" ht="18" customHeight="1" x14ac:dyDescent="0.35">
      <c r="A416" s="93">
        <v>9</v>
      </c>
      <c r="B416" s="145" t="s">
        <v>383</v>
      </c>
      <c r="C416" s="163">
        <v>35</v>
      </c>
      <c r="D416" s="93" t="s">
        <v>172</v>
      </c>
      <c r="E416" s="93" t="s">
        <v>382</v>
      </c>
      <c r="F416" s="94" t="s">
        <v>78</v>
      </c>
      <c r="G416" s="94" t="s">
        <v>151</v>
      </c>
      <c r="H416" s="95"/>
      <c r="I416" s="95"/>
      <c r="J416" s="160"/>
      <c r="K416" s="95">
        <v>0.6</v>
      </c>
      <c r="L416" s="95">
        <v>0.9</v>
      </c>
      <c r="M416" s="160">
        <v>0.54</v>
      </c>
      <c r="N416" s="179">
        <v>0.48250683999999999</v>
      </c>
      <c r="O416" s="96">
        <v>2</v>
      </c>
      <c r="P416" s="97">
        <v>310</v>
      </c>
      <c r="Q416" s="96">
        <v>1</v>
      </c>
      <c r="R416" s="161">
        <v>620</v>
      </c>
      <c r="S416" s="148" t="s">
        <v>153</v>
      </c>
      <c r="T416" s="164"/>
      <c r="U416" s="75" t="s">
        <v>69</v>
      </c>
      <c r="V416" s="149">
        <v>2</v>
      </c>
    </row>
    <row r="419" spans="1:22" ht="18" customHeight="1" x14ac:dyDescent="0.35">
      <c r="A419" s="93">
        <v>9</v>
      </c>
      <c r="B419" s="145" t="s">
        <v>414</v>
      </c>
      <c r="C419" s="163">
        <v>15</v>
      </c>
      <c r="D419" s="93" t="s">
        <v>285</v>
      </c>
      <c r="E419" s="93" t="s">
        <v>415</v>
      </c>
      <c r="F419" s="94" t="s">
        <v>371</v>
      </c>
      <c r="G419" s="94" t="s">
        <v>151</v>
      </c>
      <c r="H419" s="95"/>
      <c r="I419" s="95"/>
      <c r="J419" s="160"/>
      <c r="K419" s="95">
        <v>1.05</v>
      </c>
      <c r="L419" s="95">
        <v>1.45</v>
      </c>
      <c r="M419" s="160">
        <v>1.5225</v>
      </c>
      <c r="N419" s="160">
        <v>0.44249999999999989</v>
      </c>
      <c r="O419" s="96">
        <v>2</v>
      </c>
      <c r="P419" s="97">
        <v>310</v>
      </c>
      <c r="Q419" s="96">
        <v>1</v>
      </c>
      <c r="R419" s="161">
        <v>620</v>
      </c>
      <c r="S419" s="148" t="s">
        <v>153</v>
      </c>
      <c r="T419" s="164"/>
      <c r="U419" s="75" t="s">
        <v>69</v>
      </c>
      <c r="V419" s="149">
        <v>2</v>
      </c>
    </row>
    <row r="420" spans="1:22" ht="18" customHeight="1" x14ac:dyDescent="0.35">
      <c r="A420" s="93">
        <v>11</v>
      </c>
      <c r="B420" s="145" t="s">
        <v>414</v>
      </c>
      <c r="C420" s="163">
        <v>20</v>
      </c>
      <c r="D420" s="93" t="s">
        <v>285</v>
      </c>
      <c r="E420" s="93" t="s">
        <v>415</v>
      </c>
      <c r="F420" s="94" t="s">
        <v>371</v>
      </c>
      <c r="G420" s="94" t="s">
        <v>151</v>
      </c>
      <c r="H420" s="95"/>
      <c r="I420" s="95"/>
      <c r="J420" s="160"/>
      <c r="K420" s="95">
        <v>1</v>
      </c>
      <c r="L420" s="95">
        <v>2.5</v>
      </c>
      <c r="M420" s="160">
        <v>2.5</v>
      </c>
      <c r="N420" s="160">
        <v>0.43000000000000016</v>
      </c>
      <c r="O420" s="96">
        <v>2</v>
      </c>
      <c r="P420" s="97">
        <v>310</v>
      </c>
      <c r="Q420" s="96">
        <v>1</v>
      </c>
      <c r="R420" s="161">
        <v>620</v>
      </c>
      <c r="S420" s="148" t="s">
        <v>153</v>
      </c>
      <c r="T420" s="164"/>
      <c r="U420" s="75" t="s">
        <v>69</v>
      </c>
      <c r="V420" s="149">
        <v>2</v>
      </c>
    </row>
    <row r="421" spans="1:22" ht="18" customHeight="1" x14ac:dyDescent="0.35">
      <c r="A421" s="93">
        <v>4</v>
      </c>
      <c r="B421" s="145" t="s">
        <v>419</v>
      </c>
      <c r="C421" s="163">
        <v>18</v>
      </c>
      <c r="D421" s="93" t="s">
        <v>187</v>
      </c>
      <c r="E421" s="93" t="s">
        <v>420</v>
      </c>
      <c r="F421" s="94" t="s">
        <v>421</v>
      </c>
      <c r="G421" s="94" t="s">
        <v>151</v>
      </c>
      <c r="H421" s="95"/>
      <c r="I421" s="95"/>
      <c r="J421" s="160"/>
      <c r="K421" s="95">
        <v>0.4</v>
      </c>
      <c r="L421" s="95">
        <v>1.7</v>
      </c>
      <c r="M421" s="160">
        <v>0.68</v>
      </c>
      <c r="N421" s="160">
        <v>0.36</v>
      </c>
      <c r="O421" s="96">
        <v>2</v>
      </c>
      <c r="P421" s="97">
        <v>310</v>
      </c>
      <c r="Q421" s="96">
        <v>1</v>
      </c>
      <c r="R421" s="161">
        <v>620</v>
      </c>
      <c r="S421" s="148" t="s">
        <v>153</v>
      </c>
      <c r="T421" s="164"/>
      <c r="U421" s="75" t="s">
        <v>69</v>
      </c>
      <c r="V421" s="149">
        <v>2</v>
      </c>
    </row>
    <row r="423" spans="1:22" ht="18" customHeight="1" x14ac:dyDescent="0.35">
      <c r="D423" s="85"/>
      <c r="E423" s="78"/>
    </row>
    <row r="424" spans="1:22" ht="18" customHeight="1" x14ac:dyDescent="0.35">
      <c r="A424" s="93">
        <v>9</v>
      </c>
      <c r="B424" s="145" t="s">
        <v>475</v>
      </c>
      <c r="C424" s="163"/>
      <c r="D424" s="93" t="s">
        <v>124</v>
      </c>
      <c r="E424" s="93" t="s">
        <v>478</v>
      </c>
      <c r="F424" s="94" t="s">
        <v>477</v>
      </c>
      <c r="G424" s="94" t="s">
        <v>151</v>
      </c>
      <c r="H424" s="95"/>
      <c r="I424" s="95"/>
      <c r="J424" s="160"/>
      <c r="K424" s="95">
        <v>0.55000000000000004</v>
      </c>
      <c r="L424" s="95">
        <v>1.1499999999999999</v>
      </c>
      <c r="M424" s="160">
        <v>0.63249999999999995</v>
      </c>
      <c r="N424" s="179">
        <v>0.48605275499999989</v>
      </c>
      <c r="O424" s="96">
        <v>2</v>
      </c>
      <c r="P424" s="97">
        <v>310</v>
      </c>
      <c r="Q424" s="96">
        <v>1</v>
      </c>
      <c r="R424" s="161">
        <v>620</v>
      </c>
      <c r="S424" s="148" t="s">
        <v>153</v>
      </c>
      <c r="T424" s="164"/>
      <c r="U424" s="75" t="s">
        <v>67</v>
      </c>
      <c r="V424" s="149">
        <v>2</v>
      </c>
    </row>
    <row r="425" spans="1:22" ht="18" customHeight="1" x14ac:dyDescent="0.35">
      <c r="A425" s="93">
        <v>14</v>
      </c>
      <c r="B425" s="145" t="s">
        <v>475</v>
      </c>
      <c r="C425" s="163"/>
      <c r="D425" s="93" t="s">
        <v>188</v>
      </c>
      <c r="E425" s="93" t="s">
        <v>479</v>
      </c>
      <c r="F425" s="94" t="s">
        <v>477</v>
      </c>
      <c r="G425" s="94" t="s">
        <v>151</v>
      </c>
      <c r="H425" s="95"/>
      <c r="I425" s="95"/>
      <c r="J425" s="160"/>
      <c r="K425" s="95">
        <v>0.7</v>
      </c>
      <c r="L425" s="95">
        <v>0.9</v>
      </c>
      <c r="M425" s="160">
        <v>0.63</v>
      </c>
      <c r="N425" s="179">
        <v>0.48328742499999999</v>
      </c>
      <c r="O425" s="96">
        <v>2</v>
      </c>
      <c r="P425" s="97">
        <v>310</v>
      </c>
      <c r="Q425" s="96">
        <v>1</v>
      </c>
      <c r="R425" s="161">
        <v>620</v>
      </c>
      <c r="S425" s="148" t="s">
        <v>153</v>
      </c>
      <c r="T425" s="164"/>
      <c r="U425" s="75" t="s">
        <v>67</v>
      </c>
      <c r="V425" s="149">
        <v>2</v>
      </c>
    </row>
    <row r="426" spans="1:22" ht="18" customHeight="1" x14ac:dyDescent="0.35">
      <c r="A426" s="93">
        <v>26</v>
      </c>
      <c r="B426" s="145" t="s">
        <v>475</v>
      </c>
      <c r="C426" s="163"/>
      <c r="D426" s="93" t="s">
        <v>73</v>
      </c>
      <c r="E426" s="93" t="s">
        <v>480</v>
      </c>
      <c r="F426" s="94" t="s">
        <v>477</v>
      </c>
      <c r="G426" s="94" t="s">
        <v>151</v>
      </c>
      <c r="H426" s="95"/>
      <c r="I426" s="95"/>
      <c r="J426" s="160"/>
      <c r="K426" s="95">
        <v>0.65</v>
      </c>
      <c r="L426" s="95">
        <v>1</v>
      </c>
      <c r="M426" s="160">
        <v>0.65</v>
      </c>
      <c r="N426" s="179">
        <v>0.50328742500000001</v>
      </c>
      <c r="O426" s="96">
        <v>2</v>
      </c>
      <c r="P426" s="97">
        <v>310</v>
      </c>
      <c r="Q426" s="96">
        <v>1</v>
      </c>
      <c r="R426" s="161">
        <v>620</v>
      </c>
      <c r="S426" s="148" t="s">
        <v>153</v>
      </c>
      <c r="T426" s="164"/>
      <c r="U426" s="75" t="s">
        <v>67</v>
      </c>
      <c r="V426" s="149">
        <v>2</v>
      </c>
    </row>
    <row r="429" spans="1:22" ht="18" customHeight="1" x14ac:dyDescent="0.35">
      <c r="A429" s="93">
        <v>13</v>
      </c>
      <c r="B429" s="145" t="s">
        <v>498</v>
      </c>
      <c r="C429" s="163">
        <v>84</v>
      </c>
      <c r="D429" s="93" t="s">
        <v>133</v>
      </c>
      <c r="E429" s="93" t="s">
        <v>493</v>
      </c>
      <c r="F429" s="94" t="s">
        <v>135</v>
      </c>
      <c r="G429" s="94" t="s">
        <v>151</v>
      </c>
      <c r="H429" s="95"/>
      <c r="I429" s="95"/>
      <c r="J429" s="160"/>
      <c r="K429" s="95">
        <v>0.6</v>
      </c>
      <c r="L429" s="95">
        <v>1.5</v>
      </c>
      <c r="M429" s="160">
        <v>0.89999999999999991</v>
      </c>
      <c r="N429" s="179">
        <v>0.49999999999999989</v>
      </c>
      <c r="O429" s="96">
        <v>2</v>
      </c>
      <c r="P429" s="97">
        <v>310</v>
      </c>
      <c r="Q429" s="96">
        <v>1</v>
      </c>
      <c r="R429" s="161">
        <v>620</v>
      </c>
      <c r="S429" s="148" t="s">
        <v>153</v>
      </c>
      <c r="T429" s="164"/>
      <c r="U429" s="75" t="s">
        <v>491</v>
      </c>
      <c r="V429" s="149">
        <v>2</v>
      </c>
    </row>
    <row r="430" spans="1:22" ht="18" customHeight="1" x14ac:dyDescent="0.35">
      <c r="A430" s="93">
        <v>19</v>
      </c>
      <c r="B430" s="145" t="s">
        <v>498</v>
      </c>
      <c r="C430" s="163">
        <v>87</v>
      </c>
      <c r="D430" s="93" t="s">
        <v>133</v>
      </c>
      <c r="E430" s="93" t="s">
        <v>493</v>
      </c>
      <c r="F430" s="94" t="s">
        <v>135</v>
      </c>
      <c r="G430" s="94" t="s">
        <v>151</v>
      </c>
      <c r="H430" s="95"/>
      <c r="I430" s="95"/>
      <c r="J430" s="160"/>
      <c r="K430" s="95">
        <v>1</v>
      </c>
      <c r="L430" s="95">
        <v>1.5</v>
      </c>
      <c r="M430" s="160">
        <v>1.5</v>
      </c>
      <c r="N430" s="179">
        <v>0.38000000000000012</v>
      </c>
      <c r="O430" s="96">
        <v>2</v>
      </c>
      <c r="P430" s="97">
        <v>310</v>
      </c>
      <c r="Q430" s="96">
        <v>1</v>
      </c>
      <c r="R430" s="161">
        <v>620</v>
      </c>
      <c r="S430" s="148" t="s">
        <v>153</v>
      </c>
      <c r="T430" s="164"/>
      <c r="U430" s="75" t="s">
        <v>491</v>
      </c>
      <c r="V430" s="149">
        <v>2</v>
      </c>
    </row>
    <row r="431" spans="1:22" ht="18" customHeight="1" x14ac:dyDescent="0.35">
      <c r="A431" s="93">
        <v>9</v>
      </c>
      <c r="B431" s="145" t="s">
        <v>499</v>
      </c>
      <c r="C431" s="163">
        <v>108</v>
      </c>
      <c r="D431" s="93" t="s">
        <v>133</v>
      </c>
      <c r="E431" s="93" t="s">
        <v>493</v>
      </c>
      <c r="F431" s="94" t="s">
        <v>135</v>
      </c>
      <c r="G431" s="94" t="s">
        <v>151</v>
      </c>
      <c r="H431" s="95"/>
      <c r="I431" s="95"/>
      <c r="J431" s="160"/>
      <c r="K431" s="95">
        <v>0.41</v>
      </c>
      <c r="L431" s="95">
        <v>0.98</v>
      </c>
      <c r="M431" s="160">
        <v>0.40179999999999999</v>
      </c>
      <c r="N431" s="179">
        <v>0.39394999999999997</v>
      </c>
      <c r="O431" s="96">
        <v>1</v>
      </c>
      <c r="P431" s="97">
        <v>310</v>
      </c>
      <c r="Q431" s="96">
        <v>1</v>
      </c>
      <c r="R431" s="161">
        <v>310</v>
      </c>
      <c r="S431" s="148" t="s">
        <v>153</v>
      </c>
      <c r="T431" s="164"/>
      <c r="U431" s="75" t="s">
        <v>491</v>
      </c>
      <c r="V431" s="149">
        <v>1</v>
      </c>
    </row>
    <row r="432" spans="1:22" ht="18" customHeight="1" x14ac:dyDescent="0.35">
      <c r="A432" s="93">
        <v>18</v>
      </c>
      <c r="B432" s="145" t="s">
        <v>500</v>
      </c>
      <c r="C432" s="163">
        <v>144</v>
      </c>
      <c r="D432" s="93" t="s">
        <v>133</v>
      </c>
      <c r="E432" s="93" t="s">
        <v>493</v>
      </c>
      <c r="F432" s="94" t="s">
        <v>137</v>
      </c>
      <c r="G432" s="94" t="s">
        <v>151</v>
      </c>
      <c r="H432" s="95"/>
      <c r="I432" s="95"/>
      <c r="J432" s="160"/>
      <c r="K432" s="95">
        <v>0.6</v>
      </c>
      <c r="L432" s="95">
        <v>0.9</v>
      </c>
      <c r="M432" s="160">
        <v>0.54</v>
      </c>
      <c r="N432" s="179">
        <v>0.45806562500000003</v>
      </c>
      <c r="O432" s="96">
        <v>2</v>
      </c>
      <c r="P432" s="97">
        <v>310</v>
      </c>
      <c r="Q432" s="96">
        <v>1</v>
      </c>
      <c r="R432" s="161">
        <v>620</v>
      </c>
      <c r="S432" s="148" t="s">
        <v>153</v>
      </c>
      <c r="T432" s="164"/>
      <c r="U432" s="75" t="s">
        <v>491</v>
      </c>
      <c r="V432" s="149">
        <v>2</v>
      </c>
    </row>
    <row r="433" spans="1:32" ht="18" customHeight="1" x14ac:dyDescent="0.35">
      <c r="A433" s="93">
        <v>3</v>
      </c>
      <c r="B433" s="145" t="s">
        <v>503</v>
      </c>
      <c r="C433" s="163">
        <v>183</v>
      </c>
      <c r="D433" s="93" t="s">
        <v>133</v>
      </c>
      <c r="E433" s="93" t="s">
        <v>493</v>
      </c>
      <c r="F433" s="94" t="s">
        <v>78</v>
      </c>
      <c r="G433" s="94" t="s">
        <v>151</v>
      </c>
      <c r="H433" s="95"/>
      <c r="I433" s="95"/>
      <c r="J433" s="160"/>
      <c r="K433" s="95">
        <v>0.5</v>
      </c>
      <c r="L433" s="95">
        <v>1.3</v>
      </c>
      <c r="M433" s="160">
        <v>0.65</v>
      </c>
      <c r="N433" s="179">
        <v>0.4</v>
      </c>
      <c r="O433" s="96">
        <v>2</v>
      </c>
      <c r="P433" s="97">
        <v>310</v>
      </c>
      <c r="Q433" s="96">
        <v>1</v>
      </c>
      <c r="R433" s="161">
        <v>620</v>
      </c>
      <c r="S433" s="148" t="s">
        <v>153</v>
      </c>
      <c r="T433" s="164"/>
      <c r="U433" s="75" t="s">
        <v>491</v>
      </c>
      <c r="V433" s="149">
        <v>2</v>
      </c>
    </row>
    <row r="434" spans="1:32" ht="18" customHeight="1" x14ac:dyDescent="0.35">
      <c r="A434" s="93">
        <v>31</v>
      </c>
      <c r="B434" s="145" t="s">
        <v>504</v>
      </c>
      <c r="C434" s="163">
        <v>24</v>
      </c>
      <c r="D434" s="93" t="s">
        <v>185</v>
      </c>
      <c r="E434" s="93" t="s">
        <v>505</v>
      </c>
      <c r="F434" s="94" t="s">
        <v>141</v>
      </c>
      <c r="G434" s="94" t="s">
        <v>151</v>
      </c>
      <c r="H434" s="95"/>
      <c r="I434" s="95"/>
      <c r="J434" s="160"/>
      <c r="K434" s="95">
        <v>0.57999999999999996</v>
      </c>
      <c r="L434" s="95">
        <v>4.5999999999999996</v>
      </c>
      <c r="M434" s="160">
        <v>2.6679999999999997</v>
      </c>
      <c r="N434" s="179">
        <v>0.41799999999999971</v>
      </c>
      <c r="O434" s="96">
        <v>1</v>
      </c>
      <c r="P434" s="97">
        <v>310</v>
      </c>
      <c r="Q434" s="96">
        <v>1</v>
      </c>
      <c r="R434" s="161">
        <v>310</v>
      </c>
      <c r="S434" s="148" t="s">
        <v>153</v>
      </c>
      <c r="T434" s="164"/>
      <c r="U434" s="75" t="s">
        <v>491</v>
      </c>
      <c r="V434" s="149">
        <v>1</v>
      </c>
    </row>
    <row r="435" spans="1:32" ht="18" customHeight="1" x14ac:dyDescent="0.35">
      <c r="A435" s="93">
        <v>34</v>
      </c>
      <c r="B435" s="145" t="s">
        <v>504</v>
      </c>
      <c r="C435" s="163">
        <v>26</v>
      </c>
      <c r="D435" s="93" t="s">
        <v>185</v>
      </c>
      <c r="E435" s="93" t="s">
        <v>505</v>
      </c>
      <c r="F435" s="94" t="s">
        <v>247</v>
      </c>
      <c r="G435" s="94" t="s">
        <v>151</v>
      </c>
      <c r="H435" s="95"/>
      <c r="I435" s="95"/>
      <c r="J435" s="160"/>
      <c r="K435" s="95">
        <v>0.4</v>
      </c>
      <c r="L435" s="95">
        <v>2</v>
      </c>
      <c r="M435" s="160">
        <v>0.8</v>
      </c>
      <c r="N435" s="179">
        <v>0.47</v>
      </c>
      <c r="O435" s="96">
        <v>2</v>
      </c>
      <c r="P435" s="97">
        <v>310</v>
      </c>
      <c r="Q435" s="96">
        <v>1</v>
      </c>
      <c r="R435" s="161">
        <v>620</v>
      </c>
      <c r="S435" s="148" t="s">
        <v>153</v>
      </c>
      <c r="T435" s="164"/>
      <c r="U435" s="75" t="s">
        <v>491</v>
      </c>
      <c r="V435" s="149">
        <v>2</v>
      </c>
    </row>
    <row r="436" spans="1:32" ht="18" customHeight="1" x14ac:dyDescent="0.35">
      <c r="A436" s="93">
        <v>11</v>
      </c>
      <c r="B436" s="145" t="s">
        <v>507</v>
      </c>
      <c r="C436" s="163">
        <v>35</v>
      </c>
      <c r="D436" s="93" t="s">
        <v>185</v>
      </c>
      <c r="E436" s="93" t="s">
        <v>505</v>
      </c>
      <c r="F436" s="94" t="s">
        <v>141</v>
      </c>
      <c r="G436" s="94" t="s">
        <v>151</v>
      </c>
      <c r="H436" s="95"/>
      <c r="I436" s="95"/>
      <c r="J436" s="160"/>
      <c r="K436" s="95">
        <v>0.4</v>
      </c>
      <c r="L436" s="95">
        <v>1.7</v>
      </c>
      <c r="M436" s="160">
        <v>0.68</v>
      </c>
      <c r="N436" s="179">
        <v>0.44</v>
      </c>
      <c r="O436" s="96">
        <v>2</v>
      </c>
      <c r="P436" s="97">
        <v>310</v>
      </c>
      <c r="Q436" s="96">
        <v>1</v>
      </c>
      <c r="R436" s="161">
        <v>620</v>
      </c>
      <c r="S436" s="148" t="s">
        <v>153</v>
      </c>
      <c r="T436" s="164"/>
      <c r="U436" s="75" t="s">
        <v>491</v>
      </c>
      <c r="V436" s="149">
        <v>2</v>
      </c>
    </row>
    <row r="437" spans="1:32" ht="18" customHeight="1" x14ac:dyDescent="0.35">
      <c r="A437" s="93">
        <v>22</v>
      </c>
      <c r="B437" s="145" t="s">
        <v>508</v>
      </c>
      <c r="C437" s="163">
        <v>72</v>
      </c>
      <c r="D437" s="93" t="s">
        <v>185</v>
      </c>
      <c r="E437" s="93" t="s">
        <v>505</v>
      </c>
      <c r="F437" s="94" t="s">
        <v>78</v>
      </c>
      <c r="G437" s="94" t="s">
        <v>151</v>
      </c>
      <c r="H437" s="95"/>
      <c r="I437" s="95"/>
      <c r="J437" s="160"/>
      <c r="K437" s="95">
        <v>0.6</v>
      </c>
      <c r="L437" s="95">
        <v>0.9</v>
      </c>
      <c r="M437" s="160">
        <v>0.54</v>
      </c>
      <c r="N437" s="179">
        <v>0.44254687500000006</v>
      </c>
      <c r="O437" s="96">
        <v>2</v>
      </c>
      <c r="P437" s="97">
        <v>310</v>
      </c>
      <c r="Q437" s="96">
        <v>1</v>
      </c>
      <c r="R437" s="161">
        <v>620</v>
      </c>
      <c r="S437" s="148" t="s">
        <v>153</v>
      </c>
      <c r="T437" s="164"/>
      <c r="U437" s="75" t="s">
        <v>491</v>
      </c>
      <c r="V437" s="149">
        <v>2</v>
      </c>
    </row>
    <row r="438" spans="1:32" ht="18" customHeight="1" x14ac:dyDescent="0.35">
      <c r="A438" s="93">
        <v>4</v>
      </c>
      <c r="B438" s="145" t="s">
        <v>520</v>
      </c>
      <c r="C438" s="163">
        <v>29</v>
      </c>
      <c r="D438" s="93" t="s">
        <v>133</v>
      </c>
      <c r="E438" s="93" t="s">
        <v>517</v>
      </c>
      <c r="F438" s="94" t="s">
        <v>521</v>
      </c>
      <c r="G438" s="94" t="s">
        <v>151</v>
      </c>
      <c r="H438" s="95"/>
      <c r="I438" s="95"/>
      <c r="J438" s="160"/>
      <c r="K438" s="95">
        <v>0.45</v>
      </c>
      <c r="L438" s="95">
        <v>1.3</v>
      </c>
      <c r="M438" s="160">
        <v>0.58500000000000008</v>
      </c>
      <c r="N438" s="160">
        <v>0.5</v>
      </c>
      <c r="O438" s="96">
        <v>1</v>
      </c>
      <c r="P438" s="97">
        <v>310</v>
      </c>
      <c r="Q438" s="96">
        <v>1</v>
      </c>
      <c r="R438" s="161">
        <v>310</v>
      </c>
      <c r="S438" s="148" t="s">
        <v>494</v>
      </c>
      <c r="T438" s="164"/>
      <c r="U438" s="75" t="s">
        <v>67</v>
      </c>
      <c r="V438" s="149">
        <v>1</v>
      </c>
    </row>
    <row r="439" spans="1:32" ht="18" customHeight="1" x14ac:dyDescent="0.35">
      <c r="A439" s="93">
        <v>8</v>
      </c>
      <c r="B439" s="145" t="s">
        <v>520</v>
      </c>
      <c r="C439" s="163">
        <v>33</v>
      </c>
      <c r="D439" s="93" t="s">
        <v>133</v>
      </c>
      <c r="E439" s="93" t="s">
        <v>517</v>
      </c>
      <c r="F439" s="94" t="s">
        <v>521</v>
      </c>
      <c r="G439" s="94" t="s">
        <v>151</v>
      </c>
      <c r="H439" s="95"/>
      <c r="I439" s="95"/>
      <c r="J439" s="160"/>
      <c r="K439" s="95">
        <v>0.34</v>
      </c>
      <c r="L439" s="95">
        <v>1.38</v>
      </c>
      <c r="M439" s="160">
        <v>0.46920000000000001</v>
      </c>
      <c r="N439" s="160">
        <v>0.38379999999999997</v>
      </c>
      <c r="O439" s="96">
        <v>1</v>
      </c>
      <c r="P439" s="97">
        <v>310</v>
      </c>
      <c r="Q439" s="96">
        <v>1</v>
      </c>
      <c r="R439" s="161">
        <v>310</v>
      </c>
      <c r="S439" s="148" t="s">
        <v>494</v>
      </c>
      <c r="T439" s="164"/>
      <c r="U439" s="75" t="s">
        <v>67</v>
      </c>
      <c r="V439" s="149">
        <v>1</v>
      </c>
    </row>
    <row r="440" spans="1:32" ht="18" customHeight="1" x14ac:dyDescent="0.35">
      <c r="W440" s="162"/>
      <c r="X440" s="162"/>
      <c r="Y440" s="162"/>
      <c r="Z440" s="162"/>
      <c r="AA440" s="162"/>
      <c r="AB440" s="162"/>
      <c r="AC440" s="162"/>
      <c r="AD440" s="162"/>
      <c r="AE440" s="162"/>
      <c r="AF440" s="162"/>
    </row>
    <row r="442" spans="1:32" ht="18" customHeight="1" x14ac:dyDescent="0.35">
      <c r="A442" s="93">
        <v>4</v>
      </c>
      <c r="B442" s="145" t="s">
        <v>546</v>
      </c>
      <c r="C442" s="163"/>
      <c r="D442" s="93" t="s">
        <v>82</v>
      </c>
      <c r="E442" s="93" t="s">
        <v>547</v>
      </c>
      <c r="F442" s="94" t="s">
        <v>170</v>
      </c>
      <c r="G442" s="94" t="s">
        <v>151</v>
      </c>
      <c r="H442" s="95"/>
      <c r="I442" s="95"/>
      <c r="J442" s="160"/>
      <c r="K442" s="95">
        <v>0.4</v>
      </c>
      <c r="L442" s="95">
        <v>1.2</v>
      </c>
      <c r="M442" s="160">
        <v>0.48</v>
      </c>
      <c r="N442" s="179">
        <v>0.41999999999999993</v>
      </c>
      <c r="O442" s="96">
        <v>1</v>
      </c>
      <c r="P442" s="97">
        <v>310</v>
      </c>
      <c r="Q442" s="96">
        <v>1</v>
      </c>
      <c r="R442" s="161">
        <v>310</v>
      </c>
      <c r="S442" s="148" t="s">
        <v>153</v>
      </c>
      <c r="T442" s="145" t="s">
        <v>546</v>
      </c>
      <c r="U442" s="75" t="s">
        <v>67</v>
      </c>
      <c r="V442" s="149">
        <v>1</v>
      </c>
    </row>
    <row r="443" spans="1:32" ht="18" customHeight="1" x14ac:dyDescent="0.35">
      <c r="A443" s="93">
        <v>22</v>
      </c>
      <c r="B443" s="145" t="s">
        <v>551</v>
      </c>
      <c r="C443" s="163">
        <v>48</v>
      </c>
      <c r="D443" s="93" t="s">
        <v>139</v>
      </c>
      <c r="E443" s="93" t="s">
        <v>549</v>
      </c>
      <c r="F443" s="94" t="s">
        <v>78</v>
      </c>
      <c r="G443" s="94" t="s">
        <v>151</v>
      </c>
      <c r="H443" s="95"/>
      <c r="I443" s="95"/>
      <c r="J443" s="160"/>
      <c r="K443" s="95">
        <v>0.6</v>
      </c>
      <c r="L443" s="95">
        <v>0.9</v>
      </c>
      <c r="M443" s="160">
        <v>0.54</v>
      </c>
      <c r="N443" s="179">
        <v>0.45287959999999999</v>
      </c>
      <c r="O443" s="96">
        <v>2</v>
      </c>
      <c r="P443" s="97">
        <v>310</v>
      </c>
      <c r="Q443" s="96">
        <v>1</v>
      </c>
      <c r="R443" s="161">
        <v>620</v>
      </c>
      <c r="S443" s="148" t="s">
        <v>153</v>
      </c>
      <c r="T443" s="145" t="s">
        <v>551</v>
      </c>
      <c r="U443" s="75" t="s">
        <v>157</v>
      </c>
      <c r="V443" s="149">
        <v>2</v>
      </c>
    </row>
    <row r="444" spans="1:32" ht="18" customHeight="1" x14ac:dyDescent="0.35">
      <c r="A444" s="93">
        <v>30</v>
      </c>
      <c r="B444" s="145" t="s">
        <v>555</v>
      </c>
      <c r="C444" s="163">
        <v>136</v>
      </c>
      <c r="D444" s="93" t="s">
        <v>139</v>
      </c>
      <c r="E444" s="93" t="s">
        <v>549</v>
      </c>
      <c r="F444" s="94" t="s">
        <v>557</v>
      </c>
      <c r="G444" s="94" t="s">
        <v>151</v>
      </c>
      <c r="H444" s="95"/>
      <c r="I444" s="95"/>
      <c r="J444" s="160"/>
      <c r="K444" s="95">
        <v>0.24</v>
      </c>
      <c r="L444" s="95">
        <v>2.2999999999999998</v>
      </c>
      <c r="M444" s="160">
        <v>0.55199999999999994</v>
      </c>
      <c r="N444" s="179">
        <v>0.42198437499999997</v>
      </c>
      <c r="O444" s="96">
        <v>2</v>
      </c>
      <c r="P444" s="97">
        <v>310</v>
      </c>
      <c r="Q444" s="96">
        <v>1</v>
      </c>
      <c r="R444" s="161">
        <v>620</v>
      </c>
      <c r="S444" s="148" t="s">
        <v>153</v>
      </c>
      <c r="T444" s="145" t="s">
        <v>555</v>
      </c>
      <c r="U444" s="75" t="s">
        <v>157</v>
      </c>
      <c r="V444" s="149">
        <v>2</v>
      </c>
    </row>
    <row r="445" spans="1:32" ht="18" customHeight="1" x14ac:dyDescent="0.35">
      <c r="A445" s="93">
        <v>11</v>
      </c>
      <c r="B445" s="145" t="s">
        <v>572</v>
      </c>
      <c r="C445" s="163">
        <v>9</v>
      </c>
      <c r="D445" s="93" t="s">
        <v>532</v>
      </c>
      <c r="E445" s="93" t="s">
        <v>573</v>
      </c>
      <c r="F445" s="94" t="s">
        <v>78</v>
      </c>
      <c r="G445" s="94" t="s">
        <v>151</v>
      </c>
      <c r="H445" s="95"/>
      <c r="I445" s="95"/>
      <c r="J445" s="160"/>
      <c r="K445" s="95">
        <v>0.6</v>
      </c>
      <c r="L445" s="95">
        <v>0.9</v>
      </c>
      <c r="M445" s="160">
        <v>0.54</v>
      </c>
      <c r="N445" s="179">
        <v>0.47384604999999996</v>
      </c>
      <c r="O445" s="96">
        <v>1</v>
      </c>
      <c r="P445" s="97">
        <v>310</v>
      </c>
      <c r="Q445" s="96">
        <v>1</v>
      </c>
      <c r="R445" s="161">
        <v>310</v>
      </c>
      <c r="S445" s="148" t="s">
        <v>153</v>
      </c>
      <c r="T445" s="145" t="s">
        <v>572</v>
      </c>
      <c r="U445" s="75" t="s">
        <v>157</v>
      </c>
      <c r="V445" s="149">
        <v>1</v>
      </c>
    </row>
    <row r="446" spans="1:32" ht="18" customHeight="1" x14ac:dyDescent="0.35">
      <c r="A446" s="93">
        <v>10</v>
      </c>
      <c r="B446" s="145" t="s">
        <v>574</v>
      </c>
      <c r="C446" s="163">
        <v>8</v>
      </c>
      <c r="D446" s="93" t="s">
        <v>120</v>
      </c>
      <c r="E446" s="93" t="s">
        <v>575</v>
      </c>
      <c r="F446" s="94" t="s">
        <v>78</v>
      </c>
      <c r="G446" s="94" t="s">
        <v>151</v>
      </c>
      <c r="H446" s="95"/>
      <c r="I446" s="95"/>
      <c r="J446" s="160"/>
      <c r="K446" s="95">
        <v>0.6</v>
      </c>
      <c r="L446" s="95">
        <v>0.9</v>
      </c>
      <c r="M446" s="160">
        <v>0.54</v>
      </c>
      <c r="N446" s="179">
        <v>0.47371338499999993</v>
      </c>
      <c r="O446" s="96">
        <v>1</v>
      </c>
      <c r="P446" s="97">
        <v>310</v>
      </c>
      <c r="Q446" s="96">
        <v>1</v>
      </c>
      <c r="R446" s="161">
        <v>310</v>
      </c>
      <c r="S446" s="148" t="s">
        <v>153</v>
      </c>
      <c r="T446" s="145" t="s">
        <v>574</v>
      </c>
      <c r="U446" s="75" t="s">
        <v>157</v>
      </c>
      <c r="V446" s="149">
        <v>1</v>
      </c>
    </row>
    <row r="447" spans="1:32" ht="18" customHeight="1" x14ac:dyDescent="0.35">
      <c r="A447" s="93">
        <v>9</v>
      </c>
      <c r="B447" s="145" t="s">
        <v>576</v>
      </c>
      <c r="C447" s="163">
        <v>7</v>
      </c>
      <c r="D447" s="93" t="s">
        <v>186</v>
      </c>
      <c r="E447" s="93" t="s">
        <v>575</v>
      </c>
      <c r="F447" s="94" t="s">
        <v>78</v>
      </c>
      <c r="G447" s="94" t="s">
        <v>151</v>
      </c>
      <c r="H447" s="95"/>
      <c r="I447" s="95"/>
      <c r="J447" s="160"/>
      <c r="K447" s="95">
        <v>0.6</v>
      </c>
      <c r="L447" s="95">
        <v>0.9</v>
      </c>
      <c r="M447" s="160">
        <v>0.54</v>
      </c>
      <c r="N447" s="179">
        <v>0.47371338499999993</v>
      </c>
      <c r="O447" s="96">
        <v>1</v>
      </c>
      <c r="P447" s="97">
        <v>310</v>
      </c>
      <c r="Q447" s="96">
        <v>1</v>
      </c>
      <c r="R447" s="161">
        <v>310</v>
      </c>
      <c r="S447" s="148" t="s">
        <v>153</v>
      </c>
      <c r="T447" s="145" t="s">
        <v>576</v>
      </c>
      <c r="U447" s="75" t="s">
        <v>157</v>
      </c>
      <c r="V447" s="149">
        <v>1</v>
      </c>
    </row>
    <row r="448" spans="1:32" ht="18" customHeight="1" x14ac:dyDescent="0.35">
      <c r="A448" s="93">
        <v>10</v>
      </c>
      <c r="B448" s="145" t="s">
        <v>577</v>
      </c>
      <c r="C448" s="163">
        <v>8</v>
      </c>
      <c r="D448" s="93" t="s">
        <v>187</v>
      </c>
      <c r="E448" s="93" t="s">
        <v>575</v>
      </c>
      <c r="F448" s="94" t="s">
        <v>78</v>
      </c>
      <c r="G448" s="94" t="s">
        <v>151</v>
      </c>
      <c r="H448" s="95"/>
      <c r="I448" s="95"/>
      <c r="J448" s="160"/>
      <c r="K448" s="95">
        <v>0.6</v>
      </c>
      <c r="L448" s="95">
        <v>0.9</v>
      </c>
      <c r="M448" s="160">
        <v>0.54</v>
      </c>
      <c r="N448" s="179">
        <v>0.48384604999999997</v>
      </c>
      <c r="O448" s="96">
        <v>1</v>
      </c>
      <c r="P448" s="97">
        <v>310</v>
      </c>
      <c r="Q448" s="96">
        <v>1</v>
      </c>
      <c r="R448" s="161">
        <v>310</v>
      </c>
      <c r="S448" s="148" t="s">
        <v>153</v>
      </c>
      <c r="T448" s="145" t="s">
        <v>577</v>
      </c>
      <c r="U448" s="75" t="s">
        <v>157</v>
      </c>
      <c r="V448" s="149">
        <v>1</v>
      </c>
    </row>
    <row r="449" spans="1:32" ht="18" customHeight="1" x14ac:dyDescent="0.35">
      <c r="A449" s="93">
        <v>10</v>
      </c>
      <c r="B449" s="145" t="s">
        <v>578</v>
      </c>
      <c r="C449" s="163">
        <v>8</v>
      </c>
      <c r="D449" s="93" t="s">
        <v>188</v>
      </c>
      <c r="E449" s="93" t="s">
        <v>575</v>
      </c>
      <c r="F449" s="94" t="s">
        <v>78</v>
      </c>
      <c r="G449" s="94" t="s">
        <v>151</v>
      </c>
      <c r="H449" s="95"/>
      <c r="I449" s="95"/>
      <c r="J449" s="160"/>
      <c r="K449" s="95">
        <v>0.6</v>
      </c>
      <c r="L449" s="95">
        <v>0.9</v>
      </c>
      <c r="M449" s="160">
        <v>0.54</v>
      </c>
      <c r="N449" s="179">
        <v>0.47384604999999996</v>
      </c>
      <c r="O449" s="96">
        <v>1</v>
      </c>
      <c r="P449" s="97">
        <v>310</v>
      </c>
      <c r="Q449" s="96">
        <v>1</v>
      </c>
      <c r="R449" s="161">
        <v>310</v>
      </c>
      <c r="S449" s="148" t="s">
        <v>153</v>
      </c>
      <c r="T449" s="145" t="s">
        <v>578</v>
      </c>
      <c r="U449" s="75" t="s">
        <v>157</v>
      </c>
      <c r="V449" s="149">
        <v>1</v>
      </c>
    </row>
    <row r="450" spans="1:32" ht="18" customHeight="1" x14ac:dyDescent="0.35">
      <c r="A450" s="93">
        <v>10</v>
      </c>
      <c r="B450" s="145" t="s">
        <v>579</v>
      </c>
      <c r="C450" s="163">
        <v>8</v>
      </c>
      <c r="D450" s="93" t="s">
        <v>172</v>
      </c>
      <c r="E450" s="93" t="s">
        <v>575</v>
      </c>
      <c r="F450" s="94" t="s">
        <v>78</v>
      </c>
      <c r="G450" s="94" t="s">
        <v>151</v>
      </c>
      <c r="H450" s="95"/>
      <c r="I450" s="95"/>
      <c r="J450" s="160"/>
      <c r="K450" s="95">
        <v>0.6</v>
      </c>
      <c r="L450" s="95">
        <v>0.9</v>
      </c>
      <c r="M450" s="160">
        <v>0.54</v>
      </c>
      <c r="N450" s="179">
        <v>0.47397871499999994</v>
      </c>
      <c r="O450" s="96">
        <v>1</v>
      </c>
      <c r="P450" s="97">
        <v>310</v>
      </c>
      <c r="Q450" s="96">
        <v>1</v>
      </c>
      <c r="R450" s="161">
        <v>310</v>
      </c>
      <c r="S450" s="148" t="s">
        <v>153</v>
      </c>
      <c r="T450" s="145" t="s">
        <v>579</v>
      </c>
      <c r="U450" s="75" t="s">
        <v>157</v>
      </c>
      <c r="V450" s="149">
        <v>1</v>
      </c>
    </row>
    <row r="451" spans="1:32" ht="18" customHeight="1" x14ac:dyDescent="0.35">
      <c r="A451" s="93">
        <v>10</v>
      </c>
      <c r="B451" s="145" t="s">
        <v>580</v>
      </c>
      <c r="C451" s="163">
        <v>8</v>
      </c>
      <c r="D451" s="93" t="s">
        <v>72</v>
      </c>
      <c r="E451" s="93" t="s">
        <v>581</v>
      </c>
      <c r="F451" s="94" t="s">
        <v>78</v>
      </c>
      <c r="G451" s="94" t="s">
        <v>151</v>
      </c>
      <c r="H451" s="95"/>
      <c r="I451" s="95"/>
      <c r="J451" s="160"/>
      <c r="K451" s="95">
        <v>0.6</v>
      </c>
      <c r="L451" s="95">
        <v>0.9</v>
      </c>
      <c r="M451" s="160">
        <v>0.54</v>
      </c>
      <c r="N451" s="179">
        <v>0.48161821999999999</v>
      </c>
      <c r="O451" s="96">
        <v>1</v>
      </c>
      <c r="P451" s="97">
        <v>310</v>
      </c>
      <c r="Q451" s="96">
        <v>1</v>
      </c>
      <c r="R451" s="161">
        <v>310</v>
      </c>
      <c r="S451" s="148" t="s">
        <v>153</v>
      </c>
      <c r="T451" s="145" t="s">
        <v>580</v>
      </c>
      <c r="U451" s="75" t="s">
        <v>157</v>
      </c>
      <c r="V451" s="149">
        <v>1</v>
      </c>
    </row>
    <row r="452" spans="1:32" ht="18" customHeight="1" x14ac:dyDescent="0.35">
      <c r="A452" s="93">
        <v>13</v>
      </c>
      <c r="B452" s="145" t="s">
        <v>580</v>
      </c>
      <c r="C452" s="163">
        <v>10</v>
      </c>
      <c r="D452" s="93" t="s">
        <v>72</v>
      </c>
      <c r="E452" s="93" t="s">
        <v>581</v>
      </c>
      <c r="F452" s="94" t="s">
        <v>78</v>
      </c>
      <c r="G452" s="94" t="s">
        <v>151</v>
      </c>
      <c r="H452" s="95"/>
      <c r="I452" s="95"/>
      <c r="J452" s="160"/>
      <c r="K452" s="95">
        <v>0.6</v>
      </c>
      <c r="L452" s="95">
        <v>0.65</v>
      </c>
      <c r="M452" s="160">
        <v>0.39</v>
      </c>
      <c r="N452" s="179">
        <v>0.37</v>
      </c>
      <c r="O452" s="96">
        <v>2</v>
      </c>
      <c r="P452" s="97">
        <v>310</v>
      </c>
      <c r="Q452" s="96">
        <v>1</v>
      </c>
      <c r="R452" s="161">
        <v>620</v>
      </c>
      <c r="S452" s="148" t="s">
        <v>153</v>
      </c>
      <c r="T452" s="145" t="s">
        <v>580</v>
      </c>
      <c r="U452" s="75" t="s">
        <v>157</v>
      </c>
      <c r="V452" s="149">
        <v>2</v>
      </c>
    </row>
    <row r="453" spans="1:32" ht="18" customHeight="1" x14ac:dyDescent="0.35">
      <c r="A453" s="93">
        <v>30</v>
      </c>
      <c r="B453" s="145" t="s">
        <v>580</v>
      </c>
      <c r="C453" s="163">
        <v>23</v>
      </c>
      <c r="D453" s="93" t="s">
        <v>72</v>
      </c>
      <c r="E453" s="93" t="s">
        <v>581</v>
      </c>
      <c r="F453" s="94" t="s">
        <v>78</v>
      </c>
      <c r="G453" s="94" t="s">
        <v>151</v>
      </c>
      <c r="H453" s="95"/>
      <c r="I453" s="95"/>
      <c r="J453" s="160"/>
      <c r="K453" s="95">
        <v>0.45</v>
      </c>
      <c r="L453" s="95">
        <v>1</v>
      </c>
      <c r="M453" s="160">
        <v>0.45</v>
      </c>
      <c r="N453" s="179">
        <v>0.44558437500000003</v>
      </c>
      <c r="O453" s="96">
        <v>2</v>
      </c>
      <c r="P453" s="97">
        <v>310</v>
      </c>
      <c r="Q453" s="96">
        <v>1</v>
      </c>
      <c r="R453" s="161">
        <v>620</v>
      </c>
      <c r="S453" s="148" t="s">
        <v>153</v>
      </c>
      <c r="T453" s="145" t="s">
        <v>580</v>
      </c>
      <c r="U453" s="75" t="s">
        <v>157</v>
      </c>
      <c r="V453" s="149">
        <v>2</v>
      </c>
    </row>
    <row r="454" spans="1:32" ht="18" customHeight="1" x14ac:dyDescent="0.35">
      <c r="A454" s="93">
        <v>11</v>
      </c>
      <c r="B454" s="145" t="s">
        <v>582</v>
      </c>
      <c r="C454" s="163">
        <v>9</v>
      </c>
      <c r="D454" s="93" t="s">
        <v>70</v>
      </c>
      <c r="E454" s="93" t="s">
        <v>581</v>
      </c>
      <c r="F454" s="94" t="s">
        <v>78</v>
      </c>
      <c r="G454" s="94" t="s">
        <v>151</v>
      </c>
      <c r="H454" s="95"/>
      <c r="I454" s="95"/>
      <c r="J454" s="160"/>
      <c r="K454" s="95">
        <v>0.6</v>
      </c>
      <c r="L454" s="95">
        <v>0.9</v>
      </c>
      <c r="M454" s="160">
        <v>0.54</v>
      </c>
      <c r="N454" s="179">
        <v>0.48331538999999996</v>
      </c>
      <c r="O454" s="96">
        <v>1</v>
      </c>
      <c r="P454" s="97">
        <v>310</v>
      </c>
      <c r="Q454" s="96">
        <v>1</v>
      </c>
      <c r="R454" s="161">
        <v>310</v>
      </c>
      <c r="S454" s="148" t="s">
        <v>153</v>
      </c>
      <c r="T454" s="145" t="s">
        <v>582</v>
      </c>
      <c r="U454" s="75" t="s">
        <v>157</v>
      </c>
      <c r="V454" s="149">
        <v>1</v>
      </c>
    </row>
    <row r="455" spans="1:32" ht="18" customHeight="1" x14ac:dyDescent="0.35">
      <c r="A455" s="93">
        <v>29</v>
      </c>
      <c r="B455" s="145" t="s">
        <v>582</v>
      </c>
      <c r="C455" s="163">
        <v>22</v>
      </c>
      <c r="D455" s="93" t="s">
        <v>70</v>
      </c>
      <c r="E455" s="93" t="s">
        <v>581</v>
      </c>
      <c r="F455" s="94" t="s">
        <v>78</v>
      </c>
      <c r="G455" s="94" t="s">
        <v>151</v>
      </c>
      <c r="H455" s="95"/>
      <c r="I455" s="95"/>
      <c r="J455" s="160"/>
      <c r="K455" s="95">
        <v>0.6</v>
      </c>
      <c r="L455" s="95">
        <v>0.75</v>
      </c>
      <c r="M455" s="160">
        <v>0.44999999999999996</v>
      </c>
      <c r="N455" s="179">
        <v>0.40911137999999991</v>
      </c>
      <c r="O455" s="96">
        <v>2</v>
      </c>
      <c r="P455" s="97">
        <v>310</v>
      </c>
      <c r="Q455" s="96">
        <v>1</v>
      </c>
      <c r="R455" s="161">
        <v>620</v>
      </c>
      <c r="S455" s="148" t="s">
        <v>153</v>
      </c>
      <c r="T455" s="145" t="s">
        <v>582</v>
      </c>
      <c r="U455" s="75" t="s">
        <v>157</v>
      </c>
      <c r="V455" s="149">
        <v>2</v>
      </c>
    </row>
    <row r="456" spans="1:32" ht="18" customHeight="1" x14ac:dyDescent="0.35">
      <c r="A456" s="93">
        <v>10</v>
      </c>
      <c r="B456" s="145" t="s">
        <v>583</v>
      </c>
      <c r="C456" s="163">
        <v>8</v>
      </c>
      <c r="D456" s="93" t="s">
        <v>80</v>
      </c>
      <c r="E456" s="93" t="s">
        <v>581</v>
      </c>
      <c r="F456" s="94" t="s">
        <v>78</v>
      </c>
      <c r="G456" s="94" t="s">
        <v>151</v>
      </c>
      <c r="H456" s="95"/>
      <c r="I456" s="95"/>
      <c r="J456" s="160"/>
      <c r="K456" s="95">
        <v>0.6</v>
      </c>
      <c r="L456" s="95">
        <v>0.9</v>
      </c>
      <c r="M456" s="160">
        <v>0.54</v>
      </c>
      <c r="N456" s="179">
        <v>0.48161821999999999</v>
      </c>
      <c r="O456" s="96">
        <v>1</v>
      </c>
      <c r="P456" s="97">
        <v>310</v>
      </c>
      <c r="Q456" s="96">
        <v>1</v>
      </c>
      <c r="R456" s="161">
        <v>310</v>
      </c>
      <c r="S456" s="148" t="s">
        <v>153</v>
      </c>
      <c r="T456" s="145" t="s">
        <v>583</v>
      </c>
      <c r="U456" s="75" t="s">
        <v>157</v>
      </c>
      <c r="V456" s="149">
        <v>1</v>
      </c>
    </row>
    <row r="457" spans="1:32" ht="18" customHeight="1" x14ac:dyDescent="0.35">
      <c r="A457" s="93">
        <v>9</v>
      </c>
      <c r="B457" s="145" t="s">
        <v>584</v>
      </c>
      <c r="C457" s="163">
        <v>7</v>
      </c>
      <c r="D457" s="93" t="s">
        <v>124</v>
      </c>
      <c r="E457" s="93" t="s">
        <v>581</v>
      </c>
      <c r="F457" s="94" t="s">
        <v>78</v>
      </c>
      <c r="G457" s="94" t="s">
        <v>151</v>
      </c>
      <c r="H457" s="95"/>
      <c r="I457" s="95"/>
      <c r="J457" s="160"/>
      <c r="K457" s="95">
        <v>0.6</v>
      </c>
      <c r="L457" s="95">
        <v>0.9</v>
      </c>
      <c r="M457" s="160">
        <v>0.54</v>
      </c>
      <c r="N457" s="179">
        <v>0.48318272499999998</v>
      </c>
      <c r="O457" s="96">
        <v>1</v>
      </c>
      <c r="P457" s="97">
        <v>310</v>
      </c>
      <c r="Q457" s="96">
        <v>1</v>
      </c>
      <c r="R457" s="161">
        <v>310</v>
      </c>
      <c r="S457" s="148" t="s">
        <v>153</v>
      </c>
      <c r="T457" s="145" t="s">
        <v>584</v>
      </c>
      <c r="U457" s="75" t="s">
        <v>157</v>
      </c>
      <c r="V457" s="149">
        <v>1</v>
      </c>
    </row>
    <row r="458" spans="1:32" ht="18" customHeight="1" thickBot="1" x14ac:dyDescent="0.4"/>
    <row r="459" spans="1:32" ht="18" customHeight="1" thickBot="1" x14ac:dyDescent="0.5">
      <c r="N459" s="99" t="s">
        <v>179</v>
      </c>
      <c r="P459" s="99"/>
      <c r="R459" s="100">
        <f>SUM(R401:R458)</f>
        <v>24180</v>
      </c>
      <c r="T459" s="165"/>
      <c r="U459" s="101"/>
      <c r="V459" s="166">
        <f>SUM(V401:V458)</f>
        <v>78</v>
      </c>
    </row>
    <row r="460" spans="1:32" ht="18" customHeight="1" thickTop="1" x14ac:dyDescent="0.35">
      <c r="W460" s="162"/>
      <c r="X460" s="162"/>
      <c r="Y460" s="162"/>
      <c r="Z460" s="162"/>
      <c r="AA460" s="162"/>
      <c r="AB460" s="162"/>
      <c r="AC460" s="162"/>
      <c r="AD460" s="162"/>
      <c r="AE460" s="162"/>
      <c r="AF460" s="162"/>
    </row>
    <row r="471" spans="1:22" ht="18" customHeight="1" x14ac:dyDescent="0.35">
      <c r="A471" s="93">
        <v>7</v>
      </c>
      <c r="B471" s="169" t="s">
        <v>228</v>
      </c>
      <c r="C471" s="169"/>
      <c r="D471" s="170" t="s">
        <v>229</v>
      </c>
      <c r="E471" s="170" t="s">
        <v>230</v>
      </c>
      <c r="F471" s="94" t="s">
        <v>68</v>
      </c>
      <c r="G471" s="94" t="s">
        <v>151</v>
      </c>
      <c r="H471" s="95"/>
      <c r="I471" s="95"/>
      <c r="J471" s="160"/>
      <c r="K471" s="95">
        <v>1.2</v>
      </c>
      <c r="L471" s="95">
        <v>0.52</v>
      </c>
      <c r="M471" s="160">
        <v>0.624</v>
      </c>
      <c r="N471" s="160">
        <v>0.56094062500000008</v>
      </c>
      <c r="O471" s="96">
        <v>1</v>
      </c>
      <c r="P471" s="97">
        <v>340</v>
      </c>
      <c r="Q471" s="96">
        <v>1</v>
      </c>
      <c r="R471" s="161">
        <v>340</v>
      </c>
      <c r="S471" s="148"/>
      <c r="T471" s="148"/>
      <c r="U471" s="75" t="s">
        <v>67</v>
      </c>
      <c r="V471" s="103">
        <v>1</v>
      </c>
    </row>
    <row r="472" spans="1:22" ht="18" customHeight="1" x14ac:dyDescent="0.35">
      <c r="A472" s="93">
        <v>7</v>
      </c>
      <c r="B472" s="145" t="s">
        <v>275</v>
      </c>
      <c r="C472" s="145"/>
      <c r="D472" s="170" t="s">
        <v>120</v>
      </c>
      <c r="E472" s="170" t="s">
        <v>276</v>
      </c>
      <c r="F472" s="94" t="s">
        <v>78</v>
      </c>
      <c r="G472" s="94" t="s">
        <v>151</v>
      </c>
      <c r="H472" s="95"/>
      <c r="I472" s="95"/>
      <c r="J472" s="160"/>
      <c r="K472" s="95">
        <v>0.6</v>
      </c>
      <c r="L472" s="95">
        <v>0.9</v>
      </c>
      <c r="M472" s="160">
        <v>0.54</v>
      </c>
      <c r="N472" s="160">
        <v>0.53773213500000006</v>
      </c>
      <c r="O472" s="96">
        <v>2</v>
      </c>
      <c r="P472" s="97">
        <v>340</v>
      </c>
      <c r="Q472" s="96">
        <v>1</v>
      </c>
      <c r="R472" s="161">
        <v>680</v>
      </c>
      <c r="S472" s="148"/>
      <c r="T472" s="148"/>
      <c r="U472" s="75" t="s">
        <v>157</v>
      </c>
      <c r="V472" s="103">
        <v>2</v>
      </c>
    </row>
    <row r="473" spans="1:22" ht="18" customHeight="1" x14ac:dyDescent="0.35">
      <c r="A473" s="93">
        <v>20</v>
      </c>
      <c r="B473" s="145" t="s">
        <v>387</v>
      </c>
      <c r="C473" s="163">
        <v>17</v>
      </c>
      <c r="D473" s="93" t="s">
        <v>188</v>
      </c>
      <c r="E473" s="93" t="s">
        <v>368</v>
      </c>
      <c r="F473" s="94" t="s">
        <v>388</v>
      </c>
      <c r="G473" s="94" t="s">
        <v>151</v>
      </c>
      <c r="H473" s="95"/>
      <c r="I473" s="95"/>
      <c r="J473" s="160"/>
      <c r="K473" s="95">
        <v>0.7</v>
      </c>
      <c r="L473" s="95">
        <v>1</v>
      </c>
      <c r="M473" s="160">
        <v>0.7</v>
      </c>
      <c r="N473" s="179">
        <v>0.60852812499999998</v>
      </c>
      <c r="O473" s="96">
        <v>1</v>
      </c>
      <c r="P473" s="97">
        <v>340</v>
      </c>
      <c r="Q473" s="96">
        <v>1</v>
      </c>
      <c r="R473" s="161">
        <v>340</v>
      </c>
      <c r="S473" s="148" t="s">
        <v>153</v>
      </c>
      <c r="T473" s="164"/>
      <c r="U473" s="75" t="s">
        <v>69</v>
      </c>
      <c r="V473" s="149">
        <v>1</v>
      </c>
    </row>
    <row r="476" spans="1:22" ht="18" customHeight="1" x14ac:dyDescent="0.35">
      <c r="A476" s="93">
        <v>11</v>
      </c>
      <c r="B476" s="145" t="s">
        <v>475</v>
      </c>
      <c r="C476" s="163"/>
      <c r="D476" s="93" t="s">
        <v>80</v>
      </c>
      <c r="E476" s="93" t="s">
        <v>478</v>
      </c>
      <c r="F476" s="94" t="s">
        <v>477</v>
      </c>
      <c r="G476" s="94" t="s">
        <v>151</v>
      </c>
      <c r="H476" s="95"/>
      <c r="I476" s="95"/>
      <c r="J476" s="160"/>
      <c r="K476" s="95">
        <v>0.68</v>
      </c>
      <c r="L476" s="95">
        <v>1.04</v>
      </c>
      <c r="M476" s="160">
        <v>0.70720000000000005</v>
      </c>
      <c r="N476" s="179">
        <v>0.56115075000000003</v>
      </c>
      <c r="O476" s="96">
        <v>2</v>
      </c>
      <c r="P476" s="97">
        <v>340</v>
      </c>
      <c r="Q476" s="96">
        <v>1</v>
      </c>
      <c r="R476" s="161">
        <v>680</v>
      </c>
      <c r="S476" s="148" t="s">
        <v>153</v>
      </c>
      <c r="T476" s="164"/>
      <c r="U476" s="75" t="s">
        <v>67</v>
      </c>
      <c r="V476" s="149">
        <v>2</v>
      </c>
    </row>
    <row r="477" spans="1:22" ht="18" customHeight="1" x14ac:dyDescent="0.35">
      <c r="A477" s="93">
        <v>17</v>
      </c>
      <c r="B477" s="145" t="s">
        <v>475</v>
      </c>
      <c r="C477" s="163"/>
      <c r="D477" s="93" t="s">
        <v>187</v>
      </c>
      <c r="E477" s="93" t="s">
        <v>479</v>
      </c>
      <c r="F477" s="94" t="s">
        <v>477</v>
      </c>
      <c r="G477" s="94" t="s">
        <v>151</v>
      </c>
      <c r="H477" s="95"/>
      <c r="I477" s="95"/>
      <c r="J477" s="160"/>
      <c r="K477" s="95">
        <v>0.7</v>
      </c>
      <c r="L477" s="95">
        <v>0.95</v>
      </c>
      <c r="M477" s="160">
        <v>0.66499999999999992</v>
      </c>
      <c r="N477" s="179">
        <v>0.51815475999999994</v>
      </c>
      <c r="O477" s="96">
        <v>2</v>
      </c>
      <c r="P477" s="97">
        <v>340</v>
      </c>
      <c r="Q477" s="96">
        <v>1</v>
      </c>
      <c r="R477" s="161">
        <v>680</v>
      </c>
      <c r="S477" s="148" t="s">
        <v>153</v>
      </c>
      <c r="T477" s="164"/>
      <c r="U477" s="75" t="s">
        <v>67</v>
      </c>
      <c r="V477" s="149">
        <v>2</v>
      </c>
    </row>
    <row r="478" spans="1:22" ht="18" customHeight="1" x14ac:dyDescent="0.35">
      <c r="A478" s="93">
        <v>20</v>
      </c>
      <c r="B478" s="145" t="s">
        <v>475</v>
      </c>
      <c r="C478" s="163"/>
      <c r="D478" s="93" t="s">
        <v>376</v>
      </c>
      <c r="E478" s="93" t="s">
        <v>480</v>
      </c>
      <c r="F478" s="94" t="s">
        <v>477</v>
      </c>
      <c r="G478" s="94" t="s">
        <v>151</v>
      </c>
      <c r="H478" s="95"/>
      <c r="I478" s="95"/>
      <c r="J478" s="160"/>
      <c r="K478" s="95">
        <v>0.72</v>
      </c>
      <c r="L478" s="95">
        <v>0.98</v>
      </c>
      <c r="M478" s="160">
        <v>0.7056</v>
      </c>
      <c r="N478" s="179">
        <v>0.55875476000000002</v>
      </c>
      <c r="O478" s="96">
        <v>2</v>
      </c>
      <c r="P478" s="97">
        <v>340</v>
      </c>
      <c r="Q478" s="96">
        <v>1</v>
      </c>
      <c r="R478" s="161">
        <v>680</v>
      </c>
      <c r="S478" s="148" t="s">
        <v>153</v>
      </c>
      <c r="T478" s="164"/>
      <c r="U478" s="75" t="s">
        <v>67</v>
      </c>
      <c r="V478" s="149">
        <v>2</v>
      </c>
    </row>
    <row r="481" spans="1:32" ht="18" customHeight="1" x14ac:dyDescent="0.35">
      <c r="A481" s="93">
        <v>5</v>
      </c>
      <c r="B481" s="145" t="s">
        <v>508</v>
      </c>
      <c r="C481" s="163">
        <v>58</v>
      </c>
      <c r="D481" s="93" t="s">
        <v>185</v>
      </c>
      <c r="E481" s="93" t="s">
        <v>505</v>
      </c>
      <c r="F481" s="94" t="s">
        <v>71</v>
      </c>
      <c r="G481" s="94" t="s">
        <v>244</v>
      </c>
      <c r="H481" s="95"/>
      <c r="I481" s="95"/>
      <c r="J481" s="160"/>
      <c r="K481" s="95">
        <v>0.22</v>
      </c>
      <c r="L481" s="95">
        <v>2.7</v>
      </c>
      <c r="M481" s="160">
        <v>0.59400000000000008</v>
      </c>
      <c r="N481" s="179">
        <v>0.59400000000000008</v>
      </c>
      <c r="O481" s="96">
        <v>2</v>
      </c>
      <c r="P481" s="97">
        <v>340</v>
      </c>
      <c r="Q481" s="96">
        <v>2</v>
      </c>
      <c r="R481" s="161">
        <v>1360</v>
      </c>
      <c r="S481" s="148" t="s">
        <v>153</v>
      </c>
      <c r="T481" s="164"/>
      <c r="U481" s="75" t="s">
        <v>491</v>
      </c>
      <c r="V481" s="149">
        <v>4</v>
      </c>
    </row>
    <row r="482" spans="1:32" ht="18" customHeight="1" x14ac:dyDescent="0.35">
      <c r="A482" s="93">
        <v>12</v>
      </c>
      <c r="B482" s="145" t="s">
        <v>520</v>
      </c>
      <c r="C482" s="163">
        <v>37</v>
      </c>
      <c r="D482" s="93" t="s">
        <v>133</v>
      </c>
      <c r="E482" s="93" t="s">
        <v>517</v>
      </c>
      <c r="F482" s="94" t="s">
        <v>521</v>
      </c>
      <c r="G482" s="94" t="s">
        <v>151</v>
      </c>
      <c r="H482" s="95"/>
      <c r="I482" s="95"/>
      <c r="J482" s="160"/>
      <c r="K482" s="95">
        <v>0.18</v>
      </c>
      <c r="L482" s="95">
        <v>3.2</v>
      </c>
      <c r="M482" s="160">
        <v>0.57599999999999996</v>
      </c>
      <c r="N482" s="160">
        <v>0.56959439999999995</v>
      </c>
      <c r="O482" s="96">
        <v>1</v>
      </c>
      <c r="P482" s="97">
        <v>340</v>
      </c>
      <c r="Q482" s="96">
        <v>1</v>
      </c>
      <c r="R482" s="161">
        <v>340</v>
      </c>
      <c r="S482" s="148" t="s">
        <v>494</v>
      </c>
      <c r="T482" s="164"/>
      <c r="U482" s="75" t="s">
        <v>67</v>
      </c>
      <c r="V482" s="149">
        <v>1</v>
      </c>
    </row>
    <row r="485" spans="1:32" ht="18" customHeight="1" x14ac:dyDescent="0.35">
      <c r="A485" s="93">
        <v>5</v>
      </c>
      <c r="B485" s="145" t="s">
        <v>546</v>
      </c>
      <c r="C485" s="163"/>
      <c r="D485" s="93" t="s">
        <v>82</v>
      </c>
      <c r="E485" s="93" t="s">
        <v>547</v>
      </c>
      <c r="F485" s="94" t="s">
        <v>170</v>
      </c>
      <c r="G485" s="94" t="s">
        <v>244</v>
      </c>
      <c r="H485" s="95"/>
      <c r="I485" s="95"/>
      <c r="J485" s="160"/>
      <c r="K485" s="95">
        <v>0.4</v>
      </c>
      <c r="L485" s="95">
        <v>1.6</v>
      </c>
      <c r="M485" s="160">
        <v>0.64000000000000012</v>
      </c>
      <c r="N485" s="179">
        <v>0.64000000000000012</v>
      </c>
      <c r="O485" s="96">
        <v>1</v>
      </c>
      <c r="P485" s="97">
        <v>340</v>
      </c>
      <c r="Q485" s="96">
        <v>1</v>
      </c>
      <c r="R485" s="161">
        <v>340</v>
      </c>
      <c r="S485" s="148" t="s">
        <v>153</v>
      </c>
      <c r="T485" s="145" t="s">
        <v>546</v>
      </c>
      <c r="U485" s="75" t="s">
        <v>67</v>
      </c>
      <c r="V485" s="149">
        <v>1</v>
      </c>
    </row>
    <row r="486" spans="1:32" ht="18" customHeight="1" x14ac:dyDescent="0.35">
      <c r="A486" s="93">
        <v>10</v>
      </c>
      <c r="B486" s="145" t="s">
        <v>558</v>
      </c>
      <c r="C486" s="163">
        <v>145</v>
      </c>
      <c r="D486" s="93" t="s">
        <v>139</v>
      </c>
      <c r="E486" s="93" t="s">
        <v>549</v>
      </c>
      <c r="F486" s="94" t="s">
        <v>557</v>
      </c>
      <c r="G486" s="94" t="s">
        <v>151</v>
      </c>
      <c r="H486" s="95"/>
      <c r="I486" s="95"/>
      <c r="J486" s="160"/>
      <c r="K486" s="95">
        <v>0.35</v>
      </c>
      <c r="L486" s="95">
        <v>1.5</v>
      </c>
      <c r="M486" s="160">
        <v>0.52499999999999991</v>
      </c>
      <c r="N486" s="179">
        <v>0.51322499999999993</v>
      </c>
      <c r="O486" s="96">
        <v>2</v>
      </c>
      <c r="P486" s="97">
        <v>340</v>
      </c>
      <c r="Q486" s="96">
        <v>1</v>
      </c>
      <c r="R486" s="161">
        <v>680</v>
      </c>
      <c r="S486" s="148" t="s">
        <v>153</v>
      </c>
      <c r="T486" s="145" t="s">
        <v>558</v>
      </c>
      <c r="U486" s="75" t="s">
        <v>157</v>
      </c>
      <c r="V486" s="149">
        <v>2</v>
      </c>
    </row>
    <row r="487" spans="1:32" ht="18" customHeight="1" x14ac:dyDescent="0.35">
      <c r="A487" s="93">
        <v>14</v>
      </c>
      <c r="B487" s="145" t="s">
        <v>582</v>
      </c>
      <c r="C487" s="163">
        <v>11</v>
      </c>
      <c r="D487" s="93" t="s">
        <v>70</v>
      </c>
      <c r="E487" s="93" t="s">
        <v>581</v>
      </c>
      <c r="F487" s="94" t="s">
        <v>78</v>
      </c>
      <c r="G487" s="94" t="s">
        <v>151</v>
      </c>
      <c r="H487" s="95"/>
      <c r="I487" s="95"/>
      <c r="J487" s="160"/>
      <c r="K487" s="95">
        <v>0.75</v>
      </c>
      <c r="L487" s="95">
        <v>0.9</v>
      </c>
      <c r="M487" s="160">
        <v>0.67500000000000004</v>
      </c>
      <c r="N487" s="179">
        <v>0.64500000000000002</v>
      </c>
      <c r="O487" s="96">
        <v>2</v>
      </c>
      <c r="P487" s="97">
        <v>340</v>
      </c>
      <c r="Q487" s="96">
        <v>1</v>
      </c>
      <c r="R487" s="161">
        <v>680</v>
      </c>
      <c r="S487" s="148" t="s">
        <v>153</v>
      </c>
      <c r="T487" s="145" t="s">
        <v>582</v>
      </c>
      <c r="U487" s="75" t="s">
        <v>157</v>
      </c>
      <c r="V487" s="149">
        <v>2</v>
      </c>
    </row>
    <row r="488" spans="1:32" ht="18" customHeight="1" x14ac:dyDescent="0.35">
      <c r="A488" s="93">
        <v>13</v>
      </c>
      <c r="B488" s="145" t="s">
        <v>584</v>
      </c>
      <c r="C488" s="163">
        <v>10</v>
      </c>
      <c r="D488" s="93" t="s">
        <v>124</v>
      </c>
      <c r="E488" s="93" t="s">
        <v>581</v>
      </c>
      <c r="F488" s="94" t="s">
        <v>78</v>
      </c>
      <c r="G488" s="94" t="s">
        <v>151</v>
      </c>
      <c r="H488" s="95"/>
      <c r="I488" s="95"/>
      <c r="J488" s="160"/>
      <c r="K488" s="95">
        <v>0.7</v>
      </c>
      <c r="L488" s="95">
        <v>0.8</v>
      </c>
      <c r="M488" s="160">
        <v>0.55999999999999994</v>
      </c>
      <c r="N488" s="179">
        <v>0.51999999999999991</v>
      </c>
      <c r="O488" s="96">
        <v>2</v>
      </c>
      <c r="P488" s="97">
        <v>340</v>
      </c>
      <c r="Q488" s="96">
        <v>1</v>
      </c>
      <c r="R488" s="161">
        <v>680</v>
      </c>
      <c r="S488" s="148" t="s">
        <v>153</v>
      </c>
      <c r="T488" s="145" t="s">
        <v>584</v>
      </c>
      <c r="U488" s="75" t="s">
        <v>157</v>
      </c>
      <c r="V488" s="149">
        <v>2</v>
      </c>
    </row>
    <row r="489" spans="1:32" ht="18" customHeight="1" thickBot="1" x14ac:dyDescent="0.4"/>
    <row r="490" spans="1:32" ht="18" customHeight="1" thickBot="1" x14ac:dyDescent="0.5">
      <c r="N490" s="99" t="s">
        <v>180</v>
      </c>
      <c r="P490" s="99"/>
      <c r="R490" s="100">
        <f>SUM(R464:R489)</f>
        <v>7480</v>
      </c>
      <c r="T490" s="165"/>
      <c r="U490" s="101"/>
      <c r="V490" s="166">
        <f>SUM(V464:V489)</f>
        <v>22</v>
      </c>
    </row>
    <row r="491" spans="1:32" ht="18" customHeight="1" thickTop="1" x14ac:dyDescent="0.35">
      <c r="W491" s="162"/>
      <c r="X491" s="162"/>
      <c r="Y491" s="162"/>
      <c r="Z491" s="162"/>
      <c r="AA491" s="162"/>
      <c r="AB491" s="162"/>
      <c r="AC491" s="162"/>
      <c r="AD491" s="162"/>
      <c r="AE491" s="162"/>
      <c r="AF491" s="162"/>
    </row>
    <row r="497" spans="1:22" ht="18" customHeight="1" x14ac:dyDescent="0.35">
      <c r="A497" s="93">
        <f t="shared" ref="A497" si="0">A496+1</f>
        <v>1</v>
      </c>
      <c r="B497" s="145" t="s">
        <v>160</v>
      </c>
      <c r="C497" s="163">
        <v>13</v>
      </c>
      <c r="D497" s="93" t="s">
        <v>82</v>
      </c>
      <c r="E497" s="93" t="s">
        <v>161</v>
      </c>
      <c r="F497" s="94" t="s">
        <v>162</v>
      </c>
      <c r="G497" s="94" t="s">
        <v>151</v>
      </c>
      <c r="H497" s="95"/>
      <c r="I497" s="95"/>
      <c r="J497" s="160"/>
      <c r="K497" s="95">
        <v>0.55000000000000004</v>
      </c>
      <c r="L497" s="95">
        <v>1.5</v>
      </c>
      <c r="M497" s="160">
        <f t="shared" ref="M497" si="1">K497*L497</f>
        <v>0.82500000000000007</v>
      </c>
      <c r="N497" s="160">
        <v>0.78303750000000016</v>
      </c>
      <c r="O497" s="96">
        <v>2</v>
      </c>
      <c r="P497" s="97">
        <v>400</v>
      </c>
      <c r="Q497" s="96">
        <v>1</v>
      </c>
      <c r="R497" s="161">
        <f t="shared" ref="R497" si="2">O497*P497*Q497</f>
        <v>800</v>
      </c>
      <c r="S497" s="148" t="s">
        <v>153</v>
      </c>
      <c r="T497" s="164"/>
      <c r="U497" s="75" t="s">
        <v>157</v>
      </c>
      <c r="V497" s="149">
        <f t="shared" ref="V497" si="3">O497*Q497</f>
        <v>2</v>
      </c>
    </row>
    <row r="500" spans="1:22" ht="18" customHeight="1" x14ac:dyDescent="0.35">
      <c r="A500" s="93">
        <f t="shared" ref="A500" si="4">A499+1</f>
        <v>1</v>
      </c>
      <c r="B500" s="169" t="s">
        <v>272</v>
      </c>
      <c r="C500" s="170"/>
      <c r="D500" s="170" t="s">
        <v>82</v>
      </c>
      <c r="E500" s="170" t="s">
        <v>273</v>
      </c>
      <c r="F500" s="94" t="s">
        <v>274</v>
      </c>
      <c r="G500" s="94" t="s">
        <v>151</v>
      </c>
      <c r="H500" s="95"/>
      <c r="I500" s="95"/>
      <c r="J500" s="160"/>
      <c r="K500" s="95">
        <v>1.9</v>
      </c>
      <c r="L500" s="95">
        <v>2.15</v>
      </c>
      <c r="M500" s="160">
        <f t="shared" ref="M500" si="5">K500*L500</f>
        <v>4.085</v>
      </c>
      <c r="N500" s="160">
        <v>0.69</v>
      </c>
      <c r="O500" s="96">
        <v>2</v>
      </c>
      <c r="P500" s="97">
        <v>400</v>
      </c>
      <c r="Q500" s="96">
        <v>1</v>
      </c>
      <c r="R500" s="161">
        <f>O500*P500*Q500</f>
        <v>800</v>
      </c>
      <c r="S500" s="148" t="s">
        <v>153</v>
      </c>
      <c r="T500" s="148"/>
      <c r="U500" s="75" t="s">
        <v>67</v>
      </c>
      <c r="V500" s="103">
        <f>O500*Q500</f>
        <v>2</v>
      </c>
    </row>
    <row r="501" spans="1:22" ht="18" customHeight="1" x14ac:dyDescent="0.35">
      <c r="D501" s="85"/>
      <c r="E501" s="78"/>
    </row>
    <row r="503" spans="1:22" ht="18" customHeight="1" x14ac:dyDescent="0.35">
      <c r="A503" s="93">
        <v>7</v>
      </c>
      <c r="B503" s="145" t="s">
        <v>467</v>
      </c>
      <c r="C503" s="163">
        <v>30</v>
      </c>
      <c r="D503" s="93" t="s">
        <v>133</v>
      </c>
      <c r="E503" s="93" t="s">
        <v>466</v>
      </c>
      <c r="F503" s="94" t="s">
        <v>441</v>
      </c>
      <c r="G503" s="94" t="s">
        <v>151</v>
      </c>
      <c r="H503" s="95"/>
      <c r="I503" s="95"/>
      <c r="J503" s="178"/>
      <c r="K503" s="95">
        <v>0.85</v>
      </c>
      <c r="L503" s="95">
        <v>0.9</v>
      </c>
      <c r="M503" s="160">
        <v>0.76500000000000001</v>
      </c>
      <c r="N503" s="179">
        <v>0.73773437500000005</v>
      </c>
      <c r="O503" s="96">
        <v>1</v>
      </c>
      <c r="P503" s="97">
        <v>400</v>
      </c>
      <c r="Q503" s="96">
        <v>1</v>
      </c>
      <c r="R503" s="161">
        <v>400</v>
      </c>
      <c r="S503" s="148" t="s">
        <v>153</v>
      </c>
      <c r="T503" s="164"/>
      <c r="U503" s="75" t="s">
        <v>157</v>
      </c>
      <c r="V503" s="149">
        <v>1</v>
      </c>
    </row>
    <row r="504" spans="1:22" ht="18" customHeight="1" x14ac:dyDescent="0.35">
      <c r="A504" s="93">
        <v>23</v>
      </c>
      <c r="B504" s="145" t="s">
        <v>475</v>
      </c>
      <c r="C504" s="163"/>
      <c r="D504" s="93" t="s">
        <v>452</v>
      </c>
      <c r="E504" s="93" t="s">
        <v>480</v>
      </c>
      <c r="F504" s="94" t="s">
        <v>477</v>
      </c>
      <c r="G504" s="94" t="s">
        <v>151</v>
      </c>
      <c r="H504" s="95"/>
      <c r="I504" s="95"/>
      <c r="J504" s="160"/>
      <c r="K504" s="95">
        <v>0.7</v>
      </c>
      <c r="L504" s="95">
        <v>1.2</v>
      </c>
      <c r="M504" s="160">
        <v>0.84</v>
      </c>
      <c r="N504" s="179">
        <v>0.69328742499999996</v>
      </c>
      <c r="O504" s="96">
        <v>2</v>
      </c>
      <c r="P504" s="97">
        <v>400</v>
      </c>
      <c r="Q504" s="96">
        <v>1</v>
      </c>
      <c r="R504" s="161">
        <v>800</v>
      </c>
      <c r="S504" s="148" t="s">
        <v>153</v>
      </c>
      <c r="T504" s="164"/>
      <c r="U504" s="75" t="s">
        <v>67</v>
      </c>
      <c r="V504" s="149">
        <v>2</v>
      </c>
    </row>
    <row r="507" spans="1:22" ht="18" customHeight="1" x14ac:dyDescent="0.35">
      <c r="A507" s="93">
        <f t="shared" ref="A507" si="6">A506+1</f>
        <v>1</v>
      </c>
      <c r="B507" s="145" t="s">
        <v>503</v>
      </c>
      <c r="C507" s="163">
        <v>192</v>
      </c>
      <c r="D507" s="93" t="s">
        <v>133</v>
      </c>
      <c r="E507" s="93" t="s">
        <v>493</v>
      </c>
      <c r="F507" s="94" t="s">
        <v>78</v>
      </c>
      <c r="G507" s="94" t="s">
        <v>151</v>
      </c>
      <c r="H507" s="95"/>
      <c r="I507" s="95"/>
      <c r="J507" s="160"/>
      <c r="K507" s="95">
        <v>0.75</v>
      </c>
      <c r="L507" s="95">
        <v>0.95</v>
      </c>
      <c r="M507" s="160">
        <f t="shared" ref="M507" si="7">K507*L507</f>
        <v>0.71249999999999991</v>
      </c>
      <c r="N507" s="179">
        <v>0.69</v>
      </c>
      <c r="O507" s="96">
        <v>2</v>
      </c>
      <c r="P507" s="97">
        <v>400</v>
      </c>
      <c r="Q507" s="96">
        <v>1</v>
      </c>
      <c r="R507" s="161">
        <f t="shared" ref="R507" si="8">O507*P507*Q507</f>
        <v>800</v>
      </c>
      <c r="S507" s="148" t="s">
        <v>153</v>
      </c>
      <c r="T507" s="164"/>
      <c r="U507" s="75" t="s">
        <v>491</v>
      </c>
      <c r="V507" s="149">
        <f t="shared" ref="V507" si="9">O507*Q507</f>
        <v>2</v>
      </c>
    </row>
    <row r="510" spans="1:22" ht="18" customHeight="1" x14ac:dyDescent="0.35">
      <c r="A510" s="93">
        <f t="shared" ref="A510" si="10">A509+1</f>
        <v>1</v>
      </c>
      <c r="B510" s="145" t="s">
        <v>553</v>
      </c>
      <c r="C510" s="163">
        <v>100</v>
      </c>
      <c r="D510" s="93" t="s">
        <v>139</v>
      </c>
      <c r="E510" s="93" t="s">
        <v>549</v>
      </c>
      <c r="F510" s="94" t="s">
        <v>554</v>
      </c>
      <c r="G510" s="94" t="s">
        <v>151</v>
      </c>
      <c r="H510" s="95"/>
      <c r="I510" s="95"/>
      <c r="J510" s="160"/>
      <c r="K510" s="95">
        <v>0.8</v>
      </c>
      <c r="L510" s="95">
        <v>1</v>
      </c>
      <c r="M510" s="160">
        <f t="shared" ref="M510" si="11">K510*L510</f>
        <v>0.8</v>
      </c>
      <c r="N510" s="179">
        <v>0.69302805000000001</v>
      </c>
      <c r="O510" s="96">
        <v>2</v>
      </c>
      <c r="P510" s="97">
        <v>400</v>
      </c>
      <c r="Q510" s="96">
        <v>1</v>
      </c>
      <c r="R510" s="161">
        <f t="shared" ref="R510" si="12">O510*P510*Q510</f>
        <v>800</v>
      </c>
      <c r="S510" s="148" t="s">
        <v>153</v>
      </c>
      <c r="T510" s="145" t="s">
        <v>553</v>
      </c>
      <c r="U510" s="75" t="s">
        <v>157</v>
      </c>
      <c r="V510" s="149">
        <f t="shared" ref="V510" si="13">O510*Q510</f>
        <v>2</v>
      </c>
    </row>
    <row r="511" spans="1:22" ht="18" customHeight="1" thickBot="1" x14ac:dyDescent="0.4"/>
    <row r="512" spans="1:22" ht="18" customHeight="1" thickBot="1" x14ac:dyDescent="0.5">
      <c r="N512" s="99" t="s">
        <v>181</v>
      </c>
      <c r="P512" s="99"/>
      <c r="R512" s="100">
        <f>SUM(R495:R511)</f>
        <v>4400</v>
      </c>
      <c r="T512" s="165"/>
      <c r="U512" s="101"/>
      <c r="V512" s="166">
        <f>SUM(V495:V511)</f>
        <v>11</v>
      </c>
    </row>
    <row r="513" spans="1:32" ht="18" customHeight="1" thickTop="1" x14ac:dyDescent="0.35">
      <c r="W513" s="162"/>
      <c r="X513" s="162"/>
      <c r="Y513" s="162"/>
      <c r="Z513" s="162"/>
      <c r="AA513" s="162"/>
      <c r="AB513" s="162"/>
      <c r="AC513" s="162"/>
      <c r="AD513" s="162"/>
      <c r="AE513" s="162"/>
      <c r="AF513" s="162"/>
    </row>
    <row r="519" spans="1:32" ht="18" customHeight="1" x14ac:dyDescent="0.35">
      <c r="A519" s="93">
        <f t="shared" ref="A519" si="14">A518+1</f>
        <v>1</v>
      </c>
      <c r="B519" s="145" t="s">
        <v>163</v>
      </c>
      <c r="C519" s="163">
        <v>29</v>
      </c>
      <c r="D519" s="93" t="s">
        <v>82</v>
      </c>
      <c r="E519" s="93" t="s">
        <v>161</v>
      </c>
      <c r="F519" s="94" t="s">
        <v>162</v>
      </c>
      <c r="G519" s="94" t="s">
        <v>151</v>
      </c>
      <c r="H519" s="95"/>
      <c r="I519" s="95"/>
      <c r="J519" s="160"/>
      <c r="K519" s="95">
        <v>0.85</v>
      </c>
      <c r="L519" s="95">
        <v>3.25</v>
      </c>
      <c r="M519" s="160">
        <f t="shared" ref="M519" si="15">K519*L519</f>
        <v>2.7624999999999997</v>
      </c>
      <c r="N519" s="160">
        <v>2.6958187500000004</v>
      </c>
      <c r="O519" s="96">
        <v>2</v>
      </c>
      <c r="P519" s="97">
        <v>450</v>
      </c>
      <c r="Q519" s="96">
        <v>1</v>
      </c>
      <c r="R519" s="161">
        <f>O519*P519*Q519*N519</f>
        <v>2426.2368750000005</v>
      </c>
      <c r="S519" s="148" t="s">
        <v>153</v>
      </c>
      <c r="U519" s="75" t="s">
        <v>157</v>
      </c>
      <c r="V519" s="149">
        <f>O519*Q519*N519</f>
        <v>5.3916375000000007</v>
      </c>
    </row>
    <row r="522" spans="1:32" ht="18" customHeight="1" x14ac:dyDescent="0.35">
      <c r="A522" s="93">
        <v>2</v>
      </c>
      <c r="B522" s="169" t="s">
        <v>272</v>
      </c>
      <c r="C522" s="170"/>
      <c r="D522" s="170" t="s">
        <v>82</v>
      </c>
      <c r="E522" s="170" t="s">
        <v>273</v>
      </c>
      <c r="F522" s="94" t="s">
        <v>274</v>
      </c>
      <c r="G522" s="94" t="s">
        <v>151</v>
      </c>
      <c r="H522" s="95"/>
      <c r="I522" s="95"/>
      <c r="J522" s="160"/>
      <c r="K522" s="95">
        <v>2.2000000000000002</v>
      </c>
      <c r="L522" s="95">
        <v>2.7</v>
      </c>
      <c r="M522" s="160">
        <v>5.9400000000000013</v>
      </c>
      <c r="N522" s="160">
        <v>2.5400000000000014</v>
      </c>
      <c r="O522" s="96">
        <v>2</v>
      </c>
      <c r="P522" s="97">
        <v>450</v>
      </c>
      <c r="Q522" s="96">
        <v>1</v>
      </c>
      <c r="R522" s="161">
        <v>2286.0000000000014</v>
      </c>
      <c r="S522" s="148" t="s">
        <v>153</v>
      </c>
      <c r="T522" s="148"/>
      <c r="U522" s="75" t="s">
        <v>67</v>
      </c>
      <c r="V522" s="103">
        <v>5.0800000000000027</v>
      </c>
    </row>
    <row r="523" spans="1:32" ht="18" customHeight="1" x14ac:dyDescent="0.35">
      <c r="A523" s="93">
        <v>4</v>
      </c>
      <c r="B523" s="169" t="s">
        <v>272</v>
      </c>
      <c r="C523" s="170"/>
      <c r="D523" s="170" t="s">
        <v>82</v>
      </c>
      <c r="E523" s="170" t="s">
        <v>273</v>
      </c>
      <c r="F523" s="94" t="s">
        <v>274</v>
      </c>
      <c r="G523" s="94" t="s">
        <v>151</v>
      </c>
      <c r="H523" s="95"/>
      <c r="I523" s="95"/>
      <c r="J523" s="160"/>
      <c r="K523" s="95">
        <v>2.15</v>
      </c>
      <c r="L523" s="95">
        <v>2.8</v>
      </c>
      <c r="M523" s="160">
        <v>6.02</v>
      </c>
      <c r="N523" s="160">
        <v>2.6199999999999997</v>
      </c>
      <c r="O523" s="96">
        <v>2</v>
      </c>
      <c r="P523" s="97">
        <v>450</v>
      </c>
      <c r="Q523" s="96">
        <v>1</v>
      </c>
      <c r="R523" s="161">
        <v>2357.9999999999995</v>
      </c>
      <c r="S523" s="148" t="s">
        <v>153</v>
      </c>
      <c r="T523" s="148"/>
      <c r="U523" s="75" t="s">
        <v>67</v>
      </c>
      <c r="V523" s="103">
        <v>5.2399999999999993</v>
      </c>
    </row>
    <row r="526" spans="1:32" ht="18" customHeight="1" x14ac:dyDescent="0.35">
      <c r="A526" s="93">
        <v>4</v>
      </c>
      <c r="B526" s="145" t="s">
        <v>414</v>
      </c>
      <c r="C526" s="163">
        <v>12</v>
      </c>
      <c r="D526" s="93" t="s">
        <v>285</v>
      </c>
      <c r="E526" s="93" t="s">
        <v>415</v>
      </c>
      <c r="F526" s="94" t="s">
        <v>371</v>
      </c>
      <c r="G526" s="94" t="s">
        <v>151</v>
      </c>
      <c r="H526" s="95"/>
      <c r="I526" s="95"/>
      <c r="J526" s="160"/>
      <c r="K526" s="95">
        <v>0.88</v>
      </c>
      <c r="L526" s="95">
        <v>2.46</v>
      </c>
      <c r="M526" s="160">
        <v>2.1648000000000001</v>
      </c>
      <c r="N526" s="160">
        <v>1.5621375</v>
      </c>
      <c r="O526" s="96">
        <v>2</v>
      </c>
      <c r="P526" s="97">
        <v>450</v>
      </c>
      <c r="Q526" s="96">
        <v>1</v>
      </c>
      <c r="R526" s="161">
        <v>1405.9237499999999</v>
      </c>
      <c r="S526" s="148" t="s">
        <v>153</v>
      </c>
      <c r="T526" s="164"/>
      <c r="U526" s="75" t="s">
        <v>69</v>
      </c>
      <c r="V526" s="149">
        <v>3.1242749999999999</v>
      </c>
    </row>
    <row r="527" spans="1:32" ht="18" customHeight="1" x14ac:dyDescent="0.35">
      <c r="A527" s="93">
        <v>4</v>
      </c>
      <c r="B527" s="145" t="s">
        <v>416</v>
      </c>
      <c r="C527" s="163">
        <v>29</v>
      </c>
      <c r="D527" s="93" t="s">
        <v>285</v>
      </c>
      <c r="E527" s="93" t="s">
        <v>415</v>
      </c>
      <c r="F527" s="94" t="s">
        <v>371</v>
      </c>
      <c r="G527" s="94" t="s">
        <v>151</v>
      </c>
      <c r="H527" s="95"/>
      <c r="I527" s="95"/>
      <c r="J527" s="160"/>
      <c r="K527" s="95">
        <v>0.65</v>
      </c>
      <c r="L527" s="95">
        <v>1.7</v>
      </c>
      <c r="M527" s="160">
        <v>1.105</v>
      </c>
      <c r="N527" s="160">
        <v>1.08145</v>
      </c>
      <c r="O527" s="96">
        <v>2</v>
      </c>
      <c r="P527" s="97">
        <v>450</v>
      </c>
      <c r="Q527" s="96">
        <v>1</v>
      </c>
      <c r="R527" s="161">
        <v>973.30500000000006</v>
      </c>
      <c r="S527" s="148" t="s">
        <v>153</v>
      </c>
      <c r="T527" s="164"/>
      <c r="U527" s="75" t="s">
        <v>69</v>
      </c>
      <c r="V527" s="149">
        <v>2.1629</v>
      </c>
    </row>
    <row r="528" spans="1:32" ht="18" customHeight="1" x14ac:dyDescent="0.35">
      <c r="A528" s="93">
        <v>4</v>
      </c>
      <c r="B528" s="145" t="s">
        <v>417</v>
      </c>
      <c r="C528" s="163">
        <v>3</v>
      </c>
      <c r="D528" s="93" t="s">
        <v>185</v>
      </c>
      <c r="E528" s="93" t="s">
        <v>418</v>
      </c>
      <c r="F528" s="94" t="s">
        <v>397</v>
      </c>
      <c r="G528" s="94" t="s">
        <v>151</v>
      </c>
      <c r="H528" s="95"/>
      <c r="I528" s="95"/>
      <c r="J528" s="160"/>
      <c r="K528" s="95">
        <v>0.86</v>
      </c>
      <c r="L528" s="95">
        <v>2.6</v>
      </c>
      <c r="M528" s="160">
        <v>2.2360000000000002</v>
      </c>
      <c r="N528" s="160">
        <v>2.1830125000000007</v>
      </c>
      <c r="O528" s="96">
        <v>2</v>
      </c>
      <c r="P528" s="97">
        <v>450</v>
      </c>
      <c r="Q528" s="96">
        <v>1</v>
      </c>
      <c r="R528" s="161">
        <v>1964.7112500000005</v>
      </c>
      <c r="S528" s="148" t="s">
        <v>153</v>
      </c>
      <c r="T528" s="164"/>
      <c r="U528" s="75" t="s">
        <v>69</v>
      </c>
      <c r="V528" s="149">
        <v>4.3660250000000014</v>
      </c>
    </row>
    <row r="529" spans="1:22" ht="18" customHeight="1" x14ac:dyDescent="0.35">
      <c r="A529" s="93">
        <v>13</v>
      </c>
      <c r="B529" s="145" t="s">
        <v>417</v>
      </c>
      <c r="C529" s="163">
        <v>10</v>
      </c>
      <c r="D529" s="93" t="s">
        <v>185</v>
      </c>
      <c r="E529" s="93" t="s">
        <v>418</v>
      </c>
      <c r="F529" s="94" t="s">
        <v>397</v>
      </c>
      <c r="G529" s="94" t="s">
        <v>151</v>
      </c>
      <c r="H529" s="95"/>
      <c r="I529" s="95"/>
      <c r="J529" s="160"/>
      <c r="K529" s="95">
        <v>1.05</v>
      </c>
      <c r="L529" s="95">
        <v>1.7</v>
      </c>
      <c r="M529" s="160">
        <v>1.7849999999999999</v>
      </c>
      <c r="N529" s="160">
        <v>1.3618435149999999</v>
      </c>
      <c r="O529" s="96">
        <v>2</v>
      </c>
      <c r="P529" s="97">
        <v>450</v>
      </c>
      <c r="Q529" s="96">
        <v>1</v>
      </c>
      <c r="R529" s="161">
        <v>1225.6591635</v>
      </c>
      <c r="S529" s="148" t="s">
        <v>153</v>
      </c>
      <c r="T529" s="164"/>
      <c r="U529" s="75" t="s">
        <v>69</v>
      </c>
      <c r="V529" s="149">
        <v>2.7236870299999998</v>
      </c>
    </row>
    <row r="530" spans="1:22" ht="18" customHeight="1" x14ac:dyDescent="0.35">
      <c r="D530" s="85"/>
      <c r="E530" s="78"/>
    </row>
    <row r="531" spans="1:22" ht="18" customHeight="1" x14ac:dyDescent="0.35">
      <c r="D531" s="85"/>
      <c r="E531" s="78"/>
    </row>
    <row r="532" spans="1:22" ht="18" customHeight="1" x14ac:dyDescent="0.35">
      <c r="A532" s="93">
        <v>2</v>
      </c>
      <c r="B532" s="145" t="s">
        <v>462</v>
      </c>
      <c r="C532" s="163">
        <v>1</v>
      </c>
      <c r="D532" s="93" t="s">
        <v>185</v>
      </c>
      <c r="E532" s="93" t="s">
        <v>463</v>
      </c>
      <c r="F532" s="94" t="s">
        <v>436</v>
      </c>
      <c r="G532" s="94" t="s">
        <v>151</v>
      </c>
      <c r="H532" s="95"/>
      <c r="I532" s="95"/>
      <c r="J532" s="160"/>
      <c r="K532" s="95">
        <v>1.3</v>
      </c>
      <c r="L532" s="95">
        <v>11.425000000000001</v>
      </c>
      <c r="M532" s="160">
        <v>14.852500000000001</v>
      </c>
      <c r="N532" s="179">
        <v>5.0656999999999996</v>
      </c>
      <c r="O532" s="96">
        <v>1</v>
      </c>
      <c r="P532" s="97">
        <v>450</v>
      </c>
      <c r="Q532" s="96">
        <v>1</v>
      </c>
      <c r="R532" s="161">
        <v>2279.5650000000001</v>
      </c>
      <c r="S532" s="148" t="s">
        <v>153</v>
      </c>
      <c r="T532" s="164"/>
      <c r="U532" s="75" t="s">
        <v>157</v>
      </c>
      <c r="V532" s="149">
        <v>5.0656999999999996</v>
      </c>
    </row>
    <row r="533" spans="1:22" ht="18" customHeight="1" x14ac:dyDescent="0.35">
      <c r="A533" s="93">
        <v>4</v>
      </c>
      <c r="B533" s="145" t="s">
        <v>462</v>
      </c>
      <c r="C533" s="163">
        <v>1</v>
      </c>
      <c r="D533" s="93" t="s">
        <v>185</v>
      </c>
      <c r="E533" s="93" t="s">
        <v>463</v>
      </c>
      <c r="F533" s="94" t="s">
        <v>436</v>
      </c>
      <c r="G533" s="94" t="s">
        <v>151</v>
      </c>
      <c r="H533" s="95"/>
      <c r="I533" s="95"/>
      <c r="J533" s="160"/>
      <c r="K533" s="95">
        <v>1.3</v>
      </c>
      <c r="L533" s="95">
        <v>11.425000000000001</v>
      </c>
      <c r="M533" s="160">
        <v>14.852500000000001</v>
      </c>
      <c r="N533" s="179">
        <v>5.0656999999999996</v>
      </c>
      <c r="O533" s="96">
        <v>1</v>
      </c>
      <c r="P533" s="97">
        <v>450</v>
      </c>
      <c r="Q533" s="96">
        <v>1</v>
      </c>
      <c r="R533" s="161">
        <v>2279.5650000000001</v>
      </c>
      <c r="S533" s="148" t="s">
        <v>153</v>
      </c>
      <c r="T533" s="164"/>
      <c r="U533" s="75" t="s">
        <v>157</v>
      </c>
      <c r="V533" s="149">
        <v>5.0656999999999996</v>
      </c>
    </row>
    <row r="534" spans="1:22" ht="18" customHeight="1" x14ac:dyDescent="0.35">
      <c r="A534" s="93">
        <v>26</v>
      </c>
      <c r="B534" s="145" t="s">
        <v>462</v>
      </c>
      <c r="C534" s="163">
        <v>21</v>
      </c>
      <c r="D534" s="93" t="s">
        <v>185</v>
      </c>
      <c r="E534" s="93" t="s">
        <v>463</v>
      </c>
      <c r="F534" s="94" t="s">
        <v>436</v>
      </c>
      <c r="G534" s="94" t="s">
        <v>151</v>
      </c>
      <c r="H534" s="95"/>
      <c r="I534" s="95"/>
      <c r="J534" s="160"/>
      <c r="K534" s="95">
        <v>0.76</v>
      </c>
      <c r="L534" s="95">
        <v>1.9</v>
      </c>
      <c r="M534" s="160">
        <v>1.444</v>
      </c>
      <c r="N534" s="179">
        <v>1.2409381149999998</v>
      </c>
      <c r="O534" s="96">
        <v>1</v>
      </c>
      <c r="P534" s="97">
        <v>450</v>
      </c>
      <c r="Q534" s="96">
        <v>1</v>
      </c>
      <c r="R534" s="161">
        <v>558.4221517499999</v>
      </c>
      <c r="S534" s="148" t="s">
        <v>153</v>
      </c>
      <c r="T534" s="164"/>
      <c r="U534" s="75" t="s">
        <v>157</v>
      </c>
      <c r="V534" s="149">
        <v>1.2409381149999998</v>
      </c>
    </row>
    <row r="535" spans="1:22" ht="18" customHeight="1" x14ac:dyDescent="0.35">
      <c r="A535" s="93">
        <v>29</v>
      </c>
      <c r="B535" s="145" t="s">
        <v>462</v>
      </c>
      <c r="C535" s="163">
        <v>23</v>
      </c>
      <c r="D535" s="93" t="s">
        <v>185</v>
      </c>
      <c r="E535" s="93" t="s">
        <v>463</v>
      </c>
      <c r="F535" s="94" t="s">
        <v>436</v>
      </c>
      <c r="G535" s="94" t="s">
        <v>151</v>
      </c>
      <c r="H535" s="95"/>
      <c r="I535" s="95"/>
      <c r="J535" s="160"/>
      <c r="K535" s="95">
        <v>1.6</v>
      </c>
      <c r="L535" s="95">
        <v>1.75</v>
      </c>
      <c r="M535" s="160">
        <v>2.8000000000000003</v>
      </c>
      <c r="N535" s="179">
        <v>1.0553018700000001</v>
      </c>
      <c r="O535" s="96">
        <v>1</v>
      </c>
      <c r="P535" s="97">
        <v>450</v>
      </c>
      <c r="Q535" s="96">
        <v>1</v>
      </c>
      <c r="R535" s="161">
        <v>474.88584150000003</v>
      </c>
      <c r="S535" s="148" t="s">
        <v>153</v>
      </c>
      <c r="T535" s="164"/>
      <c r="U535" s="75" t="s">
        <v>157</v>
      </c>
      <c r="V535" s="149">
        <v>1.0553018700000001</v>
      </c>
    </row>
    <row r="536" spans="1:22" ht="18" customHeight="1" x14ac:dyDescent="0.35">
      <c r="A536" s="93">
        <v>3</v>
      </c>
      <c r="B536" s="145" t="s">
        <v>464</v>
      </c>
      <c r="C536" s="163">
        <v>2</v>
      </c>
      <c r="D536" s="93" t="s">
        <v>185</v>
      </c>
      <c r="E536" s="93" t="s">
        <v>463</v>
      </c>
      <c r="F536" s="94" t="s">
        <v>436</v>
      </c>
      <c r="G536" s="94" t="s">
        <v>151</v>
      </c>
      <c r="H536" s="95"/>
      <c r="I536" s="95"/>
      <c r="J536" s="160"/>
      <c r="K536" s="95">
        <v>0.47</v>
      </c>
      <c r="L536" s="95">
        <v>2.7</v>
      </c>
      <c r="M536" s="160">
        <v>1.2689999999999999</v>
      </c>
      <c r="N536" s="179">
        <v>1.2179749999999998</v>
      </c>
      <c r="O536" s="96">
        <v>2</v>
      </c>
      <c r="P536" s="97">
        <v>450</v>
      </c>
      <c r="Q536" s="96">
        <v>1</v>
      </c>
      <c r="R536" s="161">
        <v>1096.1774999999998</v>
      </c>
      <c r="S536" s="148" t="s">
        <v>153</v>
      </c>
      <c r="T536" s="164"/>
      <c r="U536" s="75" t="s">
        <v>157</v>
      </c>
      <c r="V536" s="149">
        <v>2.4359499999999996</v>
      </c>
    </row>
    <row r="537" spans="1:22" ht="18" customHeight="1" x14ac:dyDescent="0.35">
      <c r="A537" s="93">
        <v>7</v>
      </c>
      <c r="B537" s="145" t="s">
        <v>464</v>
      </c>
      <c r="C537" s="163">
        <v>5</v>
      </c>
      <c r="D537" s="93" t="s">
        <v>185</v>
      </c>
      <c r="E537" s="93" t="s">
        <v>463</v>
      </c>
      <c r="F537" s="94" t="s">
        <v>436</v>
      </c>
      <c r="G537" s="94" t="s">
        <v>151</v>
      </c>
      <c r="H537" s="95"/>
      <c r="I537" s="95"/>
      <c r="J537" s="178"/>
      <c r="K537" s="95">
        <v>0.85</v>
      </c>
      <c r="L537" s="95">
        <v>2.7</v>
      </c>
      <c r="M537" s="160">
        <v>2.2949999999999999</v>
      </c>
      <c r="N537" s="179">
        <v>2.2420125000000004</v>
      </c>
      <c r="O537" s="96">
        <v>2</v>
      </c>
      <c r="P537" s="97">
        <v>450</v>
      </c>
      <c r="Q537" s="96">
        <v>1</v>
      </c>
      <c r="R537" s="161">
        <v>2017.8112500000004</v>
      </c>
      <c r="S537" s="148" t="s">
        <v>153</v>
      </c>
      <c r="T537" s="164"/>
      <c r="U537" s="75" t="s">
        <v>157</v>
      </c>
      <c r="V537" s="149">
        <v>4.4840250000000008</v>
      </c>
    </row>
    <row r="538" spans="1:22" ht="18" customHeight="1" x14ac:dyDescent="0.35">
      <c r="A538" s="93">
        <v>11</v>
      </c>
      <c r="B538" s="145" t="s">
        <v>464</v>
      </c>
      <c r="C538" s="163">
        <v>9</v>
      </c>
      <c r="D538" s="93" t="s">
        <v>185</v>
      </c>
      <c r="E538" s="93" t="s">
        <v>463</v>
      </c>
      <c r="F538" s="94" t="s">
        <v>436</v>
      </c>
      <c r="G538" s="94" t="s">
        <v>151</v>
      </c>
      <c r="H538" s="95"/>
      <c r="I538" s="95"/>
      <c r="J538" s="160"/>
      <c r="K538" s="95">
        <v>0.85</v>
      </c>
      <c r="L538" s="95">
        <v>2.7</v>
      </c>
      <c r="M538" s="160">
        <v>2.2949999999999999</v>
      </c>
      <c r="N538" s="179">
        <v>2.2420125000000004</v>
      </c>
      <c r="O538" s="96">
        <v>2</v>
      </c>
      <c r="P538" s="97">
        <v>450</v>
      </c>
      <c r="Q538" s="96">
        <v>1</v>
      </c>
      <c r="R538" s="161">
        <v>2017.8112500000004</v>
      </c>
      <c r="S538" s="148" t="s">
        <v>153</v>
      </c>
      <c r="T538" s="164"/>
      <c r="U538" s="75" t="s">
        <v>157</v>
      </c>
      <c r="V538" s="149">
        <v>4.4840250000000008</v>
      </c>
    </row>
    <row r="539" spans="1:22" ht="18" customHeight="1" x14ac:dyDescent="0.35">
      <c r="A539" s="93">
        <v>16</v>
      </c>
      <c r="B539" s="145" t="s">
        <v>465</v>
      </c>
      <c r="C539" s="163">
        <v>12</v>
      </c>
      <c r="D539" s="93" t="s">
        <v>133</v>
      </c>
      <c r="E539" s="93" t="s">
        <v>466</v>
      </c>
      <c r="F539" s="94" t="s">
        <v>442</v>
      </c>
      <c r="G539" s="94" t="s">
        <v>151</v>
      </c>
      <c r="H539" s="95"/>
      <c r="I539" s="95"/>
      <c r="J539" s="178"/>
      <c r="K539" s="95">
        <v>0.8</v>
      </c>
      <c r="L539" s="95">
        <v>1.9</v>
      </c>
      <c r="M539" s="160">
        <v>1.52</v>
      </c>
      <c r="N539" s="179">
        <v>1.369662425</v>
      </c>
      <c r="O539" s="96">
        <v>2</v>
      </c>
      <c r="P539" s="97">
        <v>450</v>
      </c>
      <c r="Q539" s="96">
        <v>1</v>
      </c>
      <c r="R539" s="161">
        <v>1232.6961825000001</v>
      </c>
      <c r="S539" s="148" t="s">
        <v>153</v>
      </c>
      <c r="T539" s="164"/>
      <c r="U539" s="75" t="s">
        <v>157</v>
      </c>
      <c r="V539" s="149">
        <v>2.73932485</v>
      </c>
    </row>
    <row r="540" spans="1:22" ht="18" customHeight="1" x14ac:dyDescent="0.35">
      <c r="A540" s="93">
        <v>4</v>
      </c>
      <c r="B540" s="145" t="s">
        <v>469</v>
      </c>
      <c r="C540" s="163">
        <v>1</v>
      </c>
      <c r="D540" s="93" t="s">
        <v>189</v>
      </c>
      <c r="E540" s="93" t="s">
        <v>470</v>
      </c>
      <c r="F540" s="94" t="s">
        <v>471</v>
      </c>
      <c r="G540" s="94" t="s">
        <v>151</v>
      </c>
      <c r="H540" s="95"/>
      <c r="I540" s="95"/>
      <c r="J540" s="178"/>
      <c r="K540" s="95">
        <v>0.85</v>
      </c>
      <c r="L540" s="95">
        <v>2.65</v>
      </c>
      <c r="M540" s="160">
        <v>2.2524999999999999</v>
      </c>
      <c r="N540" s="179">
        <v>1.6918</v>
      </c>
      <c r="O540" s="96">
        <v>2</v>
      </c>
      <c r="P540" s="97">
        <v>450</v>
      </c>
      <c r="Q540" s="96">
        <v>1</v>
      </c>
      <c r="R540" s="161">
        <v>1522.62</v>
      </c>
      <c r="S540" s="148" t="s">
        <v>153</v>
      </c>
      <c r="T540" s="164"/>
      <c r="U540" s="75" t="s">
        <v>157</v>
      </c>
      <c r="V540" s="149">
        <v>3.3835999999999999</v>
      </c>
    </row>
    <row r="541" spans="1:22" ht="18" customHeight="1" x14ac:dyDescent="0.35">
      <c r="A541" s="93">
        <v>9</v>
      </c>
      <c r="B541" s="145" t="s">
        <v>469</v>
      </c>
      <c r="C541" s="163">
        <v>2</v>
      </c>
      <c r="D541" s="93" t="s">
        <v>189</v>
      </c>
      <c r="E541" s="93" t="s">
        <v>470</v>
      </c>
      <c r="F541" s="94" t="s">
        <v>472</v>
      </c>
      <c r="G541" s="94" t="s">
        <v>151</v>
      </c>
      <c r="H541" s="95"/>
      <c r="I541" s="95"/>
      <c r="J541" s="160"/>
      <c r="K541" s="95">
        <v>0.85</v>
      </c>
      <c r="L541" s="95">
        <v>2.65</v>
      </c>
      <c r="M541" s="160">
        <v>2.2524999999999999</v>
      </c>
      <c r="N541" s="179">
        <v>1.6839500000000001</v>
      </c>
      <c r="O541" s="96">
        <v>2</v>
      </c>
      <c r="P541" s="97">
        <v>450</v>
      </c>
      <c r="Q541" s="96">
        <v>1</v>
      </c>
      <c r="R541" s="161">
        <v>1515.5550000000001</v>
      </c>
      <c r="S541" s="148" t="s">
        <v>153</v>
      </c>
      <c r="T541" s="164"/>
      <c r="U541" s="75" t="s">
        <v>157</v>
      </c>
      <c r="V541" s="149">
        <v>3.3679000000000001</v>
      </c>
    </row>
    <row r="542" spans="1:22" ht="18" customHeight="1" x14ac:dyDescent="0.35">
      <c r="A542" s="93">
        <v>12</v>
      </c>
      <c r="B542" s="145" t="s">
        <v>469</v>
      </c>
      <c r="C542" s="163">
        <v>3</v>
      </c>
      <c r="D542" s="93" t="s">
        <v>189</v>
      </c>
      <c r="E542" s="93" t="s">
        <v>470</v>
      </c>
      <c r="F542" s="94" t="s">
        <v>473</v>
      </c>
      <c r="G542" s="94" t="s">
        <v>151</v>
      </c>
      <c r="H542" s="95"/>
      <c r="I542" s="95"/>
      <c r="J542" s="160"/>
      <c r="K542" s="95">
        <v>1.1499999999999999</v>
      </c>
      <c r="L542" s="95">
        <v>1.4</v>
      </c>
      <c r="M542" s="160">
        <v>1.6099999999999999</v>
      </c>
      <c r="N542" s="179">
        <v>1.4455843749999997</v>
      </c>
      <c r="O542" s="96">
        <v>2</v>
      </c>
      <c r="P542" s="97">
        <v>450</v>
      </c>
      <c r="Q542" s="96">
        <v>1</v>
      </c>
      <c r="R542" s="161">
        <v>1301.0259374999998</v>
      </c>
      <c r="S542" s="148" t="s">
        <v>153</v>
      </c>
      <c r="T542" s="164"/>
      <c r="U542" s="75" t="s">
        <v>157</v>
      </c>
      <c r="V542" s="149">
        <v>2.8911687499999994</v>
      </c>
    </row>
    <row r="543" spans="1:22" ht="18" customHeight="1" x14ac:dyDescent="0.35">
      <c r="A543" s="93">
        <v>16</v>
      </c>
      <c r="B543" s="145" t="s">
        <v>469</v>
      </c>
      <c r="C543" s="163">
        <v>3</v>
      </c>
      <c r="D543" s="93" t="s">
        <v>189</v>
      </c>
      <c r="E543" s="93" t="s">
        <v>470</v>
      </c>
      <c r="F543" s="94" t="s">
        <v>473</v>
      </c>
      <c r="G543" s="94" t="s">
        <v>151</v>
      </c>
      <c r="H543" s="95"/>
      <c r="I543" s="95"/>
      <c r="J543" s="160"/>
      <c r="K543" s="95">
        <v>1.02</v>
      </c>
      <c r="L543" s="95">
        <v>1.25</v>
      </c>
      <c r="M543" s="160">
        <v>1.2749999999999999</v>
      </c>
      <c r="N543" s="179">
        <v>0.87429999999999974</v>
      </c>
      <c r="O543" s="96">
        <v>2</v>
      </c>
      <c r="P543" s="97">
        <v>450</v>
      </c>
      <c r="Q543" s="96">
        <v>1</v>
      </c>
      <c r="R543" s="161">
        <v>900</v>
      </c>
      <c r="S543" s="148" t="s">
        <v>153</v>
      </c>
      <c r="T543" s="164"/>
      <c r="U543" s="75" t="s">
        <v>157</v>
      </c>
      <c r="V543" s="149">
        <v>2</v>
      </c>
    </row>
    <row r="544" spans="1:22" ht="18" customHeight="1" x14ac:dyDescent="0.35">
      <c r="A544" s="93">
        <v>22</v>
      </c>
      <c r="B544" s="145" t="s">
        <v>469</v>
      </c>
      <c r="C544" s="163">
        <v>4</v>
      </c>
      <c r="D544" s="93" t="s">
        <v>189</v>
      </c>
      <c r="E544" s="93" t="s">
        <v>470</v>
      </c>
      <c r="F544" s="94" t="s">
        <v>474</v>
      </c>
      <c r="G544" s="94" t="s">
        <v>151</v>
      </c>
      <c r="H544" s="95"/>
      <c r="I544" s="95"/>
      <c r="J544" s="160"/>
      <c r="K544" s="95">
        <v>0.85</v>
      </c>
      <c r="L544" s="95">
        <v>2.65</v>
      </c>
      <c r="M544" s="160">
        <v>2.2524999999999999</v>
      </c>
      <c r="N544" s="179">
        <v>1.6697218749999998</v>
      </c>
      <c r="O544" s="96">
        <v>2</v>
      </c>
      <c r="P544" s="97">
        <v>450</v>
      </c>
      <c r="Q544" s="96">
        <v>1</v>
      </c>
      <c r="R544" s="161">
        <v>1502.7496874999997</v>
      </c>
      <c r="S544" s="148" t="s">
        <v>153</v>
      </c>
      <c r="T544" s="164"/>
      <c r="U544" s="75" t="s">
        <v>157</v>
      </c>
      <c r="V544" s="149">
        <v>3.3394437499999996</v>
      </c>
    </row>
    <row r="545" spans="1:22" ht="18" customHeight="1" x14ac:dyDescent="0.35">
      <c r="A545" s="93">
        <v>3</v>
      </c>
      <c r="B545" s="145" t="s">
        <v>475</v>
      </c>
      <c r="C545" s="163"/>
      <c r="D545" s="93" t="s">
        <v>448</v>
      </c>
      <c r="E545" s="93" t="s">
        <v>476</v>
      </c>
      <c r="F545" s="94" t="s">
        <v>477</v>
      </c>
      <c r="G545" s="94" t="s">
        <v>151</v>
      </c>
      <c r="H545" s="95"/>
      <c r="I545" s="95"/>
      <c r="J545" s="160"/>
      <c r="K545" s="95">
        <v>0.7</v>
      </c>
      <c r="L545" s="95">
        <v>2.6</v>
      </c>
      <c r="M545" s="160">
        <v>1.8199999999999998</v>
      </c>
      <c r="N545" s="179">
        <v>1.6731547599999999</v>
      </c>
      <c r="O545" s="96">
        <v>2</v>
      </c>
      <c r="P545" s="97">
        <v>450</v>
      </c>
      <c r="Q545" s="96">
        <v>1</v>
      </c>
      <c r="R545" s="161">
        <v>1505.8392839999999</v>
      </c>
      <c r="S545" s="148" t="s">
        <v>153</v>
      </c>
      <c r="T545" s="164"/>
      <c r="U545" s="75" t="s">
        <v>67</v>
      </c>
      <c r="V545" s="149">
        <v>3.3463095199999997</v>
      </c>
    </row>
    <row r="546" spans="1:22" ht="18" customHeight="1" x14ac:dyDescent="0.35">
      <c r="A546" s="93">
        <v>6</v>
      </c>
      <c r="B546" s="145" t="s">
        <v>475</v>
      </c>
      <c r="C546" s="163"/>
      <c r="D546" s="93" t="s">
        <v>129</v>
      </c>
      <c r="E546" s="93" t="s">
        <v>476</v>
      </c>
      <c r="F546" s="94" t="s">
        <v>477</v>
      </c>
      <c r="G546" s="94" t="s">
        <v>151</v>
      </c>
      <c r="H546" s="95"/>
      <c r="I546" s="95"/>
      <c r="J546" s="160"/>
      <c r="K546" s="95">
        <v>0.7</v>
      </c>
      <c r="L546" s="95">
        <v>2.6</v>
      </c>
      <c r="M546" s="160">
        <v>1.8199999999999998</v>
      </c>
      <c r="N546" s="179">
        <v>1.6732874249999998</v>
      </c>
      <c r="O546" s="96">
        <v>2</v>
      </c>
      <c r="P546" s="97">
        <v>450</v>
      </c>
      <c r="Q546" s="96">
        <v>1</v>
      </c>
      <c r="R546" s="161">
        <v>1505.9586824999999</v>
      </c>
      <c r="S546" s="148" t="s">
        <v>153</v>
      </c>
      <c r="T546" s="164"/>
      <c r="U546" s="75" t="s">
        <v>67</v>
      </c>
      <c r="V546" s="149">
        <v>3.3465748499999997</v>
      </c>
    </row>
    <row r="549" spans="1:22" ht="18" customHeight="1" x14ac:dyDescent="0.35">
      <c r="A549" s="93">
        <v>25</v>
      </c>
      <c r="B549" s="145" t="s">
        <v>492</v>
      </c>
      <c r="C549" s="163">
        <v>21</v>
      </c>
      <c r="D549" s="93" t="s">
        <v>133</v>
      </c>
      <c r="E549" s="93" t="s">
        <v>493</v>
      </c>
      <c r="F549" s="94" t="s">
        <v>75</v>
      </c>
      <c r="G549" s="94" t="s">
        <v>151</v>
      </c>
      <c r="H549" s="95"/>
      <c r="I549" s="95"/>
      <c r="J549" s="160"/>
      <c r="K549" s="95">
        <v>0.88</v>
      </c>
      <c r="L549" s="95">
        <v>1.35</v>
      </c>
      <c r="M549" s="160">
        <v>1.1880000000000002</v>
      </c>
      <c r="N549" s="179">
        <v>1.0770906249999999</v>
      </c>
      <c r="O549" s="96">
        <v>2</v>
      </c>
      <c r="P549" s="97">
        <v>450</v>
      </c>
      <c r="Q549" s="96">
        <v>1</v>
      </c>
      <c r="R549" s="161">
        <v>969.38156249999986</v>
      </c>
      <c r="S549" s="148" t="s">
        <v>153</v>
      </c>
      <c r="T549" s="164"/>
      <c r="U549" s="75" t="s">
        <v>491</v>
      </c>
      <c r="V549" s="149">
        <v>2.1541812499999997</v>
      </c>
    </row>
    <row r="550" spans="1:22" ht="18" customHeight="1" x14ac:dyDescent="0.35">
      <c r="A550" s="93">
        <v>8</v>
      </c>
      <c r="B550" s="145" t="s">
        <v>497</v>
      </c>
      <c r="C550" s="163">
        <v>55</v>
      </c>
      <c r="D550" s="93" t="s">
        <v>133</v>
      </c>
      <c r="E550" s="93" t="s">
        <v>493</v>
      </c>
      <c r="F550" s="94" t="s">
        <v>159</v>
      </c>
      <c r="G550" s="94" t="s">
        <v>151</v>
      </c>
      <c r="H550" s="95"/>
      <c r="I550" s="95"/>
      <c r="J550" s="160"/>
      <c r="K550" s="95">
        <v>0.57999999999999996</v>
      </c>
      <c r="L550" s="95">
        <v>1.95</v>
      </c>
      <c r="M550" s="160">
        <v>1.131</v>
      </c>
      <c r="N550" s="179">
        <v>1.0163301300000001</v>
      </c>
      <c r="O550" s="96">
        <v>1</v>
      </c>
      <c r="P550" s="97">
        <v>450</v>
      </c>
      <c r="Q550" s="96">
        <v>1</v>
      </c>
      <c r="R550" s="161">
        <v>457.34855850000002</v>
      </c>
      <c r="S550" s="148" t="s">
        <v>153</v>
      </c>
      <c r="T550" s="164"/>
      <c r="U550" s="75" t="s">
        <v>491</v>
      </c>
      <c r="V550" s="149">
        <v>1.0163301300000001</v>
      </c>
    </row>
    <row r="551" spans="1:22" ht="18" customHeight="1" x14ac:dyDescent="0.35">
      <c r="A551" s="93">
        <v>22</v>
      </c>
      <c r="B551" s="145" t="s">
        <v>497</v>
      </c>
      <c r="C551" s="163">
        <v>66</v>
      </c>
      <c r="D551" s="93" t="s">
        <v>133</v>
      </c>
      <c r="E551" s="93" t="s">
        <v>493</v>
      </c>
      <c r="F551" s="94" t="s">
        <v>71</v>
      </c>
      <c r="G551" s="94" t="s">
        <v>151</v>
      </c>
      <c r="H551" s="95"/>
      <c r="I551" s="95"/>
      <c r="J551" s="160"/>
      <c r="K551" s="95">
        <v>0.6</v>
      </c>
      <c r="L551" s="95">
        <v>1.95</v>
      </c>
      <c r="M551" s="160">
        <v>1.17</v>
      </c>
      <c r="N551" s="179">
        <v>1.0156011799999998</v>
      </c>
      <c r="O551" s="96">
        <v>2</v>
      </c>
      <c r="P551" s="97">
        <v>450</v>
      </c>
      <c r="Q551" s="96">
        <v>1</v>
      </c>
      <c r="R551" s="161">
        <v>914.04106199999978</v>
      </c>
      <c r="S551" s="148" t="s">
        <v>153</v>
      </c>
      <c r="T551" s="164"/>
      <c r="U551" s="75" t="s">
        <v>491</v>
      </c>
      <c r="V551" s="149">
        <v>2.0312023599999995</v>
      </c>
    </row>
    <row r="552" spans="1:22" ht="18" customHeight="1" x14ac:dyDescent="0.35">
      <c r="A552" s="93">
        <v>26</v>
      </c>
      <c r="B552" s="145" t="s">
        <v>500</v>
      </c>
      <c r="C552" s="163">
        <v>151</v>
      </c>
      <c r="D552" s="93" t="s">
        <v>133</v>
      </c>
      <c r="E552" s="93" t="s">
        <v>493</v>
      </c>
      <c r="F552" s="94" t="s">
        <v>501</v>
      </c>
      <c r="G552" s="94" t="s">
        <v>151</v>
      </c>
      <c r="H552" s="95"/>
      <c r="I552" s="95"/>
      <c r="J552" s="160"/>
      <c r="K552" s="95">
        <v>0.4</v>
      </c>
      <c r="L552" s="95">
        <v>3.38</v>
      </c>
      <c r="M552" s="160">
        <v>1.3520000000000001</v>
      </c>
      <c r="N552" s="179">
        <v>1.3343375000000002</v>
      </c>
      <c r="O552" s="96">
        <v>1</v>
      </c>
      <c r="P552" s="97">
        <v>450</v>
      </c>
      <c r="Q552" s="96">
        <v>1</v>
      </c>
      <c r="R552" s="161">
        <v>600.45187500000009</v>
      </c>
      <c r="S552" s="148" t="s">
        <v>153</v>
      </c>
      <c r="T552" s="164"/>
      <c r="U552" s="75" t="s">
        <v>491</v>
      </c>
      <c r="V552" s="149">
        <v>1.3343375000000002</v>
      </c>
    </row>
    <row r="553" spans="1:22" ht="18" customHeight="1" x14ac:dyDescent="0.35">
      <c r="A553" s="93">
        <v>14</v>
      </c>
      <c r="B553" s="145" t="s">
        <v>504</v>
      </c>
      <c r="C553" s="163">
        <v>11</v>
      </c>
      <c r="D553" s="93" t="s">
        <v>185</v>
      </c>
      <c r="E553" s="93" t="s">
        <v>505</v>
      </c>
      <c r="F553" s="94" t="s">
        <v>506</v>
      </c>
      <c r="G553" s="94" t="s">
        <v>151</v>
      </c>
      <c r="H553" s="95"/>
      <c r="I553" s="95"/>
      <c r="J553" s="160"/>
      <c r="K553" s="95">
        <v>0.48</v>
      </c>
      <c r="L553" s="95">
        <v>2.7</v>
      </c>
      <c r="M553" s="160">
        <v>1.296</v>
      </c>
      <c r="N553" s="179">
        <v>1.2430124999999999</v>
      </c>
      <c r="O553" s="96">
        <v>2</v>
      </c>
      <c r="P553" s="97">
        <v>450</v>
      </c>
      <c r="Q553" s="96">
        <v>1</v>
      </c>
      <c r="R553" s="161">
        <v>1118.7112499999998</v>
      </c>
      <c r="S553" s="148" t="s">
        <v>153</v>
      </c>
      <c r="T553" s="164"/>
      <c r="U553" s="75" t="s">
        <v>491</v>
      </c>
      <c r="V553" s="149">
        <v>2.4860249999999997</v>
      </c>
    </row>
    <row r="554" spans="1:22" ht="18" customHeight="1" x14ac:dyDescent="0.35">
      <c r="A554" s="93">
        <v>25</v>
      </c>
      <c r="B554" s="145" t="s">
        <v>504</v>
      </c>
      <c r="C554" s="163">
        <v>20</v>
      </c>
      <c r="D554" s="93" t="s">
        <v>185</v>
      </c>
      <c r="E554" s="93" t="s">
        <v>505</v>
      </c>
      <c r="F554" s="94" t="s">
        <v>141</v>
      </c>
      <c r="G554" s="94" t="s">
        <v>151</v>
      </c>
      <c r="H554" s="95"/>
      <c r="I554" s="95"/>
      <c r="J554" s="160"/>
      <c r="K554" s="95">
        <v>0.6</v>
      </c>
      <c r="L554" s="95">
        <v>2</v>
      </c>
      <c r="M554" s="160">
        <v>1.2</v>
      </c>
      <c r="N554" s="179">
        <v>1.0047956200000001</v>
      </c>
      <c r="O554" s="96">
        <v>2</v>
      </c>
      <c r="P554" s="97">
        <v>450</v>
      </c>
      <c r="Q554" s="96">
        <v>1</v>
      </c>
      <c r="R554" s="161">
        <v>900</v>
      </c>
      <c r="S554" s="148" t="s">
        <v>153</v>
      </c>
      <c r="T554" s="164"/>
      <c r="U554" s="75" t="s">
        <v>491</v>
      </c>
      <c r="V554" s="149">
        <v>2</v>
      </c>
    </row>
    <row r="555" spans="1:22" ht="18" customHeight="1" x14ac:dyDescent="0.35">
      <c r="A555" s="93">
        <v>28</v>
      </c>
      <c r="B555" s="145" t="s">
        <v>504</v>
      </c>
      <c r="C555" s="163">
        <v>22</v>
      </c>
      <c r="D555" s="93" t="s">
        <v>185</v>
      </c>
      <c r="E555" s="93" t="s">
        <v>505</v>
      </c>
      <c r="F555" s="94" t="s">
        <v>141</v>
      </c>
      <c r="G555" s="94" t="s">
        <v>151</v>
      </c>
      <c r="H555" s="95"/>
      <c r="I555" s="95"/>
      <c r="J555" s="160"/>
      <c r="K555" s="95">
        <v>1.6</v>
      </c>
      <c r="L555" s="95">
        <v>1.85</v>
      </c>
      <c r="M555" s="160">
        <v>2.9600000000000004</v>
      </c>
      <c r="N555" s="179">
        <v>1.2650000000000001</v>
      </c>
      <c r="O555" s="96">
        <v>2</v>
      </c>
      <c r="P555" s="97">
        <v>450</v>
      </c>
      <c r="Q555" s="96">
        <v>1</v>
      </c>
      <c r="R555" s="161">
        <v>1138.5</v>
      </c>
      <c r="S555" s="148" t="s">
        <v>153</v>
      </c>
      <c r="T555" s="164"/>
      <c r="U555" s="75" t="s">
        <v>491</v>
      </c>
      <c r="V555" s="149">
        <v>2.5300000000000002</v>
      </c>
    </row>
    <row r="556" spans="1:22" ht="18" customHeight="1" x14ac:dyDescent="0.35">
      <c r="A556" s="93">
        <v>9</v>
      </c>
      <c r="B556" s="145" t="s">
        <v>507</v>
      </c>
      <c r="C556" s="163">
        <v>34</v>
      </c>
      <c r="D556" s="93" t="s">
        <v>185</v>
      </c>
      <c r="E556" s="93" t="s">
        <v>505</v>
      </c>
      <c r="F556" s="94" t="s">
        <v>506</v>
      </c>
      <c r="G556" s="94" t="s">
        <v>151</v>
      </c>
      <c r="H556" s="95"/>
      <c r="I556" s="95"/>
      <c r="J556" s="160"/>
      <c r="K556" s="95">
        <v>0.48</v>
      </c>
      <c r="L556" s="95">
        <v>2.7</v>
      </c>
      <c r="M556" s="160">
        <v>1.296</v>
      </c>
      <c r="N556" s="179">
        <v>1.260675</v>
      </c>
      <c r="O556" s="96">
        <v>2</v>
      </c>
      <c r="P556" s="97">
        <v>450</v>
      </c>
      <c r="Q556" s="96">
        <v>1</v>
      </c>
      <c r="R556" s="161">
        <v>1134.6075000000001</v>
      </c>
      <c r="S556" s="148" t="s">
        <v>153</v>
      </c>
      <c r="T556" s="164"/>
      <c r="U556" s="75" t="s">
        <v>491</v>
      </c>
      <c r="V556" s="149">
        <v>2.52135</v>
      </c>
    </row>
    <row r="557" spans="1:22" ht="18" customHeight="1" x14ac:dyDescent="0.35">
      <c r="A557" s="93">
        <v>21</v>
      </c>
      <c r="B557" s="145" t="s">
        <v>507</v>
      </c>
      <c r="C557" s="163">
        <v>44</v>
      </c>
      <c r="D557" s="93" t="s">
        <v>185</v>
      </c>
      <c r="E557" s="93" t="s">
        <v>505</v>
      </c>
      <c r="F557" s="94" t="s">
        <v>141</v>
      </c>
      <c r="G557" s="94" t="s">
        <v>151</v>
      </c>
      <c r="H557" s="95"/>
      <c r="I557" s="95"/>
      <c r="J557" s="160"/>
      <c r="K557" s="95">
        <v>0.76</v>
      </c>
      <c r="L557" s="95">
        <v>1.9</v>
      </c>
      <c r="M557" s="160">
        <v>1.444</v>
      </c>
      <c r="N557" s="179">
        <v>1.26485</v>
      </c>
      <c r="O557" s="96">
        <v>1</v>
      </c>
      <c r="P557" s="97">
        <v>450</v>
      </c>
      <c r="Q557" s="96">
        <v>1</v>
      </c>
      <c r="R557" s="161">
        <v>569.1825</v>
      </c>
      <c r="S557" s="148" t="s">
        <v>153</v>
      </c>
      <c r="T557" s="164"/>
      <c r="U557" s="75" t="s">
        <v>491</v>
      </c>
      <c r="V557" s="149">
        <v>1.26485</v>
      </c>
    </row>
    <row r="558" spans="1:22" ht="18" customHeight="1" x14ac:dyDescent="0.35">
      <c r="A558" s="93">
        <v>24</v>
      </c>
      <c r="B558" s="145" t="s">
        <v>507</v>
      </c>
      <c r="C558" s="163">
        <v>46</v>
      </c>
      <c r="D558" s="93" t="s">
        <v>185</v>
      </c>
      <c r="E558" s="93" t="s">
        <v>505</v>
      </c>
      <c r="F558" s="94" t="s">
        <v>141</v>
      </c>
      <c r="G558" s="94" t="s">
        <v>151</v>
      </c>
      <c r="H558" s="95"/>
      <c r="I558" s="95"/>
      <c r="J558" s="160"/>
      <c r="K558" s="95">
        <v>1.6</v>
      </c>
      <c r="L558" s="95">
        <v>1.75</v>
      </c>
      <c r="M558" s="160">
        <v>2.8000000000000003</v>
      </c>
      <c r="N558" s="179">
        <v>1.0846750000000003</v>
      </c>
      <c r="O558" s="96">
        <v>1</v>
      </c>
      <c r="P558" s="97">
        <v>450</v>
      </c>
      <c r="Q558" s="96">
        <v>1</v>
      </c>
      <c r="R558" s="161">
        <v>488.1037500000001</v>
      </c>
      <c r="S558" s="148" t="s">
        <v>153</v>
      </c>
      <c r="T558" s="164"/>
      <c r="U558" s="75" t="s">
        <v>491</v>
      </c>
      <c r="V558" s="149">
        <v>1.0846750000000003</v>
      </c>
    </row>
    <row r="559" spans="1:22" ht="18" customHeight="1" x14ac:dyDescent="0.35">
      <c r="A559" s="93">
        <v>23</v>
      </c>
      <c r="B559" s="145" t="s">
        <v>509</v>
      </c>
      <c r="C559" s="163">
        <v>101</v>
      </c>
      <c r="D559" s="93" t="s">
        <v>185</v>
      </c>
      <c r="E559" s="93" t="s">
        <v>505</v>
      </c>
      <c r="F559" s="94" t="s">
        <v>511</v>
      </c>
      <c r="G559" s="94" t="s">
        <v>151</v>
      </c>
      <c r="H559" s="95"/>
      <c r="I559" s="95"/>
      <c r="J559" s="160"/>
      <c r="K559" s="95">
        <v>1.3</v>
      </c>
      <c r="L559" s="95">
        <v>2.1</v>
      </c>
      <c r="M559" s="160">
        <v>2.7300000000000004</v>
      </c>
      <c r="N559" s="179">
        <v>2.4479997400000011</v>
      </c>
      <c r="O559" s="96">
        <v>2</v>
      </c>
      <c r="P559" s="97">
        <v>450</v>
      </c>
      <c r="Q559" s="96">
        <v>1</v>
      </c>
      <c r="R559" s="161">
        <v>2203.1997660000011</v>
      </c>
      <c r="S559" s="148" t="s">
        <v>153</v>
      </c>
      <c r="T559" s="164"/>
      <c r="U559" s="75" t="s">
        <v>491</v>
      </c>
      <c r="V559" s="149">
        <v>4.8959994800000022</v>
      </c>
    </row>
    <row r="560" spans="1:22" ht="18" customHeight="1" x14ac:dyDescent="0.35">
      <c r="A560" s="93">
        <v>9</v>
      </c>
      <c r="B560" s="145" t="s">
        <v>520</v>
      </c>
      <c r="C560" s="163">
        <v>34</v>
      </c>
      <c r="D560" s="93" t="s">
        <v>133</v>
      </c>
      <c r="E560" s="93" t="s">
        <v>517</v>
      </c>
      <c r="F560" s="94" t="s">
        <v>521</v>
      </c>
      <c r="G560" s="94" t="s">
        <v>244</v>
      </c>
      <c r="H560" s="95"/>
      <c r="I560" s="95"/>
      <c r="J560" s="160"/>
      <c r="K560" s="95">
        <v>0.97</v>
      </c>
      <c r="L560" s="95">
        <v>1.3</v>
      </c>
      <c r="M560" s="160">
        <v>1.2609999999999999</v>
      </c>
      <c r="N560" s="160">
        <v>1.2609999999999999</v>
      </c>
      <c r="O560" s="96">
        <v>2</v>
      </c>
      <c r="P560" s="97">
        <v>450</v>
      </c>
      <c r="Q560" s="96">
        <v>1</v>
      </c>
      <c r="R560" s="161">
        <v>1134.8999999999999</v>
      </c>
      <c r="S560" s="148" t="s">
        <v>494</v>
      </c>
      <c r="T560" s="164"/>
      <c r="U560" s="75" t="s">
        <v>67</v>
      </c>
      <c r="V560" s="149">
        <v>2.5219999999999998</v>
      </c>
    </row>
    <row r="563" spans="1:22" ht="18" customHeight="1" x14ac:dyDescent="0.35">
      <c r="A563" s="96">
        <v>6</v>
      </c>
      <c r="B563" s="177" t="s">
        <v>531</v>
      </c>
      <c r="C563" s="163"/>
      <c r="D563" s="93" t="s">
        <v>532</v>
      </c>
      <c r="E563" s="93" t="s">
        <v>533</v>
      </c>
      <c r="F563" s="94" t="s">
        <v>263</v>
      </c>
      <c r="G563" s="94" t="s">
        <v>407</v>
      </c>
      <c r="H563" s="95"/>
      <c r="I563" s="95"/>
      <c r="J563" s="160"/>
      <c r="K563" s="95">
        <v>0.35</v>
      </c>
      <c r="L563" s="95">
        <v>4.0999999999999996</v>
      </c>
      <c r="M563" s="160">
        <v>1.4349999999999998</v>
      </c>
      <c r="N563" s="179">
        <v>1.4349999999999998</v>
      </c>
      <c r="O563" s="96">
        <v>1</v>
      </c>
      <c r="P563" s="97">
        <v>450</v>
      </c>
      <c r="Q563" s="96">
        <v>1</v>
      </c>
      <c r="R563" s="161">
        <v>645.74999999999989</v>
      </c>
      <c r="S563" s="148" t="s">
        <v>153</v>
      </c>
      <c r="T563" s="177" t="s">
        <v>531</v>
      </c>
      <c r="U563" s="75" t="s">
        <v>157</v>
      </c>
      <c r="V563" s="149">
        <v>1.4349999999999998</v>
      </c>
    </row>
    <row r="564" spans="1:22" ht="18" customHeight="1" x14ac:dyDescent="0.35">
      <c r="A564" s="96">
        <v>7</v>
      </c>
      <c r="B564" s="177" t="s">
        <v>531</v>
      </c>
      <c r="C564" s="163"/>
      <c r="D564" s="93" t="s">
        <v>532</v>
      </c>
      <c r="E564" s="93" t="s">
        <v>533</v>
      </c>
      <c r="F564" s="94" t="s">
        <v>263</v>
      </c>
      <c r="G564" s="94" t="s">
        <v>407</v>
      </c>
      <c r="H564" s="95"/>
      <c r="I564" s="95"/>
      <c r="J564" s="160"/>
      <c r="K564" s="95">
        <v>0.3</v>
      </c>
      <c r="L564" s="95">
        <v>4.0999999999999996</v>
      </c>
      <c r="M564" s="160">
        <v>1.2299999999999998</v>
      </c>
      <c r="N564" s="179">
        <v>1.2299999999999998</v>
      </c>
      <c r="O564" s="96">
        <v>1</v>
      </c>
      <c r="P564" s="97">
        <v>450</v>
      </c>
      <c r="Q564" s="96">
        <v>1</v>
      </c>
      <c r="R564" s="161">
        <v>553.49999999999989</v>
      </c>
      <c r="S564" s="148" t="s">
        <v>153</v>
      </c>
      <c r="T564" s="177" t="s">
        <v>531</v>
      </c>
      <c r="U564" s="75" t="s">
        <v>157</v>
      </c>
      <c r="V564" s="149">
        <v>1.2299999999999998</v>
      </c>
    </row>
    <row r="565" spans="1:22" ht="18" customHeight="1" x14ac:dyDescent="0.35">
      <c r="A565" s="96">
        <v>15</v>
      </c>
      <c r="B565" s="177" t="s">
        <v>531</v>
      </c>
      <c r="C565" s="163"/>
      <c r="D565" s="93" t="s">
        <v>229</v>
      </c>
      <c r="E565" s="93" t="s">
        <v>533</v>
      </c>
      <c r="F565" s="94" t="s">
        <v>263</v>
      </c>
      <c r="G565" s="94" t="s">
        <v>407</v>
      </c>
      <c r="H565" s="95"/>
      <c r="I565" s="95"/>
      <c r="J565" s="160"/>
      <c r="K565" s="95">
        <v>0.35</v>
      </c>
      <c r="L565" s="95">
        <v>4.0999999999999996</v>
      </c>
      <c r="M565" s="160">
        <v>1.4349999999999998</v>
      </c>
      <c r="N565" s="179">
        <v>1.4349999999999998</v>
      </c>
      <c r="O565" s="96">
        <v>1</v>
      </c>
      <c r="P565" s="97">
        <v>450</v>
      </c>
      <c r="Q565" s="96">
        <v>1</v>
      </c>
      <c r="R565" s="161">
        <v>645.74999999999989</v>
      </c>
      <c r="S565" s="148" t="s">
        <v>153</v>
      </c>
      <c r="T565" s="177" t="s">
        <v>531</v>
      </c>
      <c r="U565" s="75" t="s">
        <v>157</v>
      </c>
      <c r="V565" s="149">
        <v>1.4349999999999998</v>
      </c>
    </row>
    <row r="566" spans="1:22" ht="18" customHeight="1" x14ac:dyDescent="0.35">
      <c r="A566" s="96">
        <v>16</v>
      </c>
      <c r="B566" s="177" t="s">
        <v>531</v>
      </c>
      <c r="C566" s="163"/>
      <c r="D566" s="93" t="s">
        <v>229</v>
      </c>
      <c r="E566" s="93" t="s">
        <v>533</v>
      </c>
      <c r="F566" s="94" t="s">
        <v>263</v>
      </c>
      <c r="G566" s="94" t="s">
        <v>407</v>
      </c>
      <c r="H566" s="95"/>
      <c r="I566" s="95"/>
      <c r="J566" s="160"/>
      <c r="K566" s="95">
        <v>0.3</v>
      </c>
      <c r="L566" s="95">
        <v>4.0999999999999996</v>
      </c>
      <c r="M566" s="160">
        <v>1.2299999999999998</v>
      </c>
      <c r="N566" s="179">
        <v>1.2299999999999998</v>
      </c>
      <c r="O566" s="96">
        <v>1</v>
      </c>
      <c r="P566" s="97">
        <v>450</v>
      </c>
      <c r="Q566" s="96">
        <v>1</v>
      </c>
      <c r="R566" s="161">
        <v>553.49999999999989</v>
      </c>
      <c r="S566" s="148" t="s">
        <v>153</v>
      </c>
      <c r="T566" s="177" t="s">
        <v>531</v>
      </c>
      <c r="U566" s="75" t="s">
        <v>157</v>
      </c>
      <c r="V566" s="149">
        <v>1.2299999999999998</v>
      </c>
    </row>
    <row r="567" spans="1:22" ht="18" customHeight="1" x14ac:dyDescent="0.35">
      <c r="A567" s="96">
        <v>22</v>
      </c>
      <c r="B567" s="177" t="s">
        <v>531</v>
      </c>
      <c r="C567" s="163"/>
      <c r="D567" s="93" t="s">
        <v>452</v>
      </c>
      <c r="E567" s="93" t="s">
        <v>533</v>
      </c>
      <c r="F567" s="94" t="s">
        <v>263</v>
      </c>
      <c r="G567" s="94" t="s">
        <v>407</v>
      </c>
      <c r="H567" s="95"/>
      <c r="I567" s="95"/>
      <c r="J567" s="160"/>
      <c r="K567" s="95">
        <v>0.35</v>
      </c>
      <c r="L567" s="95">
        <v>4.0999999999999996</v>
      </c>
      <c r="M567" s="160">
        <v>1.4349999999999998</v>
      </c>
      <c r="N567" s="179">
        <v>1.4349999999999998</v>
      </c>
      <c r="O567" s="96">
        <v>1</v>
      </c>
      <c r="P567" s="97">
        <v>450</v>
      </c>
      <c r="Q567" s="96">
        <v>1</v>
      </c>
      <c r="R567" s="161">
        <v>645.74999999999989</v>
      </c>
      <c r="S567" s="148" t="s">
        <v>153</v>
      </c>
      <c r="T567" s="177" t="s">
        <v>531</v>
      </c>
      <c r="U567" s="75" t="s">
        <v>157</v>
      </c>
      <c r="V567" s="149">
        <v>1.4349999999999998</v>
      </c>
    </row>
    <row r="568" spans="1:22" ht="18" customHeight="1" x14ac:dyDescent="0.35">
      <c r="A568" s="96">
        <v>23</v>
      </c>
      <c r="B568" s="177" t="s">
        <v>531</v>
      </c>
      <c r="C568" s="163"/>
      <c r="D568" s="93" t="s">
        <v>452</v>
      </c>
      <c r="E568" s="93" t="s">
        <v>533</v>
      </c>
      <c r="F568" s="94" t="s">
        <v>263</v>
      </c>
      <c r="G568" s="94" t="s">
        <v>407</v>
      </c>
      <c r="H568" s="95"/>
      <c r="I568" s="95"/>
      <c r="J568" s="160"/>
      <c r="K568" s="95">
        <v>0.3</v>
      </c>
      <c r="L568" s="95">
        <v>4.0999999999999996</v>
      </c>
      <c r="M568" s="160">
        <v>1.2299999999999998</v>
      </c>
      <c r="N568" s="179">
        <v>1.2299999999999998</v>
      </c>
      <c r="O568" s="96">
        <v>1</v>
      </c>
      <c r="P568" s="97">
        <v>450</v>
      </c>
      <c r="Q568" s="96">
        <v>1</v>
      </c>
      <c r="R568" s="161">
        <v>553.49999999999989</v>
      </c>
      <c r="S568" s="148" t="s">
        <v>153</v>
      </c>
      <c r="T568" s="177" t="s">
        <v>531</v>
      </c>
      <c r="U568" s="75" t="s">
        <v>157</v>
      </c>
      <c r="V568" s="149">
        <v>1.2299999999999998</v>
      </c>
    </row>
    <row r="569" spans="1:22" ht="18" customHeight="1" x14ac:dyDescent="0.35">
      <c r="A569" s="96">
        <v>1</v>
      </c>
      <c r="B569" s="177" t="s">
        <v>541</v>
      </c>
      <c r="C569" s="163"/>
      <c r="D569" s="93" t="s">
        <v>376</v>
      </c>
      <c r="E569" s="93" t="s">
        <v>542</v>
      </c>
      <c r="F569" s="94" t="s">
        <v>263</v>
      </c>
      <c r="G569" s="94" t="s">
        <v>407</v>
      </c>
      <c r="H569" s="95"/>
      <c r="I569" s="95"/>
      <c r="J569" s="160"/>
      <c r="K569" s="95">
        <v>0.35</v>
      </c>
      <c r="L569" s="95">
        <v>4.0999999999999996</v>
      </c>
      <c r="M569" s="160">
        <v>1.4349999999999998</v>
      </c>
      <c r="N569" s="179">
        <v>1.4349999999999998</v>
      </c>
      <c r="O569" s="96">
        <v>1</v>
      </c>
      <c r="P569" s="97">
        <v>450</v>
      </c>
      <c r="Q569" s="96">
        <v>1</v>
      </c>
      <c r="R569" s="161">
        <v>645.74999999999989</v>
      </c>
      <c r="S569" s="148" t="s">
        <v>153</v>
      </c>
      <c r="T569" s="103" t="s">
        <v>594</v>
      </c>
      <c r="U569" s="75" t="s">
        <v>157</v>
      </c>
      <c r="V569" s="149">
        <v>1.4349999999999998</v>
      </c>
    </row>
    <row r="570" spans="1:22" ht="18" customHeight="1" x14ac:dyDescent="0.35">
      <c r="A570" s="96">
        <v>2</v>
      </c>
      <c r="B570" s="177" t="s">
        <v>541</v>
      </c>
      <c r="C570" s="163"/>
      <c r="D570" s="93" t="s">
        <v>376</v>
      </c>
      <c r="E570" s="93" t="s">
        <v>542</v>
      </c>
      <c r="F570" s="94" t="s">
        <v>263</v>
      </c>
      <c r="G570" s="94" t="s">
        <v>407</v>
      </c>
      <c r="H570" s="95"/>
      <c r="I570" s="95"/>
      <c r="J570" s="160"/>
      <c r="K570" s="95">
        <v>0.3</v>
      </c>
      <c r="L570" s="95">
        <v>4.0999999999999996</v>
      </c>
      <c r="M570" s="160">
        <v>1.2299999999999998</v>
      </c>
      <c r="N570" s="179">
        <v>1.2299999999999998</v>
      </c>
      <c r="O570" s="96">
        <v>1</v>
      </c>
      <c r="P570" s="97">
        <v>450</v>
      </c>
      <c r="Q570" s="96">
        <v>1</v>
      </c>
      <c r="R570" s="161">
        <v>553.49999999999989</v>
      </c>
      <c r="S570" s="148" t="s">
        <v>153</v>
      </c>
      <c r="T570" s="177" t="s">
        <v>541</v>
      </c>
      <c r="U570" s="75" t="s">
        <v>157</v>
      </c>
      <c r="V570" s="149">
        <v>1.2299999999999998</v>
      </c>
    </row>
    <row r="571" spans="1:22" ht="18" customHeight="1" x14ac:dyDescent="0.35">
      <c r="A571" s="93">
        <v>6</v>
      </c>
      <c r="B571" s="145" t="s">
        <v>562</v>
      </c>
      <c r="C571" s="163">
        <v>6</v>
      </c>
      <c r="D571" s="93" t="s">
        <v>172</v>
      </c>
      <c r="E571" s="93" t="s">
        <v>563</v>
      </c>
      <c r="F571" s="94" t="s">
        <v>564</v>
      </c>
      <c r="G571" s="94" t="s">
        <v>151</v>
      </c>
      <c r="H571" s="95"/>
      <c r="I571" s="95"/>
      <c r="J571" s="160"/>
      <c r="K571" s="95">
        <v>1.1499999999999999</v>
      </c>
      <c r="L571" s="95">
        <v>2.2000000000000002</v>
      </c>
      <c r="M571" s="160">
        <v>2.5299999999999998</v>
      </c>
      <c r="N571" s="179">
        <v>1.8544096699999995</v>
      </c>
      <c r="O571" s="96">
        <v>2</v>
      </c>
      <c r="P571" s="97">
        <v>450</v>
      </c>
      <c r="Q571" s="96">
        <v>1</v>
      </c>
      <c r="R571" s="161">
        <v>1668.9687029999996</v>
      </c>
      <c r="S571" s="148" t="s">
        <v>153</v>
      </c>
      <c r="T571" s="145" t="s">
        <v>562</v>
      </c>
      <c r="U571" s="75" t="s">
        <v>67</v>
      </c>
      <c r="V571" s="149">
        <v>3.7088193399999989</v>
      </c>
    </row>
    <row r="572" spans="1:22" ht="18" customHeight="1" x14ac:dyDescent="0.35">
      <c r="A572" s="93">
        <v>31</v>
      </c>
      <c r="B572" s="145" t="s">
        <v>562</v>
      </c>
      <c r="C572" s="163">
        <v>24</v>
      </c>
      <c r="D572" s="93" t="s">
        <v>172</v>
      </c>
      <c r="E572" s="93" t="s">
        <v>563</v>
      </c>
      <c r="F572" s="94" t="s">
        <v>565</v>
      </c>
      <c r="G572" s="94" t="s">
        <v>151</v>
      </c>
      <c r="H572" s="95"/>
      <c r="I572" s="95"/>
      <c r="J572" s="160"/>
      <c r="K572" s="95">
        <v>1.2</v>
      </c>
      <c r="L572" s="95">
        <v>1.45</v>
      </c>
      <c r="M572" s="160">
        <v>1.74</v>
      </c>
      <c r="N572" s="179">
        <v>1.2050000000000001</v>
      </c>
      <c r="O572" s="96">
        <v>2</v>
      </c>
      <c r="P572" s="97">
        <v>450</v>
      </c>
      <c r="Q572" s="96">
        <v>1</v>
      </c>
      <c r="R572" s="161">
        <v>1084.5</v>
      </c>
      <c r="S572" s="148" t="s">
        <v>153</v>
      </c>
      <c r="T572" s="145" t="s">
        <v>562</v>
      </c>
      <c r="U572" s="75" t="s">
        <v>67</v>
      </c>
      <c r="V572" s="149">
        <v>2.41</v>
      </c>
    </row>
    <row r="573" spans="1:22" ht="18" customHeight="1" x14ac:dyDescent="0.35">
      <c r="A573" s="93">
        <v>38</v>
      </c>
      <c r="B573" s="145" t="s">
        <v>562</v>
      </c>
      <c r="C573" s="163">
        <v>28</v>
      </c>
      <c r="D573" s="93" t="s">
        <v>172</v>
      </c>
      <c r="E573" s="93" t="s">
        <v>563</v>
      </c>
      <c r="F573" s="94" t="s">
        <v>565</v>
      </c>
      <c r="G573" s="94" t="s">
        <v>151</v>
      </c>
      <c r="H573" s="95"/>
      <c r="I573" s="95"/>
      <c r="J573" s="160"/>
      <c r="K573" s="95">
        <v>2</v>
      </c>
      <c r="L573" s="95">
        <v>2.2000000000000002</v>
      </c>
      <c r="M573" s="160">
        <v>4.4000000000000004</v>
      </c>
      <c r="N573" s="179">
        <v>3.76</v>
      </c>
      <c r="O573" s="96">
        <v>2</v>
      </c>
      <c r="P573" s="97">
        <v>450</v>
      </c>
      <c r="Q573" s="96">
        <v>1</v>
      </c>
      <c r="R573" s="161">
        <v>3384</v>
      </c>
      <c r="S573" s="148" t="s">
        <v>153</v>
      </c>
      <c r="T573" s="145" t="s">
        <v>562</v>
      </c>
      <c r="U573" s="75" t="s">
        <v>67</v>
      </c>
      <c r="V573" s="149">
        <v>7.52</v>
      </c>
    </row>
    <row r="574" spans="1:22" ht="18" customHeight="1" x14ac:dyDescent="0.35">
      <c r="A574" s="93">
        <v>7</v>
      </c>
      <c r="B574" s="145" t="s">
        <v>566</v>
      </c>
      <c r="C574" s="163">
        <v>34</v>
      </c>
      <c r="D574" s="93" t="s">
        <v>172</v>
      </c>
      <c r="E574" s="93" t="s">
        <v>563</v>
      </c>
      <c r="F574" s="94" t="s">
        <v>78</v>
      </c>
      <c r="G574" s="94" t="s">
        <v>151</v>
      </c>
      <c r="H574" s="95"/>
      <c r="I574" s="95"/>
      <c r="J574" s="160"/>
      <c r="K574" s="95">
        <v>0.7</v>
      </c>
      <c r="L574" s="95">
        <v>2.4</v>
      </c>
      <c r="M574" s="160">
        <v>1.68</v>
      </c>
      <c r="N574" s="179">
        <v>1.3991165100000003</v>
      </c>
      <c r="O574" s="96">
        <v>1</v>
      </c>
      <c r="P574" s="97">
        <v>450</v>
      </c>
      <c r="Q574" s="96">
        <v>1</v>
      </c>
      <c r="R574" s="161">
        <v>629.60242950000008</v>
      </c>
      <c r="S574" s="148" t="s">
        <v>153</v>
      </c>
      <c r="T574" s="145" t="s">
        <v>566</v>
      </c>
      <c r="U574" s="75" t="s">
        <v>67</v>
      </c>
      <c r="V574" s="149">
        <v>1.3991165100000003</v>
      </c>
    </row>
    <row r="575" spans="1:22" ht="18" customHeight="1" thickBot="1" x14ac:dyDescent="0.4"/>
    <row r="576" spans="1:22" ht="18" customHeight="1" thickBot="1" x14ac:dyDescent="0.5">
      <c r="N576" s="99" t="s">
        <v>182</v>
      </c>
      <c r="P576" s="99"/>
      <c r="R576" s="100">
        <f>SUM(R517:R575)</f>
        <v>57543.017762249998</v>
      </c>
      <c r="T576" s="165"/>
      <c r="U576" s="101"/>
      <c r="V576" s="166">
        <f>SUM(V517:V575)</f>
        <v>127.87337280500003</v>
      </c>
    </row>
    <row r="577" spans="12:32" ht="18" customHeight="1" thickTop="1" x14ac:dyDescent="0.35">
      <c r="W577" s="162"/>
      <c r="X577" s="162"/>
      <c r="Y577" s="162"/>
      <c r="Z577" s="162"/>
      <c r="AA577" s="162"/>
      <c r="AB577" s="162"/>
      <c r="AC577" s="162"/>
      <c r="AD577" s="162"/>
      <c r="AE577" s="162"/>
      <c r="AF577" s="162"/>
    </row>
    <row r="580" spans="12:32" ht="18" customHeight="1" thickBot="1" x14ac:dyDescent="0.4"/>
    <row r="581" spans="12:32" ht="18" customHeight="1" thickBot="1" x14ac:dyDescent="0.5">
      <c r="L581" s="205"/>
      <c r="M581" s="205"/>
      <c r="P581" s="99" t="s">
        <v>85</v>
      </c>
      <c r="R581" s="100">
        <f>R576+R512+R490+R459+R396+R367+R290+R206+R83</f>
        <v>158613.01776225001</v>
      </c>
      <c r="T581" s="165"/>
      <c r="U581" s="101" t="s">
        <v>86</v>
      </c>
      <c r="V581" s="166">
        <f>V576+V512+V490+V459+V396+V367+V290+V206+V83</f>
        <v>779.87337280500003</v>
      </c>
    </row>
    <row r="582" spans="12:32" ht="18" customHeight="1" thickTop="1" x14ac:dyDescent="0.35"/>
  </sheetData>
  <autoFilter ref="A8:W581" xr:uid="{6539EDF6-FDCE-43FE-AF53-904B48A35BEC}">
    <filterColumn colId="7" showButton="0"/>
    <filterColumn colId="10" showButton="0"/>
  </autoFilter>
  <mergeCells count="4">
    <mergeCell ref="A6:R6"/>
    <mergeCell ref="H8:I8"/>
    <mergeCell ref="K8:L8"/>
    <mergeCell ref="L581:M581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83C3-BB5C-4098-B10D-B88B5470E80A}">
  <sheetPr>
    <pageSetUpPr fitToPage="1"/>
  </sheetPr>
  <dimension ref="A1:AF100"/>
  <sheetViews>
    <sheetView zoomScale="85" zoomScaleNormal="85" workbookViewId="0">
      <selection activeCell="K116" sqref="K116"/>
    </sheetView>
  </sheetViews>
  <sheetFormatPr defaultRowHeight="18" customHeight="1" x14ac:dyDescent="0.35"/>
  <cols>
    <col min="1" max="1" width="4.54296875" customWidth="1"/>
    <col min="2" max="3" width="16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hidden="1" customWidth="1"/>
    <col min="16" max="16" width="13.1796875" style="81" hidden="1" customWidth="1"/>
    <col min="17" max="17" width="7.7265625" style="85" hidden="1" customWidth="1"/>
    <col min="18" max="18" width="19.7265625" customWidth="1"/>
    <col min="19" max="19" width="14" style="162" hidden="1" customWidth="1"/>
    <col min="20" max="20" width="12.453125" hidden="1" customWidth="1"/>
    <col min="21" max="21" width="15.26953125" style="75" hidden="1" customWidth="1"/>
    <col min="22" max="22" width="9.453125" style="149" bestFit="1" customWidth="1"/>
  </cols>
  <sheetData>
    <row r="1" spans="1:3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3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3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3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3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3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3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3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32" ht="18" customHeight="1" x14ac:dyDescent="0.35">
      <c r="A10" s="93">
        <f t="shared" ref="A10" si="0">A9+1</f>
        <v>1</v>
      </c>
      <c r="B10" s="145" t="s">
        <v>519</v>
      </c>
      <c r="C10" s="163">
        <v>37</v>
      </c>
      <c r="D10" s="93" t="s">
        <v>133</v>
      </c>
      <c r="E10" s="93" t="s">
        <v>517</v>
      </c>
      <c r="F10" s="94" t="s">
        <v>135</v>
      </c>
      <c r="G10" s="94" t="s">
        <v>235</v>
      </c>
      <c r="H10" s="95" t="s">
        <v>310</v>
      </c>
      <c r="I10" s="95"/>
      <c r="J10" s="160"/>
      <c r="K10" s="95" t="s">
        <v>496</v>
      </c>
      <c r="L10" s="95"/>
      <c r="M10" s="160"/>
      <c r="N10" s="160"/>
      <c r="O10" s="96">
        <v>2</v>
      </c>
      <c r="P10" s="97">
        <v>32</v>
      </c>
      <c r="Q10" s="96">
        <v>6</v>
      </c>
      <c r="R10" s="161">
        <f t="shared" ref="R10" si="1">O10*P10*Q10</f>
        <v>384</v>
      </c>
      <c r="S10" s="148" t="s">
        <v>494</v>
      </c>
      <c r="T10" s="164"/>
      <c r="U10" s="75" t="s">
        <v>69</v>
      </c>
      <c r="V10" s="149">
        <f t="shared" ref="V10" si="2">O10*Q10</f>
        <v>12</v>
      </c>
    </row>
    <row r="11" spans="1:32" ht="18" customHeight="1" thickBot="1" x14ac:dyDescent="0.4"/>
    <row r="12" spans="1:32" ht="18" customHeight="1" thickBot="1" x14ac:dyDescent="0.5">
      <c r="N12" s="99" t="s">
        <v>164</v>
      </c>
      <c r="P12" s="99"/>
      <c r="R12" s="100">
        <f>SUM(R11:R11)</f>
        <v>0</v>
      </c>
      <c r="T12" s="165"/>
      <c r="U12" s="101"/>
      <c r="V12" s="166">
        <f>SUM(V9:V11)</f>
        <v>12</v>
      </c>
    </row>
    <row r="13" spans="1:32" ht="18" customHeight="1" thickTop="1" x14ac:dyDescent="0.35"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</row>
    <row r="20" spans="1:32" ht="18" customHeight="1" x14ac:dyDescent="0.35">
      <c r="A20" s="93">
        <v>47</v>
      </c>
      <c r="B20" s="145" t="s">
        <v>306</v>
      </c>
      <c r="C20" s="163">
        <v>15</v>
      </c>
      <c r="D20" s="93" t="s">
        <v>124</v>
      </c>
      <c r="E20" s="170" t="s">
        <v>125</v>
      </c>
      <c r="F20" s="94" t="s">
        <v>282</v>
      </c>
      <c r="G20" s="94" t="s">
        <v>235</v>
      </c>
      <c r="H20" s="95">
        <v>0.25</v>
      </c>
      <c r="I20" s="95">
        <v>0.25</v>
      </c>
      <c r="J20" s="160">
        <v>6.25E-2</v>
      </c>
      <c r="K20" s="95">
        <v>0.3</v>
      </c>
      <c r="L20" s="95">
        <v>0.3</v>
      </c>
      <c r="M20" s="160">
        <v>0.09</v>
      </c>
      <c r="N20" s="160"/>
      <c r="O20" s="96">
        <v>1</v>
      </c>
      <c r="P20" s="97">
        <v>46</v>
      </c>
      <c r="Q20" s="96">
        <v>1</v>
      </c>
      <c r="R20" s="161">
        <v>46</v>
      </c>
      <c r="S20" s="148"/>
      <c r="T20" s="148"/>
      <c r="U20" s="75" t="s">
        <v>157</v>
      </c>
      <c r="V20" s="103">
        <v>1</v>
      </c>
    </row>
    <row r="21" spans="1:32" ht="18" customHeight="1" x14ac:dyDescent="0.35">
      <c r="A21" s="93">
        <v>70</v>
      </c>
      <c r="B21" s="145" t="s">
        <v>309</v>
      </c>
      <c r="C21" s="163">
        <v>38</v>
      </c>
      <c r="D21" s="93" t="s">
        <v>124</v>
      </c>
      <c r="E21" s="170" t="s">
        <v>125</v>
      </c>
      <c r="F21" s="94" t="s">
        <v>282</v>
      </c>
      <c r="G21" s="94" t="s">
        <v>235</v>
      </c>
      <c r="H21" s="95">
        <v>0.25</v>
      </c>
      <c r="I21" s="95">
        <v>0.25</v>
      </c>
      <c r="J21" s="160">
        <v>6.25E-2</v>
      </c>
      <c r="K21" s="95">
        <v>0.3</v>
      </c>
      <c r="L21" s="95">
        <v>0.3</v>
      </c>
      <c r="M21" s="160">
        <v>0.09</v>
      </c>
      <c r="N21" s="160"/>
      <c r="O21" s="96">
        <v>2</v>
      </c>
      <c r="P21" s="97">
        <v>46</v>
      </c>
      <c r="Q21" s="96">
        <v>1</v>
      </c>
      <c r="R21" s="161">
        <v>92</v>
      </c>
      <c r="S21" s="148"/>
      <c r="T21" s="148"/>
      <c r="U21" s="75" t="s">
        <v>157</v>
      </c>
      <c r="V21" s="103">
        <v>2</v>
      </c>
    </row>
    <row r="22" spans="1:32" ht="18" customHeight="1" x14ac:dyDescent="0.35">
      <c r="A22" s="93">
        <v>105</v>
      </c>
      <c r="B22" s="145" t="s">
        <v>311</v>
      </c>
      <c r="C22" s="163">
        <v>73</v>
      </c>
      <c r="D22" s="93" t="s">
        <v>124</v>
      </c>
      <c r="E22" s="170" t="s">
        <v>125</v>
      </c>
      <c r="F22" s="94" t="s">
        <v>282</v>
      </c>
      <c r="G22" s="94" t="s">
        <v>235</v>
      </c>
      <c r="H22" s="95">
        <v>0.25</v>
      </c>
      <c r="I22" s="95">
        <v>0.25</v>
      </c>
      <c r="J22" s="160">
        <v>6.25E-2</v>
      </c>
      <c r="K22" s="95">
        <v>0.3</v>
      </c>
      <c r="L22" s="95">
        <v>0.3</v>
      </c>
      <c r="M22" s="160">
        <v>0.09</v>
      </c>
      <c r="N22" s="160"/>
      <c r="O22" s="96">
        <v>1</v>
      </c>
      <c r="P22" s="97">
        <v>46</v>
      </c>
      <c r="Q22" s="96">
        <v>1</v>
      </c>
      <c r="R22" s="161">
        <v>46</v>
      </c>
      <c r="S22" s="148"/>
      <c r="T22" s="148"/>
      <c r="U22" s="75" t="s">
        <v>157</v>
      </c>
      <c r="V22" s="103">
        <v>1</v>
      </c>
    </row>
    <row r="25" spans="1:32" ht="18" customHeight="1" x14ac:dyDescent="0.35">
      <c r="A25" s="93">
        <f t="shared" ref="A25" si="3">A24+1</f>
        <v>1</v>
      </c>
      <c r="B25" s="145" t="s">
        <v>427</v>
      </c>
      <c r="C25" s="163">
        <v>7</v>
      </c>
      <c r="D25" s="93" t="s">
        <v>133</v>
      </c>
      <c r="E25" s="93" t="s">
        <v>402</v>
      </c>
      <c r="F25" s="94" t="s">
        <v>405</v>
      </c>
      <c r="G25" s="94" t="s">
        <v>423</v>
      </c>
      <c r="H25" s="95" t="s">
        <v>307</v>
      </c>
      <c r="I25" s="95"/>
      <c r="J25" s="181"/>
      <c r="K25" s="95" t="s">
        <v>310</v>
      </c>
      <c r="L25" s="95"/>
      <c r="M25" s="160"/>
      <c r="N25" s="160"/>
      <c r="O25" s="96">
        <v>2</v>
      </c>
      <c r="P25" s="97">
        <v>46</v>
      </c>
      <c r="Q25" s="96">
        <v>6</v>
      </c>
      <c r="R25" s="161">
        <f t="shared" ref="R25" si="4">O25*P25*Q25</f>
        <v>552</v>
      </c>
      <c r="S25" s="148"/>
      <c r="T25" s="164"/>
      <c r="U25" s="75" t="s">
        <v>69</v>
      </c>
      <c r="V25" s="149">
        <f t="shared" ref="V25" si="5">O25*Q25</f>
        <v>12</v>
      </c>
    </row>
    <row r="26" spans="1:32" ht="18" customHeight="1" thickBot="1" x14ac:dyDescent="0.4"/>
    <row r="27" spans="1:32" ht="18" customHeight="1" thickBot="1" x14ac:dyDescent="0.5">
      <c r="N27" s="99" t="s">
        <v>165</v>
      </c>
      <c r="P27" s="99"/>
      <c r="R27" s="100">
        <f>SUM(R16:R26)</f>
        <v>736</v>
      </c>
      <c r="T27" s="165"/>
      <c r="U27" s="101"/>
      <c r="V27" s="166">
        <f>SUM(V16:V26)</f>
        <v>16</v>
      </c>
      <c r="Y27" s="162"/>
      <c r="Z27" s="162"/>
      <c r="AA27" s="162"/>
      <c r="AB27" s="162"/>
      <c r="AC27" s="162"/>
      <c r="AD27" s="162"/>
      <c r="AE27" s="162"/>
      <c r="AF27" s="162"/>
    </row>
    <row r="28" spans="1:32" ht="18" customHeight="1" thickTop="1" x14ac:dyDescent="0.35">
      <c r="W28" s="162"/>
      <c r="X28" s="162"/>
    </row>
    <row r="32" spans="1:32" ht="18" customHeight="1" x14ac:dyDescent="0.35">
      <c r="A32" s="93">
        <f>A34+1</f>
        <v>1</v>
      </c>
      <c r="B32" s="145" t="s">
        <v>309</v>
      </c>
      <c r="C32" s="163">
        <v>39</v>
      </c>
      <c r="D32" s="93" t="s">
        <v>124</v>
      </c>
      <c r="E32" s="170" t="s">
        <v>125</v>
      </c>
      <c r="F32" s="94" t="s">
        <v>282</v>
      </c>
      <c r="G32" s="94" t="s">
        <v>235</v>
      </c>
      <c r="H32" s="95">
        <v>0.3</v>
      </c>
      <c r="I32" s="95">
        <v>0.3</v>
      </c>
      <c r="J32" s="160">
        <f t="shared" ref="J32" si="6">H32*I32</f>
        <v>0.09</v>
      </c>
      <c r="K32" s="95">
        <v>0.35</v>
      </c>
      <c r="L32" s="95">
        <v>0.35</v>
      </c>
      <c r="M32" s="160">
        <f t="shared" ref="M32" si="7">K32*L32</f>
        <v>0.12249999999999998</v>
      </c>
      <c r="N32" s="160"/>
      <c r="O32" s="96">
        <v>1</v>
      </c>
      <c r="P32" s="97">
        <v>51</v>
      </c>
      <c r="Q32" s="96">
        <v>1</v>
      </c>
      <c r="R32" s="161">
        <f t="shared" ref="R32" si="8">O32*P32*Q32</f>
        <v>51</v>
      </c>
      <c r="S32" s="148"/>
      <c r="T32" s="148"/>
      <c r="U32" s="75" t="s">
        <v>157</v>
      </c>
      <c r="V32" s="103">
        <f t="shared" ref="V32" si="9">O32*Q32</f>
        <v>1</v>
      </c>
    </row>
    <row r="35" spans="1:32" ht="18" customHeight="1" x14ac:dyDescent="0.35">
      <c r="A35" s="93">
        <v>1</v>
      </c>
      <c r="B35" s="145" t="s">
        <v>428</v>
      </c>
      <c r="C35" s="163">
        <v>1</v>
      </c>
      <c r="D35" s="93" t="s">
        <v>187</v>
      </c>
      <c r="E35" s="93" t="s">
        <v>399</v>
      </c>
      <c r="F35" s="94" t="s">
        <v>429</v>
      </c>
      <c r="G35" s="94" t="s">
        <v>235</v>
      </c>
      <c r="H35" s="95">
        <v>0.3</v>
      </c>
      <c r="I35" s="95">
        <v>0.3</v>
      </c>
      <c r="J35" s="160">
        <v>0.09</v>
      </c>
      <c r="K35" s="95">
        <v>0.35</v>
      </c>
      <c r="L35" s="95">
        <v>0.5</v>
      </c>
      <c r="M35" s="160">
        <v>0.17499999999999999</v>
      </c>
      <c r="N35" s="160"/>
      <c r="O35" s="96">
        <v>2</v>
      </c>
      <c r="P35" s="97">
        <v>51</v>
      </c>
      <c r="Q35" s="96">
        <v>1</v>
      </c>
      <c r="R35" s="161">
        <v>102</v>
      </c>
      <c r="S35" s="148"/>
      <c r="T35" s="103" t="s">
        <v>428</v>
      </c>
      <c r="U35" s="75" t="s">
        <v>69</v>
      </c>
      <c r="V35" s="149">
        <v>2</v>
      </c>
    </row>
    <row r="36" spans="1:32" ht="18" customHeight="1" x14ac:dyDescent="0.35">
      <c r="A36" s="93">
        <v>4</v>
      </c>
      <c r="B36" s="145" t="s">
        <v>428</v>
      </c>
      <c r="C36" s="163">
        <v>4</v>
      </c>
      <c r="D36" s="93" t="s">
        <v>187</v>
      </c>
      <c r="E36" s="93" t="s">
        <v>399</v>
      </c>
      <c r="F36" s="94" t="s">
        <v>429</v>
      </c>
      <c r="G36" s="94" t="s">
        <v>235</v>
      </c>
      <c r="H36" s="95">
        <v>0.3</v>
      </c>
      <c r="I36" s="95">
        <v>0.3</v>
      </c>
      <c r="J36" s="160">
        <v>0.09</v>
      </c>
      <c r="K36" s="95">
        <v>0.35</v>
      </c>
      <c r="L36" s="95">
        <v>0.5</v>
      </c>
      <c r="M36" s="160">
        <v>0.17499999999999999</v>
      </c>
      <c r="N36" s="160"/>
      <c r="O36" s="96">
        <v>1</v>
      </c>
      <c r="P36" s="97">
        <v>51</v>
      </c>
      <c r="Q36" s="96">
        <v>1</v>
      </c>
      <c r="R36" s="161">
        <v>51</v>
      </c>
      <c r="S36" s="148"/>
      <c r="T36" s="164"/>
      <c r="U36" s="75" t="s">
        <v>69</v>
      </c>
      <c r="V36" s="149">
        <v>1</v>
      </c>
    </row>
    <row r="39" spans="1:32" ht="18" customHeight="1" x14ac:dyDescent="0.35">
      <c r="A39" s="93">
        <f t="shared" ref="A39:A40" si="10">A38+1</f>
        <v>1</v>
      </c>
      <c r="B39" s="145" t="s">
        <v>516</v>
      </c>
      <c r="C39" s="163">
        <v>2</v>
      </c>
      <c r="D39" s="93" t="s">
        <v>133</v>
      </c>
      <c r="E39" s="93" t="s">
        <v>517</v>
      </c>
      <c r="F39" s="94" t="s">
        <v>159</v>
      </c>
      <c r="G39" s="94" t="s">
        <v>235</v>
      </c>
      <c r="H39" s="95">
        <v>0.25</v>
      </c>
      <c r="I39" s="95">
        <v>0.3</v>
      </c>
      <c r="J39" s="160">
        <f t="shared" ref="J39:J40" si="11">H39*I39</f>
        <v>7.4999999999999997E-2</v>
      </c>
      <c r="K39" s="95">
        <v>0.32</v>
      </c>
      <c r="L39" s="95">
        <v>0.36</v>
      </c>
      <c r="M39" s="160">
        <f t="shared" ref="M39:M40" si="12">K39*L39</f>
        <v>0.1152</v>
      </c>
      <c r="N39" s="160"/>
      <c r="O39" s="96">
        <v>2</v>
      </c>
      <c r="P39" s="97">
        <v>51</v>
      </c>
      <c r="Q39" s="96">
        <v>2</v>
      </c>
      <c r="R39" s="161">
        <f t="shared" ref="R39:R40" si="13">O39*P39*Q39</f>
        <v>204</v>
      </c>
      <c r="S39" s="148" t="s">
        <v>494</v>
      </c>
      <c r="T39" s="164"/>
      <c r="U39" s="75" t="s">
        <v>69</v>
      </c>
      <c r="V39" s="149">
        <f t="shared" ref="V39:V40" si="14">O39*Q39</f>
        <v>4</v>
      </c>
    </row>
    <row r="40" spans="1:32" ht="18" customHeight="1" x14ac:dyDescent="0.35">
      <c r="A40" s="93">
        <f t="shared" si="10"/>
        <v>2</v>
      </c>
      <c r="B40" s="145" t="s">
        <v>516</v>
      </c>
      <c r="C40" s="163">
        <v>3</v>
      </c>
      <c r="D40" s="93" t="s">
        <v>133</v>
      </c>
      <c r="E40" s="93" t="s">
        <v>517</v>
      </c>
      <c r="F40" s="94" t="s">
        <v>159</v>
      </c>
      <c r="G40" s="94" t="s">
        <v>235</v>
      </c>
      <c r="H40" s="95">
        <v>0.3</v>
      </c>
      <c r="I40" s="95">
        <v>0.35</v>
      </c>
      <c r="J40" s="160">
        <f t="shared" si="11"/>
        <v>0.105</v>
      </c>
      <c r="K40" s="95">
        <v>0.36</v>
      </c>
      <c r="L40" s="95">
        <v>0.41</v>
      </c>
      <c r="M40" s="160">
        <f t="shared" si="12"/>
        <v>0.14759999999999998</v>
      </c>
      <c r="N40" s="160"/>
      <c r="O40" s="96">
        <v>2</v>
      </c>
      <c r="P40" s="97">
        <v>51</v>
      </c>
      <c r="Q40" s="96">
        <v>2</v>
      </c>
      <c r="R40" s="161">
        <f t="shared" si="13"/>
        <v>204</v>
      </c>
      <c r="S40" s="148" t="s">
        <v>494</v>
      </c>
      <c r="T40" s="164"/>
      <c r="U40" s="75" t="s">
        <v>69</v>
      </c>
      <c r="V40" s="149">
        <f t="shared" si="14"/>
        <v>4</v>
      </c>
    </row>
    <row r="41" spans="1:32" ht="18" customHeight="1" thickBot="1" x14ac:dyDescent="0.4"/>
    <row r="42" spans="1:32" ht="18" customHeight="1" thickBot="1" x14ac:dyDescent="0.5">
      <c r="N42" s="99" t="s">
        <v>359</v>
      </c>
      <c r="P42" s="99"/>
      <c r="R42" s="100">
        <f>SUM(R32:R41)</f>
        <v>612</v>
      </c>
      <c r="T42" s="165"/>
      <c r="U42" s="101"/>
      <c r="V42" s="166">
        <f>SUM(V32:V41)</f>
        <v>12</v>
      </c>
      <c r="Y42" s="162"/>
      <c r="Z42" s="162"/>
      <c r="AA42" s="162"/>
      <c r="AB42" s="162"/>
      <c r="AC42" s="162"/>
      <c r="AD42" s="162"/>
      <c r="AE42" s="162"/>
      <c r="AF42" s="162"/>
    </row>
    <row r="43" spans="1:32" ht="18" customHeight="1" thickTop="1" x14ac:dyDescent="0.35">
      <c r="W43" s="162"/>
      <c r="X43" s="162"/>
    </row>
    <row r="49" spans="1:32" ht="18" customHeight="1" x14ac:dyDescent="0.35">
      <c r="A49" s="93">
        <v>7</v>
      </c>
      <c r="B49" s="145" t="s">
        <v>428</v>
      </c>
      <c r="C49" s="163">
        <v>6</v>
      </c>
      <c r="D49" s="93" t="s">
        <v>187</v>
      </c>
      <c r="E49" s="93" t="s">
        <v>399</v>
      </c>
      <c r="F49" s="94" t="s">
        <v>280</v>
      </c>
      <c r="G49" s="94" t="s">
        <v>235</v>
      </c>
      <c r="H49" s="95">
        <v>0.4</v>
      </c>
      <c r="I49" s="95">
        <v>0.4</v>
      </c>
      <c r="J49" s="160">
        <v>0.16000000000000003</v>
      </c>
      <c r="K49" s="95">
        <v>0.45</v>
      </c>
      <c r="L49" s="95">
        <v>0.5</v>
      </c>
      <c r="M49" s="160">
        <v>0.22500000000000001</v>
      </c>
      <c r="N49" s="160"/>
      <c r="O49" s="96">
        <v>1</v>
      </c>
      <c r="P49" s="97">
        <v>64</v>
      </c>
      <c r="Q49" s="96">
        <v>1</v>
      </c>
      <c r="R49" s="161">
        <v>64</v>
      </c>
      <c r="S49" s="148"/>
      <c r="T49" s="164"/>
      <c r="U49" s="75" t="s">
        <v>69</v>
      </c>
      <c r="V49" s="149">
        <v>1</v>
      </c>
    </row>
    <row r="50" spans="1:32" ht="18" customHeight="1" x14ac:dyDescent="0.35">
      <c r="A50" s="93">
        <v>23</v>
      </c>
      <c r="B50" s="145" t="s">
        <v>432</v>
      </c>
      <c r="C50" s="163">
        <v>17</v>
      </c>
      <c r="D50" s="93" t="s">
        <v>120</v>
      </c>
      <c r="E50" s="93" t="s">
        <v>393</v>
      </c>
      <c r="F50" s="94" t="s">
        <v>385</v>
      </c>
      <c r="G50" s="94" t="s">
        <v>235</v>
      </c>
      <c r="H50" s="95">
        <v>0.25</v>
      </c>
      <c r="I50" s="95">
        <v>0.3</v>
      </c>
      <c r="J50" s="160">
        <v>7.4999999999999997E-2</v>
      </c>
      <c r="K50" s="95">
        <v>0.4</v>
      </c>
      <c r="L50" s="95">
        <v>0.6</v>
      </c>
      <c r="M50" s="160">
        <v>0.24</v>
      </c>
      <c r="N50" s="160"/>
      <c r="O50" s="96">
        <v>1</v>
      </c>
      <c r="P50" s="97">
        <v>64</v>
      </c>
      <c r="Q50" s="96">
        <v>1</v>
      </c>
      <c r="R50" s="161">
        <v>64</v>
      </c>
      <c r="S50" s="148"/>
      <c r="T50" s="164"/>
      <c r="U50" s="75" t="s">
        <v>69</v>
      </c>
      <c r="V50" s="149">
        <v>1</v>
      </c>
    </row>
    <row r="51" spans="1:32" ht="18" customHeight="1" thickBot="1" x14ac:dyDescent="0.4"/>
    <row r="52" spans="1:32" ht="18" customHeight="1" thickBot="1" x14ac:dyDescent="0.5">
      <c r="N52" s="99" t="s">
        <v>360</v>
      </c>
      <c r="P52" s="99"/>
      <c r="R52" s="100">
        <f>SUM(R49:R51)</f>
        <v>128</v>
      </c>
      <c r="T52" s="165"/>
      <c r="U52" s="101"/>
      <c r="V52" s="166">
        <f>SUM(V49:V51)</f>
        <v>2</v>
      </c>
    </row>
    <row r="53" spans="1:32" ht="18" customHeight="1" thickTop="1" x14ac:dyDescent="0.35">
      <c r="W53" s="162"/>
      <c r="X53" s="162"/>
    </row>
    <row r="54" spans="1:32" ht="18" customHeight="1" x14ac:dyDescent="0.35">
      <c r="Y54" s="162"/>
      <c r="Z54" s="162"/>
      <c r="AA54" s="162"/>
      <c r="AB54" s="162"/>
      <c r="AC54" s="162"/>
      <c r="AD54" s="162"/>
      <c r="AE54" s="162"/>
      <c r="AF54" s="162"/>
    </row>
    <row r="57" spans="1:32" ht="18" customHeight="1" thickBot="1" x14ac:dyDescent="0.4"/>
    <row r="58" spans="1:32" ht="18" customHeight="1" thickBot="1" x14ac:dyDescent="0.5">
      <c r="N58" s="99" t="s">
        <v>361</v>
      </c>
      <c r="P58" s="99"/>
      <c r="R58" s="100">
        <f>SUM(R57:R57)</f>
        <v>0</v>
      </c>
      <c r="T58" s="165"/>
      <c r="U58" s="101"/>
      <c r="V58" s="166">
        <f>SUM(V57:V57)</f>
        <v>0</v>
      </c>
    </row>
    <row r="59" spans="1:32" ht="18" customHeight="1" thickTop="1" x14ac:dyDescent="0.35"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</row>
    <row r="64" spans="1:32" ht="18" customHeight="1" thickBot="1" x14ac:dyDescent="0.5">
      <c r="N64" s="99" t="s">
        <v>179</v>
      </c>
      <c r="P64" s="99"/>
      <c r="R64" s="100">
        <f>SUM(R63:R63)</f>
        <v>0</v>
      </c>
      <c r="T64" s="165"/>
      <c r="U64" s="101"/>
      <c r="V64" s="174">
        <f>SUM(V63:V63)</f>
        <v>0</v>
      </c>
      <c r="Y64" s="162"/>
      <c r="Z64" s="162"/>
      <c r="AA64" s="162"/>
      <c r="AB64" s="162"/>
      <c r="AC64" s="162"/>
      <c r="AD64" s="162"/>
      <c r="AE64" s="162"/>
      <c r="AF64" s="162"/>
    </row>
    <row r="65" spans="14:32" ht="18" customHeight="1" thickTop="1" x14ac:dyDescent="0.35">
      <c r="W65" s="162"/>
      <c r="X65" s="162"/>
    </row>
    <row r="70" spans="14:32" ht="18" customHeight="1" thickBot="1" x14ac:dyDescent="0.5">
      <c r="N70" s="99" t="s">
        <v>362</v>
      </c>
      <c r="P70" s="99"/>
      <c r="R70" s="100">
        <f>SUM(R66:R69)</f>
        <v>0</v>
      </c>
      <c r="T70" s="165"/>
      <c r="U70" s="101"/>
      <c r="V70" s="174">
        <f>SUM(V66:V69)</f>
        <v>0</v>
      </c>
    </row>
    <row r="71" spans="14:32" ht="18" customHeight="1" thickTop="1" x14ac:dyDescent="0.35">
      <c r="W71" s="162"/>
      <c r="X71" s="162"/>
    </row>
    <row r="76" spans="14:32" ht="18" customHeight="1" thickBot="1" x14ac:dyDescent="0.5">
      <c r="N76" s="99" t="s">
        <v>363</v>
      </c>
      <c r="P76" s="99"/>
      <c r="R76" s="100">
        <f>SUM(R72:R75)</f>
        <v>0</v>
      </c>
      <c r="T76" s="165"/>
      <c r="U76" s="101"/>
      <c r="V76" s="174">
        <f>SUM(V72:V75)</f>
        <v>0</v>
      </c>
    </row>
    <row r="77" spans="14:32" ht="18" customHeight="1" thickTop="1" x14ac:dyDescent="0.35"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</row>
    <row r="82" spans="14:32" ht="18" customHeight="1" thickBot="1" x14ac:dyDescent="0.5">
      <c r="N82" s="99" t="s">
        <v>181</v>
      </c>
      <c r="P82" s="99"/>
      <c r="R82" s="100">
        <f>SUM(R78:R81)</f>
        <v>0</v>
      </c>
      <c r="T82" s="165"/>
      <c r="U82" s="101"/>
      <c r="V82" s="174">
        <f>SUM(V78:V81)</f>
        <v>0</v>
      </c>
      <c r="Y82" s="162"/>
      <c r="Z82" s="162"/>
      <c r="AA82" s="162"/>
      <c r="AB82" s="162"/>
      <c r="AC82" s="162"/>
      <c r="AD82" s="162"/>
      <c r="AE82" s="162"/>
      <c r="AF82" s="162"/>
    </row>
    <row r="83" spans="14:32" ht="18" customHeight="1" thickTop="1" x14ac:dyDescent="0.35">
      <c r="W83" s="162"/>
      <c r="X83" s="162"/>
    </row>
    <row r="88" spans="14:32" ht="18" customHeight="1" thickBot="1" x14ac:dyDescent="0.5">
      <c r="N88" s="99" t="s">
        <v>364</v>
      </c>
      <c r="P88" s="99"/>
      <c r="R88" s="100">
        <f>SUM(R84:R87)</f>
        <v>0</v>
      </c>
      <c r="T88" s="165"/>
      <c r="U88" s="101"/>
      <c r="V88" s="174">
        <f>SUM(V84:V87)</f>
        <v>0</v>
      </c>
    </row>
    <row r="89" spans="14:32" ht="18" customHeight="1" thickTop="1" x14ac:dyDescent="0.35">
      <c r="W89" s="162"/>
      <c r="X89" s="162"/>
    </row>
    <row r="94" spans="14:32" ht="18" customHeight="1" thickBot="1" x14ac:dyDescent="0.5">
      <c r="N94" s="99" t="s">
        <v>182</v>
      </c>
      <c r="P94" s="99"/>
      <c r="R94" s="100">
        <f>SUM(R93:R93)</f>
        <v>0</v>
      </c>
      <c r="T94" s="165"/>
      <c r="U94" s="101"/>
      <c r="V94" s="174">
        <f>SUM(V93:V93)</f>
        <v>0</v>
      </c>
    </row>
    <row r="95" spans="14:32" ht="18" customHeight="1" thickTop="1" x14ac:dyDescent="0.35">
      <c r="W95" s="162"/>
      <c r="X95" s="162"/>
    </row>
    <row r="99" spans="14:24" ht="18" customHeight="1" thickBot="1" x14ac:dyDescent="0.5">
      <c r="N99" s="99" t="s">
        <v>85</v>
      </c>
      <c r="P99" s="99"/>
      <c r="R99" s="100">
        <f>R94+R76+R70+R64+R58+R52+R42+R27+R12+R88+R82</f>
        <v>1476</v>
      </c>
      <c r="T99" s="165"/>
      <c r="U99" s="101" t="s">
        <v>86</v>
      </c>
      <c r="V99" s="174">
        <f>V94+V76+V70+V64+V58+V52+V42+V27+V12+V88+V82</f>
        <v>42</v>
      </c>
    </row>
    <row r="100" spans="14:24" ht="18" customHeight="1" thickTop="1" x14ac:dyDescent="0.35">
      <c r="W100" s="162"/>
      <c r="X100" s="162"/>
    </row>
  </sheetData>
  <autoFilter ref="A8:R98" xr:uid="{9E0329EF-FEFF-4101-ACF3-FD6ADE2F0184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61F-86AB-4FB6-83D6-1B2A54AD6A6E}">
  <sheetPr>
    <pageSetUpPr fitToPage="1"/>
  </sheetPr>
  <dimension ref="A1:X83"/>
  <sheetViews>
    <sheetView topLeftCell="A66" zoomScaleNormal="100" workbookViewId="0">
      <selection activeCell="R91" sqref="R91"/>
    </sheetView>
  </sheetViews>
  <sheetFormatPr defaultRowHeight="18" customHeight="1" x14ac:dyDescent="0.35"/>
  <cols>
    <col min="1" max="1" width="4.54296875" customWidth="1"/>
    <col min="2" max="3" width="16.81640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hidden="1" customWidth="1"/>
    <col min="9" max="10" width="7.7265625" hidden="1" customWidth="1"/>
    <col min="11" max="11" width="7.7265625" style="85" customWidth="1"/>
    <col min="12" max="14" width="7.7265625" customWidth="1"/>
    <col min="15" max="15" width="7.81640625" style="85" hidden="1" customWidth="1"/>
    <col min="16" max="16" width="13.1796875" style="81" hidden="1" customWidth="1"/>
    <col min="17" max="17" width="7.7265625" style="85" hidden="1" customWidth="1"/>
    <col min="18" max="18" width="19.7265625" customWidth="1"/>
    <col min="19" max="19" width="14" style="162" hidden="1" customWidth="1"/>
    <col min="20" max="20" width="12.453125" hidden="1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2" spans="1:22" ht="18" customHeight="1" x14ac:dyDescent="0.35">
      <c r="A12" s="93">
        <v>6</v>
      </c>
      <c r="B12" s="145" t="s">
        <v>190</v>
      </c>
      <c r="C12" s="163">
        <v>5</v>
      </c>
      <c r="D12" s="93" t="s">
        <v>188</v>
      </c>
      <c r="E12" s="93" t="s">
        <v>191</v>
      </c>
      <c r="F12" s="94" t="s">
        <v>170</v>
      </c>
      <c r="G12" s="94" t="s">
        <v>183</v>
      </c>
      <c r="H12" s="95"/>
      <c r="I12" s="95"/>
      <c r="J12" s="160"/>
      <c r="K12" s="95">
        <v>0.35</v>
      </c>
      <c r="L12" s="95">
        <v>1.8</v>
      </c>
      <c r="M12" s="160">
        <v>0.63</v>
      </c>
      <c r="N12" s="160">
        <v>0.54749999999999999</v>
      </c>
      <c r="O12" s="96">
        <v>1</v>
      </c>
      <c r="P12" s="97">
        <v>680</v>
      </c>
      <c r="Q12" s="96">
        <v>1</v>
      </c>
      <c r="R12" s="161">
        <v>372.3</v>
      </c>
      <c r="S12" s="148" t="s">
        <v>184</v>
      </c>
      <c r="U12" s="75" t="s">
        <v>157</v>
      </c>
      <c r="V12" s="149">
        <v>0.54749999999999999</v>
      </c>
    </row>
    <row r="13" spans="1:22" ht="18" customHeight="1" x14ac:dyDescent="0.35">
      <c r="A13" s="93">
        <v>12</v>
      </c>
      <c r="B13" s="145" t="s">
        <v>190</v>
      </c>
      <c r="C13" s="163">
        <v>6</v>
      </c>
      <c r="D13" s="93" t="s">
        <v>172</v>
      </c>
      <c r="E13" s="93" t="s">
        <v>192</v>
      </c>
      <c r="F13" s="94" t="s">
        <v>170</v>
      </c>
      <c r="G13" s="94" t="s">
        <v>183</v>
      </c>
      <c r="H13" s="95"/>
      <c r="I13" s="95"/>
      <c r="J13" s="160"/>
      <c r="K13" s="95">
        <v>0.35</v>
      </c>
      <c r="L13" s="95">
        <v>1.8</v>
      </c>
      <c r="M13" s="160">
        <v>0.63</v>
      </c>
      <c r="N13" s="160">
        <v>0.54749999999999999</v>
      </c>
      <c r="O13" s="96">
        <v>1</v>
      </c>
      <c r="P13" s="97">
        <v>680</v>
      </c>
      <c r="Q13" s="96">
        <v>1</v>
      </c>
      <c r="R13" s="161">
        <v>372.3</v>
      </c>
      <c r="S13" s="148" t="s">
        <v>184</v>
      </c>
      <c r="U13" s="75" t="s">
        <v>157</v>
      </c>
      <c r="V13" s="149">
        <v>0.54749999999999999</v>
      </c>
    </row>
    <row r="14" spans="1:22" ht="18" customHeight="1" x14ac:dyDescent="0.35">
      <c r="A14" s="93">
        <v>18</v>
      </c>
      <c r="B14" s="145" t="s">
        <v>190</v>
      </c>
      <c r="C14" s="163">
        <v>7</v>
      </c>
      <c r="D14" s="93" t="s">
        <v>72</v>
      </c>
      <c r="E14" s="93" t="s">
        <v>193</v>
      </c>
      <c r="F14" s="94" t="s">
        <v>170</v>
      </c>
      <c r="G14" s="94" t="s">
        <v>183</v>
      </c>
      <c r="H14" s="95"/>
      <c r="I14" s="95"/>
      <c r="J14" s="160"/>
      <c r="K14" s="95">
        <v>0.35</v>
      </c>
      <c r="L14" s="95">
        <v>1.8</v>
      </c>
      <c r="M14" s="160">
        <v>0.63</v>
      </c>
      <c r="N14" s="160">
        <v>0.54749999999999999</v>
      </c>
      <c r="O14" s="96">
        <v>1</v>
      </c>
      <c r="P14" s="97">
        <v>680</v>
      </c>
      <c r="Q14" s="96">
        <v>1</v>
      </c>
      <c r="R14" s="161">
        <v>372.3</v>
      </c>
      <c r="S14" s="148" t="s">
        <v>184</v>
      </c>
      <c r="U14" s="75" t="s">
        <v>157</v>
      </c>
      <c r="V14" s="149">
        <v>0.54749999999999999</v>
      </c>
    </row>
    <row r="15" spans="1:22" ht="18" customHeight="1" x14ac:dyDescent="0.35">
      <c r="A15" s="93">
        <v>24</v>
      </c>
      <c r="B15" s="145" t="s">
        <v>190</v>
      </c>
      <c r="C15" s="163">
        <v>8</v>
      </c>
      <c r="D15" s="93" t="s">
        <v>70</v>
      </c>
      <c r="E15" s="93" t="s">
        <v>194</v>
      </c>
      <c r="F15" s="94" t="s">
        <v>170</v>
      </c>
      <c r="G15" s="94" t="s">
        <v>183</v>
      </c>
      <c r="H15" s="95"/>
      <c r="I15" s="95"/>
      <c r="J15" s="160"/>
      <c r="K15" s="95">
        <v>0.35</v>
      </c>
      <c r="L15" s="95">
        <v>1.8</v>
      </c>
      <c r="M15" s="160">
        <v>0.63</v>
      </c>
      <c r="N15" s="160">
        <v>0.54749999999999999</v>
      </c>
      <c r="O15" s="96">
        <v>1</v>
      </c>
      <c r="P15" s="97">
        <v>680</v>
      </c>
      <c r="Q15" s="96">
        <v>1</v>
      </c>
      <c r="R15" s="161">
        <v>372.3</v>
      </c>
      <c r="S15" s="148" t="s">
        <v>184</v>
      </c>
      <c r="U15" s="75" t="s">
        <v>157</v>
      </c>
      <c r="V15" s="149">
        <v>0.54749999999999999</v>
      </c>
    </row>
    <row r="16" spans="1:22" ht="18" customHeight="1" x14ac:dyDescent="0.35">
      <c r="A16" s="93">
        <v>6</v>
      </c>
      <c r="B16" s="145" t="s">
        <v>195</v>
      </c>
      <c r="C16" s="163">
        <v>1</v>
      </c>
      <c r="D16" s="93" t="s">
        <v>185</v>
      </c>
      <c r="E16" s="93" t="s">
        <v>196</v>
      </c>
      <c r="F16" s="94" t="s">
        <v>170</v>
      </c>
      <c r="G16" s="94" t="s">
        <v>183</v>
      </c>
      <c r="H16" s="95"/>
      <c r="I16" s="95"/>
      <c r="J16" s="160"/>
      <c r="K16" s="95">
        <v>0.35</v>
      </c>
      <c r="L16" s="95">
        <v>1.8</v>
      </c>
      <c r="M16" s="160">
        <v>0.63</v>
      </c>
      <c r="N16" s="160">
        <v>0.54749999999999999</v>
      </c>
      <c r="O16" s="96">
        <v>1</v>
      </c>
      <c r="P16" s="97">
        <v>680</v>
      </c>
      <c r="Q16" s="96">
        <v>1</v>
      </c>
      <c r="R16" s="161">
        <v>372.3</v>
      </c>
      <c r="S16" s="148" t="s">
        <v>184</v>
      </c>
      <c r="U16" s="75" t="s">
        <v>157</v>
      </c>
      <c r="V16" s="149">
        <v>0.54749999999999999</v>
      </c>
    </row>
    <row r="17" spans="1:22" ht="18" customHeight="1" x14ac:dyDescent="0.35">
      <c r="A17" s="93">
        <v>12</v>
      </c>
      <c r="B17" s="145" t="s">
        <v>195</v>
      </c>
      <c r="C17" s="163">
        <v>2</v>
      </c>
      <c r="D17" s="93" t="s">
        <v>120</v>
      </c>
      <c r="E17" s="93" t="s">
        <v>197</v>
      </c>
      <c r="F17" s="94" t="s">
        <v>170</v>
      </c>
      <c r="G17" s="94" t="s">
        <v>183</v>
      </c>
      <c r="H17" s="95"/>
      <c r="I17" s="95"/>
      <c r="J17" s="160"/>
      <c r="K17" s="95">
        <v>0.35</v>
      </c>
      <c r="L17" s="95">
        <v>1.8</v>
      </c>
      <c r="M17" s="160">
        <v>0.63</v>
      </c>
      <c r="N17" s="160">
        <v>0.54749999999999999</v>
      </c>
      <c r="O17" s="96">
        <v>1</v>
      </c>
      <c r="P17" s="97">
        <v>680</v>
      </c>
      <c r="Q17" s="96">
        <v>1</v>
      </c>
      <c r="R17" s="161">
        <v>372.3</v>
      </c>
      <c r="S17" s="148" t="s">
        <v>184</v>
      </c>
      <c r="U17" s="75" t="s">
        <v>157</v>
      </c>
      <c r="V17" s="149">
        <v>0.54749999999999999</v>
      </c>
    </row>
    <row r="18" spans="1:22" ht="18" customHeight="1" x14ac:dyDescent="0.35">
      <c r="A18" s="93">
        <v>18</v>
      </c>
      <c r="B18" s="145" t="s">
        <v>195</v>
      </c>
      <c r="C18" s="163">
        <v>3</v>
      </c>
      <c r="D18" s="93" t="s">
        <v>186</v>
      </c>
      <c r="E18" s="93" t="s">
        <v>198</v>
      </c>
      <c r="F18" s="94" t="s">
        <v>170</v>
      </c>
      <c r="G18" s="94" t="s">
        <v>183</v>
      </c>
      <c r="H18" s="95"/>
      <c r="I18" s="95"/>
      <c r="J18" s="160"/>
      <c r="K18" s="95">
        <v>0.35</v>
      </c>
      <c r="L18" s="95">
        <v>1.8</v>
      </c>
      <c r="M18" s="160">
        <v>0.63</v>
      </c>
      <c r="N18" s="160">
        <v>0.54749999999999999</v>
      </c>
      <c r="O18" s="96">
        <v>1</v>
      </c>
      <c r="P18" s="97">
        <v>680</v>
      </c>
      <c r="Q18" s="96">
        <v>1</v>
      </c>
      <c r="R18" s="161">
        <v>372.3</v>
      </c>
      <c r="S18" s="148" t="s">
        <v>184</v>
      </c>
      <c r="U18" s="75" t="s">
        <v>157</v>
      </c>
      <c r="V18" s="149">
        <v>0.54749999999999999</v>
      </c>
    </row>
    <row r="19" spans="1:22" ht="18" customHeight="1" x14ac:dyDescent="0.35">
      <c r="A19" s="93">
        <v>24</v>
      </c>
      <c r="B19" s="145" t="s">
        <v>195</v>
      </c>
      <c r="C19" s="163">
        <v>4</v>
      </c>
      <c r="D19" s="93" t="s">
        <v>187</v>
      </c>
      <c r="E19" s="93" t="s">
        <v>199</v>
      </c>
      <c r="F19" s="94" t="s">
        <v>170</v>
      </c>
      <c r="G19" s="94" t="s">
        <v>183</v>
      </c>
      <c r="H19" s="95"/>
      <c r="I19" s="95"/>
      <c r="J19" s="160"/>
      <c r="K19" s="95">
        <v>0.35</v>
      </c>
      <c r="L19" s="95">
        <v>1.8</v>
      </c>
      <c r="M19" s="160">
        <v>0.63</v>
      </c>
      <c r="N19" s="160">
        <v>0.54749999999999999</v>
      </c>
      <c r="O19" s="96">
        <v>1</v>
      </c>
      <c r="P19" s="97">
        <v>680</v>
      </c>
      <c r="Q19" s="96">
        <v>1</v>
      </c>
      <c r="R19" s="161">
        <v>372.3</v>
      </c>
      <c r="S19" s="148" t="s">
        <v>184</v>
      </c>
      <c r="U19" s="75" t="s">
        <v>157</v>
      </c>
      <c r="V19" s="149">
        <v>0.54749999999999999</v>
      </c>
    </row>
    <row r="20" spans="1:22" ht="18" customHeight="1" x14ac:dyDescent="0.35">
      <c r="A20" s="93">
        <v>6</v>
      </c>
      <c r="B20" s="145" t="s">
        <v>200</v>
      </c>
      <c r="C20" s="163">
        <v>9</v>
      </c>
      <c r="D20" s="93" t="s">
        <v>80</v>
      </c>
      <c r="E20" s="93" t="s">
        <v>201</v>
      </c>
      <c r="F20" s="94" t="s">
        <v>170</v>
      </c>
      <c r="G20" s="94" t="s">
        <v>183</v>
      </c>
      <c r="H20" s="95"/>
      <c r="I20" s="95"/>
      <c r="J20" s="160"/>
      <c r="K20" s="95">
        <v>0.35</v>
      </c>
      <c r="L20" s="95">
        <v>1.8</v>
      </c>
      <c r="M20" s="160">
        <v>0.63</v>
      </c>
      <c r="N20" s="160">
        <v>0.54749999999999999</v>
      </c>
      <c r="O20" s="96">
        <v>1</v>
      </c>
      <c r="P20" s="97">
        <v>680</v>
      </c>
      <c r="Q20" s="96">
        <v>1</v>
      </c>
      <c r="R20" s="161">
        <v>372.3</v>
      </c>
      <c r="S20" s="148" t="s">
        <v>184</v>
      </c>
      <c r="U20" s="75" t="s">
        <v>157</v>
      </c>
      <c r="V20" s="149">
        <v>0.54749999999999999</v>
      </c>
    </row>
    <row r="21" spans="1:22" ht="18" customHeight="1" x14ac:dyDescent="0.35">
      <c r="A21" s="93">
        <v>12</v>
      </c>
      <c r="B21" s="145" t="s">
        <v>200</v>
      </c>
      <c r="C21" s="163">
        <v>10</v>
      </c>
      <c r="D21" s="93" t="s">
        <v>124</v>
      </c>
      <c r="E21" s="93" t="s">
        <v>202</v>
      </c>
      <c r="F21" s="94" t="s">
        <v>170</v>
      </c>
      <c r="G21" s="94" t="s">
        <v>183</v>
      </c>
      <c r="H21" s="95"/>
      <c r="I21" s="95"/>
      <c r="J21" s="160"/>
      <c r="K21" s="95">
        <v>0.35</v>
      </c>
      <c r="L21" s="95">
        <v>1.8</v>
      </c>
      <c r="M21" s="160">
        <v>0.63</v>
      </c>
      <c r="N21" s="160">
        <v>0.54749999999999999</v>
      </c>
      <c r="O21" s="96">
        <v>1</v>
      </c>
      <c r="P21" s="97">
        <v>680</v>
      </c>
      <c r="Q21" s="96">
        <v>1</v>
      </c>
      <c r="R21" s="161">
        <v>372.3</v>
      </c>
      <c r="S21" s="148" t="s">
        <v>184</v>
      </c>
      <c r="U21" s="75" t="s">
        <v>157</v>
      </c>
      <c r="V21" s="149">
        <v>0.54749999999999999</v>
      </c>
    </row>
    <row r="22" spans="1:22" ht="18" customHeight="1" x14ac:dyDescent="0.35">
      <c r="A22" s="93">
        <v>18</v>
      </c>
      <c r="B22" s="145" t="s">
        <v>200</v>
      </c>
      <c r="C22" s="163">
        <v>11</v>
      </c>
      <c r="D22" s="93" t="s">
        <v>189</v>
      </c>
      <c r="E22" s="93" t="s">
        <v>203</v>
      </c>
      <c r="F22" s="94" t="s">
        <v>170</v>
      </c>
      <c r="G22" s="94" t="s">
        <v>183</v>
      </c>
      <c r="H22" s="95"/>
      <c r="I22" s="95"/>
      <c r="J22" s="160"/>
      <c r="K22" s="95">
        <v>0.35</v>
      </c>
      <c r="L22" s="95">
        <v>1.8</v>
      </c>
      <c r="M22" s="160">
        <v>0.63</v>
      </c>
      <c r="N22" s="160">
        <v>0.54749999999999999</v>
      </c>
      <c r="O22" s="96">
        <v>1</v>
      </c>
      <c r="P22" s="97">
        <v>680</v>
      </c>
      <c r="Q22" s="96">
        <v>1</v>
      </c>
      <c r="R22" s="161">
        <v>372.3</v>
      </c>
      <c r="S22" s="148" t="s">
        <v>184</v>
      </c>
      <c r="U22" s="75" t="s">
        <v>157</v>
      </c>
      <c r="V22" s="149">
        <v>0.54749999999999999</v>
      </c>
    </row>
    <row r="23" spans="1:22" ht="18" customHeight="1" x14ac:dyDescent="0.35">
      <c r="A23" s="93">
        <v>24</v>
      </c>
      <c r="B23" s="145" t="s">
        <v>200</v>
      </c>
      <c r="C23" s="163">
        <v>12</v>
      </c>
      <c r="D23" s="93" t="s">
        <v>129</v>
      </c>
      <c r="E23" s="93" t="s">
        <v>155</v>
      </c>
      <c r="F23" s="94" t="s">
        <v>170</v>
      </c>
      <c r="G23" s="94" t="s">
        <v>183</v>
      </c>
      <c r="H23" s="95"/>
      <c r="I23" s="95"/>
      <c r="J23" s="160"/>
      <c r="K23" s="95">
        <v>0.35</v>
      </c>
      <c r="L23" s="95">
        <v>1.8</v>
      </c>
      <c r="M23" s="160">
        <v>0.63</v>
      </c>
      <c r="N23" s="160">
        <v>0.54749999999999999</v>
      </c>
      <c r="O23" s="96">
        <v>1</v>
      </c>
      <c r="P23" s="97">
        <v>680</v>
      </c>
      <c r="Q23" s="96">
        <v>1</v>
      </c>
      <c r="R23" s="161">
        <v>372.3</v>
      </c>
      <c r="S23" s="148" t="s">
        <v>184</v>
      </c>
      <c r="U23" s="75" t="s">
        <v>157</v>
      </c>
      <c r="V23" s="149">
        <v>0.54749999999999999</v>
      </c>
    </row>
    <row r="26" spans="1:22" ht="18" customHeight="1" x14ac:dyDescent="0.35">
      <c r="A26" s="93">
        <v>3</v>
      </c>
      <c r="B26" s="145" t="s">
        <v>284</v>
      </c>
      <c r="C26" s="163">
        <v>2</v>
      </c>
      <c r="D26" s="93" t="s">
        <v>285</v>
      </c>
      <c r="E26" s="170" t="s">
        <v>286</v>
      </c>
      <c r="F26" s="94" t="s">
        <v>287</v>
      </c>
      <c r="G26" s="94" t="s">
        <v>183</v>
      </c>
      <c r="H26" s="95"/>
      <c r="I26" s="95"/>
      <c r="J26" s="160"/>
      <c r="K26" s="95">
        <v>0.5</v>
      </c>
      <c r="L26" s="95">
        <v>2.4</v>
      </c>
      <c r="M26" s="160">
        <v>1.2</v>
      </c>
      <c r="N26" s="160">
        <v>1.135</v>
      </c>
      <c r="O26" s="96">
        <v>1</v>
      </c>
      <c r="P26" s="97">
        <v>680</v>
      </c>
      <c r="Q26" s="96">
        <v>1</v>
      </c>
      <c r="R26" s="161">
        <v>771.8</v>
      </c>
      <c r="S26" s="148"/>
      <c r="T26" s="148"/>
      <c r="U26" s="75" t="s">
        <v>157</v>
      </c>
      <c r="V26" s="103">
        <v>1.135</v>
      </c>
    </row>
    <row r="27" spans="1:22" ht="18" customHeight="1" x14ac:dyDescent="0.35">
      <c r="A27" s="93">
        <v>7</v>
      </c>
      <c r="B27" s="145" t="s">
        <v>284</v>
      </c>
      <c r="C27" s="163">
        <v>5</v>
      </c>
      <c r="D27" s="93" t="s">
        <v>285</v>
      </c>
      <c r="E27" s="170" t="s">
        <v>286</v>
      </c>
      <c r="F27" s="94" t="s">
        <v>287</v>
      </c>
      <c r="G27" s="94" t="s">
        <v>183</v>
      </c>
      <c r="H27" s="95"/>
      <c r="I27" s="95"/>
      <c r="J27" s="160"/>
      <c r="K27" s="95">
        <v>0.25</v>
      </c>
      <c r="L27" s="95">
        <v>1.63</v>
      </c>
      <c r="M27" s="160">
        <v>0.40749999999999997</v>
      </c>
      <c r="N27" s="160">
        <v>0.3075</v>
      </c>
      <c r="O27" s="96">
        <v>1</v>
      </c>
      <c r="P27" s="97">
        <v>680</v>
      </c>
      <c r="Q27" s="96">
        <v>1</v>
      </c>
      <c r="R27" s="161">
        <v>209.1</v>
      </c>
      <c r="S27" s="148"/>
      <c r="T27" s="148"/>
      <c r="U27" s="75" t="s">
        <v>157</v>
      </c>
      <c r="V27" s="103">
        <v>0.3075</v>
      </c>
    </row>
    <row r="28" spans="1:22" ht="18" customHeight="1" x14ac:dyDescent="0.35">
      <c r="A28" s="93">
        <v>10</v>
      </c>
      <c r="B28" s="145" t="s">
        <v>284</v>
      </c>
      <c r="C28" s="163">
        <v>2</v>
      </c>
      <c r="D28" s="93" t="s">
        <v>185</v>
      </c>
      <c r="E28" s="170" t="s">
        <v>288</v>
      </c>
      <c r="F28" s="94" t="s">
        <v>287</v>
      </c>
      <c r="G28" s="94" t="s">
        <v>183</v>
      </c>
      <c r="H28" s="95"/>
      <c r="I28" s="95"/>
      <c r="J28" s="160"/>
      <c r="K28" s="95">
        <v>0.5</v>
      </c>
      <c r="L28" s="95">
        <v>2.4</v>
      </c>
      <c r="M28" s="160">
        <v>1.2</v>
      </c>
      <c r="N28" s="160">
        <v>1.135</v>
      </c>
      <c r="O28" s="96">
        <v>1</v>
      </c>
      <c r="P28" s="97">
        <v>680</v>
      </c>
      <c r="Q28" s="96">
        <v>1</v>
      </c>
      <c r="R28" s="161">
        <v>771.8</v>
      </c>
      <c r="S28" s="148"/>
      <c r="T28" s="148"/>
      <c r="U28" s="75" t="s">
        <v>157</v>
      </c>
      <c r="V28" s="103">
        <v>1.135</v>
      </c>
    </row>
    <row r="29" spans="1:22" ht="18" customHeight="1" x14ac:dyDescent="0.35">
      <c r="A29" s="93">
        <v>14</v>
      </c>
      <c r="B29" s="145" t="s">
        <v>284</v>
      </c>
      <c r="C29" s="163">
        <v>5</v>
      </c>
      <c r="D29" s="93" t="s">
        <v>185</v>
      </c>
      <c r="E29" s="170" t="s">
        <v>288</v>
      </c>
      <c r="F29" s="94" t="s">
        <v>287</v>
      </c>
      <c r="G29" s="94" t="s">
        <v>183</v>
      </c>
      <c r="H29" s="95"/>
      <c r="I29" s="95"/>
      <c r="J29" s="160"/>
      <c r="K29" s="95">
        <v>0.25</v>
      </c>
      <c r="L29" s="95">
        <v>1.63</v>
      </c>
      <c r="M29" s="160">
        <v>0.40749999999999997</v>
      </c>
      <c r="N29" s="160">
        <v>0.3075</v>
      </c>
      <c r="O29" s="96">
        <v>1</v>
      </c>
      <c r="P29" s="97">
        <v>680</v>
      </c>
      <c r="Q29" s="96">
        <v>1</v>
      </c>
      <c r="R29" s="161">
        <v>209.1</v>
      </c>
      <c r="S29" s="148"/>
      <c r="T29" s="148"/>
      <c r="U29" s="75" t="s">
        <v>157</v>
      </c>
      <c r="V29" s="103">
        <v>0.3075</v>
      </c>
    </row>
    <row r="30" spans="1:22" ht="18" customHeight="1" x14ac:dyDescent="0.35">
      <c r="A30" s="93">
        <v>17</v>
      </c>
      <c r="B30" s="145" t="s">
        <v>284</v>
      </c>
      <c r="C30" s="163">
        <v>2</v>
      </c>
      <c r="D30" s="93" t="s">
        <v>120</v>
      </c>
      <c r="E30" s="170" t="s">
        <v>289</v>
      </c>
      <c r="F30" s="94" t="s">
        <v>287</v>
      </c>
      <c r="G30" s="94" t="s">
        <v>183</v>
      </c>
      <c r="H30" s="95"/>
      <c r="I30" s="95"/>
      <c r="J30" s="160"/>
      <c r="K30" s="95">
        <v>0.5</v>
      </c>
      <c r="L30" s="95">
        <v>2.4</v>
      </c>
      <c r="M30" s="160">
        <v>1.2</v>
      </c>
      <c r="N30" s="160">
        <v>1.155</v>
      </c>
      <c r="O30" s="96">
        <v>1</v>
      </c>
      <c r="P30" s="97">
        <v>680</v>
      </c>
      <c r="Q30" s="96">
        <v>1</v>
      </c>
      <c r="R30" s="161">
        <v>785.4</v>
      </c>
      <c r="S30" s="148"/>
      <c r="T30" s="148"/>
      <c r="U30" s="75" t="s">
        <v>157</v>
      </c>
      <c r="V30" s="103">
        <v>1.155</v>
      </c>
    </row>
    <row r="31" spans="1:22" ht="18" customHeight="1" x14ac:dyDescent="0.35">
      <c r="A31" s="93">
        <v>21</v>
      </c>
      <c r="B31" s="145" t="s">
        <v>284</v>
      </c>
      <c r="C31" s="163">
        <v>5</v>
      </c>
      <c r="D31" s="93" t="s">
        <v>120</v>
      </c>
      <c r="E31" s="170" t="s">
        <v>289</v>
      </c>
      <c r="F31" s="94" t="s">
        <v>287</v>
      </c>
      <c r="G31" s="94" t="s">
        <v>183</v>
      </c>
      <c r="H31" s="95"/>
      <c r="I31" s="95"/>
      <c r="J31" s="160"/>
      <c r="K31" s="95">
        <v>0.25</v>
      </c>
      <c r="L31" s="95">
        <v>1.63</v>
      </c>
      <c r="M31" s="160">
        <v>0.40749999999999997</v>
      </c>
      <c r="N31" s="160">
        <v>0.3075</v>
      </c>
      <c r="O31" s="96">
        <v>1</v>
      </c>
      <c r="P31" s="97">
        <v>680</v>
      </c>
      <c r="Q31" s="96">
        <v>1</v>
      </c>
      <c r="R31" s="161">
        <v>209.1</v>
      </c>
      <c r="S31" s="148"/>
      <c r="T31" s="148"/>
      <c r="U31" s="75" t="s">
        <v>157</v>
      </c>
      <c r="V31" s="103">
        <v>0.3075</v>
      </c>
    </row>
    <row r="32" spans="1:22" ht="18" customHeight="1" x14ac:dyDescent="0.35">
      <c r="A32" s="93">
        <v>24</v>
      </c>
      <c r="B32" s="145" t="s">
        <v>290</v>
      </c>
      <c r="C32" s="163">
        <v>2</v>
      </c>
      <c r="D32" s="93" t="s">
        <v>186</v>
      </c>
      <c r="E32" s="170" t="s">
        <v>291</v>
      </c>
      <c r="F32" s="94" t="s">
        <v>287</v>
      </c>
      <c r="G32" s="94" t="s">
        <v>183</v>
      </c>
      <c r="H32" s="95"/>
      <c r="I32" s="95"/>
      <c r="J32" s="160"/>
      <c r="K32" s="95">
        <v>0.5</v>
      </c>
      <c r="L32" s="95">
        <v>2.4</v>
      </c>
      <c r="M32" s="160">
        <v>1.2</v>
      </c>
      <c r="N32" s="160">
        <v>1.155</v>
      </c>
      <c r="O32" s="96">
        <v>1</v>
      </c>
      <c r="P32" s="97">
        <v>680</v>
      </c>
      <c r="Q32" s="96">
        <v>1</v>
      </c>
      <c r="R32" s="161">
        <v>785.4</v>
      </c>
      <c r="S32" s="148"/>
      <c r="T32" s="148"/>
      <c r="U32" s="75" t="s">
        <v>157</v>
      </c>
      <c r="V32" s="103">
        <v>1.155</v>
      </c>
    </row>
    <row r="33" spans="1:22" ht="18" customHeight="1" x14ac:dyDescent="0.35">
      <c r="A33" s="93">
        <v>28</v>
      </c>
      <c r="B33" s="145" t="s">
        <v>290</v>
      </c>
      <c r="C33" s="163">
        <v>5</v>
      </c>
      <c r="D33" s="93" t="s">
        <v>186</v>
      </c>
      <c r="E33" s="170" t="s">
        <v>291</v>
      </c>
      <c r="F33" s="94" t="s">
        <v>287</v>
      </c>
      <c r="G33" s="94" t="s">
        <v>183</v>
      </c>
      <c r="H33" s="95"/>
      <c r="I33" s="95"/>
      <c r="J33" s="160"/>
      <c r="K33" s="95">
        <v>0.25</v>
      </c>
      <c r="L33" s="95">
        <v>1.63</v>
      </c>
      <c r="M33" s="160">
        <v>0.40749999999999997</v>
      </c>
      <c r="N33" s="160">
        <v>0.3075</v>
      </c>
      <c r="O33" s="96">
        <v>1</v>
      </c>
      <c r="P33" s="97">
        <v>680</v>
      </c>
      <c r="Q33" s="96">
        <v>1</v>
      </c>
      <c r="R33" s="161">
        <v>209.1</v>
      </c>
      <c r="S33" s="148"/>
      <c r="T33" s="148"/>
      <c r="U33" s="75" t="s">
        <v>157</v>
      </c>
      <c r="V33" s="103">
        <v>0.3075</v>
      </c>
    </row>
    <row r="34" spans="1:22" ht="18" customHeight="1" x14ac:dyDescent="0.35">
      <c r="A34" s="93">
        <v>31</v>
      </c>
      <c r="B34" s="145" t="s">
        <v>290</v>
      </c>
      <c r="C34" s="163">
        <v>2</v>
      </c>
      <c r="D34" s="93" t="s">
        <v>187</v>
      </c>
      <c r="E34" s="170" t="s">
        <v>292</v>
      </c>
      <c r="F34" s="94" t="s">
        <v>287</v>
      </c>
      <c r="G34" s="94" t="s">
        <v>183</v>
      </c>
      <c r="H34" s="95"/>
      <c r="I34" s="95"/>
      <c r="J34" s="160"/>
      <c r="K34" s="95">
        <v>0.5</v>
      </c>
      <c r="L34" s="95">
        <v>2.4</v>
      </c>
      <c r="M34" s="160">
        <v>1.2</v>
      </c>
      <c r="N34" s="160">
        <v>1.155</v>
      </c>
      <c r="O34" s="96">
        <v>1</v>
      </c>
      <c r="P34" s="97">
        <v>680</v>
      </c>
      <c r="Q34" s="96">
        <v>1</v>
      </c>
      <c r="R34" s="161">
        <v>785.4</v>
      </c>
      <c r="S34" s="148"/>
      <c r="T34" s="148"/>
      <c r="U34" s="75" t="s">
        <v>157</v>
      </c>
      <c r="V34" s="103">
        <v>1.155</v>
      </c>
    </row>
    <row r="35" spans="1:22" ht="18" customHeight="1" x14ac:dyDescent="0.35">
      <c r="A35" s="93">
        <v>35</v>
      </c>
      <c r="B35" s="145" t="s">
        <v>290</v>
      </c>
      <c r="C35" s="163">
        <v>5</v>
      </c>
      <c r="D35" s="93" t="s">
        <v>187</v>
      </c>
      <c r="E35" s="170" t="s">
        <v>292</v>
      </c>
      <c r="F35" s="94" t="s">
        <v>287</v>
      </c>
      <c r="G35" s="94" t="s">
        <v>183</v>
      </c>
      <c r="H35" s="95"/>
      <c r="I35" s="95"/>
      <c r="J35" s="160"/>
      <c r="K35" s="95">
        <v>0.25</v>
      </c>
      <c r="L35" s="95">
        <v>1.63</v>
      </c>
      <c r="M35" s="160">
        <v>0.40749999999999997</v>
      </c>
      <c r="N35" s="160">
        <v>0.3075</v>
      </c>
      <c r="O35" s="96">
        <v>1</v>
      </c>
      <c r="P35" s="97">
        <v>680</v>
      </c>
      <c r="Q35" s="96">
        <v>1</v>
      </c>
      <c r="R35" s="161">
        <v>209.1</v>
      </c>
      <c r="S35" s="148"/>
      <c r="T35" s="148"/>
      <c r="U35" s="75" t="s">
        <v>157</v>
      </c>
      <c r="V35" s="103">
        <v>0.3075</v>
      </c>
    </row>
    <row r="36" spans="1:22" ht="18" customHeight="1" x14ac:dyDescent="0.35">
      <c r="A36" s="93">
        <v>38</v>
      </c>
      <c r="B36" s="145" t="s">
        <v>290</v>
      </c>
      <c r="C36" s="163">
        <v>2</v>
      </c>
      <c r="D36" s="93" t="s">
        <v>188</v>
      </c>
      <c r="E36" s="170" t="s">
        <v>293</v>
      </c>
      <c r="F36" s="94" t="s">
        <v>287</v>
      </c>
      <c r="G36" s="94" t="s">
        <v>183</v>
      </c>
      <c r="H36" s="95"/>
      <c r="I36" s="95"/>
      <c r="J36" s="160"/>
      <c r="K36" s="95">
        <v>0.5</v>
      </c>
      <c r="L36" s="95">
        <v>2.4</v>
      </c>
      <c r="M36" s="160">
        <v>1.2</v>
      </c>
      <c r="N36" s="160">
        <v>1.155</v>
      </c>
      <c r="O36" s="96">
        <v>1</v>
      </c>
      <c r="P36" s="97">
        <v>680</v>
      </c>
      <c r="Q36" s="96">
        <v>1</v>
      </c>
      <c r="R36" s="161">
        <v>785.4</v>
      </c>
      <c r="S36" s="148"/>
      <c r="T36" s="148"/>
      <c r="U36" s="75" t="s">
        <v>157</v>
      </c>
      <c r="V36" s="103">
        <v>1.155</v>
      </c>
    </row>
    <row r="37" spans="1:22" ht="18" customHeight="1" x14ac:dyDescent="0.35">
      <c r="A37" s="93">
        <v>42</v>
      </c>
      <c r="B37" s="145" t="s">
        <v>290</v>
      </c>
      <c r="C37" s="163">
        <v>5</v>
      </c>
      <c r="D37" s="93" t="s">
        <v>188</v>
      </c>
      <c r="E37" s="170" t="s">
        <v>293</v>
      </c>
      <c r="F37" s="94" t="s">
        <v>287</v>
      </c>
      <c r="G37" s="94" t="s">
        <v>183</v>
      </c>
      <c r="H37" s="95"/>
      <c r="I37" s="95"/>
      <c r="J37" s="160"/>
      <c r="K37" s="95">
        <v>0.25</v>
      </c>
      <c r="L37" s="95">
        <v>1.63</v>
      </c>
      <c r="M37" s="160">
        <v>0.40749999999999997</v>
      </c>
      <c r="N37" s="160">
        <v>0.31749999999999995</v>
      </c>
      <c r="O37" s="96">
        <v>1</v>
      </c>
      <c r="P37" s="97">
        <v>680</v>
      </c>
      <c r="Q37" s="96">
        <v>1</v>
      </c>
      <c r="R37" s="161">
        <v>215.89999999999998</v>
      </c>
      <c r="S37" s="148"/>
      <c r="T37" s="148"/>
      <c r="U37" s="75" t="s">
        <v>157</v>
      </c>
      <c r="V37" s="103">
        <v>0.31749999999999995</v>
      </c>
    </row>
    <row r="38" spans="1:22" ht="18" customHeight="1" x14ac:dyDescent="0.35">
      <c r="A38" s="93">
        <v>45</v>
      </c>
      <c r="B38" s="145" t="s">
        <v>290</v>
      </c>
      <c r="C38" s="163">
        <v>2</v>
      </c>
      <c r="D38" s="93" t="s">
        <v>172</v>
      </c>
      <c r="E38" s="170" t="s">
        <v>294</v>
      </c>
      <c r="F38" s="94" t="s">
        <v>287</v>
      </c>
      <c r="G38" s="94" t="s">
        <v>183</v>
      </c>
      <c r="H38" s="95"/>
      <c r="I38" s="95"/>
      <c r="J38" s="160"/>
      <c r="K38" s="95">
        <v>0.5</v>
      </c>
      <c r="L38" s="95">
        <v>2.4</v>
      </c>
      <c r="M38" s="160">
        <v>1.2</v>
      </c>
      <c r="N38" s="160">
        <v>1.155</v>
      </c>
      <c r="O38" s="96">
        <v>1</v>
      </c>
      <c r="P38" s="97">
        <v>680</v>
      </c>
      <c r="Q38" s="96">
        <v>1</v>
      </c>
      <c r="R38" s="161">
        <v>785.4</v>
      </c>
      <c r="S38" s="148"/>
      <c r="T38" s="148"/>
      <c r="U38" s="75" t="s">
        <v>157</v>
      </c>
      <c r="V38" s="103">
        <v>1.155</v>
      </c>
    </row>
    <row r="39" spans="1:22" ht="18" customHeight="1" x14ac:dyDescent="0.35">
      <c r="A39" s="93">
        <v>49</v>
      </c>
      <c r="B39" s="145" t="s">
        <v>290</v>
      </c>
      <c r="C39" s="163">
        <v>5</v>
      </c>
      <c r="D39" s="93" t="s">
        <v>172</v>
      </c>
      <c r="E39" s="170" t="s">
        <v>294</v>
      </c>
      <c r="F39" s="94" t="s">
        <v>287</v>
      </c>
      <c r="G39" s="94" t="s">
        <v>183</v>
      </c>
      <c r="H39" s="95"/>
      <c r="I39" s="95"/>
      <c r="J39" s="160"/>
      <c r="K39" s="95">
        <v>0.25</v>
      </c>
      <c r="L39" s="95">
        <v>1.63</v>
      </c>
      <c r="M39" s="160">
        <v>0.40749999999999997</v>
      </c>
      <c r="N39" s="160">
        <v>0.31749999999999995</v>
      </c>
      <c r="O39" s="96">
        <v>1</v>
      </c>
      <c r="P39" s="97">
        <v>680</v>
      </c>
      <c r="Q39" s="96">
        <v>1</v>
      </c>
      <c r="R39" s="161">
        <v>215.89999999999998</v>
      </c>
      <c r="S39" s="148"/>
      <c r="T39" s="148"/>
      <c r="U39" s="75" t="s">
        <v>157</v>
      </c>
      <c r="V39" s="103">
        <v>0.31749999999999995</v>
      </c>
    </row>
    <row r="40" spans="1:22" ht="18" customHeight="1" x14ac:dyDescent="0.35">
      <c r="A40" s="93">
        <v>52</v>
      </c>
      <c r="B40" s="145" t="s">
        <v>295</v>
      </c>
      <c r="C40" s="163">
        <v>2</v>
      </c>
      <c r="D40" s="93" t="s">
        <v>72</v>
      </c>
      <c r="E40" s="170" t="s">
        <v>296</v>
      </c>
      <c r="F40" s="94" t="s">
        <v>287</v>
      </c>
      <c r="G40" s="94" t="s">
        <v>183</v>
      </c>
      <c r="H40" s="95"/>
      <c r="I40" s="95"/>
      <c r="J40" s="160"/>
      <c r="K40" s="95">
        <v>0.5</v>
      </c>
      <c r="L40" s="95">
        <v>2.4</v>
      </c>
      <c r="M40" s="160">
        <v>1.2</v>
      </c>
      <c r="N40" s="160">
        <v>1.155</v>
      </c>
      <c r="O40" s="96">
        <v>1</v>
      </c>
      <c r="P40" s="97">
        <v>680</v>
      </c>
      <c r="Q40" s="96">
        <v>1</v>
      </c>
      <c r="R40" s="161">
        <v>785.4</v>
      </c>
      <c r="S40" s="148"/>
      <c r="T40" s="148"/>
      <c r="U40" s="75" t="s">
        <v>157</v>
      </c>
      <c r="V40" s="103">
        <v>1.155</v>
      </c>
    </row>
    <row r="41" spans="1:22" ht="18" customHeight="1" x14ac:dyDescent="0.35">
      <c r="A41" s="93">
        <v>56</v>
      </c>
      <c r="B41" s="145" t="s">
        <v>295</v>
      </c>
      <c r="C41" s="163">
        <v>5</v>
      </c>
      <c r="D41" s="93" t="s">
        <v>72</v>
      </c>
      <c r="E41" s="170" t="s">
        <v>296</v>
      </c>
      <c r="F41" s="94" t="s">
        <v>287</v>
      </c>
      <c r="G41" s="94" t="s">
        <v>183</v>
      </c>
      <c r="H41" s="95"/>
      <c r="I41" s="95"/>
      <c r="J41" s="160"/>
      <c r="K41" s="95">
        <v>0.25</v>
      </c>
      <c r="L41" s="95">
        <v>1.63</v>
      </c>
      <c r="M41" s="160">
        <v>0.40749999999999997</v>
      </c>
      <c r="N41" s="160">
        <v>0.31749999999999995</v>
      </c>
      <c r="O41" s="96">
        <v>1</v>
      </c>
      <c r="P41" s="97">
        <v>680</v>
      </c>
      <c r="Q41" s="96">
        <v>1</v>
      </c>
      <c r="R41" s="161">
        <v>215.89999999999998</v>
      </c>
      <c r="S41" s="148"/>
      <c r="T41" s="148"/>
      <c r="U41" s="75" t="s">
        <v>157</v>
      </c>
      <c r="V41" s="103">
        <v>0.31749999999999995</v>
      </c>
    </row>
    <row r="42" spans="1:22" ht="18" customHeight="1" x14ac:dyDescent="0.35">
      <c r="A42" s="93">
        <v>59</v>
      </c>
      <c r="B42" s="145" t="s">
        <v>295</v>
      </c>
      <c r="C42" s="163">
        <v>2</v>
      </c>
      <c r="D42" s="93" t="s">
        <v>70</v>
      </c>
      <c r="E42" s="170" t="s">
        <v>297</v>
      </c>
      <c r="F42" s="94" t="s">
        <v>287</v>
      </c>
      <c r="G42" s="94" t="s">
        <v>183</v>
      </c>
      <c r="H42" s="95"/>
      <c r="I42" s="95"/>
      <c r="J42" s="160"/>
      <c r="K42" s="95">
        <v>0.5</v>
      </c>
      <c r="L42" s="95">
        <v>2.4</v>
      </c>
      <c r="M42" s="160">
        <v>1.2</v>
      </c>
      <c r="N42" s="160">
        <v>1.155</v>
      </c>
      <c r="O42" s="96">
        <v>1</v>
      </c>
      <c r="P42" s="97">
        <v>680</v>
      </c>
      <c r="Q42" s="96">
        <v>1</v>
      </c>
      <c r="R42" s="161">
        <v>785.4</v>
      </c>
      <c r="S42" s="148"/>
      <c r="T42" s="148"/>
      <c r="U42" s="75" t="s">
        <v>157</v>
      </c>
      <c r="V42" s="103">
        <v>1.155</v>
      </c>
    </row>
    <row r="43" spans="1:22" ht="18" customHeight="1" x14ac:dyDescent="0.35">
      <c r="A43" s="93">
        <v>63</v>
      </c>
      <c r="B43" s="145" t="s">
        <v>295</v>
      </c>
      <c r="C43" s="163">
        <v>5</v>
      </c>
      <c r="D43" s="93" t="s">
        <v>70</v>
      </c>
      <c r="E43" s="170" t="s">
        <v>297</v>
      </c>
      <c r="F43" s="94" t="s">
        <v>287</v>
      </c>
      <c r="G43" s="94" t="s">
        <v>183</v>
      </c>
      <c r="H43" s="95"/>
      <c r="I43" s="95"/>
      <c r="J43" s="160"/>
      <c r="K43" s="95">
        <v>0.25</v>
      </c>
      <c r="L43" s="95">
        <v>1.63</v>
      </c>
      <c r="M43" s="160">
        <v>0.40749999999999997</v>
      </c>
      <c r="N43" s="160">
        <v>0.31749999999999995</v>
      </c>
      <c r="O43" s="96">
        <v>1</v>
      </c>
      <c r="P43" s="97">
        <v>680</v>
      </c>
      <c r="Q43" s="96">
        <v>1</v>
      </c>
      <c r="R43" s="161">
        <v>215.89999999999998</v>
      </c>
      <c r="S43" s="148"/>
      <c r="T43" s="148"/>
      <c r="U43" s="75" t="s">
        <v>157</v>
      </c>
      <c r="V43" s="103">
        <v>0.31749999999999995</v>
      </c>
    </row>
    <row r="44" spans="1:22" ht="18" customHeight="1" x14ac:dyDescent="0.35">
      <c r="A44" s="93">
        <v>66</v>
      </c>
      <c r="B44" s="145" t="s">
        <v>295</v>
      </c>
      <c r="C44" s="163">
        <v>2</v>
      </c>
      <c r="D44" s="93" t="s">
        <v>80</v>
      </c>
      <c r="E44" s="170" t="s">
        <v>298</v>
      </c>
      <c r="F44" s="94" t="s">
        <v>287</v>
      </c>
      <c r="G44" s="94" t="s">
        <v>183</v>
      </c>
      <c r="H44" s="95"/>
      <c r="I44" s="95"/>
      <c r="J44" s="160"/>
      <c r="K44" s="95">
        <v>0.5</v>
      </c>
      <c r="L44" s="95">
        <v>2.4</v>
      </c>
      <c r="M44" s="160">
        <v>1.2</v>
      </c>
      <c r="N44" s="160">
        <v>1.155</v>
      </c>
      <c r="O44" s="96">
        <v>1</v>
      </c>
      <c r="P44" s="97">
        <v>680</v>
      </c>
      <c r="Q44" s="96">
        <v>1</v>
      </c>
      <c r="R44" s="161">
        <v>785.4</v>
      </c>
      <c r="S44" s="148"/>
      <c r="T44" s="148"/>
      <c r="U44" s="75" t="s">
        <v>157</v>
      </c>
      <c r="V44" s="103">
        <v>1.155</v>
      </c>
    </row>
    <row r="45" spans="1:22" ht="18" customHeight="1" x14ac:dyDescent="0.35">
      <c r="A45" s="93">
        <v>70</v>
      </c>
      <c r="B45" s="145" t="s">
        <v>295</v>
      </c>
      <c r="C45" s="163">
        <v>5</v>
      </c>
      <c r="D45" s="93" t="s">
        <v>80</v>
      </c>
      <c r="E45" s="170" t="s">
        <v>298</v>
      </c>
      <c r="F45" s="94" t="s">
        <v>287</v>
      </c>
      <c r="G45" s="94" t="s">
        <v>183</v>
      </c>
      <c r="H45" s="95"/>
      <c r="I45" s="95"/>
      <c r="J45" s="160"/>
      <c r="K45" s="95">
        <v>0.25</v>
      </c>
      <c r="L45" s="95">
        <v>1.63</v>
      </c>
      <c r="M45" s="160">
        <v>0.40749999999999997</v>
      </c>
      <c r="N45" s="160">
        <v>0.31749999999999995</v>
      </c>
      <c r="O45" s="96">
        <v>1</v>
      </c>
      <c r="P45" s="97">
        <v>680</v>
      </c>
      <c r="Q45" s="96">
        <v>1</v>
      </c>
      <c r="R45" s="161">
        <v>215.89999999999998</v>
      </c>
      <c r="S45" s="148"/>
      <c r="T45" s="148"/>
      <c r="U45" s="75" t="s">
        <v>157</v>
      </c>
      <c r="V45" s="103">
        <v>0.31749999999999995</v>
      </c>
    </row>
    <row r="46" spans="1:22" ht="18" customHeight="1" x14ac:dyDescent="0.35">
      <c r="A46" s="93">
        <v>73</v>
      </c>
      <c r="B46" s="145" t="s">
        <v>295</v>
      </c>
      <c r="C46" s="163">
        <v>2</v>
      </c>
      <c r="D46" s="93" t="s">
        <v>124</v>
      </c>
      <c r="E46" s="170" t="s">
        <v>299</v>
      </c>
      <c r="F46" s="94" t="s">
        <v>287</v>
      </c>
      <c r="G46" s="94" t="s">
        <v>183</v>
      </c>
      <c r="H46" s="95"/>
      <c r="I46" s="95"/>
      <c r="J46" s="160"/>
      <c r="K46" s="95">
        <v>0.5</v>
      </c>
      <c r="L46" s="95">
        <v>2.4</v>
      </c>
      <c r="M46" s="160">
        <v>1.2</v>
      </c>
      <c r="N46" s="160">
        <v>1.155</v>
      </c>
      <c r="O46" s="96">
        <v>1</v>
      </c>
      <c r="P46" s="97">
        <v>680</v>
      </c>
      <c r="Q46" s="96">
        <v>1</v>
      </c>
      <c r="R46" s="161">
        <v>785.4</v>
      </c>
      <c r="S46" s="148"/>
      <c r="T46" s="148"/>
      <c r="U46" s="75" t="s">
        <v>157</v>
      </c>
      <c r="V46" s="103">
        <v>1.155</v>
      </c>
    </row>
    <row r="47" spans="1:22" ht="18" customHeight="1" x14ac:dyDescent="0.35">
      <c r="A47" s="93">
        <v>77</v>
      </c>
      <c r="B47" s="145" t="s">
        <v>295</v>
      </c>
      <c r="C47" s="163">
        <v>5</v>
      </c>
      <c r="D47" s="93" t="s">
        <v>124</v>
      </c>
      <c r="E47" s="170" t="s">
        <v>299</v>
      </c>
      <c r="F47" s="94" t="s">
        <v>287</v>
      </c>
      <c r="G47" s="94" t="s">
        <v>183</v>
      </c>
      <c r="H47" s="95"/>
      <c r="I47" s="95"/>
      <c r="J47" s="160"/>
      <c r="K47" s="95">
        <v>0.25</v>
      </c>
      <c r="L47" s="95">
        <v>1.63</v>
      </c>
      <c r="M47" s="160">
        <v>0.40749999999999997</v>
      </c>
      <c r="N47" s="160">
        <v>0.31749999999999995</v>
      </c>
      <c r="O47" s="96">
        <v>1</v>
      </c>
      <c r="P47" s="97">
        <v>680</v>
      </c>
      <c r="Q47" s="96">
        <v>1</v>
      </c>
      <c r="R47" s="161">
        <v>215.89999999999998</v>
      </c>
      <c r="S47" s="148"/>
      <c r="T47" s="148"/>
      <c r="U47" s="75" t="s">
        <v>157</v>
      </c>
      <c r="V47" s="103">
        <v>0.31749999999999995</v>
      </c>
    </row>
    <row r="48" spans="1:22" ht="18" customHeight="1" x14ac:dyDescent="0.35">
      <c r="A48" s="93">
        <v>80</v>
      </c>
      <c r="B48" s="145" t="s">
        <v>300</v>
      </c>
      <c r="C48" s="163">
        <v>2</v>
      </c>
      <c r="D48" s="93" t="s">
        <v>189</v>
      </c>
      <c r="E48" s="170" t="s">
        <v>301</v>
      </c>
      <c r="F48" s="94" t="s">
        <v>287</v>
      </c>
      <c r="G48" s="94" t="s">
        <v>183</v>
      </c>
      <c r="H48" s="95"/>
      <c r="I48" s="95"/>
      <c r="J48" s="160"/>
      <c r="K48" s="95">
        <v>0.5</v>
      </c>
      <c r="L48" s="95">
        <v>2.4</v>
      </c>
      <c r="M48" s="160">
        <v>1.2</v>
      </c>
      <c r="N48" s="160">
        <v>1.155</v>
      </c>
      <c r="O48" s="96">
        <v>1</v>
      </c>
      <c r="P48" s="97">
        <v>680</v>
      </c>
      <c r="Q48" s="96">
        <v>1</v>
      </c>
      <c r="R48" s="161">
        <v>785.4</v>
      </c>
      <c r="S48" s="148"/>
      <c r="T48" s="148"/>
      <c r="U48" s="75" t="s">
        <v>157</v>
      </c>
      <c r="V48" s="103">
        <v>1.155</v>
      </c>
    </row>
    <row r="49" spans="1:22" ht="18" customHeight="1" x14ac:dyDescent="0.35">
      <c r="A49" s="93">
        <v>84</v>
      </c>
      <c r="B49" s="145" t="s">
        <v>300</v>
      </c>
      <c r="C49" s="163">
        <v>5</v>
      </c>
      <c r="D49" s="93" t="s">
        <v>189</v>
      </c>
      <c r="E49" s="170" t="s">
        <v>301</v>
      </c>
      <c r="F49" s="94" t="s">
        <v>287</v>
      </c>
      <c r="G49" s="94" t="s">
        <v>183</v>
      </c>
      <c r="H49" s="95"/>
      <c r="I49" s="95"/>
      <c r="J49" s="160"/>
      <c r="K49" s="95">
        <v>0.25</v>
      </c>
      <c r="L49" s="95">
        <v>1.63</v>
      </c>
      <c r="M49" s="160">
        <v>0.40749999999999997</v>
      </c>
      <c r="N49" s="160">
        <v>0.31749999999999995</v>
      </c>
      <c r="O49" s="96">
        <v>1</v>
      </c>
      <c r="P49" s="97">
        <v>680</v>
      </c>
      <c r="Q49" s="96">
        <v>1</v>
      </c>
      <c r="R49" s="161">
        <v>215.89999999999998</v>
      </c>
      <c r="S49" s="148"/>
      <c r="T49" s="148"/>
      <c r="U49" s="75" t="s">
        <v>157</v>
      </c>
      <c r="V49" s="103">
        <v>0.31749999999999995</v>
      </c>
    </row>
    <row r="50" spans="1:22" ht="18" customHeight="1" x14ac:dyDescent="0.35">
      <c r="A50" s="93">
        <v>86</v>
      </c>
      <c r="B50" s="145" t="s">
        <v>300</v>
      </c>
      <c r="C50" s="163">
        <v>1</v>
      </c>
      <c r="D50" s="93" t="s">
        <v>129</v>
      </c>
      <c r="E50" s="170" t="s">
        <v>302</v>
      </c>
      <c r="F50" s="94" t="s">
        <v>287</v>
      </c>
      <c r="G50" s="94" t="s">
        <v>183</v>
      </c>
      <c r="H50" s="95"/>
      <c r="I50" s="95"/>
      <c r="J50" s="160"/>
      <c r="K50" s="95">
        <v>0.5</v>
      </c>
      <c r="L50" s="95">
        <v>1.4</v>
      </c>
      <c r="M50" s="160">
        <v>0.7</v>
      </c>
      <c r="N50" s="160">
        <v>0.67999999999999994</v>
      </c>
      <c r="O50" s="96">
        <v>1</v>
      </c>
      <c r="P50" s="97">
        <v>680</v>
      </c>
      <c r="Q50" s="96">
        <v>1</v>
      </c>
      <c r="R50" s="161">
        <v>462.4</v>
      </c>
      <c r="S50" s="148"/>
      <c r="T50" s="148"/>
      <c r="U50" s="75" t="s">
        <v>157</v>
      </c>
      <c r="V50" s="103">
        <v>0.67999999999999994</v>
      </c>
    </row>
    <row r="51" spans="1:22" ht="18" customHeight="1" x14ac:dyDescent="0.35">
      <c r="A51" s="93">
        <v>90</v>
      </c>
      <c r="B51" s="145" t="s">
        <v>300</v>
      </c>
      <c r="C51" s="163">
        <v>4</v>
      </c>
      <c r="D51" s="93" t="s">
        <v>129</v>
      </c>
      <c r="E51" s="170" t="s">
        <v>302</v>
      </c>
      <c r="F51" s="94" t="s">
        <v>287</v>
      </c>
      <c r="G51" s="94" t="s">
        <v>183</v>
      </c>
      <c r="H51" s="95"/>
      <c r="I51" s="95"/>
      <c r="J51" s="160"/>
      <c r="K51" s="95">
        <v>0.4</v>
      </c>
      <c r="L51" s="95">
        <v>1.5</v>
      </c>
      <c r="M51" s="160">
        <v>0.60000000000000009</v>
      </c>
      <c r="N51" s="160">
        <v>0.52500000000000002</v>
      </c>
      <c r="O51" s="96">
        <v>1</v>
      </c>
      <c r="P51" s="97">
        <v>680</v>
      </c>
      <c r="Q51" s="96">
        <v>1</v>
      </c>
      <c r="R51" s="161">
        <v>357</v>
      </c>
      <c r="S51" s="148"/>
      <c r="T51" s="148"/>
      <c r="U51" s="75" t="s">
        <v>157</v>
      </c>
      <c r="V51" s="103">
        <v>0.52500000000000002</v>
      </c>
    </row>
    <row r="54" spans="1:22" ht="18" customHeight="1" x14ac:dyDescent="0.35">
      <c r="A54" s="93">
        <v>4</v>
      </c>
      <c r="B54" s="145" t="s">
        <v>447</v>
      </c>
      <c r="C54" s="163"/>
      <c r="D54" s="93" t="s">
        <v>448</v>
      </c>
      <c r="E54" s="93" t="s">
        <v>449</v>
      </c>
      <c r="F54" s="94" t="s">
        <v>131</v>
      </c>
      <c r="G54" s="94" t="s">
        <v>183</v>
      </c>
      <c r="H54" s="95"/>
      <c r="I54" s="95"/>
      <c r="J54" s="160"/>
      <c r="K54" s="95">
        <v>0.54</v>
      </c>
      <c r="L54" s="95">
        <v>1.37</v>
      </c>
      <c r="M54" s="160">
        <v>0.73980000000000012</v>
      </c>
      <c r="N54" s="179">
        <v>0.65480000000000005</v>
      </c>
      <c r="O54" s="96">
        <v>1</v>
      </c>
      <c r="P54" s="97">
        <v>680</v>
      </c>
      <c r="Q54" s="96">
        <v>1</v>
      </c>
      <c r="R54" s="161">
        <v>445.26400000000001</v>
      </c>
      <c r="S54" s="148" t="s">
        <v>184</v>
      </c>
      <c r="T54" s="164"/>
      <c r="U54" s="75" t="s">
        <v>67</v>
      </c>
      <c r="V54" s="149">
        <v>0.65480000000000005</v>
      </c>
    </row>
    <row r="55" spans="1:22" ht="18" customHeight="1" x14ac:dyDescent="0.35">
      <c r="A55" s="93">
        <v>6</v>
      </c>
      <c r="B55" s="145" t="s">
        <v>447</v>
      </c>
      <c r="C55" s="163"/>
      <c r="D55" s="93" t="s">
        <v>448</v>
      </c>
      <c r="E55" s="93" t="s">
        <v>449</v>
      </c>
      <c r="F55" s="94" t="s">
        <v>131</v>
      </c>
      <c r="G55" s="94" t="s">
        <v>183</v>
      </c>
      <c r="H55" s="95"/>
      <c r="I55" s="95"/>
      <c r="J55" s="160"/>
      <c r="K55" s="95">
        <v>0.25</v>
      </c>
      <c r="L55" s="95">
        <v>0.3</v>
      </c>
      <c r="M55" s="160">
        <v>7.4999999999999997E-2</v>
      </c>
      <c r="N55" s="179">
        <v>5.4999999999999993E-2</v>
      </c>
      <c r="O55" s="96">
        <v>1</v>
      </c>
      <c r="P55" s="97">
        <v>680</v>
      </c>
      <c r="Q55" s="96">
        <v>1</v>
      </c>
      <c r="R55" s="161">
        <v>37.4</v>
      </c>
      <c r="S55" s="148" t="s">
        <v>184</v>
      </c>
      <c r="T55" s="164"/>
      <c r="U55" s="75" t="s">
        <v>67</v>
      </c>
      <c r="V55" s="149">
        <v>5.4999999999999993E-2</v>
      </c>
    </row>
    <row r="56" spans="1:22" ht="18" customHeight="1" x14ac:dyDescent="0.35">
      <c r="A56" s="93">
        <v>10</v>
      </c>
      <c r="B56" s="145" t="s">
        <v>447</v>
      </c>
      <c r="C56" s="163"/>
      <c r="D56" s="93" t="s">
        <v>129</v>
      </c>
      <c r="E56" s="93" t="s">
        <v>449</v>
      </c>
      <c r="F56" s="94" t="s">
        <v>131</v>
      </c>
      <c r="G56" s="94" t="s">
        <v>183</v>
      </c>
      <c r="H56" s="95"/>
      <c r="I56" s="95"/>
      <c r="J56" s="160"/>
      <c r="K56" s="95">
        <v>0.5</v>
      </c>
      <c r="L56" s="95">
        <v>1.35</v>
      </c>
      <c r="M56" s="160">
        <v>0.67500000000000004</v>
      </c>
      <c r="N56" s="179">
        <v>0.59</v>
      </c>
      <c r="O56" s="96">
        <v>1</v>
      </c>
      <c r="P56" s="97">
        <v>680</v>
      </c>
      <c r="Q56" s="96">
        <v>1</v>
      </c>
      <c r="R56" s="161">
        <v>401.2</v>
      </c>
      <c r="S56" s="148" t="s">
        <v>184</v>
      </c>
      <c r="T56" s="164"/>
      <c r="U56" s="75" t="s">
        <v>67</v>
      </c>
      <c r="V56" s="149">
        <v>0.59</v>
      </c>
    </row>
    <row r="57" spans="1:22" ht="18" customHeight="1" x14ac:dyDescent="0.35">
      <c r="A57" s="93">
        <v>12</v>
      </c>
      <c r="B57" s="145" t="s">
        <v>447</v>
      </c>
      <c r="C57" s="163"/>
      <c r="D57" s="93" t="s">
        <v>129</v>
      </c>
      <c r="E57" s="93" t="s">
        <v>449</v>
      </c>
      <c r="F57" s="94" t="s">
        <v>131</v>
      </c>
      <c r="G57" s="94" t="s">
        <v>183</v>
      </c>
      <c r="H57" s="95"/>
      <c r="I57" s="95"/>
      <c r="J57" s="160"/>
      <c r="K57" s="95">
        <v>0.25</v>
      </c>
      <c r="L57" s="95">
        <v>0.3</v>
      </c>
      <c r="M57" s="160">
        <v>7.4999999999999997E-2</v>
      </c>
      <c r="N57" s="179">
        <v>5.4999999999999993E-2</v>
      </c>
      <c r="O57" s="96">
        <v>1</v>
      </c>
      <c r="P57" s="97">
        <v>680</v>
      </c>
      <c r="Q57" s="96">
        <v>1</v>
      </c>
      <c r="R57" s="161">
        <v>37.4</v>
      </c>
      <c r="S57" s="148" t="s">
        <v>184</v>
      </c>
      <c r="T57" s="164"/>
      <c r="U57" s="75" t="s">
        <v>67</v>
      </c>
      <c r="V57" s="149">
        <v>5.4999999999999993E-2</v>
      </c>
    </row>
    <row r="58" spans="1:22" ht="18" customHeight="1" x14ac:dyDescent="0.35">
      <c r="A58" s="93">
        <v>16</v>
      </c>
      <c r="B58" s="145" t="s">
        <v>447</v>
      </c>
      <c r="C58" s="163"/>
      <c r="D58" s="93" t="s">
        <v>189</v>
      </c>
      <c r="E58" s="93" t="s">
        <v>449</v>
      </c>
      <c r="F58" s="94" t="s">
        <v>131</v>
      </c>
      <c r="G58" s="94" t="s">
        <v>183</v>
      </c>
      <c r="H58" s="95"/>
      <c r="I58" s="95"/>
      <c r="J58" s="160"/>
      <c r="K58" s="95">
        <v>0.48</v>
      </c>
      <c r="L58" s="95">
        <v>1.35</v>
      </c>
      <c r="M58" s="160">
        <v>0.64800000000000002</v>
      </c>
      <c r="N58" s="179">
        <v>0.56299999999999994</v>
      </c>
      <c r="O58" s="96">
        <v>1</v>
      </c>
      <c r="P58" s="97">
        <v>680</v>
      </c>
      <c r="Q58" s="96">
        <v>1</v>
      </c>
      <c r="R58" s="161">
        <v>382.84</v>
      </c>
      <c r="S58" s="148" t="s">
        <v>184</v>
      </c>
      <c r="T58" s="164"/>
      <c r="U58" s="75" t="s">
        <v>67</v>
      </c>
      <c r="V58" s="149">
        <v>0.56299999999999994</v>
      </c>
    </row>
    <row r="59" spans="1:22" ht="18" customHeight="1" x14ac:dyDescent="0.35">
      <c r="A59" s="93">
        <v>18</v>
      </c>
      <c r="B59" s="145" t="s">
        <v>447</v>
      </c>
      <c r="C59" s="163"/>
      <c r="D59" s="93" t="s">
        <v>189</v>
      </c>
      <c r="E59" s="93" t="s">
        <v>449</v>
      </c>
      <c r="F59" s="94" t="s">
        <v>131</v>
      </c>
      <c r="G59" s="94" t="s">
        <v>183</v>
      </c>
      <c r="H59" s="95"/>
      <c r="I59" s="95"/>
      <c r="J59" s="160"/>
      <c r="K59" s="95">
        <v>0.25</v>
      </c>
      <c r="L59" s="95">
        <v>0.3</v>
      </c>
      <c r="M59" s="160">
        <v>7.4999999999999997E-2</v>
      </c>
      <c r="N59" s="179">
        <v>5.4999999999999993E-2</v>
      </c>
      <c r="O59" s="96">
        <v>1</v>
      </c>
      <c r="P59" s="97">
        <v>680</v>
      </c>
      <c r="Q59" s="96">
        <v>1</v>
      </c>
      <c r="R59" s="161">
        <v>37.4</v>
      </c>
      <c r="S59" s="148" t="s">
        <v>184</v>
      </c>
      <c r="T59" s="164"/>
      <c r="U59" s="75" t="s">
        <v>67</v>
      </c>
      <c r="V59" s="149">
        <v>5.4999999999999993E-2</v>
      </c>
    </row>
    <row r="60" spans="1:22" ht="18" customHeight="1" x14ac:dyDescent="0.35">
      <c r="A60" s="93">
        <v>4</v>
      </c>
      <c r="B60" s="145" t="s">
        <v>450</v>
      </c>
      <c r="C60" s="163"/>
      <c r="D60" s="93" t="s">
        <v>73</v>
      </c>
      <c r="E60" s="93" t="s">
        <v>451</v>
      </c>
      <c r="F60" s="94" t="s">
        <v>131</v>
      </c>
      <c r="G60" s="94" t="s">
        <v>183</v>
      </c>
      <c r="H60" s="95"/>
      <c r="I60" s="95"/>
      <c r="J60" s="160"/>
      <c r="K60" s="95">
        <v>0.5</v>
      </c>
      <c r="L60" s="95">
        <v>1.3</v>
      </c>
      <c r="M60" s="160">
        <v>0.65</v>
      </c>
      <c r="N60" s="179">
        <v>0.57499999999999996</v>
      </c>
      <c r="O60" s="96">
        <v>1</v>
      </c>
      <c r="P60" s="97">
        <v>680</v>
      </c>
      <c r="Q60" s="96">
        <v>1</v>
      </c>
      <c r="R60" s="161">
        <v>390.99999999999994</v>
      </c>
      <c r="S60" s="148" t="s">
        <v>184</v>
      </c>
      <c r="T60" s="164"/>
      <c r="U60" s="75" t="s">
        <v>67</v>
      </c>
      <c r="V60" s="149">
        <v>0.57499999999999996</v>
      </c>
    </row>
    <row r="61" spans="1:22" ht="18" customHeight="1" x14ac:dyDescent="0.35">
      <c r="A61" s="93">
        <v>6</v>
      </c>
      <c r="B61" s="145" t="s">
        <v>450</v>
      </c>
      <c r="C61" s="163"/>
      <c r="D61" s="93" t="s">
        <v>73</v>
      </c>
      <c r="E61" s="93" t="s">
        <v>451</v>
      </c>
      <c r="F61" s="94" t="s">
        <v>131</v>
      </c>
      <c r="G61" s="94" t="s">
        <v>183</v>
      </c>
      <c r="H61" s="95"/>
      <c r="I61" s="95"/>
      <c r="J61" s="160"/>
      <c r="K61" s="95">
        <v>0.75</v>
      </c>
      <c r="L61" s="95">
        <v>1</v>
      </c>
      <c r="M61" s="160">
        <v>0.75</v>
      </c>
      <c r="N61" s="179">
        <v>0.73</v>
      </c>
      <c r="O61" s="96">
        <v>1</v>
      </c>
      <c r="P61" s="97">
        <v>680</v>
      </c>
      <c r="Q61" s="96">
        <v>1</v>
      </c>
      <c r="R61" s="161">
        <v>496.4</v>
      </c>
      <c r="S61" s="148" t="s">
        <v>184</v>
      </c>
      <c r="T61" s="164"/>
      <c r="U61" s="75" t="s">
        <v>67</v>
      </c>
      <c r="V61" s="149">
        <v>0.73</v>
      </c>
    </row>
    <row r="62" spans="1:22" ht="18" customHeight="1" x14ac:dyDescent="0.35">
      <c r="A62" s="93">
        <v>8</v>
      </c>
      <c r="B62" s="145" t="s">
        <v>450</v>
      </c>
      <c r="C62" s="163"/>
      <c r="D62" s="93" t="s">
        <v>73</v>
      </c>
      <c r="E62" s="93" t="s">
        <v>451</v>
      </c>
      <c r="F62" s="94" t="s">
        <v>131</v>
      </c>
      <c r="G62" s="94" t="s">
        <v>183</v>
      </c>
      <c r="H62" s="95"/>
      <c r="I62" s="95"/>
      <c r="J62" s="160"/>
      <c r="K62" s="95">
        <v>0.25</v>
      </c>
      <c r="L62" s="95">
        <v>0.3</v>
      </c>
      <c r="M62" s="160">
        <v>7.4999999999999997E-2</v>
      </c>
      <c r="N62" s="179">
        <v>5.4999999999999993E-2</v>
      </c>
      <c r="O62" s="96">
        <v>1</v>
      </c>
      <c r="P62" s="97">
        <v>680</v>
      </c>
      <c r="Q62" s="96">
        <v>1</v>
      </c>
      <c r="R62" s="161">
        <v>37.4</v>
      </c>
      <c r="S62" s="148" t="s">
        <v>184</v>
      </c>
      <c r="T62" s="164"/>
      <c r="U62" s="75" t="s">
        <v>67</v>
      </c>
      <c r="V62" s="149">
        <v>5.4999999999999993E-2</v>
      </c>
    </row>
    <row r="63" spans="1:22" ht="18" customHeight="1" x14ac:dyDescent="0.35">
      <c r="A63" s="93">
        <v>12</v>
      </c>
      <c r="B63" s="145" t="s">
        <v>450</v>
      </c>
      <c r="C63" s="163"/>
      <c r="D63" s="93" t="s">
        <v>452</v>
      </c>
      <c r="E63" s="93" t="s">
        <v>451</v>
      </c>
      <c r="F63" s="94" t="s">
        <v>131</v>
      </c>
      <c r="G63" s="94" t="s">
        <v>183</v>
      </c>
      <c r="H63" s="95"/>
      <c r="I63" s="95"/>
      <c r="J63" s="160"/>
      <c r="K63" s="95">
        <v>0.5</v>
      </c>
      <c r="L63" s="95">
        <v>1.3</v>
      </c>
      <c r="M63" s="160">
        <v>0.65</v>
      </c>
      <c r="N63" s="179">
        <v>0.57499999999999996</v>
      </c>
      <c r="O63" s="96">
        <v>1</v>
      </c>
      <c r="P63" s="97">
        <v>680</v>
      </c>
      <c r="Q63" s="96">
        <v>1</v>
      </c>
      <c r="R63" s="161">
        <v>390.99999999999994</v>
      </c>
      <c r="S63" s="148" t="s">
        <v>184</v>
      </c>
      <c r="T63" s="164"/>
      <c r="U63" s="75" t="s">
        <v>67</v>
      </c>
      <c r="V63" s="149">
        <v>0.57499999999999996</v>
      </c>
    </row>
    <row r="64" spans="1:22" ht="18" customHeight="1" x14ac:dyDescent="0.35">
      <c r="A64" s="93">
        <v>14</v>
      </c>
      <c r="B64" s="145" t="s">
        <v>450</v>
      </c>
      <c r="C64" s="163"/>
      <c r="D64" s="93" t="s">
        <v>452</v>
      </c>
      <c r="E64" s="93" t="s">
        <v>451</v>
      </c>
      <c r="F64" s="94" t="s">
        <v>131</v>
      </c>
      <c r="G64" s="94" t="s">
        <v>183</v>
      </c>
      <c r="H64" s="95"/>
      <c r="I64" s="95"/>
      <c r="J64" s="160"/>
      <c r="K64" s="95">
        <v>0.75</v>
      </c>
      <c r="L64" s="95">
        <v>1</v>
      </c>
      <c r="M64" s="160">
        <v>0.75</v>
      </c>
      <c r="N64" s="179">
        <v>0.73</v>
      </c>
      <c r="O64" s="96">
        <v>1</v>
      </c>
      <c r="P64" s="97">
        <v>680</v>
      </c>
      <c r="Q64" s="96">
        <v>1</v>
      </c>
      <c r="R64" s="161">
        <v>496.4</v>
      </c>
      <c r="S64" s="148" t="s">
        <v>184</v>
      </c>
      <c r="T64" s="164"/>
      <c r="U64" s="75" t="s">
        <v>67</v>
      </c>
      <c r="V64" s="149">
        <v>0.73</v>
      </c>
    </row>
    <row r="65" spans="1:24" ht="18" customHeight="1" x14ac:dyDescent="0.35">
      <c r="A65" s="93">
        <v>16</v>
      </c>
      <c r="B65" s="145" t="s">
        <v>450</v>
      </c>
      <c r="C65" s="163"/>
      <c r="D65" s="93" t="s">
        <v>452</v>
      </c>
      <c r="E65" s="93" t="s">
        <v>451</v>
      </c>
      <c r="F65" s="94" t="s">
        <v>131</v>
      </c>
      <c r="G65" s="94" t="s">
        <v>183</v>
      </c>
      <c r="H65" s="95"/>
      <c r="I65" s="95"/>
      <c r="J65" s="160"/>
      <c r="K65" s="95">
        <v>0.25</v>
      </c>
      <c r="L65" s="95">
        <v>0.3</v>
      </c>
      <c r="M65" s="160">
        <v>7.4999999999999997E-2</v>
      </c>
      <c r="N65" s="179">
        <v>5.4999999999999993E-2</v>
      </c>
      <c r="O65" s="96">
        <v>1</v>
      </c>
      <c r="P65" s="97">
        <v>680</v>
      </c>
      <c r="Q65" s="96">
        <v>1</v>
      </c>
      <c r="R65" s="161">
        <v>37.4</v>
      </c>
      <c r="S65" s="148" t="s">
        <v>184</v>
      </c>
      <c r="T65" s="164"/>
      <c r="U65" s="75" t="s">
        <v>67</v>
      </c>
      <c r="V65" s="149">
        <v>5.4999999999999993E-2</v>
      </c>
    </row>
    <row r="66" spans="1:24" ht="18" customHeight="1" x14ac:dyDescent="0.35">
      <c r="A66" s="93">
        <v>20</v>
      </c>
      <c r="B66" s="145" t="s">
        <v>450</v>
      </c>
      <c r="C66" s="163"/>
      <c r="D66" s="93" t="s">
        <v>229</v>
      </c>
      <c r="E66" s="93" t="s">
        <v>451</v>
      </c>
      <c r="F66" s="94" t="s">
        <v>131</v>
      </c>
      <c r="G66" s="94" t="s">
        <v>183</v>
      </c>
      <c r="H66" s="95"/>
      <c r="I66" s="95"/>
      <c r="J66" s="160"/>
      <c r="K66" s="95">
        <v>0.5</v>
      </c>
      <c r="L66" s="95">
        <v>1.3</v>
      </c>
      <c r="M66" s="160">
        <v>0.65</v>
      </c>
      <c r="N66" s="179">
        <v>0.57499999999999996</v>
      </c>
      <c r="O66" s="96">
        <v>1</v>
      </c>
      <c r="P66" s="97">
        <v>680</v>
      </c>
      <c r="Q66" s="96">
        <v>1</v>
      </c>
      <c r="R66" s="161">
        <v>390.99999999999994</v>
      </c>
      <c r="S66" s="148" t="s">
        <v>184</v>
      </c>
      <c r="T66" s="164"/>
      <c r="U66" s="75" t="s">
        <v>67</v>
      </c>
      <c r="V66" s="149">
        <v>0.57499999999999996</v>
      </c>
    </row>
    <row r="67" spans="1:24" ht="18" customHeight="1" x14ac:dyDescent="0.35">
      <c r="A67" s="93">
        <v>22</v>
      </c>
      <c r="B67" s="145" t="s">
        <v>450</v>
      </c>
      <c r="C67" s="163"/>
      <c r="D67" s="93" t="s">
        <v>229</v>
      </c>
      <c r="E67" s="93" t="s">
        <v>451</v>
      </c>
      <c r="F67" s="94" t="s">
        <v>131</v>
      </c>
      <c r="G67" s="94" t="s">
        <v>183</v>
      </c>
      <c r="H67" s="95"/>
      <c r="I67" s="95"/>
      <c r="J67" s="160"/>
      <c r="K67" s="95">
        <v>0.75</v>
      </c>
      <c r="L67" s="95">
        <v>1</v>
      </c>
      <c r="M67" s="160">
        <v>0.75</v>
      </c>
      <c r="N67" s="179">
        <v>0.73</v>
      </c>
      <c r="O67" s="96">
        <v>1</v>
      </c>
      <c r="P67" s="97">
        <v>680</v>
      </c>
      <c r="Q67" s="96">
        <v>1</v>
      </c>
      <c r="R67" s="161">
        <v>496.4</v>
      </c>
      <c r="S67" s="148" t="s">
        <v>184</v>
      </c>
      <c r="T67" s="164"/>
      <c r="U67" s="75" t="s">
        <v>67</v>
      </c>
      <c r="V67" s="149">
        <v>0.73</v>
      </c>
    </row>
    <row r="68" spans="1:24" ht="18" customHeight="1" x14ac:dyDescent="0.35">
      <c r="A68" s="93">
        <v>24</v>
      </c>
      <c r="B68" s="145" t="s">
        <v>450</v>
      </c>
      <c r="C68" s="163"/>
      <c r="D68" s="93" t="s">
        <v>229</v>
      </c>
      <c r="E68" s="93" t="s">
        <v>451</v>
      </c>
      <c r="F68" s="94" t="s">
        <v>131</v>
      </c>
      <c r="G68" s="94" t="s">
        <v>183</v>
      </c>
      <c r="H68" s="95"/>
      <c r="I68" s="95"/>
      <c r="J68" s="160"/>
      <c r="K68" s="95">
        <v>0.25</v>
      </c>
      <c r="L68" s="95">
        <v>0.3</v>
      </c>
      <c r="M68" s="160">
        <v>7.4999999999999997E-2</v>
      </c>
      <c r="N68" s="179">
        <v>5.4999999999999993E-2</v>
      </c>
      <c r="O68" s="96">
        <v>1</v>
      </c>
      <c r="P68" s="97">
        <v>680</v>
      </c>
      <c r="Q68" s="96">
        <v>1</v>
      </c>
      <c r="R68" s="161">
        <v>37.4</v>
      </c>
      <c r="S68" s="148" t="s">
        <v>184</v>
      </c>
      <c r="T68" s="164"/>
      <c r="U68" s="75" t="s">
        <v>67</v>
      </c>
      <c r="V68" s="149">
        <v>5.4999999999999993E-2</v>
      </c>
    </row>
    <row r="69" spans="1:24" ht="18" customHeight="1" x14ac:dyDescent="0.35">
      <c r="A69" s="93">
        <v>4</v>
      </c>
      <c r="B69" s="145" t="s">
        <v>453</v>
      </c>
      <c r="C69" s="163"/>
      <c r="D69" s="93" t="s">
        <v>454</v>
      </c>
      <c r="E69" s="93" t="s">
        <v>455</v>
      </c>
      <c r="F69" s="94" t="s">
        <v>131</v>
      </c>
      <c r="G69" s="94" t="s">
        <v>183</v>
      </c>
      <c r="H69" s="95"/>
      <c r="I69" s="95"/>
      <c r="J69" s="160"/>
      <c r="K69" s="95">
        <v>0.5</v>
      </c>
      <c r="L69" s="95">
        <v>1.3</v>
      </c>
      <c r="M69" s="160">
        <v>0.65</v>
      </c>
      <c r="N69" s="179">
        <v>0.57499999999999996</v>
      </c>
      <c r="O69" s="96">
        <v>1</v>
      </c>
      <c r="P69" s="97">
        <v>680</v>
      </c>
      <c r="Q69" s="96">
        <v>1</v>
      </c>
      <c r="R69" s="161">
        <v>390.99999999999994</v>
      </c>
      <c r="S69" s="148" t="s">
        <v>184</v>
      </c>
      <c r="T69" s="164"/>
      <c r="U69" s="75" t="s">
        <v>67</v>
      </c>
      <c r="V69" s="149">
        <v>0.57499999999999996</v>
      </c>
    </row>
    <row r="70" spans="1:24" ht="18" customHeight="1" x14ac:dyDescent="0.35">
      <c r="A70" s="93">
        <v>7</v>
      </c>
      <c r="B70" s="145" t="s">
        <v>453</v>
      </c>
      <c r="C70" s="163"/>
      <c r="D70" s="93" t="s">
        <v>454</v>
      </c>
      <c r="E70" s="93" t="s">
        <v>455</v>
      </c>
      <c r="F70" s="94" t="s">
        <v>131</v>
      </c>
      <c r="G70" s="94" t="s">
        <v>183</v>
      </c>
      <c r="H70" s="95"/>
      <c r="I70" s="95"/>
      <c r="J70" s="160"/>
      <c r="K70" s="95">
        <v>0.75</v>
      </c>
      <c r="L70" s="95">
        <v>1</v>
      </c>
      <c r="M70" s="160">
        <v>0.75</v>
      </c>
      <c r="N70" s="179">
        <v>0.72</v>
      </c>
      <c r="O70" s="96">
        <v>1</v>
      </c>
      <c r="P70" s="97">
        <v>680</v>
      </c>
      <c r="Q70" s="96">
        <v>1</v>
      </c>
      <c r="R70" s="161">
        <v>489.59999999999997</v>
      </c>
      <c r="S70" s="148" t="s">
        <v>184</v>
      </c>
      <c r="T70" s="164"/>
      <c r="U70" s="75" t="s">
        <v>67</v>
      </c>
      <c r="V70" s="149">
        <v>0.72</v>
      </c>
    </row>
    <row r="71" spans="1:24" ht="18" customHeight="1" x14ac:dyDescent="0.35">
      <c r="A71" s="93">
        <v>9</v>
      </c>
      <c r="B71" s="145" t="s">
        <v>453</v>
      </c>
      <c r="C71" s="163"/>
      <c r="D71" s="93" t="s">
        <v>454</v>
      </c>
      <c r="E71" s="93" t="s">
        <v>455</v>
      </c>
      <c r="F71" s="94" t="s">
        <v>131</v>
      </c>
      <c r="G71" s="94" t="s">
        <v>183</v>
      </c>
      <c r="H71" s="95"/>
      <c r="I71" s="95"/>
      <c r="J71" s="160"/>
      <c r="K71" s="95">
        <v>0.25</v>
      </c>
      <c r="L71" s="95">
        <v>0.3</v>
      </c>
      <c r="M71" s="160">
        <v>7.4999999999999997E-2</v>
      </c>
      <c r="N71" s="179">
        <v>5.4999999999999993E-2</v>
      </c>
      <c r="O71" s="96">
        <v>1</v>
      </c>
      <c r="P71" s="97">
        <v>680</v>
      </c>
      <c r="Q71" s="96">
        <v>1</v>
      </c>
      <c r="R71" s="161">
        <v>37.4</v>
      </c>
      <c r="S71" s="148" t="s">
        <v>184</v>
      </c>
      <c r="T71" s="164"/>
      <c r="U71" s="75" t="s">
        <v>67</v>
      </c>
      <c r="V71" s="149">
        <v>5.4999999999999993E-2</v>
      </c>
    </row>
    <row r="72" spans="1:24" ht="18" customHeight="1" x14ac:dyDescent="0.35">
      <c r="A72" s="93">
        <v>13</v>
      </c>
      <c r="B72" s="145" t="s">
        <v>453</v>
      </c>
      <c r="C72" s="163"/>
      <c r="D72" s="93" t="s">
        <v>79</v>
      </c>
      <c r="E72" s="93" t="s">
        <v>455</v>
      </c>
      <c r="F72" s="94" t="s">
        <v>131</v>
      </c>
      <c r="G72" s="94" t="s">
        <v>183</v>
      </c>
      <c r="H72" s="95"/>
      <c r="I72" s="95"/>
      <c r="J72" s="160"/>
      <c r="K72" s="95">
        <v>0.5</v>
      </c>
      <c r="L72" s="95">
        <v>1.3</v>
      </c>
      <c r="M72" s="160">
        <v>0.65</v>
      </c>
      <c r="N72" s="179">
        <v>0.57499999999999996</v>
      </c>
      <c r="O72" s="96">
        <v>1</v>
      </c>
      <c r="P72" s="97">
        <v>680</v>
      </c>
      <c r="Q72" s="96">
        <v>1</v>
      </c>
      <c r="R72" s="161">
        <v>390.99999999999994</v>
      </c>
      <c r="S72" s="148" t="s">
        <v>184</v>
      </c>
      <c r="T72" s="164"/>
      <c r="U72" s="75" t="s">
        <v>67</v>
      </c>
      <c r="V72" s="149">
        <v>0.57499999999999996</v>
      </c>
    </row>
    <row r="73" spans="1:24" ht="18" customHeight="1" x14ac:dyDescent="0.35">
      <c r="A73" s="93">
        <v>16</v>
      </c>
      <c r="B73" s="145" t="s">
        <v>453</v>
      </c>
      <c r="C73" s="163"/>
      <c r="D73" s="93" t="s">
        <v>79</v>
      </c>
      <c r="E73" s="93" t="s">
        <v>455</v>
      </c>
      <c r="F73" s="94" t="s">
        <v>131</v>
      </c>
      <c r="G73" s="94" t="s">
        <v>183</v>
      </c>
      <c r="H73" s="95"/>
      <c r="I73" s="95"/>
      <c r="J73" s="160"/>
      <c r="K73" s="95">
        <v>0.75</v>
      </c>
      <c r="L73" s="95">
        <v>1</v>
      </c>
      <c r="M73" s="160">
        <v>0.75</v>
      </c>
      <c r="N73" s="179">
        <v>0.72</v>
      </c>
      <c r="O73" s="96">
        <v>1</v>
      </c>
      <c r="P73" s="97">
        <v>680</v>
      </c>
      <c r="Q73" s="96">
        <v>1</v>
      </c>
      <c r="R73" s="161">
        <v>489.59999999999997</v>
      </c>
      <c r="S73" s="148" t="s">
        <v>184</v>
      </c>
      <c r="T73" s="164"/>
      <c r="U73" s="75" t="s">
        <v>67</v>
      </c>
      <c r="V73" s="149">
        <v>0.72</v>
      </c>
    </row>
    <row r="74" spans="1:24" ht="18" customHeight="1" x14ac:dyDescent="0.35">
      <c r="A74" s="93">
        <v>18</v>
      </c>
      <c r="B74" s="145" t="s">
        <v>453</v>
      </c>
      <c r="C74" s="163"/>
      <c r="D74" s="93" t="s">
        <v>79</v>
      </c>
      <c r="E74" s="93" t="s">
        <v>455</v>
      </c>
      <c r="F74" s="94" t="s">
        <v>131</v>
      </c>
      <c r="G74" s="94" t="s">
        <v>183</v>
      </c>
      <c r="H74" s="95"/>
      <c r="I74" s="95"/>
      <c r="J74" s="160"/>
      <c r="K74" s="95">
        <v>0.25</v>
      </c>
      <c r="L74" s="95">
        <v>0.3</v>
      </c>
      <c r="M74" s="160">
        <v>7.4999999999999997E-2</v>
      </c>
      <c r="N74" s="179">
        <v>5.4999999999999993E-2</v>
      </c>
      <c r="O74" s="96">
        <v>1</v>
      </c>
      <c r="P74" s="97">
        <v>680</v>
      </c>
      <c r="Q74" s="96">
        <v>1</v>
      </c>
      <c r="R74" s="161">
        <v>37.4</v>
      </c>
      <c r="S74" s="148" t="s">
        <v>184</v>
      </c>
      <c r="T74" s="164"/>
      <c r="U74" s="75" t="s">
        <v>67</v>
      </c>
      <c r="V74" s="149">
        <v>5.4999999999999993E-2</v>
      </c>
    </row>
    <row r="75" spans="1:24" ht="18" customHeight="1" x14ac:dyDescent="0.35">
      <c r="A75" s="93">
        <v>22</v>
      </c>
      <c r="B75" s="145" t="s">
        <v>453</v>
      </c>
      <c r="C75" s="163"/>
      <c r="D75" s="93" t="s">
        <v>239</v>
      </c>
      <c r="E75" s="93" t="s">
        <v>455</v>
      </c>
      <c r="F75" s="94" t="s">
        <v>131</v>
      </c>
      <c r="G75" s="94" t="s">
        <v>183</v>
      </c>
      <c r="H75" s="95"/>
      <c r="I75" s="95"/>
      <c r="J75" s="160"/>
      <c r="K75" s="95">
        <v>0.5</v>
      </c>
      <c r="L75" s="95">
        <v>1.3</v>
      </c>
      <c r="M75" s="160">
        <v>0.65</v>
      </c>
      <c r="N75" s="179">
        <v>0.57499999999999996</v>
      </c>
      <c r="O75" s="96">
        <v>1</v>
      </c>
      <c r="P75" s="97">
        <v>680</v>
      </c>
      <c r="Q75" s="96">
        <v>1</v>
      </c>
      <c r="R75" s="161">
        <v>390.99999999999994</v>
      </c>
      <c r="S75" s="148" t="s">
        <v>184</v>
      </c>
      <c r="T75" s="164"/>
      <c r="U75" s="75" t="s">
        <v>67</v>
      </c>
      <c r="V75" s="149">
        <v>0.57499999999999996</v>
      </c>
    </row>
    <row r="76" spans="1:24" ht="18" customHeight="1" x14ac:dyDescent="0.35">
      <c r="A76" s="93">
        <v>24</v>
      </c>
      <c r="B76" s="145" t="s">
        <v>453</v>
      </c>
      <c r="C76" s="163"/>
      <c r="D76" s="93" t="s">
        <v>239</v>
      </c>
      <c r="E76" s="93" t="s">
        <v>455</v>
      </c>
      <c r="F76" s="94" t="s">
        <v>131</v>
      </c>
      <c r="G76" s="94" t="s">
        <v>183</v>
      </c>
      <c r="H76" s="95"/>
      <c r="I76" s="95"/>
      <c r="J76" s="160"/>
      <c r="K76" s="95">
        <v>0.75</v>
      </c>
      <c r="L76" s="95">
        <v>1</v>
      </c>
      <c r="M76" s="160">
        <v>0.75</v>
      </c>
      <c r="N76" s="179">
        <v>0.73</v>
      </c>
      <c r="O76" s="96">
        <v>1</v>
      </c>
      <c r="P76" s="97">
        <v>680</v>
      </c>
      <c r="Q76" s="96">
        <v>1</v>
      </c>
      <c r="R76" s="161">
        <v>496.4</v>
      </c>
      <c r="S76" s="148" t="s">
        <v>184</v>
      </c>
      <c r="T76" s="164"/>
      <c r="U76" s="75" t="s">
        <v>67</v>
      </c>
      <c r="V76" s="149">
        <v>0.73</v>
      </c>
    </row>
    <row r="77" spans="1:24" ht="18" customHeight="1" x14ac:dyDescent="0.35">
      <c r="A77" s="93">
        <v>26</v>
      </c>
      <c r="B77" s="145" t="s">
        <v>453</v>
      </c>
      <c r="C77" s="163"/>
      <c r="D77" s="93" t="s">
        <v>239</v>
      </c>
      <c r="E77" s="93" t="s">
        <v>455</v>
      </c>
      <c r="F77" s="94" t="s">
        <v>131</v>
      </c>
      <c r="G77" s="94" t="s">
        <v>183</v>
      </c>
      <c r="H77" s="95"/>
      <c r="I77" s="95"/>
      <c r="J77" s="160"/>
      <c r="K77" s="95">
        <v>0.25</v>
      </c>
      <c r="L77" s="95">
        <v>0.3</v>
      </c>
      <c r="M77" s="160">
        <v>7.4999999999999997E-2</v>
      </c>
      <c r="N77" s="179">
        <v>5.4999999999999993E-2</v>
      </c>
      <c r="O77" s="96">
        <v>1</v>
      </c>
      <c r="P77" s="97">
        <v>680</v>
      </c>
      <c r="Q77" s="96">
        <v>1</v>
      </c>
      <c r="R77" s="161">
        <v>37.4</v>
      </c>
      <c r="S77" s="148" t="s">
        <v>184</v>
      </c>
      <c r="T77" s="164"/>
      <c r="U77" s="75" t="s">
        <v>67</v>
      </c>
      <c r="V77" s="149">
        <v>5.4999999999999993E-2</v>
      </c>
    </row>
    <row r="78" spans="1:24" ht="18" customHeight="1" x14ac:dyDescent="0.35">
      <c r="W78" s="162"/>
      <c r="X78" s="162"/>
    </row>
    <row r="81" spans="12:24" ht="18" customHeight="1" thickBot="1" x14ac:dyDescent="0.4"/>
    <row r="82" spans="12:24" ht="18" customHeight="1" thickBot="1" x14ac:dyDescent="0.5">
      <c r="L82" s="205"/>
      <c r="M82" s="205"/>
      <c r="P82" s="99" t="s">
        <v>85</v>
      </c>
      <c r="R82" s="100">
        <f>SUM(R8:R81)</f>
        <v>24118.104000000018</v>
      </c>
      <c r="T82" s="165"/>
      <c r="U82" s="101" t="s">
        <v>86</v>
      </c>
      <c r="V82" s="166">
        <f>SUM(V8:V81)</f>
        <v>35.46779999999999</v>
      </c>
    </row>
    <row r="83" spans="12:24" ht="18" customHeight="1" thickTop="1" x14ac:dyDescent="0.35">
      <c r="W83" s="162"/>
      <c r="X83" s="162"/>
    </row>
  </sheetData>
  <autoFilter ref="A8:W82" xr:uid="{6539EDF6-FDCE-43FE-AF53-904B48A35BEC}">
    <filterColumn colId="7" showButton="0"/>
    <filterColumn colId="10" showButton="0"/>
  </autoFilter>
  <mergeCells count="4">
    <mergeCell ref="A6:R6"/>
    <mergeCell ref="H8:I8"/>
    <mergeCell ref="K8:L8"/>
    <mergeCell ref="L82:M82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6A90-C235-49A9-B2B9-02E3BF766C7D}">
  <sheetPr>
    <pageSetUpPr fitToPage="1"/>
  </sheetPr>
  <dimension ref="A1:R210"/>
  <sheetViews>
    <sheetView topLeftCell="A191" zoomScale="70" zoomScaleNormal="70" workbookViewId="0">
      <selection activeCell="H206" sqref="H206"/>
    </sheetView>
  </sheetViews>
  <sheetFormatPr defaultRowHeight="18" customHeight="1" x14ac:dyDescent="0.35"/>
  <cols>
    <col min="1" max="1" width="5.7265625" customWidth="1"/>
    <col min="2" max="2" width="16.7265625" hidden="1" customWidth="1"/>
    <col min="3" max="3" width="12.453125" customWidth="1"/>
    <col min="4" max="4" width="22" customWidth="1"/>
    <col min="5" max="5" width="19" customWidth="1"/>
    <col min="6" max="6" width="30.81640625" customWidth="1"/>
    <col min="7" max="8" width="8.7265625" customWidth="1"/>
    <col min="9" max="9" width="8.7265625" hidden="1" customWidth="1"/>
    <col min="10" max="10" width="8.7265625" customWidth="1"/>
    <col min="11" max="11" width="15.54296875" hidden="1" customWidth="1"/>
    <col min="12" max="12" width="8.7265625" customWidth="1"/>
    <col min="13" max="13" width="21.453125" hidden="1" customWidth="1"/>
    <col min="14" max="14" width="10.54296875" customWidth="1"/>
    <col min="15" max="15" width="13.453125" customWidth="1"/>
    <col min="16" max="16" width="13.453125" style="75" hidden="1" customWidth="1"/>
    <col min="17" max="17" width="17.26953125" customWidth="1"/>
    <col min="18" max="18" width="15.54296875" customWidth="1"/>
  </cols>
  <sheetData>
    <row r="1" spans="1:18" ht="18" customHeight="1" x14ac:dyDescent="0.45">
      <c r="A1" s="76" t="s">
        <v>53</v>
      </c>
      <c r="B1" s="76"/>
      <c r="C1" s="109"/>
      <c r="D1" s="109"/>
      <c r="E1" s="77" t="s">
        <v>54</v>
      </c>
      <c r="G1" s="110"/>
      <c r="H1" s="79"/>
      <c r="I1" s="76"/>
      <c r="J1" s="111"/>
      <c r="K1" s="112"/>
      <c r="L1" s="111"/>
      <c r="M1" s="76"/>
      <c r="N1" s="109"/>
      <c r="O1" s="113"/>
      <c r="P1" s="113"/>
      <c r="Q1" s="76"/>
      <c r="R1" s="114"/>
    </row>
    <row r="2" spans="1:18" ht="18" customHeight="1" x14ac:dyDescent="0.45">
      <c r="A2" s="76" t="s">
        <v>55</v>
      </c>
      <c r="B2" s="76"/>
      <c r="C2" s="109"/>
      <c r="D2" s="109"/>
      <c r="E2" s="77" t="s">
        <v>56</v>
      </c>
      <c r="G2" s="110"/>
      <c r="H2" s="79"/>
      <c r="I2" s="76"/>
      <c r="J2" s="111"/>
      <c r="K2" s="112"/>
      <c r="L2" s="111"/>
      <c r="M2" s="76"/>
      <c r="N2" s="109"/>
      <c r="O2" s="113"/>
      <c r="P2" s="113"/>
      <c r="Q2" s="76"/>
      <c r="R2" s="114"/>
    </row>
    <row r="3" spans="1:18" ht="18" customHeight="1" x14ac:dyDescent="0.45">
      <c r="A3" s="76" t="s">
        <v>87</v>
      </c>
      <c r="B3" s="76"/>
      <c r="C3" s="109"/>
      <c r="D3" s="109"/>
      <c r="E3" s="82" t="s">
        <v>57</v>
      </c>
      <c r="G3" s="110"/>
      <c r="H3" s="79"/>
      <c r="I3" s="76"/>
      <c r="J3" s="111"/>
      <c r="K3" s="112"/>
      <c r="L3" s="111"/>
      <c r="M3" s="76"/>
      <c r="N3" s="109"/>
      <c r="O3" s="113"/>
      <c r="P3" s="113"/>
      <c r="Q3" s="76"/>
      <c r="R3" s="114"/>
    </row>
    <row r="4" spans="1:18" ht="18" customHeight="1" x14ac:dyDescent="0.45">
      <c r="A4" s="76"/>
      <c r="B4" s="76"/>
      <c r="C4" s="109"/>
      <c r="D4" s="109"/>
      <c r="E4" s="115"/>
      <c r="F4" s="76"/>
      <c r="G4" s="79"/>
      <c r="H4" s="79"/>
      <c r="I4" s="79"/>
      <c r="J4" s="111"/>
      <c r="K4" s="112"/>
      <c r="L4" s="111"/>
      <c r="M4" s="76"/>
      <c r="N4" s="109"/>
      <c r="O4" s="113"/>
      <c r="P4" s="113"/>
      <c r="Q4" s="76"/>
      <c r="R4" s="114"/>
    </row>
    <row r="5" spans="1:18" ht="18" customHeight="1" x14ac:dyDescent="0.45">
      <c r="A5" s="83"/>
      <c r="B5" s="83"/>
      <c r="C5" s="116"/>
      <c r="D5" s="116"/>
      <c r="E5" s="84"/>
      <c r="F5" s="117"/>
      <c r="G5" s="79"/>
      <c r="H5" s="79"/>
      <c r="I5" s="79"/>
      <c r="J5" s="111"/>
      <c r="K5" s="112"/>
      <c r="L5" s="111"/>
      <c r="M5" s="76"/>
      <c r="N5" s="109"/>
      <c r="O5" s="113"/>
      <c r="P5" s="113"/>
      <c r="Q5" s="76"/>
      <c r="R5" s="114"/>
    </row>
    <row r="6" spans="1:18" ht="18" customHeight="1" x14ac:dyDescent="0.5">
      <c r="A6" s="198" t="s">
        <v>88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09"/>
      <c r="O6" s="113"/>
      <c r="P6" s="113"/>
      <c r="Q6" s="76"/>
      <c r="R6" s="114"/>
    </row>
    <row r="7" spans="1:18" ht="18" customHeight="1" thickBot="1" x14ac:dyDescent="0.4">
      <c r="A7" s="42"/>
      <c r="B7" s="42"/>
      <c r="C7" s="42"/>
      <c r="D7" s="42"/>
      <c r="E7" s="78"/>
      <c r="F7" s="11"/>
      <c r="G7" s="86"/>
      <c r="H7" s="86"/>
      <c r="J7" s="80"/>
      <c r="K7" s="81"/>
      <c r="L7" s="80"/>
      <c r="N7" s="42"/>
      <c r="O7" s="113"/>
      <c r="P7" s="113"/>
      <c r="R7" s="103"/>
    </row>
    <row r="8" spans="1:18" ht="45.65" customHeight="1" thickBot="1" x14ac:dyDescent="0.4">
      <c r="A8" s="118" t="s">
        <v>36</v>
      </c>
      <c r="B8" s="118" t="s">
        <v>127</v>
      </c>
      <c r="C8" s="87" t="s">
        <v>58</v>
      </c>
      <c r="D8" s="88" t="s">
        <v>59</v>
      </c>
      <c r="E8" s="119" t="s">
        <v>60</v>
      </c>
      <c r="F8" s="118" t="s">
        <v>89</v>
      </c>
      <c r="G8" s="199" t="s">
        <v>90</v>
      </c>
      <c r="H8" s="200"/>
      <c r="I8" s="201"/>
      <c r="J8" s="120" t="s">
        <v>61</v>
      </c>
      <c r="K8" s="121" t="s">
        <v>62</v>
      </c>
      <c r="L8" s="122" t="s">
        <v>63</v>
      </c>
      <c r="M8" s="89" t="s">
        <v>64</v>
      </c>
      <c r="N8" s="90"/>
      <c r="O8" s="123"/>
      <c r="P8" s="91" t="s">
        <v>65</v>
      </c>
      <c r="Q8" s="92" t="s">
        <v>66</v>
      </c>
      <c r="R8" s="75" t="s">
        <v>4</v>
      </c>
    </row>
    <row r="9" spans="1:18" ht="18" customHeight="1" x14ac:dyDescent="0.35">
      <c r="A9" s="42"/>
      <c r="B9" s="42"/>
      <c r="C9" s="42"/>
      <c r="D9" s="42"/>
      <c r="E9" s="78"/>
      <c r="F9" s="11"/>
      <c r="G9" s="86"/>
      <c r="H9" s="86"/>
      <c r="J9" s="80"/>
      <c r="K9" s="81"/>
      <c r="L9" s="80"/>
      <c r="N9" s="42"/>
      <c r="O9" s="113"/>
      <c r="P9" s="113"/>
    </row>
    <row r="10" spans="1:18" ht="18" customHeight="1" x14ac:dyDescent="0.35">
      <c r="A10" s="96">
        <v>1</v>
      </c>
      <c r="B10" s="145" t="s">
        <v>94</v>
      </c>
      <c r="C10" s="93" t="s">
        <v>70</v>
      </c>
      <c r="D10" s="93" t="s">
        <v>91</v>
      </c>
      <c r="E10" s="94" t="s">
        <v>71</v>
      </c>
      <c r="F10" s="94" t="s">
        <v>92</v>
      </c>
      <c r="G10" s="95">
        <v>0.02</v>
      </c>
      <c r="H10" s="95">
        <v>35</v>
      </c>
      <c r="I10" s="126" t="s">
        <v>93</v>
      </c>
      <c r="J10" s="127">
        <v>2</v>
      </c>
      <c r="K10" s="97">
        <v>14</v>
      </c>
      <c r="L10" s="127">
        <v>1</v>
      </c>
      <c r="M10" s="128">
        <v>980</v>
      </c>
      <c r="N10" s="124">
        <v>20</v>
      </c>
      <c r="O10" s="98" t="s">
        <v>94</v>
      </c>
      <c r="P10" s="75" t="s">
        <v>67</v>
      </c>
      <c r="Q10" s="103">
        <v>70</v>
      </c>
      <c r="R10" s="103"/>
    </row>
    <row r="11" spans="1:18" ht="18" customHeight="1" x14ac:dyDescent="0.35">
      <c r="A11" s="96">
        <v>2</v>
      </c>
      <c r="B11" s="145" t="s">
        <v>94</v>
      </c>
      <c r="C11" s="93" t="s">
        <v>70</v>
      </c>
      <c r="D11" s="93" t="s">
        <v>91</v>
      </c>
      <c r="E11" s="94" t="s">
        <v>71</v>
      </c>
      <c r="F11" s="94" t="s">
        <v>92</v>
      </c>
      <c r="G11" s="95">
        <v>0.02</v>
      </c>
      <c r="H11" s="95">
        <v>4</v>
      </c>
      <c r="I11" s="126" t="s">
        <v>93</v>
      </c>
      <c r="J11" s="127">
        <v>2</v>
      </c>
      <c r="K11" s="97">
        <v>14</v>
      </c>
      <c r="L11" s="127">
        <v>3</v>
      </c>
      <c r="M11" s="128">
        <v>336</v>
      </c>
      <c r="N11" s="124">
        <v>20</v>
      </c>
      <c r="O11" s="98"/>
      <c r="P11" s="75" t="s">
        <v>67</v>
      </c>
      <c r="Q11" s="103">
        <v>24</v>
      </c>
      <c r="R11" s="103"/>
    </row>
    <row r="12" spans="1:18" ht="18" customHeight="1" x14ac:dyDescent="0.35">
      <c r="A12" s="96">
        <v>3</v>
      </c>
      <c r="B12" s="145" t="s">
        <v>94</v>
      </c>
      <c r="C12" s="93" t="s">
        <v>70</v>
      </c>
      <c r="D12" s="93" t="s">
        <v>91</v>
      </c>
      <c r="E12" s="94" t="s">
        <v>75</v>
      </c>
      <c r="F12" s="94" t="s">
        <v>92</v>
      </c>
      <c r="G12" s="95">
        <v>0.02</v>
      </c>
      <c r="H12" s="95">
        <v>18</v>
      </c>
      <c r="I12" s="126" t="s">
        <v>93</v>
      </c>
      <c r="J12" s="127">
        <v>2</v>
      </c>
      <c r="K12" s="97">
        <v>14</v>
      </c>
      <c r="L12" s="127">
        <v>1</v>
      </c>
      <c r="M12" s="128">
        <v>504</v>
      </c>
      <c r="N12" s="124">
        <v>20</v>
      </c>
      <c r="O12" s="125"/>
      <c r="P12" s="75" t="s">
        <v>67</v>
      </c>
      <c r="Q12" s="103">
        <v>36</v>
      </c>
      <c r="R12" s="103"/>
    </row>
    <row r="13" spans="1:18" ht="18" customHeight="1" x14ac:dyDescent="0.35">
      <c r="A13" s="96">
        <v>4</v>
      </c>
      <c r="B13" s="145" t="s">
        <v>94</v>
      </c>
      <c r="C13" s="93" t="s">
        <v>70</v>
      </c>
      <c r="D13" s="93" t="s">
        <v>91</v>
      </c>
      <c r="E13" s="94" t="s">
        <v>78</v>
      </c>
      <c r="F13" s="94" t="s">
        <v>92</v>
      </c>
      <c r="G13" s="95">
        <v>0.02</v>
      </c>
      <c r="H13" s="95">
        <v>10</v>
      </c>
      <c r="I13" s="126" t="s">
        <v>93</v>
      </c>
      <c r="J13" s="127">
        <v>2</v>
      </c>
      <c r="K13" s="97">
        <v>14</v>
      </c>
      <c r="L13" s="127">
        <v>1</v>
      </c>
      <c r="M13" s="128">
        <v>280</v>
      </c>
      <c r="N13" s="124">
        <v>20</v>
      </c>
      <c r="O13" s="125"/>
      <c r="P13" s="75" t="s">
        <v>67</v>
      </c>
      <c r="Q13" s="103">
        <v>20</v>
      </c>
      <c r="R13" s="103"/>
    </row>
    <row r="14" spans="1:18" ht="18" customHeight="1" x14ac:dyDescent="0.35">
      <c r="A14" s="96">
        <v>5</v>
      </c>
      <c r="B14" s="145" t="s">
        <v>94</v>
      </c>
      <c r="C14" s="93" t="s">
        <v>70</v>
      </c>
      <c r="D14" s="93" t="s">
        <v>91</v>
      </c>
      <c r="E14" s="94" t="s">
        <v>77</v>
      </c>
      <c r="F14" s="94" t="s">
        <v>92</v>
      </c>
      <c r="G14" s="95">
        <v>0.02</v>
      </c>
      <c r="H14" s="95">
        <v>13</v>
      </c>
      <c r="I14" s="126" t="s">
        <v>93</v>
      </c>
      <c r="J14" s="127">
        <v>2</v>
      </c>
      <c r="K14" s="97">
        <v>14</v>
      </c>
      <c r="L14" s="127">
        <v>1</v>
      </c>
      <c r="M14" s="128">
        <v>364</v>
      </c>
      <c r="N14" s="124">
        <v>20</v>
      </c>
      <c r="O14" s="125"/>
      <c r="P14" s="75" t="s">
        <v>67</v>
      </c>
      <c r="Q14" s="103">
        <v>26</v>
      </c>
      <c r="R14" s="103"/>
    </row>
    <row r="15" spans="1:18" ht="18" customHeight="1" x14ac:dyDescent="0.35">
      <c r="A15" s="96">
        <v>6</v>
      </c>
      <c r="B15" s="145" t="s">
        <v>94</v>
      </c>
      <c r="C15" s="93" t="s">
        <v>70</v>
      </c>
      <c r="D15" s="93" t="s">
        <v>91</v>
      </c>
      <c r="E15" s="94" t="s">
        <v>74</v>
      </c>
      <c r="F15" s="94" t="s">
        <v>92</v>
      </c>
      <c r="G15" s="95">
        <v>0.02</v>
      </c>
      <c r="H15" s="95">
        <v>25</v>
      </c>
      <c r="I15" s="126" t="s">
        <v>93</v>
      </c>
      <c r="J15" s="127">
        <v>2</v>
      </c>
      <c r="K15" s="97">
        <v>14</v>
      </c>
      <c r="L15" s="127">
        <v>1</v>
      </c>
      <c r="M15" s="128">
        <v>700</v>
      </c>
      <c r="N15" s="124">
        <v>20</v>
      </c>
      <c r="O15" s="125"/>
      <c r="P15" s="75" t="s">
        <v>67</v>
      </c>
      <c r="Q15" s="103">
        <v>50</v>
      </c>
      <c r="R15" s="103"/>
    </row>
    <row r="16" spans="1:18" ht="18" customHeight="1" x14ac:dyDescent="0.35">
      <c r="A16" s="96">
        <v>7</v>
      </c>
      <c r="B16" s="145" t="s">
        <v>94</v>
      </c>
      <c r="C16" s="93" t="s">
        <v>70</v>
      </c>
      <c r="D16" s="93" t="s">
        <v>91</v>
      </c>
      <c r="E16" s="94" t="s">
        <v>95</v>
      </c>
      <c r="F16" s="94" t="s">
        <v>92</v>
      </c>
      <c r="G16" s="95">
        <v>0.02</v>
      </c>
      <c r="H16" s="95">
        <v>12</v>
      </c>
      <c r="I16" s="126" t="s">
        <v>93</v>
      </c>
      <c r="J16" s="127">
        <v>2</v>
      </c>
      <c r="K16" s="97">
        <v>14</v>
      </c>
      <c r="L16" s="127">
        <v>1</v>
      </c>
      <c r="M16" s="128">
        <v>336</v>
      </c>
      <c r="N16" s="124">
        <v>20</v>
      </c>
      <c r="O16" s="125"/>
      <c r="P16" s="75" t="s">
        <v>67</v>
      </c>
      <c r="Q16" s="103">
        <v>24</v>
      </c>
      <c r="R16" s="103"/>
    </row>
    <row r="17" spans="1:18" ht="18" customHeight="1" x14ac:dyDescent="0.35">
      <c r="A17" s="96">
        <v>8</v>
      </c>
      <c r="B17" s="145" t="s">
        <v>94</v>
      </c>
      <c r="C17" s="93" t="s">
        <v>70</v>
      </c>
      <c r="D17" s="93" t="s">
        <v>91</v>
      </c>
      <c r="E17" s="94" t="s">
        <v>96</v>
      </c>
      <c r="F17" s="94" t="s">
        <v>92</v>
      </c>
      <c r="G17" s="95">
        <v>0.02</v>
      </c>
      <c r="H17" s="95">
        <v>3.5</v>
      </c>
      <c r="I17" s="126" t="s">
        <v>93</v>
      </c>
      <c r="J17" s="127">
        <v>2</v>
      </c>
      <c r="K17" s="97">
        <v>14</v>
      </c>
      <c r="L17" s="127">
        <v>3</v>
      </c>
      <c r="M17" s="128">
        <v>294</v>
      </c>
      <c r="N17" s="124">
        <v>20</v>
      </c>
      <c r="O17" s="125"/>
      <c r="P17" s="75" t="s">
        <v>67</v>
      </c>
      <c r="Q17" s="103">
        <v>21</v>
      </c>
      <c r="R17" s="103"/>
    </row>
    <row r="18" spans="1:18" ht="18" customHeight="1" x14ac:dyDescent="0.35">
      <c r="A18" s="96">
        <v>9</v>
      </c>
      <c r="B18" s="145" t="s">
        <v>94</v>
      </c>
      <c r="C18" s="93" t="s">
        <v>70</v>
      </c>
      <c r="D18" s="93" t="s">
        <v>91</v>
      </c>
      <c r="E18" s="94" t="s">
        <v>96</v>
      </c>
      <c r="F18" s="94" t="s">
        <v>92</v>
      </c>
      <c r="G18" s="95">
        <v>0.02</v>
      </c>
      <c r="H18" s="95">
        <v>5.0999999999999996</v>
      </c>
      <c r="I18" s="126" t="s">
        <v>93</v>
      </c>
      <c r="J18" s="127">
        <v>2</v>
      </c>
      <c r="K18" s="97">
        <v>14</v>
      </c>
      <c r="L18" s="127">
        <v>1</v>
      </c>
      <c r="M18" s="128">
        <v>142.79999999999998</v>
      </c>
      <c r="N18" s="124">
        <v>20</v>
      </c>
      <c r="O18" s="125"/>
      <c r="P18" s="75" t="s">
        <v>67</v>
      </c>
      <c r="Q18" s="103">
        <v>10.199999999999999</v>
      </c>
      <c r="R18" s="103"/>
    </row>
    <row r="19" spans="1:18" ht="18" customHeight="1" x14ac:dyDescent="0.35">
      <c r="A19" s="96">
        <v>1</v>
      </c>
      <c r="B19" s="145" t="s">
        <v>98</v>
      </c>
      <c r="C19" s="93" t="s">
        <v>72</v>
      </c>
      <c r="D19" s="93" t="s">
        <v>97</v>
      </c>
      <c r="E19" s="94" t="s">
        <v>71</v>
      </c>
      <c r="F19" s="94" t="s">
        <v>92</v>
      </c>
      <c r="G19" s="95">
        <v>0.02</v>
      </c>
      <c r="H19" s="95">
        <v>35</v>
      </c>
      <c r="I19" s="126" t="s">
        <v>93</v>
      </c>
      <c r="J19" s="127">
        <v>2</v>
      </c>
      <c r="K19" s="97">
        <v>14</v>
      </c>
      <c r="L19" s="127">
        <v>1</v>
      </c>
      <c r="M19" s="128">
        <v>980</v>
      </c>
      <c r="N19" s="124">
        <v>20</v>
      </c>
      <c r="O19" s="98" t="s">
        <v>98</v>
      </c>
      <c r="P19" s="75" t="s">
        <v>67</v>
      </c>
      <c r="Q19" s="103">
        <v>70</v>
      </c>
      <c r="R19" s="103"/>
    </row>
    <row r="20" spans="1:18" ht="18" customHeight="1" x14ac:dyDescent="0.35">
      <c r="A20" s="96">
        <v>2</v>
      </c>
      <c r="B20" s="145" t="s">
        <v>98</v>
      </c>
      <c r="C20" s="93" t="s">
        <v>72</v>
      </c>
      <c r="D20" s="93" t="s">
        <v>97</v>
      </c>
      <c r="E20" s="94" t="s">
        <v>71</v>
      </c>
      <c r="F20" s="94" t="s">
        <v>92</v>
      </c>
      <c r="G20" s="95">
        <v>0.02</v>
      </c>
      <c r="H20" s="95">
        <v>4</v>
      </c>
      <c r="I20" s="126" t="s">
        <v>93</v>
      </c>
      <c r="J20" s="127">
        <v>2</v>
      </c>
      <c r="K20" s="97">
        <v>14</v>
      </c>
      <c r="L20" s="127">
        <v>3</v>
      </c>
      <c r="M20" s="128">
        <v>336</v>
      </c>
      <c r="N20" s="124">
        <v>20</v>
      </c>
      <c r="O20" s="98"/>
      <c r="P20" s="75" t="s">
        <v>67</v>
      </c>
      <c r="Q20" s="103">
        <v>24</v>
      </c>
      <c r="R20" s="103"/>
    </row>
    <row r="21" spans="1:18" ht="18" customHeight="1" x14ac:dyDescent="0.35">
      <c r="A21" s="96">
        <v>3</v>
      </c>
      <c r="B21" s="145" t="s">
        <v>98</v>
      </c>
      <c r="C21" s="93" t="s">
        <v>72</v>
      </c>
      <c r="D21" s="93" t="s">
        <v>97</v>
      </c>
      <c r="E21" s="94" t="s">
        <v>75</v>
      </c>
      <c r="F21" s="94" t="s">
        <v>92</v>
      </c>
      <c r="G21" s="95">
        <v>0.02</v>
      </c>
      <c r="H21" s="95">
        <v>18</v>
      </c>
      <c r="I21" s="126" t="s">
        <v>93</v>
      </c>
      <c r="J21" s="127">
        <v>2</v>
      </c>
      <c r="K21" s="97">
        <v>14</v>
      </c>
      <c r="L21" s="127">
        <v>1</v>
      </c>
      <c r="M21" s="128">
        <v>504</v>
      </c>
      <c r="N21" s="124">
        <v>20</v>
      </c>
      <c r="O21" s="125"/>
      <c r="P21" s="75" t="s">
        <v>67</v>
      </c>
      <c r="Q21" s="103">
        <v>36</v>
      </c>
      <c r="R21" s="103"/>
    </row>
    <row r="22" spans="1:18" ht="18" customHeight="1" x14ac:dyDescent="0.35">
      <c r="A22" s="96">
        <v>4</v>
      </c>
      <c r="B22" s="145" t="s">
        <v>98</v>
      </c>
      <c r="C22" s="93" t="s">
        <v>72</v>
      </c>
      <c r="D22" s="93" t="s">
        <v>97</v>
      </c>
      <c r="E22" s="94" t="s">
        <v>78</v>
      </c>
      <c r="F22" s="94" t="s">
        <v>92</v>
      </c>
      <c r="G22" s="95">
        <v>0.02</v>
      </c>
      <c r="H22" s="95">
        <v>10</v>
      </c>
      <c r="I22" s="126" t="s">
        <v>93</v>
      </c>
      <c r="J22" s="127">
        <v>2</v>
      </c>
      <c r="K22" s="97">
        <v>14</v>
      </c>
      <c r="L22" s="127">
        <v>1</v>
      </c>
      <c r="M22" s="128">
        <v>280</v>
      </c>
      <c r="N22" s="124">
        <v>20</v>
      </c>
      <c r="O22" s="125"/>
      <c r="P22" s="75" t="s">
        <v>67</v>
      </c>
      <c r="Q22" s="103">
        <v>20</v>
      </c>
      <c r="R22" s="103"/>
    </row>
    <row r="23" spans="1:18" ht="18" customHeight="1" x14ac:dyDescent="0.35">
      <c r="A23" s="96">
        <v>5</v>
      </c>
      <c r="B23" s="145" t="s">
        <v>98</v>
      </c>
      <c r="C23" s="93" t="s">
        <v>72</v>
      </c>
      <c r="D23" s="93" t="s">
        <v>97</v>
      </c>
      <c r="E23" s="94" t="s">
        <v>77</v>
      </c>
      <c r="F23" s="94" t="s">
        <v>92</v>
      </c>
      <c r="G23" s="95">
        <v>0.02</v>
      </c>
      <c r="H23" s="95">
        <v>13</v>
      </c>
      <c r="I23" s="126" t="s">
        <v>93</v>
      </c>
      <c r="J23" s="127">
        <v>2</v>
      </c>
      <c r="K23" s="97">
        <v>14</v>
      </c>
      <c r="L23" s="127">
        <v>1</v>
      </c>
      <c r="M23" s="128">
        <v>364</v>
      </c>
      <c r="N23" s="124">
        <v>20</v>
      </c>
      <c r="O23" s="125"/>
      <c r="P23" s="75" t="s">
        <v>67</v>
      </c>
      <c r="Q23" s="103">
        <v>26</v>
      </c>
      <c r="R23" s="103"/>
    </row>
    <row r="24" spans="1:18" ht="18" customHeight="1" x14ac:dyDescent="0.35">
      <c r="A24" s="96">
        <v>6</v>
      </c>
      <c r="B24" s="145" t="s">
        <v>98</v>
      </c>
      <c r="C24" s="93" t="s">
        <v>72</v>
      </c>
      <c r="D24" s="93" t="s">
        <v>97</v>
      </c>
      <c r="E24" s="94" t="s">
        <v>74</v>
      </c>
      <c r="F24" s="94" t="s">
        <v>92</v>
      </c>
      <c r="G24" s="95">
        <v>0.02</v>
      </c>
      <c r="H24" s="95">
        <v>25</v>
      </c>
      <c r="I24" s="126" t="s">
        <v>93</v>
      </c>
      <c r="J24" s="127">
        <v>2</v>
      </c>
      <c r="K24" s="97">
        <v>14</v>
      </c>
      <c r="L24" s="127">
        <v>1</v>
      </c>
      <c r="M24" s="128">
        <v>700</v>
      </c>
      <c r="N24" s="124">
        <v>20</v>
      </c>
      <c r="O24" s="125"/>
      <c r="P24" s="75" t="s">
        <v>67</v>
      </c>
      <c r="Q24" s="103">
        <v>50</v>
      </c>
      <c r="R24" s="103"/>
    </row>
    <row r="25" spans="1:18" ht="18" customHeight="1" x14ac:dyDescent="0.35">
      <c r="A25" s="96">
        <v>7</v>
      </c>
      <c r="B25" s="145" t="s">
        <v>98</v>
      </c>
      <c r="C25" s="93" t="s">
        <v>72</v>
      </c>
      <c r="D25" s="93" t="s">
        <v>97</v>
      </c>
      <c r="E25" s="94" t="s">
        <v>95</v>
      </c>
      <c r="F25" s="94" t="s">
        <v>92</v>
      </c>
      <c r="G25" s="95">
        <v>0.02</v>
      </c>
      <c r="H25" s="95">
        <v>12</v>
      </c>
      <c r="I25" s="126" t="s">
        <v>93</v>
      </c>
      <c r="J25" s="127">
        <v>2</v>
      </c>
      <c r="K25" s="97">
        <v>14</v>
      </c>
      <c r="L25" s="127">
        <v>1</v>
      </c>
      <c r="M25" s="128">
        <v>336</v>
      </c>
      <c r="N25" s="124">
        <v>20</v>
      </c>
      <c r="O25" s="125"/>
      <c r="P25" s="75" t="s">
        <v>67</v>
      </c>
      <c r="Q25" s="103">
        <v>24</v>
      </c>
      <c r="R25" s="103"/>
    </row>
    <row r="26" spans="1:18" ht="18" customHeight="1" x14ac:dyDescent="0.35">
      <c r="A26" s="96">
        <v>8</v>
      </c>
      <c r="B26" s="145" t="s">
        <v>98</v>
      </c>
      <c r="C26" s="93" t="s">
        <v>72</v>
      </c>
      <c r="D26" s="93" t="s">
        <v>97</v>
      </c>
      <c r="E26" s="94" t="s">
        <v>96</v>
      </c>
      <c r="F26" s="94" t="s">
        <v>92</v>
      </c>
      <c r="G26" s="95">
        <v>0.02</v>
      </c>
      <c r="H26" s="95">
        <v>3.5</v>
      </c>
      <c r="I26" s="126" t="s">
        <v>93</v>
      </c>
      <c r="J26" s="127">
        <v>2</v>
      </c>
      <c r="K26" s="97">
        <v>14</v>
      </c>
      <c r="L26" s="127">
        <v>3</v>
      </c>
      <c r="M26" s="128">
        <v>294</v>
      </c>
      <c r="N26" s="124">
        <v>20</v>
      </c>
      <c r="O26" s="125"/>
      <c r="P26" s="75" t="s">
        <v>67</v>
      </c>
      <c r="Q26" s="103">
        <v>21</v>
      </c>
      <c r="R26" s="103"/>
    </row>
    <row r="27" spans="1:18" ht="18" customHeight="1" x14ac:dyDescent="0.35">
      <c r="A27" s="96">
        <v>9</v>
      </c>
      <c r="B27" s="145" t="s">
        <v>98</v>
      </c>
      <c r="C27" s="93" t="s">
        <v>72</v>
      </c>
      <c r="D27" s="93" t="s">
        <v>97</v>
      </c>
      <c r="E27" s="94" t="s">
        <v>96</v>
      </c>
      <c r="F27" s="94" t="s">
        <v>92</v>
      </c>
      <c r="G27" s="95">
        <v>0.02</v>
      </c>
      <c r="H27" s="95">
        <v>5.0999999999999996</v>
      </c>
      <c r="I27" s="126" t="s">
        <v>93</v>
      </c>
      <c r="J27" s="127">
        <v>2</v>
      </c>
      <c r="K27" s="97">
        <v>14</v>
      </c>
      <c r="L27" s="127">
        <v>1</v>
      </c>
      <c r="M27" s="128">
        <v>142.79999999999998</v>
      </c>
      <c r="N27" s="124">
        <v>20</v>
      </c>
      <c r="O27" s="125"/>
      <c r="P27" s="75" t="s">
        <v>67</v>
      </c>
      <c r="Q27" s="103">
        <v>10.199999999999999</v>
      </c>
      <c r="R27" s="103"/>
    </row>
    <row r="28" spans="1:18" ht="18" customHeight="1" x14ac:dyDescent="0.35">
      <c r="A28" s="96">
        <v>1</v>
      </c>
      <c r="B28" s="145" t="s">
        <v>100</v>
      </c>
      <c r="C28" s="93" t="s">
        <v>73</v>
      </c>
      <c r="D28" s="93" t="s">
        <v>99</v>
      </c>
      <c r="E28" s="94" t="s">
        <v>68</v>
      </c>
      <c r="F28" s="94" t="s">
        <v>92</v>
      </c>
      <c r="G28" s="95">
        <v>0.02</v>
      </c>
      <c r="H28" s="95">
        <v>37</v>
      </c>
      <c r="I28" s="126" t="s">
        <v>93</v>
      </c>
      <c r="J28" s="127">
        <v>2</v>
      </c>
      <c r="K28" s="97">
        <v>14</v>
      </c>
      <c r="L28" s="127">
        <v>1</v>
      </c>
      <c r="M28" s="128">
        <v>1036</v>
      </c>
      <c r="N28" s="124">
        <v>20</v>
      </c>
      <c r="O28" s="98" t="s">
        <v>100</v>
      </c>
      <c r="P28" s="75" t="s">
        <v>67</v>
      </c>
      <c r="Q28" s="103">
        <v>74</v>
      </c>
      <c r="R28" s="103"/>
    </row>
    <row r="29" spans="1:18" ht="18" customHeight="1" x14ac:dyDescent="0.35">
      <c r="A29" s="96">
        <v>2</v>
      </c>
      <c r="B29" s="145" t="s">
        <v>100</v>
      </c>
      <c r="C29" s="93" t="s">
        <v>73</v>
      </c>
      <c r="D29" s="93" t="s">
        <v>99</v>
      </c>
      <c r="E29" s="94" t="s">
        <v>68</v>
      </c>
      <c r="F29" s="94" t="s">
        <v>92</v>
      </c>
      <c r="G29" s="95">
        <v>0.02</v>
      </c>
      <c r="H29" s="95">
        <v>3.5</v>
      </c>
      <c r="I29" s="126" t="s">
        <v>93</v>
      </c>
      <c r="J29" s="127">
        <v>2</v>
      </c>
      <c r="K29" s="97">
        <v>14</v>
      </c>
      <c r="L29" s="127">
        <v>5</v>
      </c>
      <c r="M29" s="128">
        <v>490</v>
      </c>
      <c r="N29" s="124">
        <v>20</v>
      </c>
      <c r="O29" s="98"/>
      <c r="P29" s="75" t="s">
        <v>67</v>
      </c>
      <c r="Q29" s="103">
        <v>35</v>
      </c>
      <c r="R29" s="103"/>
    </row>
    <row r="30" spans="1:18" ht="18" customHeight="1" x14ac:dyDescent="0.35">
      <c r="A30" s="96">
        <v>3</v>
      </c>
      <c r="B30" s="145" t="s">
        <v>100</v>
      </c>
      <c r="C30" s="93" t="s">
        <v>73</v>
      </c>
      <c r="D30" s="93" t="s">
        <v>99</v>
      </c>
      <c r="E30" s="94" t="s">
        <v>101</v>
      </c>
      <c r="F30" s="94" t="s">
        <v>92</v>
      </c>
      <c r="G30" s="95">
        <v>0.02</v>
      </c>
      <c r="H30" s="95">
        <v>9</v>
      </c>
      <c r="I30" s="126" t="s">
        <v>93</v>
      </c>
      <c r="J30" s="127">
        <v>2</v>
      </c>
      <c r="K30" s="97">
        <v>14</v>
      </c>
      <c r="L30" s="127">
        <v>1</v>
      </c>
      <c r="M30" s="128">
        <v>252</v>
      </c>
      <c r="N30" s="124">
        <v>20</v>
      </c>
      <c r="O30" s="125"/>
      <c r="P30" s="75" t="s">
        <v>67</v>
      </c>
      <c r="Q30" s="103">
        <v>18</v>
      </c>
      <c r="R30" s="103"/>
    </row>
    <row r="31" spans="1:18" ht="18" customHeight="1" x14ac:dyDescent="0.35">
      <c r="A31" s="96">
        <v>4</v>
      </c>
      <c r="B31" s="145" t="s">
        <v>100</v>
      </c>
      <c r="C31" s="93" t="s">
        <v>73</v>
      </c>
      <c r="D31" s="93" t="s">
        <v>99</v>
      </c>
      <c r="E31" s="94" t="s">
        <v>101</v>
      </c>
      <c r="F31" s="94" t="s">
        <v>92</v>
      </c>
      <c r="G31" s="95">
        <v>0.02</v>
      </c>
      <c r="H31" s="95">
        <v>2.4500000000000002</v>
      </c>
      <c r="I31" s="126" t="s">
        <v>93</v>
      </c>
      <c r="J31" s="127">
        <v>2</v>
      </c>
      <c r="K31" s="97">
        <v>14</v>
      </c>
      <c r="L31" s="127">
        <v>1</v>
      </c>
      <c r="M31" s="128">
        <v>68.600000000000009</v>
      </c>
      <c r="N31" s="124">
        <v>20</v>
      </c>
      <c r="O31" s="125"/>
      <c r="P31" s="75" t="s">
        <v>67</v>
      </c>
      <c r="Q31" s="103">
        <v>4.9000000000000004</v>
      </c>
      <c r="R31" s="103"/>
    </row>
    <row r="32" spans="1:18" ht="18" customHeight="1" x14ac:dyDescent="0.35">
      <c r="A32" s="96">
        <v>5</v>
      </c>
      <c r="B32" s="145" t="s">
        <v>100</v>
      </c>
      <c r="C32" s="93" t="s">
        <v>73</v>
      </c>
      <c r="D32" s="93" t="s">
        <v>99</v>
      </c>
      <c r="E32" s="94" t="s">
        <v>101</v>
      </c>
      <c r="F32" s="94" t="s">
        <v>92</v>
      </c>
      <c r="G32" s="95">
        <v>0.02</v>
      </c>
      <c r="H32" s="95">
        <v>3.5</v>
      </c>
      <c r="I32" s="126" t="s">
        <v>93</v>
      </c>
      <c r="J32" s="127">
        <v>2</v>
      </c>
      <c r="K32" s="97">
        <v>14</v>
      </c>
      <c r="L32" s="127">
        <v>2</v>
      </c>
      <c r="M32" s="128">
        <v>196</v>
      </c>
      <c r="N32" s="124">
        <v>20</v>
      </c>
      <c r="O32" s="125"/>
      <c r="P32" s="75" t="s">
        <v>67</v>
      </c>
      <c r="Q32" s="103">
        <v>14</v>
      </c>
      <c r="R32" s="103"/>
    </row>
    <row r="33" spans="1:18" ht="18" customHeight="1" x14ac:dyDescent="0.35">
      <c r="A33" s="96">
        <v>6</v>
      </c>
      <c r="B33" s="145" t="s">
        <v>100</v>
      </c>
      <c r="C33" s="93" t="s">
        <v>73</v>
      </c>
      <c r="D33" s="93" t="s">
        <v>99</v>
      </c>
      <c r="E33" s="94" t="s">
        <v>76</v>
      </c>
      <c r="F33" s="94" t="s">
        <v>92</v>
      </c>
      <c r="G33" s="95">
        <v>0.02</v>
      </c>
      <c r="H33" s="95">
        <v>3.5</v>
      </c>
      <c r="I33" s="126" t="s">
        <v>93</v>
      </c>
      <c r="J33" s="127">
        <v>2</v>
      </c>
      <c r="K33" s="97">
        <v>14</v>
      </c>
      <c r="L33" s="127">
        <v>1</v>
      </c>
      <c r="M33" s="128">
        <v>98</v>
      </c>
      <c r="N33" s="124">
        <v>20</v>
      </c>
      <c r="O33" s="125"/>
      <c r="P33" s="75" t="s">
        <v>67</v>
      </c>
      <c r="Q33" s="103">
        <v>7</v>
      </c>
      <c r="R33" s="103"/>
    </row>
    <row r="34" spans="1:18" ht="18" customHeight="1" x14ac:dyDescent="0.35">
      <c r="A34" s="96">
        <v>7</v>
      </c>
      <c r="B34" s="145" t="s">
        <v>100</v>
      </c>
      <c r="C34" s="93" t="s">
        <v>73</v>
      </c>
      <c r="D34" s="93" t="s">
        <v>99</v>
      </c>
      <c r="E34" s="94" t="s">
        <v>76</v>
      </c>
      <c r="F34" s="94" t="s">
        <v>92</v>
      </c>
      <c r="G34" s="95">
        <v>0.02</v>
      </c>
      <c r="H34" s="95">
        <v>7.5</v>
      </c>
      <c r="I34" s="126" t="s">
        <v>93</v>
      </c>
      <c r="J34" s="127">
        <v>2</v>
      </c>
      <c r="K34" s="97">
        <v>14</v>
      </c>
      <c r="L34" s="127">
        <v>1</v>
      </c>
      <c r="M34" s="128">
        <v>210</v>
      </c>
      <c r="N34" s="124">
        <v>20</v>
      </c>
      <c r="O34" s="125"/>
      <c r="P34" s="75" t="s">
        <v>67</v>
      </c>
      <c r="Q34" s="103">
        <v>15</v>
      </c>
      <c r="R34" s="103"/>
    </row>
    <row r="35" spans="1:18" ht="18" customHeight="1" x14ac:dyDescent="0.35">
      <c r="A35" s="96">
        <v>8</v>
      </c>
      <c r="B35" s="145" t="s">
        <v>100</v>
      </c>
      <c r="C35" s="93" t="s">
        <v>73</v>
      </c>
      <c r="D35" s="93" t="s">
        <v>99</v>
      </c>
      <c r="E35" s="94" t="s">
        <v>76</v>
      </c>
      <c r="F35" s="94" t="s">
        <v>92</v>
      </c>
      <c r="G35" s="95">
        <v>0.02</v>
      </c>
      <c r="H35" s="95">
        <v>10</v>
      </c>
      <c r="I35" s="126" t="s">
        <v>93</v>
      </c>
      <c r="J35" s="127">
        <v>2</v>
      </c>
      <c r="K35" s="97">
        <v>14</v>
      </c>
      <c r="L35" s="127">
        <v>1</v>
      </c>
      <c r="M35" s="128">
        <v>280</v>
      </c>
      <c r="N35" s="124">
        <v>20</v>
      </c>
      <c r="O35" s="125"/>
      <c r="P35" s="75" t="s">
        <v>67</v>
      </c>
      <c r="Q35" s="103">
        <v>20</v>
      </c>
      <c r="R35" s="103"/>
    </row>
    <row r="36" spans="1:18" ht="18" customHeight="1" x14ac:dyDescent="0.35">
      <c r="A36" s="96">
        <v>9</v>
      </c>
      <c r="B36" s="145" t="s">
        <v>100</v>
      </c>
      <c r="C36" s="93" t="s">
        <v>73</v>
      </c>
      <c r="D36" s="93" t="s">
        <v>99</v>
      </c>
      <c r="E36" s="94" t="s">
        <v>76</v>
      </c>
      <c r="F36" s="94" t="s">
        <v>92</v>
      </c>
      <c r="G36" s="95">
        <v>0.02</v>
      </c>
      <c r="H36" s="95">
        <v>7.8</v>
      </c>
      <c r="I36" s="126" t="s">
        <v>93</v>
      </c>
      <c r="J36" s="127">
        <v>2</v>
      </c>
      <c r="K36" s="97">
        <v>14</v>
      </c>
      <c r="L36" s="127">
        <v>1</v>
      </c>
      <c r="M36" s="128">
        <v>218.4</v>
      </c>
      <c r="N36" s="124">
        <v>20</v>
      </c>
      <c r="O36" s="125"/>
      <c r="P36" s="75" t="s">
        <v>67</v>
      </c>
      <c r="Q36" s="103">
        <v>15.6</v>
      </c>
      <c r="R36" s="103"/>
    </row>
    <row r="37" spans="1:18" ht="18" customHeight="1" x14ac:dyDescent="0.35">
      <c r="A37" s="96">
        <v>10</v>
      </c>
      <c r="B37" s="145" t="s">
        <v>100</v>
      </c>
      <c r="C37" s="93" t="s">
        <v>73</v>
      </c>
      <c r="D37" s="93" t="s">
        <v>99</v>
      </c>
      <c r="E37" s="94" t="s">
        <v>71</v>
      </c>
      <c r="F37" s="94" t="s">
        <v>92</v>
      </c>
      <c r="G37" s="95">
        <v>0.02</v>
      </c>
      <c r="H37" s="95">
        <v>26</v>
      </c>
      <c r="I37" s="126" t="s">
        <v>93</v>
      </c>
      <c r="J37" s="127">
        <v>2</v>
      </c>
      <c r="K37" s="97">
        <v>14</v>
      </c>
      <c r="L37" s="127">
        <v>1</v>
      </c>
      <c r="M37" s="128">
        <v>728</v>
      </c>
      <c r="N37" s="124">
        <v>20</v>
      </c>
      <c r="O37" s="125"/>
      <c r="P37" s="75" t="s">
        <v>67</v>
      </c>
      <c r="Q37" s="103">
        <v>52</v>
      </c>
      <c r="R37" s="103"/>
    </row>
    <row r="38" spans="1:18" ht="18" customHeight="1" x14ac:dyDescent="0.35">
      <c r="A38" s="96">
        <v>11</v>
      </c>
      <c r="B38" s="145" t="s">
        <v>100</v>
      </c>
      <c r="C38" s="93" t="s">
        <v>73</v>
      </c>
      <c r="D38" s="93" t="s">
        <v>99</v>
      </c>
      <c r="E38" s="94" t="s">
        <v>71</v>
      </c>
      <c r="F38" s="94" t="s">
        <v>92</v>
      </c>
      <c r="G38" s="95">
        <v>0.02</v>
      </c>
      <c r="H38" s="95">
        <v>3.5</v>
      </c>
      <c r="I38" s="126" t="s">
        <v>93</v>
      </c>
      <c r="J38" s="127">
        <v>2</v>
      </c>
      <c r="K38" s="97">
        <v>14</v>
      </c>
      <c r="L38" s="127">
        <v>1</v>
      </c>
      <c r="M38" s="128">
        <v>98</v>
      </c>
      <c r="N38" s="124">
        <v>20</v>
      </c>
      <c r="O38" s="125"/>
      <c r="P38" s="75" t="s">
        <v>67</v>
      </c>
      <c r="Q38" s="103">
        <v>7</v>
      </c>
      <c r="R38" s="103"/>
    </row>
    <row r="39" spans="1:18" ht="18" customHeight="1" x14ac:dyDescent="0.35">
      <c r="A39" s="96">
        <v>12</v>
      </c>
      <c r="B39" s="145" t="s">
        <v>102</v>
      </c>
      <c r="C39" s="93" t="s">
        <v>73</v>
      </c>
      <c r="D39" s="93" t="s">
        <v>99</v>
      </c>
      <c r="E39" s="94" t="s">
        <v>77</v>
      </c>
      <c r="F39" s="94" t="s">
        <v>92</v>
      </c>
      <c r="G39" s="95">
        <v>0.02</v>
      </c>
      <c r="H39" s="95">
        <v>4</v>
      </c>
      <c r="I39" s="126" t="s">
        <v>93</v>
      </c>
      <c r="J39" s="127">
        <v>2</v>
      </c>
      <c r="K39" s="97">
        <v>14</v>
      </c>
      <c r="L39" s="127">
        <v>1</v>
      </c>
      <c r="M39" s="128">
        <v>112</v>
      </c>
      <c r="N39" s="124">
        <v>20</v>
      </c>
      <c r="O39" s="98" t="s">
        <v>102</v>
      </c>
      <c r="P39" s="75" t="s">
        <v>67</v>
      </c>
      <c r="Q39" s="103">
        <v>8</v>
      </c>
      <c r="R39" s="103"/>
    </row>
    <row r="40" spans="1:18" ht="18" customHeight="1" x14ac:dyDescent="0.35">
      <c r="A40" s="96">
        <v>13</v>
      </c>
      <c r="B40" s="145" t="s">
        <v>102</v>
      </c>
      <c r="C40" s="93" t="s">
        <v>73</v>
      </c>
      <c r="D40" s="93" t="s">
        <v>99</v>
      </c>
      <c r="E40" s="94" t="s">
        <v>77</v>
      </c>
      <c r="F40" s="94" t="s">
        <v>92</v>
      </c>
      <c r="G40" s="95">
        <v>0.02</v>
      </c>
      <c r="H40" s="95">
        <v>3.5</v>
      </c>
      <c r="I40" s="126" t="s">
        <v>93</v>
      </c>
      <c r="J40" s="127">
        <v>2</v>
      </c>
      <c r="K40" s="97">
        <v>14</v>
      </c>
      <c r="L40" s="127">
        <v>2</v>
      </c>
      <c r="M40" s="128">
        <v>196</v>
      </c>
      <c r="N40" s="124">
        <v>20</v>
      </c>
      <c r="O40" s="98"/>
      <c r="P40" s="75" t="s">
        <v>67</v>
      </c>
      <c r="Q40" s="103">
        <v>14</v>
      </c>
      <c r="R40" s="103"/>
    </row>
    <row r="41" spans="1:18" ht="18" customHeight="1" x14ac:dyDescent="0.35">
      <c r="A41" s="96">
        <v>14</v>
      </c>
      <c r="B41" s="145" t="s">
        <v>102</v>
      </c>
      <c r="C41" s="93" t="s">
        <v>73</v>
      </c>
      <c r="D41" s="93" t="s">
        <v>99</v>
      </c>
      <c r="E41" s="94" t="s">
        <v>78</v>
      </c>
      <c r="F41" s="94" t="s">
        <v>92</v>
      </c>
      <c r="G41" s="95">
        <v>0.02</v>
      </c>
      <c r="H41" s="95">
        <v>3.5</v>
      </c>
      <c r="I41" s="126" t="s">
        <v>93</v>
      </c>
      <c r="J41" s="127">
        <v>2</v>
      </c>
      <c r="K41" s="97">
        <v>14</v>
      </c>
      <c r="L41" s="127">
        <v>1</v>
      </c>
      <c r="M41" s="128">
        <v>98</v>
      </c>
      <c r="N41" s="124">
        <v>20</v>
      </c>
      <c r="O41" s="125"/>
      <c r="P41" s="75" t="s">
        <v>67</v>
      </c>
      <c r="Q41" s="103">
        <v>7</v>
      </c>
      <c r="R41" s="103"/>
    </row>
    <row r="42" spans="1:18" ht="18" customHeight="1" x14ac:dyDescent="0.35">
      <c r="A42" s="96">
        <v>15</v>
      </c>
      <c r="B42" s="145" t="s">
        <v>102</v>
      </c>
      <c r="C42" s="93" t="s">
        <v>73</v>
      </c>
      <c r="D42" s="93" t="s">
        <v>99</v>
      </c>
      <c r="E42" s="94" t="s">
        <v>78</v>
      </c>
      <c r="F42" s="94" t="s">
        <v>92</v>
      </c>
      <c r="G42" s="95">
        <v>0.02</v>
      </c>
      <c r="H42" s="95">
        <v>3.5</v>
      </c>
      <c r="I42" s="126" t="s">
        <v>93</v>
      </c>
      <c r="J42" s="127">
        <v>2</v>
      </c>
      <c r="K42" s="97">
        <v>14</v>
      </c>
      <c r="L42" s="127">
        <v>2</v>
      </c>
      <c r="M42" s="128">
        <v>196</v>
      </c>
      <c r="N42" s="124">
        <v>20</v>
      </c>
      <c r="O42" s="125"/>
      <c r="P42" s="75" t="s">
        <v>67</v>
      </c>
      <c r="Q42" s="103">
        <v>14</v>
      </c>
      <c r="R42" s="103"/>
    </row>
    <row r="43" spans="1:18" ht="18" customHeight="1" x14ac:dyDescent="0.35">
      <c r="A43" s="96">
        <v>16</v>
      </c>
      <c r="B43" s="145" t="s">
        <v>102</v>
      </c>
      <c r="C43" s="93" t="s">
        <v>73</v>
      </c>
      <c r="D43" s="93" t="s">
        <v>99</v>
      </c>
      <c r="E43" s="94" t="s">
        <v>81</v>
      </c>
      <c r="F43" s="94" t="s">
        <v>92</v>
      </c>
      <c r="G43" s="95">
        <v>0.02</v>
      </c>
      <c r="H43" s="95">
        <v>4</v>
      </c>
      <c r="I43" s="126" t="s">
        <v>93</v>
      </c>
      <c r="J43" s="127">
        <v>2</v>
      </c>
      <c r="K43" s="97">
        <v>14</v>
      </c>
      <c r="L43" s="127">
        <v>2</v>
      </c>
      <c r="M43" s="128">
        <v>224</v>
      </c>
      <c r="N43" s="124">
        <v>20</v>
      </c>
      <c r="O43" s="125"/>
      <c r="P43" s="75" t="s">
        <v>67</v>
      </c>
      <c r="Q43" s="103">
        <v>16</v>
      </c>
      <c r="R43" s="103"/>
    </row>
    <row r="44" spans="1:18" ht="18" customHeight="1" x14ac:dyDescent="0.35">
      <c r="A44" s="96">
        <v>17</v>
      </c>
      <c r="B44" s="145" t="s">
        <v>102</v>
      </c>
      <c r="C44" s="93" t="s">
        <v>73</v>
      </c>
      <c r="D44" s="93" t="s">
        <v>99</v>
      </c>
      <c r="E44" s="94" t="s">
        <v>81</v>
      </c>
      <c r="F44" s="94" t="s">
        <v>92</v>
      </c>
      <c r="G44" s="95">
        <v>0.02</v>
      </c>
      <c r="H44" s="95">
        <v>2.5</v>
      </c>
      <c r="I44" s="126" t="s">
        <v>93</v>
      </c>
      <c r="J44" s="127">
        <v>2</v>
      </c>
      <c r="K44" s="97">
        <v>14</v>
      </c>
      <c r="L44" s="127">
        <v>2</v>
      </c>
      <c r="M44" s="128">
        <v>140</v>
      </c>
      <c r="N44" s="124">
        <v>20</v>
      </c>
      <c r="O44" s="125"/>
      <c r="P44" s="75" t="s">
        <v>67</v>
      </c>
      <c r="Q44" s="103">
        <v>10</v>
      </c>
      <c r="R44" s="103"/>
    </row>
    <row r="45" spans="1:18" ht="18" customHeight="1" x14ac:dyDescent="0.35">
      <c r="A45" s="96">
        <v>18</v>
      </c>
      <c r="B45" s="145" t="s">
        <v>102</v>
      </c>
      <c r="C45" s="93" t="s">
        <v>73</v>
      </c>
      <c r="D45" s="93" t="s">
        <v>99</v>
      </c>
      <c r="E45" s="94" t="s">
        <v>75</v>
      </c>
      <c r="F45" s="94" t="s">
        <v>92</v>
      </c>
      <c r="G45" s="95">
        <v>0.02</v>
      </c>
      <c r="H45" s="95">
        <v>8.5</v>
      </c>
      <c r="I45" s="126" t="s">
        <v>93</v>
      </c>
      <c r="J45" s="127">
        <v>2</v>
      </c>
      <c r="K45" s="97">
        <v>14</v>
      </c>
      <c r="L45" s="127">
        <v>1</v>
      </c>
      <c r="M45" s="128">
        <v>238</v>
      </c>
      <c r="N45" s="124">
        <v>20</v>
      </c>
      <c r="O45" s="125"/>
      <c r="P45" s="75" t="s">
        <v>67</v>
      </c>
      <c r="Q45" s="103">
        <v>17</v>
      </c>
      <c r="R45" s="103"/>
    </row>
    <row r="46" spans="1:18" ht="18" customHeight="1" x14ac:dyDescent="0.35">
      <c r="A46" s="96">
        <v>19</v>
      </c>
      <c r="B46" s="145" t="s">
        <v>102</v>
      </c>
      <c r="C46" s="93" t="s">
        <v>73</v>
      </c>
      <c r="D46" s="93" t="s">
        <v>99</v>
      </c>
      <c r="E46" s="94" t="s">
        <v>103</v>
      </c>
      <c r="F46" s="94" t="s">
        <v>92</v>
      </c>
      <c r="G46" s="95">
        <v>0.02</v>
      </c>
      <c r="H46" s="95">
        <v>2.5</v>
      </c>
      <c r="I46" s="126" t="s">
        <v>93</v>
      </c>
      <c r="J46" s="127">
        <v>2</v>
      </c>
      <c r="K46" s="97">
        <v>14</v>
      </c>
      <c r="L46" s="127">
        <v>2</v>
      </c>
      <c r="M46" s="128">
        <v>140</v>
      </c>
      <c r="N46" s="124">
        <v>20</v>
      </c>
      <c r="O46" s="125"/>
      <c r="P46" s="75" t="s">
        <v>67</v>
      </c>
      <c r="Q46" s="103">
        <v>10</v>
      </c>
      <c r="R46" s="103"/>
    </row>
    <row r="47" spans="1:18" ht="18" customHeight="1" x14ac:dyDescent="0.35">
      <c r="A47" s="96">
        <v>20</v>
      </c>
      <c r="B47" s="145" t="s">
        <v>102</v>
      </c>
      <c r="C47" s="93" t="s">
        <v>73</v>
      </c>
      <c r="D47" s="93" t="s">
        <v>99</v>
      </c>
      <c r="E47" s="94" t="s">
        <v>103</v>
      </c>
      <c r="F47" s="94" t="s">
        <v>92</v>
      </c>
      <c r="G47" s="95">
        <v>0.02</v>
      </c>
      <c r="H47" s="95">
        <v>3.5</v>
      </c>
      <c r="I47" s="126" t="s">
        <v>93</v>
      </c>
      <c r="J47" s="127">
        <v>2</v>
      </c>
      <c r="K47" s="97">
        <v>14</v>
      </c>
      <c r="L47" s="127">
        <v>4</v>
      </c>
      <c r="M47" s="128">
        <v>392</v>
      </c>
      <c r="N47" s="124">
        <v>20</v>
      </c>
      <c r="O47" s="125"/>
      <c r="P47" s="75" t="s">
        <v>67</v>
      </c>
      <c r="Q47" s="103">
        <v>28</v>
      </c>
      <c r="R47" s="103"/>
    </row>
    <row r="48" spans="1:18" ht="18" customHeight="1" x14ac:dyDescent="0.35">
      <c r="A48" s="96">
        <v>1</v>
      </c>
      <c r="B48" s="145" t="s">
        <v>105</v>
      </c>
      <c r="C48" s="93" t="s">
        <v>79</v>
      </c>
      <c r="D48" s="93" t="s">
        <v>104</v>
      </c>
      <c r="E48" s="94" t="s">
        <v>75</v>
      </c>
      <c r="F48" s="94" t="s">
        <v>92</v>
      </c>
      <c r="G48" s="95">
        <v>0.02</v>
      </c>
      <c r="H48" s="95">
        <v>9</v>
      </c>
      <c r="I48" s="126" t="s">
        <v>93</v>
      </c>
      <c r="J48" s="127">
        <v>2</v>
      </c>
      <c r="K48" s="97">
        <v>14</v>
      </c>
      <c r="L48" s="127">
        <v>1</v>
      </c>
      <c r="M48" s="128">
        <v>252</v>
      </c>
      <c r="N48" s="124">
        <v>20</v>
      </c>
      <c r="O48" s="98" t="s">
        <v>105</v>
      </c>
      <c r="P48" s="75" t="s">
        <v>67</v>
      </c>
      <c r="Q48" s="103">
        <v>18</v>
      </c>
      <c r="R48" s="103"/>
    </row>
    <row r="49" spans="1:18" ht="18" customHeight="1" x14ac:dyDescent="0.35">
      <c r="A49" s="96">
        <v>2</v>
      </c>
      <c r="B49" s="145" t="s">
        <v>105</v>
      </c>
      <c r="C49" s="93" t="s">
        <v>79</v>
      </c>
      <c r="D49" s="93" t="s">
        <v>104</v>
      </c>
      <c r="E49" s="94" t="s">
        <v>75</v>
      </c>
      <c r="F49" s="94" t="s">
        <v>92</v>
      </c>
      <c r="G49" s="95">
        <v>0.02</v>
      </c>
      <c r="H49" s="95">
        <v>4</v>
      </c>
      <c r="I49" s="126" t="s">
        <v>93</v>
      </c>
      <c r="J49" s="127">
        <v>2</v>
      </c>
      <c r="K49" s="97">
        <v>14</v>
      </c>
      <c r="L49" s="127">
        <v>2</v>
      </c>
      <c r="M49" s="128">
        <v>224</v>
      </c>
      <c r="N49" s="124">
        <v>20</v>
      </c>
      <c r="O49" s="98"/>
      <c r="P49" s="75" t="s">
        <v>67</v>
      </c>
      <c r="Q49" s="103">
        <v>16</v>
      </c>
      <c r="R49" s="103"/>
    </row>
    <row r="50" spans="1:18" ht="18" customHeight="1" x14ac:dyDescent="0.35">
      <c r="A50" s="96">
        <v>3</v>
      </c>
      <c r="B50" s="145" t="s">
        <v>105</v>
      </c>
      <c r="C50" s="93" t="s">
        <v>79</v>
      </c>
      <c r="D50" s="93" t="s">
        <v>104</v>
      </c>
      <c r="E50" s="94" t="s">
        <v>106</v>
      </c>
      <c r="F50" s="94" t="s">
        <v>92</v>
      </c>
      <c r="G50" s="95">
        <v>0.02</v>
      </c>
      <c r="H50" s="95">
        <v>3</v>
      </c>
      <c r="I50" s="126" t="s">
        <v>93</v>
      </c>
      <c r="J50" s="127">
        <v>2</v>
      </c>
      <c r="K50" s="97">
        <v>14</v>
      </c>
      <c r="L50" s="127">
        <v>1</v>
      </c>
      <c r="M50" s="128">
        <v>84</v>
      </c>
      <c r="N50" s="124">
        <v>20</v>
      </c>
      <c r="O50" s="125"/>
      <c r="P50" s="75" t="s">
        <v>67</v>
      </c>
      <c r="Q50" s="103">
        <v>6</v>
      </c>
      <c r="R50" s="103"/>
    </row>
    <row r="51" spans="1:18" ht="18" customHeight="1" x14ac:dyDescent="0.35">
      <c r="A51" s="96">
        <v>4</v>
      </c>
      <c r="B51" s="145" t="s">
        <v>105</v>
      </c>
      <c r="C51" s="93" t="s">
        <v>79</v>
      </c>
      <c r="D51" s="93" t="s">
        <v>104</v>
      </c>
      <c r="E51" s="94" t="s">
        <v>106</v>
      </c>
      <c r="F51" s="94" t="s">
        <v>92</v>
      </c>
      <c r="G51" s="95">
        <v>0.02</v>
      </c>
      <c r="H51" s="95">
        <v>4</v>
      </c>
      <c r="I51" s="126" t="s">
        <v>93</v>
      </c>
      <c r="J51" s="127">
        <v>2</v>
      </c>
      <c r="K51" s="97">
        <v>14</v>
      </c>
      <c r="L51" s="127">
        <v>2</v>
      </c>
      <c r="M51" s="128">
        <v>224</v>
      </c>
      <c r="N51" s="124">
        <v>20</v>
      </c>
      <c r="O51" s="125"/>
      <c r="P51" s="75" t="s">
        <v>67</v>
      </c>
      <c r="Q51" s="103">
        <v>16</v>
      </c>
      <c r="R51" s="103"/>
    </row>
    <row r="52" spans="1:18" ht="18" customHeight="1" x14ac:dyDescent="0.35">
      <c r="A52" s="96">
        <v>5</v>
      </c>
      <c r="B52" s="145" t="s">
        <v>105</v>
      </c>
      <c r="C52" s="93" t="s">
        <v>79</v>
      </c>
      <c r="D52" s="93" t="s">
        <v>104</v>
      </c>
      <c r="E52" s="94" t="s">
        <v>74</v>
      </c>
      <c r="F52" s="94" t="s">
        <v>92</v>
      </c>
      <c r="G52" s="95">
        <v>0.02</v>
      </c>
      <c r="H52" s="95">
        <v>8.3000000000000007</v>
      </c>
      <c r="I52" s="126" t="s">
        <v>93</v>
      </c>
      <c r="J52" s="127">
        <v>2</v>
      </c>
      <c r="K52" s="97">
        <v>14</v>
      </c>
      <c r="L52" s="127">
        <v>2</v>
      </c>
      <c r="M52" s="128">
        <v>464.80000000000007</v>
      </c>
      <c r="N52" s="124">
        <v>20</v>
      </c>
      <c r="O52" s="125"/>
      <c r="P52" s="75" t="s">
        <v>67</v>
      </c>
      <c r="Q52" s="103">
        <v>33.200000000000003</v>
      </c>
      <c r="R52" s="103"/>
    </row>
    <row r="53" spans="1:18" ht="18" customHeight="1" x14ac:dyDescent="0.35">
      <c r="A53" s="96">
        <v>6</v>
      </c>
      <c r="B53" s="145" t="s">
        <v>105</v>
      </c>
      <c r="C53" s="93" t="s">
        <v>79</v>
      </c>
      <c r="D53" s="93" t="s">
        <v>104</v>
      </c>
      <c r="E53" s="94" t="s">
        <v>74</v>
      </c>
      <c r="F53" s="94" t="s">
        <v>92</v>
      </c>
      <c r="G53" s="95">
        <v>0.02</v>
      </c>
      <c r="H53" s="95">
        <v>2.8</v>
      </c>
      <c r="I53" s="126" t="s">
        <v>93</v>
      </c>
      <c r="J53" s="127">
        <v>2</v>
      </c>
      <c r="K53" s="97">
        <v>14</v>
      </c>
      <c r="L53" s="127">
        <v>4</v>
      </c>
      <c r="M53" s="128">
        <v>313.59999999999997</v>
      </c>
      <c r="N53" s="124">
        <v>20</v>
      </c>
      <c r="O53" s="125"/>
      <c r="P53" s="75" t="s">
        <v>67</v>
      </c>
      <c r="Q53" s="103">
        <v>22.4</v>
      </c>
      <c r="R53" s="103"/>
    </row>
    <row r="54" spans="1:18" ht="18" customHeight="1" x14ac:dyDescent="0.35">
      <c r="A54" s="96">
        <v>7</v>
      </c>
      <c r="B54" s="145" t="s">
        <v>105</v>
      </c>
      <c r="C54" s="93" t="s">
        <v>79</v>
      </c>
      <c r="D54" s="93" t="s">
        <v>104</v>
      </c>
      <c r="E54" s="94" t="s">
        <v>107</v>
      </c>
      <c r="F54" s="94" t="s">
        <v>92</v>
      </c>
      <c r="G54" s="95">
        <v>0.02</v>
      </c>
      <c r="H54" s="95">
        <v>5.5</v>
      </c>
      <c r="I54" s="126" t="s">
        <v>93</v>
      </c>
      <c r="J54" s="127">
        <v>2</v>
      </c>
      <c r="K54" s="97">
        <v>14</v>
      </c>
      <c r="L54" s="127">
        <v>1</v>
      </c>
      <c r="M54" s="128">
        <v>154</v>
      </c>
      <c r="N54" s="124">
        <v>20</v>
      </c>
      <c r="O54" s="125"/>
      <c r="P54" s="75" t="s">
        <v>67</v>
      </c>
      <c r="Q54" s="103">
        <v>11</v>
      </c>
      <c r="R54" s="103"/>
    </row>
    <row r="55" spans="1:18" ht="18" customHeight="1" x14ac:dyDescent="0.35">
      <c r="A55" s="96">
        <v>8</v>
      </c>
      <c r="B55" s="145" t="s">
        <v>105</v>
      </c>
      <c r="C55" s="93" t="s">
        <v>79</v>
      </c>
      <c r="D55" s="93" t="s">
        <v>104</v>
      </c>
      <c r="E55" s="94" t="s">
        <v>107</v>
      </c>
      <c r="F55" s="94" t="s">
        <v>92</v>
      </c>
      <c r="G55" s="95">
        <v>0.02</v>
      </c>
      <c r="H55" s="95">
        <v>4</v>
      </c>
      <c r="I55" s="126" t="s">
        <v>93</v>
      </c>
      <c r="J55" s="127">
        <v>2</v>
      </c>
      <c r="K55" s="97">
        <v>14</v>
      </c>
      <c r="L55" s="127">
        <v>1</v>
      </c>
      <c r="M55" s="128">
        <v>112</v>
      </c>
      <c r="N55" s="124">
        <v>20</v>
      </c>
      <c r="O55" s="125"/>
      <c r="P55" s="75" t="s">
        <v>67</v>
      </c>
      <c r="Q55" s="103">
        <v>8</v>
      </c>
      <c r="R55" s="103"/>
    </row>
    <row r="56" spans="1:18" ht="18" customHeight="1" x14ac:dyDescent="0.35">
      <c r="A56" s="96">
        <v>9</v>
      </c>
      <c r="B56" s="145" t="s">
        <v>105</v>
      </c>
      <c r="C56" s="93" t="s">
        <v>79</v>
      </c>
      <c r="D56" s="93" t="s">
        <v>104</v>
      </c>
      <c r="E56" s="94" t="s">
        <v>77</v>
      </c>
      <c r="F56" s="94" t="s">
        <v>92</v>
      </c>
      <c r="G56" s="95">
        <v>0.02</v>
      </c>
      <c r="H56" s="95">
        <v>2.8</v>
      </c>
      <c r="I56" s="126" t="s">
        <v>93</v>
      </c>
      <c r="J56" s="127">
        <v>2</v>
      </c>
      <c r="K56" s="97">
        <v>14</v>
      </c>
      <c r="L56" s="127">
        <v>1</v>
      </c>
      <c r="M56" s="128">
        <v>78.399999999999991</v>
      </c>
      <c r="N56" s="124">
        <v>20</v>
      </c>
      <c r="O56" s="125"/>
      <c r="P56" s="75" t="s">
        <v>67</v>
      </c>
      <c r="Q56" s="103">
        <v>5.6</v>
      </c>
      <c r="R56" s="103"/>
    </row>
    <row r="57" spans="1:18" ht="18" customHeight="1" x14ac:dyDescent="0.35">
      <c r="A57" s="96">
        <v>10</v>
      </c>
      <c r="B57" s="145" t="s">
        <v>105</v>
      </c>
      <c r="C57" s="93" t="s">
        <v>79</v>
      </c>
      <c r="D57" s="93" t="s">
        <v>104</v>
      </c>
      <c r="E57" s="94" t="s">
        <v>77</v>
      </c>
      <c r="F57" s="94" t="s">
        <v>92</v>
      </c>
      <c r="G57" s="95">
        <v>0.02</v>
      </c>
      <c r="H57" s="95">
        <v>4</v>
      </c>
      <c r="I57" s="126" t="s">
        <v>93</v>
      </c>
      <c r="J57" s="127">
        <v>2</v>
      </c>
      <c r="K57" s="97">
        <v>14</v>
      </c>
      <c r="L57" s="127">
        <v>1</v>
      </c>
      <c r="M57" s="128">
        <v>112</v>
      </c>
      <c r="N57" s="124">
        <v>20</v>
      </c>
      <c r="O57" s="125"/>
      <c r="P57" s="75" t="s">
        <v>67</v>
      </c>
      <c r="Q57" s="103">
        <v>8</v>
      </c>
      <c r="R57" s="103"/>
    </row>
    <row r="58" spans="1:18" ht="18" customHeight="1" x14ac:dyDescent="0.35">
      <c r="A58" s="96">
        <v>11</v>
      </c>
      <c r="B58" s="145" t="s">
        <v>105</v>
      </c>
      <c r="C58" s="93" t="s">
        <v>79</v>
      </c>
      <c r="D58" s="93" t="s">
        <v>104</v>
      </c>
      <c r="E58" s="94" t="s">
        <v>108</v>
      </c>
      <c r="F58" s="94" t="s">
        <v>92</v>
      </c>
      <c r="G58" s="95">
        <v>0.02</v>
      </c>
      <c r="H58" s="95">
        <v>2.5</v>
      </c>
      <c r="I58" s="126" t="s">
        <v>93</v>
      </c>
      <c r="J58" s="127">
        <v>2</v>
      </c>
      <c r="K58" s="97">
        <v>14</v>
      </c>
      <c r="L58" s="127">
        <v>2</v>
      </c>
      <c r="M58" s="128">
        <v>140</v>
      </c>
      <c r="N58" s="124">
        <v>20</v>
      </c>
      <c r="O58" s="125"/>
      <c r="P58" s="75" t="s">
        <v>67</v>
      </c>
      <c r="Q58" s="103">
        <v>10</v>
      </c>
      <c r="R58" s="103"/>
    </row>
    <row r="59" spans="1:18" ht="18" customHeight="1" x14ac:dyDescent="0.35">
      <c r="A59" s="96">
        <v>12</v>
      </c>
      <c r="B59" s="145" t="s">
        <v>105</v>
      </c>
      <c r="C59" s="93" t="s">
        <v>79</v>
      </c>
      <c r="D59" s="93" t="s">
        <v>104</v>
      </c>
      <c r="E59" s="94" t="s">
        <v>108</v>
      </c>
      <c r="F59" s="94" t="s">
        <v>92</v>
      </c>
      <c r="G59" s="95">
        <v>0.02</v>
      </c>
      <c r="H59" s="95">
        <v>4</v>
      </c>
      <c r="I59" s="126" t="s">
        <v>93</v>
      </c>
      <c r="J59" s="127">
        <v>2</v>
      </c>
      <c r="K59" s="97">
        <v>14</v>
      </c>
      <c r="L59" s="127">
        <v>4</v>
      </c>
      <c r="M59" s="128">
        <v>448</v>
      </c>
      <c r="N59" s="124">
        <v>20</v>
      </c>
      <c r="O59" s="125"/>
      <c r="P59" s="75" t="s">
        <v>67</v>
      </c>
      <c r="Q59" s="103">
        <v>32</v>
      </c>
      <c r="R59" s="103"/>
    </row>
    <row r="60" spans="1:18" ht="18" customHeight="1" x14ac:dyDescent="0.35">
      <c r="A60" s="96">
        <v>1</v>
      </c>
      <c r="B60" s="145" t="s">
        <v>111</v>
      </c>
      <c r="C60" s="93" t="s">
        <v>80</v>
      </c>
      <c r="D60" s="93" t="s">
        <v>109</v>
      </c>
      <c r="E60" s="94" t="s">
        <v>110</v>
      </c>
      <c r="F60" s="94" t="s">
        <v>92</v>
      </c>
      <c r="G60" s="95">
        <v>0.02</v>
      </c>
      <c r="H60" s="95">
        <v>9.8000000000000007</v>
      </c>
      <c r="I60" s="126" t="s">
        <v>93</v>
      </c>
      <c r="J60" s="127">
        <v>1</v>
      </c>
      <c r="K60" s="97">
        <v>14</v>
      </c>
      <c r="L60" s="127">
        <v>1</v>
      </c>
      <c r="M60" s="128">
        <v>137.20000000000002</v>
      </c>
      <c r="N60" s="124">
        <v>20</v>
      </c>
      <c r="O60" s="98" t="s">
        <v>111</v>
      </c>
      <c r="P60" s="129" t="s">
        <v>69</v>
      </c>
      <c r="Q60" s="103">
        <v>9.8000000000000007</v>
      </c>
      <c r="R60" s="103"/>
    </row>
    <row r="61" spans="1:18" ht="18" customHeight="1" x14ac:dyDescent="0.35">
      <c r="A61" s="96">
        <v>2</v>
      </c>
      <c r="B61" s="145" t="s">
        <v>111</v>
      </c>
      <c r="C61" s="93" t="s">
        <v>80</v>
      </c>
      <c r="D61" s="93" t="s">
        <v>109</v>
      </c>
      <c r="E61" s="94" t="s">
        <v>110</v>
      </c>
      <c r="F61" s="94" t="s">
        <v>92</v>
      </c>
      <c r="G61" s="95">
        <v>0.02</v>
      </c>
      <c r="H61" s="95">
        <v>2.6</v>
      </c>
      <c r="I61" s="126" t="s">
        <v>93</v>
      </c>
      <c r="J61" s="127">
        <v>1</v>
      </c>
      <c r="K61" s="97">
        <v>14</v>
      </c>
      <c r="L61" s="127">
        <v>4</v>
      </c>
      <c r="M61" s="128">
        <v>145.6</v>
      </c>
      <c r="N61" s="124">
        <v>20</v>
      </c>
      <c r="O61" s="98"/>
      <c r="P61" s="129" t="s">
        <v>69</v>
      </c>
      <c r="Q61" s="103">
        <v>10.4</v>
      </c>
      <c r="R61" s="103"/>
    </row>
    <row r="62" spans="1:18" ht="18" customHeight="1" x14ac:dyDescent="0.35">
      <c r="A62" s="96">
        <v>3</v>
      </c>
      <c r="B62" s="145" t="s">
        <v>111</v>
      </c>
      <c r="C62" s="93" t="s">
        <v>80</v>
      </c>
      <c r="D62" s="93" t="s">
        <v>109</v>
      </c>
      <c r="E62" s="94" t="s">
        <v>110</v>
      </c>
      <c r="F62" s="94" t="s">
        <v>92</v>
      </c>
      <c r="G62" s="95">
        <v>0.02</v>
      </c>
      <c r="H62" s="95">
        <v>7.8</v>
      </c>
      <c r="I62" s="126" t="s">
        <v>93</v>
      </c>
      <c r="J62" s="127">
        <v>1</v>
      </c>
      <c r="K62" s="97">
        <v>14</v>
      </c>
      <c r="L62" s="127">
        <v>1</v>
      </c>
      <c r="M62" s="128">
        <v>109.2</v>
      </c>
      <c r="N62" s="124">
        <v>20</v>
      </c>
      <c r="O62" s="125"/>
      <c r="P62" s="129" t="s">
        <v>69</v>
      </c>
      <c r="Q62" s="103">
        <v>7.8</v>
      </c>
      <c r="R62" s="103"/>
    </row>
    <row r="63" spans="1:18" ht="18" customHeight="1" x14ac:dyDescent="0.35">
      <c r="A63" s="96">
        <v>4</v>
      </c>
      <c r="B63" s="145" t="s">
        <v>111</v>
      </c>
      <c r="C63" s="93" t="s">
        <v>80</v>
      </c>
      <c r="D63" s="93" t="s">
        <v>109</v>
      </c>
      <c r="E63" s="94" t="s">
        <v>71</v>
      </c>
      <c r="F63" s="94" t="s">
        <v>92</v>
      </c>
      <c r="G63" s="95">
        <v>0.02</v>
      </c>
      <c r="H63" s="95">
        <v>112.7</v>
      </c>
      <c r="I63" s="126" t="s">
        <v>93</v>
      </c>
      <c r="J63" s="127">
        <v>1</v>
      </c>
      <c r="K63" s="97">
        <v>14</v>
      </c>
      <c r="L63" s="127">
        <v>1</v>
      </c>
      <c r="M63" s="128">
        <v>1577.8</v>
      </c>
      <c r="N63" s="124">
        <v>20</v>
      </c>
      <c r="O63" s="125"/>
      <c r="P63" s="129" t="s">
        <v>69</v>
      </c>
      <c r="Q63" s="103">
        <v>112.7</v>
      </c>
      <c r="R63" s="103"/>
    </row>
    <row r="64" spans="1:18" ht="18" customHeight="1" x14ac:dyDescent="0.35">
      <c r="A64" s="96">
        <v>5</v>
      </c>
      <c r="B64" s="145" t="s">
        <v>111</v>
      </c>
      <c r="C64" s="93" t="s">
        <v>80</v>
      </c>
      <c r="D64" s="93" t="s">
        <v>109</v>
      </c>
      <c r="E64" s="94" t="s">
        <v>71</v>
      </c>
      <c r="F64" s="94" t="s">
        <v>92</v>
      </c>
      <c r="G64" s="95">
        <v>0.02</v>
      </c>
      <c r="H64" s="95">
        <v>3.2</v>
      </c>
      <c r="I64" s="126" t="s">
        <v>93</v>
      </c>
      <c r="J64" s="127">
        <v>1</v>
      </c>
      <c r="K64" s="97">
        <v>14</v>
      </c>
      <c r="L64" s="127">
        <v>3</v>
      </c>
      <c r="M64" s="128">
        <v>134.4</v>
      </c>
      <c r="N64" s="124">
        <v>20</v>
      </c>
      <c r="O64" s="125"/>
      <c r="P64" s="129" t="s">
        <v>69</v>
      </c>
      <c r="Q64" s="103">
        <v>9.6000000000000014</v>
      </c>
      <c r="R64" s="103"/>
    </row>
    <row r="65" spans="1:18" ht="18" customHeight="1" x14ac:dyDescent="0.35">
      <c r="A65" s="96">
        <v>1</v>
      </c>
      <c r="B65" s="145" t="s">
        <v>113</v>
      </c>
      <c r="C65" s="93" t="s">
        <v>70</v>
      </c>
      <c r="D65" s="93" t="s">
        <v>112</v>
      </c>
      <c r="E65" s="94" t="s">
        <v>110</v>
      </c>
      <c r="F65" s="94" t="s">
        <v>92</v>
      </c>
      <c r="G65" s="95">
        <v>0.02</v>
      </c>
      <c r="H65" s="95">
        <v>9.8000000000000007</v>
      </c>
      <c r="I65" s="126" t="s">
        <v>93</v>
      </c>
      <c r="J65" s="127">
        <v>1</v>
      </c>
      <c r="K65" s="97">
        <v>14</v>
      </c>
      <c r="L65" s="127">
        <v>1</v>
      </c>
      <c r="M65" s="128">
        <v>137.20000000000002</v>
      </c>
      <c r="N65" s="124">
        <v>20</v>
      </c>
      <c r="O65" s="98" t="s">
        <v>113</v>
      </c>
      <c r="P65" s="129" t="s">
        <v>69</v>
      </c>
      <c r="Q65" s="103">
        <v>9.8000000000000007</v>
      </c>
      <c r="R65" s="103"/>
    </row>
    <row r="66" spans="1:18" ht="18" customHeight="1" x14ac:dyDescent="0.35">
      <c r="A66" s="96">
        <v>2</v>
      </c>
      <c r="B66" s="145" t="s">
        <v>113</v>
      </c>
      <c r="C66" s="93" t="s">
        <v>70</v>
      </c>
      <c r="D66" s="93" t="s">
        <v>112</v>
      </c>
      <c r="E66" s="94" t="s">
        <v>110</v>
      </c>
      <c r="F66" s="94" t="s">
        <v>92</v>
      </c>
      <c r="G66" s="95">
        <v>0.02</v>
      </c>
      <c r="H66" s="95">
        <v>2.6</v>
      </c>
      <c r="I66" s="126" t="s">
        <v>93</v>
      </c>
      <c r="J66" s="127">
        <v>1</v>
      </c>
      <c r="K66" s="97">
        <v>14</v>
      </c>
      <c r="L66" s="127">
        <v>4</v>
      </c>
      <c r="M66" s="128">
        <v>145.6</v>
      </c>
      <c r="N66" s="124">
        <v>20</v>
      </c>
      <c r="O66" s="98"/>
      <c r="P66" s="129" t="s">
        <v>69</v>
      </c>
      <c r="Q66" s="103">
        <v>10.4</v>
      </c>
      <c r="R66" s="103"/>
    </row>
    <row r="67" spans="1:18" ht="18" customHeight="1" x14ac:dyDescent="0.35">
      <c r="A67" s="96">
        <v>3</v>
      </c>
      <c r="B67" s="145" t="s">
        <v>113</v>
      </c>
      <c r="C67" s="93" t="s">
        <v>70</v>
      </c>
      <c r="D67" s="93" t="s">
        <v>112</v>
      </c>
      <c r="E67" s="94" t="s">
        <v>71</v>
      </c>
      <c r="F67" s="94" t="s">
        <v>92</v>
      </c>
      <c r="G67" s="95">
        <v>0.02</v>
      </c>
      <c r="H67" s="95">
        <v>127.5</v>
      </c>
      <c r="I67" s="126" t="s">
        <v>93</v>
      </c>
      <c r="J67" s="127">
        <v>1</v>
      </c>
      <c r="K67" s="97">
        <v>14</v>
      </c>
      <c r="L67" s="127">
        <v>1</v>
      </c>
      <c r="M67" s="128">
        <v>1785</v>
      </c>
      <c r="N67" s="124">
        <v>20</v>
      </c>
      <c r="O67" s="125"/>
      <c r="P67" s="129" t="s">
        <v>69</v>
      </c>
      <c r="Q67" s="103">
        <v>127.5</v>
      </c>
      <c r="R67" s="103"/>
    </row>
    <row r="68" spans="1:18" ht="18" customHeight="1" x14ac:dyDescent="0.35">
      <c r="A68" s="96">
        <v>4</v>
      </c>
      <c r="B68" s="145" t="s">
        <v>113</v>
      </c>
      <c r="C68" s="93" t="s">
        <v>70</v>
      </c>
      <c r="D68" s="93" t="s">
        <v>112</v>
      </c>
      <c r="E68" s="94" t="s">
        <v>71</v>
      </c>
      <c r="F68" s="94" t="s">
        <v>92</v>
      </c>
      <c r="G68" s="95">
        <v>0.02</v>
      </c>
      <c r="H68" s="95">
        <v>3.2</v>
      </c>
      <c r="I68" s="126" t="s">
        <v>93</v>
      </c>
      <c r="J68" s="127">
        <v>1</v>
      </c>
      <c r="K68" s="97">
        <v>14</v>
      </c>
      <c r="L68" s="127">
        <v>6</v>
      </c>
      <c r="M68" s="128">
        <v>268.8</v>
      </c>
      <c r="N68" s="124">
        <v>20</v>
      </c>
      <c r="O68" s="125"/>
      <c r="P68" s="129" t="s">
        <v>69</v>
      </c>
      <c r="Q68" s="103">
        <v>19.200000000000003</v>
      </c>
      <c r="R68" s="103"/>
    </row>
    <row r="69" spans="1:18" ht="18" customHeight="1" x14ac:dyDescent="0.35">
      <c r="A69" s="96">
        <v>1</v>
      </c>
      <c r="B69" s="145" t="s">
        <v>115</v>
      </c>
      <c r="C69" s="93" t="s">
        <v>72</v>
      </c>
      <c r="D69" s="93" t="s">
        <v>114</v>
      </c>
      <c r="E69" s="94" t="s">
        <v>110</v>
      </c>
      <c r="F69" s="94" t="s">
        <v>92</v>
      </c>
      <c r="G69" s="95">
        <v>0.02</v>
      </c>
      <c r="H69" s="95">
        <v>9.8000000000000007</v>
      </c>
      <c r="I69" s="126" t="s">
        <v>93</v>
      </c>
      <c r="J69" s="127">
        <v>1</v>
      </c>
      <c r="K69" s="97">
        <v>14</v>
      </c>
      <c r="L69" s="127">
        <v>1</v>
      </c>
      <c r="M69" s="128">
        <v>137.20000000000002</v>
      </c>
      <c r="N69" s="124">
        <v>20</v>
      </c>
      <c r="O69" s="98" t="s">
        <v>115</v>
      </c>
      <c r="P69" s="129" t="s">
        <v>69</v>
      </c>
      <c r="Q69" s="103">
        <v>9.8000000000000007</v>
      </c>
      <c r="R69" s="103"/>
    </row>
    <row r="70" spans="1:18" ht="18" customHeight="1" x14ac:dyDescent="0.35">
      <c r="A70" s="96">
        <v>2</v>
      </c>
      <c r="B70" s="145" t="s">
        <v>115</v>
      </c>
      <c r="C70" s="93" t="s">
        <v>72</v>
      </c>
      <c r="D70" s="93" t="s">
        <v>114</v>
      </c>
      <c r="E70" s="94" t="s">
        <v>110</v>
      </c>
      <c r="F70" s="94" t="s">
        <v>92</v>
      </c>
      <c r="G70" s="95">
        <v>0.02</v>
      </c>
      <c r="H70" s="95">
        <v>2.6</v>
      </c>
      <c r="I70" s="126" t="s">
        <v>93</v>
      </c>
      <c r="J70" s="127">
        <v>1</v>
      </c>
      <c r="K70" s="97">
        <v>14</v>
      </c>
      <c r="L70" s="127">
        <v>4</v>
      </c>
      <c r="M70" s="128">
        <v>145.6</v>
      </c>
      <c r="N70" s="124">
        <v>20</v>
      </c>
      <c r="O70" s="98"/>
      <c r="P70" s="129" t="s">
        <v>69</v>
      </c>
      <c r="Q70" s="103">
        <v>10.4</v>
      </c>
      <c r="R70" s="103"/>
    </row>
    <row r="71" spans="1:18" ht="18" customHeight="1" x14ac:dyDescent="0.35">
      <c r="A71" s="96">
        <v>3</v>
      </c>
      <c r="B71" s="145" t="s">
        <v>115</v>
      </c>
      <c r="C71" s="93" t="s">
        <v>72</v>
      </c>
      <c r="D71" s="93" t="s">
        <v>114</v>
      </c>
      <c r="E71" s="94" t="s">
        <v>71</v>
      </c>
      <c r="F71" s="94" t="s">
        <v>92</v>
      </c>
      <c r="G71" s="95">
        <v>0.02</v>
      </c>
      <c r="H71" s="95">
        <v>7.8</v>
      </c>
      <c r="I71" s="126" t="s">
        <v>93</v>
      </c>
      <c r="J71" s="127">
        <v>1</v>
      </c>
      <c r="K71" s="97">
        <v>14</v>
      </c>
      <c r="L71" s="127">
        <v>1</v>
      </c>
      <c r="M71" s="128">
        <v>109.2</v>
      </c>
      <c r="N71" s="124">
        <v>20</v>
      </c>
      <c r="O71" s="125"/>
      <c r="P71" s="129" t="s">
        <v>69</v>
      </c>
      <c r="Q71" s="103">
        <v>7.8</v>
      </c>
      <c r="R71" s="103"/>
    </row>
    <row r="72" spans="1:18" ht="18" customHeight="1" x14ac:dyDescent="0.35">
      <c r="A72" s="96">
        <v>4</v>
      </c>
      <c r="B72" s="145" t="s">
        <v>115</v>
      </c>
      <c r="C72" s="93" t="s">
        <v>72</v>
      </c>
      <c r="D72" s="93" t="s">
        <v>114</v>
      </c>
      <c r="E72" s="94" t="s">
        <v>71</v>
      </c>
      <c r="F72" s="94" t="s">
        <v>92</v>
      </c>
      <c r="G72" s="95">
        <v>0.02</v>
      </c>
      <c r="H72" s="95">
        <v>139</v>
      </c>
      <c r="I72" s="126" t="s">
        <v>93</v>
      </c>
      <c r="J72" s="127">
        <v>1</v>
      </c>
      <c r="K72" s="97">
        <v>14</v>
      </c>
      <c r="L72" s="127">
        <v>1</v>
      </c>
      <c r="M72" s="128">
        <v>1946</v>
      </c>
      <c r="N72" s="124">
        <v>20</v>
      </c>
      <c r="O72" s="125"/>
      <c r="P72" s="129" t="s">
        <v>69</v>
      </c>
      <c r="Q72" s="103">
        <v>139</v>
      </c>
      <c r="R72" s="103"/>
    </row>
    <row r="73" spans="1:18" ht="18" customHeight="1" x14ac:dyDescent="0.35">
      <c r="K73" s="81"/>
      <c r="L73" s="85"/>
    </row>
    <row r="74" spans="1:18" ht="18" customHeight="1" x14ac:dyDescent="0.35">
      <c r="K74" s="81" t="s">
        <v>119</v>
      </c>
      <c r="L74" s="85"/>
      <c r="M74" s="107" t="e">
        <f>Contract!#REF!</f>
        <v>#REF!</v>
      </c>
    </row>
    <row r="75" spans="1:18" ht="18" customHeight="1" x14ac:dyDescent="0.35">
      <c r="A75" s="96">
        <v>1</v>
      </c>
      <c r="B75" s="145" t="s">
        <v>122</v>
      </c>
      <c r="C75" s="93" t="s">
        <v>120</v>
      </c>
      <c r="D75" s="93" t="s">
        <v>121</v>
      </c>
      <c r="E75" s="94" t="s">
        <v>71</v>
      </c>
      <c r="F75" s="94" t="s">
        <v>92</v>
      </c>
      <c r="G75" s="95">
        <v>0.02</v>
      </c>
      <c r="H75" s="95">
        <v>55.7</v>
      </c>
      <c r="I75" s="126" t="s">
        <v>93</v>
      </c>
      <c r="J75" s="127">
        <v>1</v>
      </c>
      <c r="K75" s="97">
        <v>14</v>
      </c>
      <c r="L75" s="127">
        <v>1</v>
      </c>
      <c r="M75" s="128">
        <v>779.80000000000007</v>
      </c>
      <c r="N75" s="124">
        <v>20</v>
      </c>
      <c r="O75" s="98" t="s">
        <v>122</v>
      </c>
      <c r="P75" s="75" t="s">
        <v>69</v>
      </c>
      <c r="Q75" s="103">
        <v>55.7</v>
      </c>
      <c r="R75" s="103"/>
    </row>
    <row r="76" spans="1:18" ht="18" customHeight="1" x14ac:dyDescent="0.35">
      <c r="A76" s="96">
        <v>2</v>
      </c>
      <c r="B76" s="145" t="s">
        <v>122</v>
      </c>
      <c r="C76" s="93" t="s">
        <v>120</v>
      </c>
      <c r="D76" s="93" t="s">
        <v>121</v>
      </c>
      <c r="E76" s="94" t="s">
        <v>71</v>
      </c>
      <c r="F76" s="94" t="s">
        <v>123</v>
      </c>
      <c r="G76" s="95">
        <v>0.02</v>
      </c>
      <c r="H76" s="95">
        <v>3.3</v>
      </c>
      <c r="I76" s="126" t="s">
        <v>93</v>
      </c>
      <c r="J76" s="127">
        <v>1</v>
      </c>
      <c r="K76" s="97">
        <v>14</v>
      </c>
      <c r="L76" s="127">
        <v>2</v>
      </c>
      <c r="M76" s="128">
        <v>92.399999999999991</v>
      </c>
      <c r="N76" s="124">
        <v>20</v>
      </c>
      <c r="O76" s="98" t="s">
        <v>122</v>
      </c>
      <c r="P76" s="75" t="s">
        <v>69</v>
      </c>
      <c r="Q76" s="103">
        <v>6.6</v>
      </c>
      <c r="R76" s="103"/>
    </row>
    <row r="77" spans="1:18" ht="18" customHeight="1" x14ac:dyDescent="0.35">
      <c r="A77" s="96">
        <v>1</v>
      </c>
      <c r="B77" s="145" t="s">
        <v>126</v>
      </c>
      <c r="C77" s="93" t="s">
        <v>124</v>
      </c>
      <c r="D77" s="93" t="s">
        <v>125</v>
      </c>
      <c r="E77" s="94" t="s">
        <v>71</v>
      </c>
      <c r="F77" s="94" t="s">
        <v>92</v>
      </c>
      <c r="G77" s="95">
        <v>0.02</v>
      </c>
      <c r="H77" s="95">
        <v>122</v>
      </c>
      <c r="I77" s="126" t="s">
        <v>93</v>
      </c>
      <c r="J77" s="127">
        <v>1</v>
      </c>
      <c r="K77" s="97">
        <v>14</v>
      </c>
      <c r="L77" s="127">
        <v>1</v>
      </c>
      <c r="M77" s="128">
        <v>1708</v>
      </c>
      <c r="N77" s="124">
        <v>20</v>
      </c>
      <c r="O77" s="98" t="s">
        <v>126</v>
      </c>
      <c r="P77" s="75" t="s">
        <v>69</v>
      </c>
      <c r="Q77" s="103">
        <v>122</v>
      </c>
      <c r="R77" s="103"/>
    </row>
    <row r="78" spans="1:18" ht="18" customHeight="1" x14ac:dyDescent="0.35">
      <c r="A78" s="96">
        <v>2</v>
      </c>
      <c r="B78" s="145" t="s">
        <v>126</v>
      </c>
      <c r="C78" s="93" t="s">
        <v>124</v>
      </c>
      <c r="D78" s="93" t="s">
        <v>125</v>
      </c>
      <c r="E78" s="94" t="s">
        <v>71</v>
      </c>
      <c r="F78" s="94" t="s">
        <v>123</v>
      </c>
      <c r="G78" s="95">
        <v>0.02</v>
      </c>
      <c r="H78" s="95">
        <v>3.5</v>
      </c>
      <c r="I78" s="126" t="s">
        <v>93</v>
      </c>
      <c r="J78" s="127">
        <v>1</v>
      </c>
      <c r="K78" s="97">
        <v>14</v>
      </c>
      <c r="L78" s="127">
        <v>6</v>
      </c>
      <c r="M78" s="128">
        <v>294</v>
      </c>
      <c r="N78" s="124">
        <v>20</v>
      </c>
      <c r="O78" s="98" t="s">
        <v>126</v>
      </c>
      <c r="P78" s="75" t="s">
        <v>69</v>
      </c>
      <c r="Q78" s="103">
        <v>21</v>
      </c>
      <c r="R78" s="103"/>
    </row>
    <row r="79" spans="1:18" ht="18" customHeight="1" x14ac:dyDescent="0.35">
      <c r="A79" s="96">
        <v>3</v>
      </c>
      <c r="B79" s="145" t="s">
        <v>126</v>
      </c>
      <c r="C79" s="93" t="s">
        <v>124</v>
      </c>
      <c r="D79" s="93" t="s">
        <v>125</v>
      </c>
      <c r="E79" s="94" t="s">
        <v>71</v>
      </c>
      <c r="F79" s="94" t="s">
        <v>92</v>
      </c>
      <c r="G79" s="95">
        <v>0.02</v>
      </c>
      <c r="H79" s="95">
        <v>7</v>
      </c>
      <c r="I79" s="126" t="s">
        <v>93</v>
      </c>
      <c r="J79" s="127">
        <v>1</v>
      </c>
      <c r="K79" s="97">
        <v>14</v>
      </c>
      <c r="L79" s="127">
        <v>1</v>
      </c>
      <c r="M79" s="128">
        <v>98</v>
      </c>
      <c r="N79" s="124">
        <v>20</v>
      </c>
      <c r="O79" s="98" t="s">
        <v>126</v>
      </c>
      <c r="P79" s="75" t="s">
        <v>69</v>
      </c>
      <c r="Q79" s="103">
        <v>7</v>
      </c>
      <c r="R79" s="103"/>
    </row>
    <row r="80" spans="1:18" ht="18" customHeight="1" x14ac:dyDescent="0.35">
      <c r="A80" s="96">
        <v>4</v>
      </c>
      <c r="B80" s="145" t="s">
        <v>126</v>
      </c>
      <c r="C80" s="93" t="s">
        <v>124</v>
      </c>
      <c r="D80" s="93" t="s">
        <v>125</v>
      </c>
      <c r="E80" s="94" t="s">
        <v>71</v>
      </c>
      <c r="F80" s="94" t="s">
        <v>123</v>
      </c>
      <c r="G80" s="95">
        <v>0.02</v>
      </c>
      <c r="H80" s="95">
        <v>2.5</v>
      </c>
      <c r="I80" s="126" t="s">
        <v>93</v>
      </c>
      <c r="J80" s="127">
        <v>1</v>
      </c>
      <c r="K80" s="97">
        <v>14</v>
      </c>
      <c r="L80" s="127">
        <v>4</v>
      </c>
      <c r="M80" s="128">
        <v>140</v>
      </c>
      <c r="N80" s="124">
        <v>20</v>
      </c>
      <c r="O80" s="98" t="s">
        <v>126</v>
      </c>
      <c r="P80" s="75" t="s">
        <v>69</v>
      </c>
      <c r="Q80" s="103">
        <v>10</v>
      </c>
      <c r="R80" s="103"/>
    </row>
    <row r="83" spans="1:18" ht="18" customHeight="1" x14ac:dyDescent="0.35">
      <c r="A83" s="96">
        <v>1</v>
      </c>
      <c r="B83" s="145" t="s">
        <v>128</v>
      </c>
      <c r="C83" s="93" t="s">
        <v>129</v>
      </c>
      <c r="D83" s="93" t="s">
        <v>130</v>
      </c>
      <c r="E83" s="94" t="s">
        <v>131</v>
      </c>
      <c r="F83" s="94" t="s">
        <v>92</v>
      </c>
      <c r="G83" s="95">
        <v>0.02</v>
      </c>
      <c r="H83" s="95">
        <v>10.3</v>
      </c>
      <c r="I83" s="126" t="s">
        <v>93</v>
      </c>
      <c r="J83" s="127">
        <v>2</v>
      </c>
      <c r="K83" s="97">
        <v>14</v>
      </c>
      <c r="L83" s="127">
        <v>1</v>
      </c>
      <c r="M83" s="128">
        <v>288.40000000000003</v>
      </c>
      <c r="N83" s="124">
        <v>20</v>
      </c>
      <c r="O83" s="98" t="s">
        <v>128</v>
      </c>
      <c r="P83" s="75" t="s">
        <v>69</v>
      </c>
      <c r="Q83" s="103">
        <v>20.6</v>
      </c>
      <c r="R83" s="103"/>
    </row>
    <row r="84" spans="1:18" ht="18" customHeight="1" x14ac:dyDescent="0.35">
      <c r="A84" s="96">
        <v>2</v>
      </c>
      <c r="B84" s="145" t="s">
        <v>128</v>
      </c>
      <c r="C84" s="93" t="s">
        <v>129</v>
      </c>
      <c r="D84" s="93" t="s">
        <v>130</v>
      </c>
      <c r="E84" s="94" t="s">
        <v>131</v>
      </c>
      <c r="F84" s="94" t="s">
        <v>92</v>
      </c>
      <c r="G84" s="95">
        <v>0.02</v>
      </c>
      <c r="H84" s="95">
        <v>8.15</v>
      </c>
      <c r="I84" s="126" t="s">
        <v>93</v>
      </c>
      <c r="J84" s="127">
        <v>2</v>
      </c>
      <c r="K84" s="97">
        <v>14</v>
      </c>
      <c r="L84" s="127">
        <v>1</v>
      </c>
      <c r="M84" s="128">
        <v>228.20000000000002</v>
      </c>
      <c r="N84" s="124">
        <v>20</v>
      </c>
      <c r="O84" s="98"/>
      <c r="P84" s="75" t="s">
        <v>69</v>
      </c>
      <c r="Q84" s="103">
        <v>16.3</v>
      </c>
      <c r="R84" s="103"/>
    </row>
    <row r="85" spans="1:18" ht="18" customHeight="1" x14ac:dyDescent="0.35">
      <c r="A85" s="96">
        <v>3</v>
      </c>
      <c r="B85" s="145" t="s">
        <v>128</v>
      </c>
      <c r="C85" s="93" t="s">
        <v>129</v>
      </c>
      <c r="D85" s="93" t="s">
        <v>130</v>
      </c>
      <c r="E85" s="94" t="s">
        <v>131</v>
      </c>
      <c r="F85" s="94" t="s">
        <v>123</v>
      </c>
      <c r="G85" s="95">
        <v>0.02</v>
      </c>
      <c r="H85" s="95">
        <v>2.5499999999999998</v>
      </c>
      <c r="I85" s="126" t="s">
        <v>93</v>
      </c>
      <c r="J85" s="127">
        <v>1</v>
      </c>
      <c r="K85" s="97">
        <v>14</v>
      </c>
      <c r="L85" s="127">
        <v>1</v>
      </c>
      <c r="M85" s="128">
        <v>35.699999999999996</v>
      </c>
      <c r="N85" s="124">
        <v>20</v>
      </c>
      <c r="O85" s="98"/>
      <c r="P85" s="75" t="s">
        <v>69</v>
      </c>
      <c r="Q85" s="103">
        <v>2.5499999999999998</v>
      </c>
      <c r="R85" s="103"/>
    </row>
    <row r="86" spans="1:18" ht="18" customHeight="1" x14ac:dyDescent="0.35">
      <c r="A86" s="96">
        <v>1</v>
      </c>
      <c r="B86" s="145" t="s">
        <v>132</v>
      </c>
      <c r="C86" s="93" t="s">
        <v>133</v>
      </c>
      <c r="D86" s="93" t="s">
        <v>134</v>
      </c>
      <c r="E86" s="94" t="s">
        <v>135</v>
      </c>
      <c r="F86" s="94" t="s">
        <v>136</v>
      </c>
      <c r="G86" s="95">
        <v>0.02</v>
      </c>
      <c r="H86" s="95">
        <v>19.7</v>
      </c>
      <c r="I86" s="126" t="s">
        <v>93</v>
      </c>
      <c r="J86" s="127">
        <v>1</v>
      </c>
      <c r="K86" s="97">
        <v>14</v>
      </c>
      <c r="L86" s="127">
        <v>1</v>
      </c>
      <c r="M86" s="128">
        <v>275.8</v>
      </c>
      <c r="N86" s="124">
        <v>20</v>
      </c>
      <c r="O86" s="98" t="s">
        <v>132</v>
      </c>
      <c r="P86" s="75" t="s">
        <v>69</v>
      </c>
      <c r="Q86" s="103">
        <v>19.7</v>
      </c>
      <c r="R86" s="103"/>
    </row>
    <row r="87" spans="1:18" ht="18" customHeight="1" x14ac:dyDescent="0.35">
      <c r="A87" s="96">
        <v>2</v>
      </c>
      <c r="B87" s="145" t="s">
        <v>132</v>
      </c>
      <c r="C87" s="93" t="s">
        <v>133</v>
      </c>
      <c r="D87" s="93" t="s">
        <v>134</v>
      </c>
      <c r="E87" s="94" t="s">
        <v>135</v>
      </c>
      <c r="F87" s="94" t="s">
        <v>123</v>
      </c>
      <c r="G87" s="95">
        <v>0.02</v>
      </c>
      <c r="H87" s="95">
        <v>8</v>
      </c>
      <c r="I87" s="126" t="s">
        <v>93</v>
      </c>
      <c r="J87" s="127">
        <v>1</v>
      </c>
      <c r="K87" s="97">
        <v>14</v>
      </c>
      <c r="L87" s="127">
        <v>2</v>
      </c>
      <c r="M87" s="128">
        <v>224</v>
      </c>
      <c r="N87" s="124">
        <v>20</v>
      </c>
      <c r="O87" s="98"/>
      <c r="P87" s="75" t="s">
        <v>69</v>
      </c>
      <c r="Q87" s="103">
        <v>16</v>
      </c>
      <c r="R87" s="103"/>
    </row>
    <row r="88" spans="1:18" ht="18" customHeight="1" x14ac:dyDescent="0.35">
      <c r="A88" s="96">
        <v>3</v>
      </c>
      <c r="B88" s="145" t="s">
        <v>132</v>
      </c>
      <c r="C88" s="93" t="s">
        <v>133</v>
      </c>
      <c r="D88" s="93" t="s">
        <v>134</v>
      </c>
      <c r="E88" s="94" t="s">
        <v>135</v>
      </c>
      <c r="F88" s="94" t="s">
        <v>136</v>
      </c>
      <c r="G88" s="95">
        <v>0.02</v>
      </c>
      <c r="H88" s="95">
        <v>10.5</v>
      </c>
      <c r="I88" s="126" t="s">
        <v>93</v>
      </c>
      <c r="J88" s="127">
        <v>1</v>
      </c>
      <c r="K88" s="97">
        <v>14</v>
      </c>
      <c r="L88" s="127">
        <v>1</v>
      </c>
      <c r="M88" s="128">
        <v>147</v>
      </c>
      <c r="N88" s="124">
        <v>20</v>
      </c>
      <c r="O88" s="98"/>
      <c r="P88" s="75" t="s">
        <v>69</v>
      </c>
      <c r="Q88" s="103">
        <v>10.5</v>
      </c>
      <c r="R88" s="103"/>
    </row>
    <row r="89" spans="1:18" ht="18" customHeight="1" x14ac:dyDescent="0.35">
      <c r="A89" s="96">
        <v>4</v>
      </c>
      <c r="B89" s="145" t="s">
        <v>132</v>
      </c>
      <c r="C89" s="93" t="s">
        <v>133</v>
      </c>
      <c r="D89" s="93" t="s">
        <v>134</v>
      </c>
      <c r="E89" s="94" t="s">
        <v>135</v>
      </c>
      <c r="F89" s="94" t="s">
        <v>136</v>
      </c>
      <c r="G89" s="95">
        <v>0.02</v>
      </c>
      <c r="H89" s="95">
        <v>17</v>
      </c>
      <c r="I89" s="126" t="s">
        <v>93</v>
      </c>
      <c r="J89" s="127">
        <v>1</v>
      </c>
      <c r="K89" s="97">
        <v>14</v>
      </c>
      <c r="L89" s="127">
        <v>1</v>
      </c>
      <c r="M89" s="128">
        <v>238</v>
      </c>
      <c r="N89" s="124">
        <v>20</v>
      </c>
      <c r="O89" s="98"/>
      <c r="P89" s="75" t="s">
        <v>69</v>
      </c>
      <c r="Q89" s="103">
        <v>17</v>
      </c>
      <c r="R89" s="103"/>
    </row>
    <row r="90" spans="1:18" ht="18" customHeight="1" x14ac:dyDescent="0.35">
      <c r="A90" s="96">
        <v>5</v>
      </c>
      <c r="B90" s="145" t="s">
        <v>132</v>
      </c>
      <c r="C90" s="93" t="s">
        <v>133</v>
      </c>
      <c r="D90" s="93" t="s">
        <v>134</v>
      </c>
      <c r="E90" s="94" t="s">
        <v>137</v>
      </c>
      <c r="F90" s="94" t="s">
        <v>136</v>
      </c>
      <c r="G90" s="95">
        <v>0.02</v>
      </c>
      <c r="H90" s="95">
        <v>16.8</v>
      </c>
      <c r="I90" s="126" t="s">
        <v>93</v>
      </c>
      <c r="J90" s="127">
        <v>2</v>
      </c>
      <c r="K90" s="97">
        <v>14</v>
      </c>
      <c r="L90" s="127">
        <v>1</v>
      </c>
      <c r="M90" s="128">
        <v>470.40000000000003</v>
      </c>
      <c r="N90" s="124">
        <v>20</v>
      </c>
      <c r="O90" s="98"/>
      <c r="P90" s="75" t="s">
        <v>69</v>
      </c>
      <c r="Q90" s="103">
        <v>33.6</v>
      </c>
      <c r="R90" s="103"/>
    </row>
    <row r="91" spans="1:18" ht="18" customHeight="1" x14ac:dyDescent="0.35">
      <c r="A91" s="96">
        <v>6</v>
      </c>
      <c r="B91" s="145" t="s">
        <v>132</v>
      </c>
      <c r="C91" s="93" t="s">
        <v>133</v>
      </c>
      <c r="D91" s="93" t="s">
        <v>134</v>
      </c>
      <c r="E91" s="94" t="s">
        <v>137</v>
      </c>
      <c r="F91" s="94" t="s">
        <v>123</v>
      </c>
      <c r="G91" s="95">
        <v>0.02</v>
      </c>
      <c r="H91" s="95">
        <v>3.5</v>
      </c>
      <c r="I91" s="126" t="s">
        <v>93</v>
      </c>
      <c r="J91" s="127">
        <v>2</v>
      </c>
      <c r="K91" s="97">
        <v>14</v>
      </c>
      <c r="L91" s="127">
        <v>4</v>
      </c>
      <c r="M91" s="128">
        <v>392</v>
      </c>
      <c r="N91" s="124">
        <v>20</v>
      </c>
      <c r="O91" s="98"/>
      <c r="P91" s="75" t="s">
        <v>69</v>
      </c>
      <c r="Q91" s="103">
        <v>28</v>
      </c>
      <c r="R91" s="103"/>
    </row>
    <row r="92" spans="1:18" ht="18" customHeight="1" x14ac:dyDescent="0.35">
      <c r="A92" s="96">
        <v>7</v>
      </c>
      <c r="B92" s="145" t="s">
        <v>132</v>
      </c>
      <c r="C92" s="93" t="s">
        <v>133</v>
      </c>
      <c r="D92" s="93" t="s">
        <v>134</v>
      </c>
      <c r="E92" s="94" t="s">
        <v>137</v>
      </c>
      <c r="F92" s="94" t="s">
        <v>136</v>
      </c>
      <c r="G92" s="95">
        <v>0.02</v>
      </c>
      <c r="H92" s="95">
        <v>35.200000000000003</v>
      </c>
      <c r="I92" s="126" t="s">
        <v>93</v>
      </c>
      <c r="J92" s="127">
        <v>1</v>
      </c>
      <c r="K92" s="97">
        <v>14</v>
      </c>
      <c r="L92" s="127">
        <v>1</v>
      </c>
      <c r="M92" s="128">
        <v>492.80000000000007</v>
      </c>
      <c r="N92" s="124">
        <v>20</v>
      </c>
      <c r="O92" s="98"/>
      <c r="P92" s="75" t="s">
        <v>69</v>
      </c>
      <c r="Q92" s="103">
        <v>35.200000000000003</v>
      </c>
      <c r="R92" s="103"/>
    </row>
    <row r="93" spans="1:18" ht="18" customHeight="1" x14ac:dyDescent="0.35">
      <c r="A93" s="96">
        <v>8</v>
      </c>
      <c r="B93" s="145" t="s">
        <v>132</v>
      </c>
      <c r="C93" s="93" t="s">
        <v>133</v>
      </c>
      <c r="D93" s="93" t="s">
        <v>134</v>
      </c>
      <c r="E93" s="94" t="s">
        <v>137</v>
      </c>
      <c r="F93" s="94" t="s">
        <v>123</v>
      </c>
      <c r="G93" s="95">
        <v>0.02</v>
      </c>
      <c r="H93" s="95">
        <v>3.6</v>
      </c>
      <c r="I93" s="126" t="s">
        <v>93</v>
      </c>
      <c r="J93" s="127">
        <v>1</v>
      </c>
      <c r="K93" s="97">
        <v>14</v>
      </c>
      <c r="L93" s="127">
        <v>6</v>
      </c>
      <c r="M93" s="128">
        <v>302.39999999999998</v>
      </c>
      <c r="N93" s="124">
        <v>20</v>
      </c>
      <c r="O93" s="98"/>
      <c r="P93" s="75" t="s">
        <v>69</v>
      </c>
      <c r="Q93" s="103">
        <v>21.6</v>
      </c>
      <c r="R93" s="103"/>
    </row>
    <row r="94" spans="1:18" ht="18" customHeight="1" x14ac:dyDescent="0.35">
      <c r="A94" s="96">
        <v>1</v>
      </c>
      <c r="B94" s="145" t="s">
        <v>138</v>
      </c>
      <c r="C94" s="93" t="s">
        <v>139</v>
      </c>
      <c r="D94" s="93" t="s">
        <v>140</v>
      </c>
      <c r="E94" s="94" t="s">
        <v>141</v>
      </c>
      <c r="F94" s="94" t="s">
        <v>136</v>
      </c>
      <c r="G94" s="95">
        <v>0.02</v>
      </c>
      <c r="H94" s="95">
        <v>95</v>
      </c>
      <c r="I94" s="126" t="s">
        <v>93</v>
      </c>
      <c r="J94" s="127">
        <v>1</v>
      </c>
      <c r="K94" s="97">
        <v>14</v>
      </c>
      <c r="L94" s="127">
        <v>1</v>
      </c>
      <c r="M94" s="128">
        <v>1330</v>
      </c>
      <c r="N94" s="124">
        <v>20</v>
      </c>
      <c r="O94" s="98" t="s">
        <v>138</v>
      </c>
      <c r="P94" s="75" t="s">
        <v>69</v>
      </c>
      <c r="Q94" s="103">
        <v>95</v>
      </c>
      <c r="R94" s="103"/>
    </row>
    <row r="95" spans="1:18" ht="18" customHeight="1" x14ac:dyDescent="0.35">
      <c r="A95" s="96">
        <v>2</v>
      </c>
      <c r="B95" s="145" t="s">
        <v>138</v>
      </c>
      <c r="C95" s="93" t="s">
        <v>139</v>
      </c>
      <c r="D95" s="93" t="s">
        <v>140</v>
      </c>
      <c r="E95" s="94" t="s">
        <v>141</v>
      </c>
      <c r="F95" s="94" t="s">
        <v>123</v>
      </c>
      <c r="G95" s="95">
        <v>0.02</v>
      </c>
      <c r="H95" s="95">
        <v>4</v>
      </c>
      <c r="I95" s="126" t="s">
        <v>93</v>
      </c>
      <c r="J95" s="127">
        <v>1</v>
      </c>
      <c r="K95" s="97">
        <v>14</v>
      </c>
      <c r="L95" s="127">
        <v>5</v>
      </c>
      <c r="M95" s="128">
        <v>280</v>
      </c>
      <c r="N95" s="124">
        <v>20</v>
      </c>
      <c r="P95" s="75" t="s">
        <v>69</v>
      </c>
      <c r="Q95" s="103">
        <v>20</v>
      </c>
      <c r="R95" s="103"/>
    </row>
    <row r="96" spans="1:18" ht="18" customHeight="1" x14ac:dyDescent="0.35">
      <c r="A96" s="96">
        <v>3</v>
      </c>
      <c r="B96" s="145" t="s">
        <v>138</v>
      </c>
      <c r="C96" s="93" t="s">
        <v>139</v>
      </c>
      <c r="D96" s="93" t="s">
        <v>140</v>
      </c>
      <c r="E96" s="94" t="s">
        <v>141</v>
      </c>
      <c r="F96" s="94" t="s">
        <v>123</v>
      </c>
      <c r="G96" s="95">
        <v>0.02</v>
      </c>
      <c r="H96" s="95">
        <v>8</v>
      </c>
      <c r="I96" s="126" t="s">
        <v>93</v>
      </c>
      <c r="J96" s="127">
        <v>1</v>
      </c>
      <c r="K96" s="97">
        <v>14</v>
      </c>
      <c r="L96" s="127">
        <v>3</v>
      </c>
      <c r="M96" s="128">
        <v>336</v>
      </c>
      <c r="N96" s="124">
        <v>20</v>
      </c>
      <c r="O96" s="98"/>
      <c r="P96" s="75" t="s">
        <v>69</v>
      </c>
      <c r="Q96" s="103">
        <v>24</v>
      </c>
      <c r="R96" s="103"/>
    </row>
    <row r="97" spans="1:18" ht="18" customHeight="1" x14ac:dyDescent="0.35">
      <c r="A97" s="96">
        <v>4</v>
      </c>
      <c r="B97" s="145" t="s">
        <v>138</v>
      </c>
      <c r="C97" s="93" t="s">
        <v>139</v>
      </c>
      <c r="D97" s="93" t="s">
        <v>140</v>
      </c>
      <c r="E97" s="94" t="s">
        <v>141</v>
      </c>
      <c r="F97" s="94" t="s">
        <v>136</v>
      </c>
      <c r="G97" s="95">
        <v>0.02</v>
      </c>
      <c r="H97" s="95">
        <v>32</v>
      </c>
      <c r="I97" s="126" t="s">
        <v>93</v>
      </c>
      <c r="J97" s="127">
        <v>1</v>
      </c>
      <c r="K97" s="97">
        <v>14</v>
      </c>
      <c r="L97" s="127">
        <v>1</v>
      </c>
      <c r="M97" s="128">
        <v>448</v>
      </c>
      <c r="N97" s="124">
        <v>20</v>
      </c>
      <c r="O97" s="98"/>
      <c r="P97" s="75" t="s">
        <v>69</v>
      </c>
      <c r="Q97" s="103">
        <v>32</v>
      </c>
      <c r="R97" s="103"/>
    </row>
    <row r="100" spans="1:18" ht="18" customHeight="1" x14ac:dyDescent="0.35">
      <c r="A100" s="96">
        <v>1</v>
      </c>
      <c r="B100" s="177" t="s">
        <v>365</v>
      </c>
      <c r="C100" s="93" t="s">
        <v>172</v>
      </c>
      <c r="D100" s="93" t="s">
        <v>366</v>
      </c>
      <c r="E100" s="94" t="s">
        <v>71</v>
      </c>
      <c r="F100" s="94" t="s">
        <v>92</v>
      </c>
      <c r="G100" s="95">
        <v>0.02</v>
      </c>
      <c r="H100" s="95">
        <v>50.5</v>
      </c>
      <c r="I100" s="126" t="s">
        <v>93</v>
      </c>
      <c r="J100" s="127">
        <v>1</v>
      </c>
      <c r="K100" s="97">
        <v>14</v>
      </c>
      <c r="L100" s="127">
        <v>1</v>
      </c>
      <c r="M100" s="128">
        <v>707</v>
      </c>
      <c r="N100" s="124">
        <v>20</v>
      </c>
      <c r="O100" s="98" t="s">
        <v>365</v>
      </c>
      <c r="P100" s="75" t="s">
        <v>69</v>
      </c>
      <c r="Q100" s="103">
        <v>50.5</v>
      </c>
      <c r="R100" s="103"/>
    </row>
    <row r="101" spans="1:18" ht="18" customHeight="1" x14ac:dyDescent="0.35">
      <c r="A101" s="96">
        <v>1</v>
      </c>
      <c r="B101" s="177" t="s">
        <v>367</v>
      </c>
      <c r="C101" s="93" t="s">
        <v>188</v>
      </c>
      <c r="D101" s="93" t="s">
        <v>368</v>
      </c>
      <c r="E101" s="94" t="s">
        <v>71</v>
      </c>
      <c r="F101" s="94" t="s">
        <v>92</v>
      </c>
      <c r="G101" s="95">
        <v>0.02</v>
      </c>
      <c r="H101" s="95">
        <v>55.5</v>
      </c>
      <c r="I101" s="126" t="s">
        <v>93</v>
      </c>
      <c r="J101" s="127">
        <v>1</v>
      </c>
      <c r="K101" s="97">
        <v>14</v>
      </c>
      <c r="L101" s="127">
        <v>1</v>
      </c>
      <c r="M101" s="128">
        <v>777</v>
      </c>
      <c r="N101" s="124">
        <v>20</v>
      </c>
      <c r="O101" s="98" t="s">
        <v>367</v>
      </c>
      <c r="P101" s="75" t="s">
        <v>69</v>
      </c>
      <c r="Q101" s="103">
        <v>55.5</v>
      </c>
      <c r="R101" s="103"/>
    </row>
    <row r="102" spans="1:18" ht="18" customHeight="1" thickBot="1" x14ac:dyDescent="0.4">
      <c r="K102" s="102" t="s">
        <v>118</v>
      </c>
      <c r="L102" s="85"/>
      <c r="M102" s="106" t="e">
        <f>M208+'Joints 30mm'!M14</f>
        <v>#REF!</v>
      </c>
    </row>
    <row r="103" spans="1:18" ht="18" customHeight="1" thickTop="1" x14ac:dyDescent="0.35">
      <c r="K103" s="81"/>
      <c r="L103" s="85"/>
    </row>
    <row r="104" spans="1:18" ht="18" customHeight="1" x14ac:dyDescent="0.35">
      <c r="A104" s="96">
        <v>1</v>
      </c>
      <c r="B104" s="177" t="s">
        <v>390</v>
      </c>
      <c r="C104" s="93" t="s">
        <v>285</v>
      </c>
      <c r="D104" s="93" t="s">
        <v>391</v>
      </c>
      <c r="E104" s="94" t="s">
        <v>371</v>
      </c>
      <c r="F104" s="94" t="s">
        <v>92</v>
      </c>
      <c r="G104" s="95">
        <v>0.02</v>
      </c>
      <c r="H104" s="95">
        <v>20.6</v>
      </c>
      <c r="I104" s="126" t="s">
        <v>93</v>
      </c>
      <c r="J104" s="127">
        <v>2</v>
      </c>
      <c r="K104" s="97">
        <v>14</v>
      </c>
      <c r="L104" s="127">
        <v>1</v>
      </c>
      <c r="M104" s="128">
        <v>576.80000000000007</v>
      </c>
      <c r="N104" s="124">
        <v>20</v>
      </c>
      <c r="O104" s="98" t="s">
        <v>390</v>
      </c>
      <c r="P104" s="75" t="s">
        <v>69</v>
      </c>
      <c r="Q104" s="103">
        <v>41.2</v>
      </c>
      <c r="R104" s="103"/>
    </row>
    <row r="105" spans="1:18" ht="18" customHeight="1" x14ac:dyDescent="0.35">
      <c r="A105" s="96">
        <v>2</v>
      </c>
      <c r="B105" s="177" t="s">
        <v>390</v>
      </c>
      <c r="C105" s="93" t="s">
        <v>285</v>
      </c>
      <c r="D105" s="93" t="s">
        <v>391</v>
      </c>
      <c r="E105" s="94" t="s">
        <v>371</v>
      </c>
      <c r="F105" s="94" t="s">
        <v>123</v>
      </c>
      <c r="G105" s="95">
        <v>0.02</v>
      </c>
      <c r="H105" s="95">
        <v>4.4000000000000004</v>
      </c>
      <c r="I105" s="126" t="s">
        <v>93</v>
      </c>
      <c r="J105" s="127">
        <v>2</v>
      </c>
      <c r="K105" s="97">
        <v>14</v>
      </c>
      <c r="L105" s="127">
        <v>1</v>
      </c>
      <c r="M105" s="128">
        <v>123.20000000000002</v>
      </c>
      <c r="N105" s="124">
        <v>20</v>
      </c>
      <c r="O105" s="98"/>
      <c r="P105" s="75" t="s">
        <v>69</v>
      </c>
      <c r="Q105" s="103">
        <v>8.8000000000000007</v>
      </c>
      <c r="R105" s="180"/>
    </row>
    <row r="106" spans="1:18" ht="18" customHeight="1" x14ac:dyDescent="0.35">
      <c r="A106" s="96">
        <v>1</v>
      </c>
      <c r="B106" s="177" t="s">
        <v>392</v>
      </c>
      <c r="C106" s="93" t="s">
        <v>120</v>
      </c>
      <c r="D106" s="93" t="s">
        <v>393</v>
      </c>
      <c r="E106" s="94" t="s">
        <v>394</v>
      </c>
      <c r="F106" s="94" t="s">
        <v>92</v>
      </c>
      <c r="G106" s="95">
        <v>0.02</v>
      </c>
      <c r="H106" s="95">
        <v>48.5</v>
      </c>
      <c r="I106" s="126" t="s">
        <v>93</v>
      </c>
      <c r="J106" s="127">
        <v>1</v>
      </c>
      <c r="K106" s="97">
        <v>14</v>
      </c>
      <c r="L106" s="127">
        <v>1</v>
      </c>
      <c r="M106" s="128">
        <v>679</v>
      </c>
      <c r="N106" s="124">
        <v>20</v>
      </c>
      <c r="O106" s="98" t="s">
        <v>392</v>
      </c>
      <c r="P106" s="75" t="s">
        <v>69</v>
      </c>
      <c r="Q106" s="103">
        <v>48.5</v>
      </c>
      <c r="R106" s="103"/>
    </row>
    <row r="107" spans="1:18" ht="18" customHeight="1" x14ac:dyDescent="0.35">
      <c r="A107" s="96">
        <v>1</v>
      </c>
      <c r="B107" s="177" t="s">
        <v>395</v>
      </c>
      <c r="C107" s="93" t="s">
        <v>185</v>
      </c>
      <c r="D107" s="93" t="s">
        <v>396</v>
      </c>
      <c r="E107" s="94" t="s">
        <v>397</v>
      </c>
      <c r="F107" s="94" t="s">
        <v>92</v>
      </c>
      <c r="G107" s="95">
        <v>0.02</v>
      </c>
      <c r="H107" s="95">
        <v>7.5</v>
      </c>
      <c r="I107" s="126" t="s">
        <v>93</v>
      </c>
      <c r="J107" s="127">
        <v>1</v>
      </c>
      <c r="K107" s="97">
        <v>14</v>
      </c>
      <c r="L107" s="127">
        <v>1</v>
      </c>
      <c r="M107" s="128">
        <v>105</v>
      </c>
      <c r="N107" s="124">
        <v>20</v>
      </c>
      <c r="O107" s="98" t="s">
        <v>395</v>
      </c>
      <c r="P107" s="75" t="s">
        <v>69</v>
      </c>
      <c r="Q107" s="103">
        <v>7.5</v>
      </c>
      <c r="R107" s="103"/>
    </row>
    <row r="108" spans="1:18" ht="18" customHeight="1" x14ac:dyDescent="0.35">
      <c r="A108" s="96">
        <v>1</v>
      </c>
      <c r="B108" s="177" t="s">
        <v>398</v>
      </c>
      <c r="C108" s="93" t="s">
        <v>187</v>
      </c>
      <c r="D108" s="93" t="s">
        <v>399</v>
      </c>
      <c r="E108" s="94" t="s">
        <v>400</v>
      </c>
      <c r="F108" s="94" t="s">
        <v>92</v>
      </c>
      <c r="G108" s="95">
        <v>0.02</v>
      </c>
      <c r="H108" s="95">
        <v>19.3</v>
      </c>
      <c r="I108" s="126" t="s">
        <v>93</v>
      </c>
      <c r="J108" s="127">
        <v>1</v>
      </c>
      <c r="K108" s="97">
        <v>14</v>
      </c>
      <c r="L108" s="127">
        <v>1</v>
      </c>
      <c r="M108" s="128">
        <v>270.2</v>
      </c>
      <c r="N108" s="124">
        <v>20</v>
      </c>
      <c r="O108" s="98" t="s">
        <v>398</v>
      </c>
      <c r="P108" s="75" t="s">
        <v>69</v>
      </c>
      <c r="Q108" s="103">
        <v>19.3</v>
      </c>
      <c r="R108" s="103"/>
    </row>
    <row r="109" spans="1:18" ht="18" customHeight="1" x14ac:dyDescent="0.35">
      <c r="A109" s="96">
        <v>1</v>
      </c>
      <c r="B109" s="177" t="s">
        <v>401</v>
      </c>
      <c r="C109" s="93" t="s">
        <v>133</v>
      </c>
      <c r="D109" s="93" t="s">
        <v>402</v>
      </c>
      <c r="E109" s="94" t="s">
        <v>403</v>
      </c>
      <c r="F109" s="94" t="s">
        <v>92</v>
      </c>
      <c r="G109" s="95">
        <v>0.02</v>
      </c>
      <c r="H109" s="95">
        <v>11.4</v>
      </c>
      <c r="I109" s="126" t="s">
        <v>93</v>
      </c>
      <c r="J109" s="127">
        <v>2</v>
      </c>
      <c r="K109" s="97">
        <v>14</v>
      </c>
      <c r="L109" s="127">
        <v>1</v>
      </c>
      <c r="M109" s="128">
        <v>319.2</v>
      </c>
      <c r="N109" s="124">
        <v>20</v>
      </c>
      <c r="O109" s="98" t="s">
        <v>401</v>
      </c>
      <c r="P109" s="75" t="s">
        <v>69</v>
      </c>
      <c r="Q109" s="103">
        <v>22.8</v>
      </c>
      <c r="R109" s="103"/>
    </row>
    <row r="110" spans="1:18" ht="18" customHeight="1" x14ac:dyDescent="0.35">
      <c r="A110" s="96">
        <v>2</v>
      </c>
      <c r="B110" s="177" t="s">
        <v>401</v>
      </c>
      <c r="C110" s="93" t="s">
        <v>133</v>
      </c>
      <c r="D110" s="93" t="s">
        <v>402</v>
      </c>
      <c r="E110" s="94" t="s">
        <v>404</v>
      </c>
      <c r="F110" s="94" t="s">
        <v>92</v>
      </c>
      <c r="G110" s="95">
        <v>0.02</v>
      </c>
      <c r="H110" s="95">
        <v>14.26</v>
      </c>
      <c r="I110" s="126" t="s">
        <v>93</v>
      </c>
      <c r="J110" s="127">
        <v>2</v>
      </c>
      <c r="K110" s="97">
        <v>14</v>
      </c>
      <c r="L110" s="127">
        <v>1</v>
      </c>
      <c r="M110" s="128">
        <v>399.28</v>
      </c>
      <c r="N110" s="124">
        <v>20</v>
      </c>
      <c r="O110" s="98"/>
      <c r="P110" s="75" t="s">
        <v>69</v>
      </c>
      <c r="Q110" s="103">
        <v>28.52</v>
      </c>
      <c r="R110" s="180"/>
    </row>
    <row r="111" spans="1:18" ht="18" customHeight="1" x14ac:dyDescent="0.35">
      <c r="A111" s="96">
        <v>3</v>
      </c>
      <c r="B111" s="177" t="s">
        <v>401</v>
      </c>
      <c r="C111" s="93" t="s">
        <v>133</v>
      </c>
      <c r="D111" s="93" t="s">
        <v>402</v>
      </c>
      <c r="E111" s="94" t="s">
        <v>405</v>
      </c>
      <c r="F111" s="94" t="s">
        <v>92</v>
      </c>
      <c r="G111" s="95">
        <v>0.02</v>
      </c>
      <c r="H111" s="95">
        <v>14.2</v>
      </c>
      <c r="I111" s="126" t="s">
        <v>93</v>
      </c>
      <c r="J111" s="127">
        <v>2</v>
      </c>
      <c r="K111" s="97">
        <v>14</v>
      </c>
      <c r="L111" s="127">
        <v>1</v>
      </c>
      <c r="M111" s="128">
        <v>397.59999999999997</v>
      </c>
      <c r="N111" s="124">
        <v>20</v>
      </c>
      <c r="O111" s="98"/>
      <c r="P111" s="75" t="s">
        <v>69</v>
      </c>
      <c r="Q111" s="103">
        <v>28.4</v>
      </c>
      <c r="R111" s="180"/>
    </row>
    <row r="112" spans="1:18" ht="18" customHeight="1" x14ac:dyDescent="0.35">
      <c r="A112" s="96">
        <v>4</v>
      </c>
      <c r="B112" s="177" t="s">
        <v>401</v>
      </c>
      <c r="C112" s="93" t="s">
        <v>133</v>
      </c>
      <c r="D112" s="93" t="s">
        <v>402</v>
      </c>
      <c r="E112" s="94" t="s">
        <v>405</v>
      </c>
      <c r="F112" s="94" t="s">
        <v>123</v>
      </c>
      <c r="G112" s="95">
        <v>0.02</v>
      </c>
      <c r="H112" s="95">
        <v>4</v>
      </c>
      <c r="I112" s="126" t="s">
        <v>93</v>
      </c>
      <c r="J112" s="127">
        <v>2</v>
      </c>
      <c r="K112" s="97">
        <v>14</v>
      </c>
      <c r="L112" s="127">
        <v>1</v>
      </c>
      <c r="M112" s="128">
        <v>112</v>
      </c>
      <c r="N112" s="124">
        <v>20</v>
      </c>
      <c r="O112" s="98"/>
      <c r="P112" s="75" t="s">
        <v>69</v>
      </c>
      <c r="Q112" s="103">
        <v>8</v>
      </c>
      <c r="R112" s="180"/>
    </row>
    <row r="113" spans="1:18" ht="18" customHeight="1" x14ac:dyDescent="0.35">
      <c r="A113" s="96">
        <v>5</v>
      </c>
      <c r="B113" s="177" t="s">
        <v>401</v>
      </c>
      <c r="C113" s="93" t="s">
        <v>133</v>
      </c>
      <c r="D113" s="93" t="s">
        <v>402</v>
      </c>
      <c r="E113" s="94" t="s">
        <v>406</v>
      </c>
      <c r="F113" s="94" t="s">
        <v>92</v>
      </c>
      <c r="G113" s="95">
        <v>0.02</v>
      </c>
      <c r="H113" s="95">
        <v>48.9</v>
      </c>
      <c r="I113" s="126" t="s">
        <v>93</v>
      </c>
      <c r="J113" s="127">
        <v>2</v>
      </c>
      <c r="K113" s="97">
        <v>14</v>
      </c>
      <c r="L113" s="127">
        <v>1</v>
      </c>
      <c r="M113" s="128">
        <v>1369.2</v>
      </c>
      <c r="N113" s="124">
        <v>20</v>
      </c>
      <c r="O113" s="98"/>
      <c r="P113" s="75" t="s">
        <v>69</v>
      </c>
      <c r="Q113" s="103">
        <v>97.8</v>
      </c>
      <c r="R113" s="180"/>
    </row>
    <row r="114" spans="1:18" ht="18" customHeight="1" x14ac:dyDescent="0.35">
      <c r="A114" s="96">
        <v>6</v>
      </c>
      <c r="B114" s="177" t="s">
        <v>401</v>
      </c>
      <c r="C114" s="93" t="s">
        <v>133</v>
      </c>
      <c r="D114" s="93" t="s">
        <v>402</v>
      </c>
      <c r="E114" s="94" t="s">
        <v>406</v>
      </c>
      <c r="F114" s="94" t="s">
        <v>123</v>
      </c>
      <c r="G114" s="95">
        <v>0.02</v>
      </c>
      <c r="H114" s="95">
        <v>3.6</v>
      </c>
      <c r="I114" s="126" t="s">
        <v>93</v>
      </c>
      <c r="J114" s="127">
        <v>1</v>
      </c>
      <c r="K114" s="97">
        <v>14</v>
      </c>
      <c r="L114" s="127">
        <v>4</v>
      </c>
      <c r="M114" s="128">
        <v>201.6</v>
      </c>
      <c r="N114" s="124">
        <v>20</v>
      </c>
      <c r="O114" s="98"/>
      <c r="P114" s="75" t="s">
        <v>69</v>
      </c>
      <c r="Q114" s="103">
        <v>14.4</v>
      </c>
      <c r="R114" s="180"/>
    </row>
    <row r="117" spans="1:18" ht="18" customHeight="1" x14ac:dyDescent="0.35">
      <c r="A117" s="96">
        <v>1</v>
      </c>
      <c r="B117" s="177" t="s">
        <v>434</v>
      </c>
      <c r="C117" s="93" t="s">
        <v>185</v>
      </c>
      <c r="D117" s="93" t="s">
        <v>435</v>
      </c>
      <c r="E117" s="94" t="s">
        <v>436</v>
      </c>
      <c r="F117" s="94" t="s">
        <v>92</v>
      </c>
      <c r="G117" s="95">
        <v>0.02</v>
      </c>
      <c r="H117" s="95">
        <v>38.4</v>
      </c>
      <c r="I117" s="126" t="s">
        <v>93</v>
      </c>
      <c r="J117" s="127">
        <v>1</v>
      </c>
      <c r="K117" s="97">
        <v>14</v>
      </c>
      <c r="L117" s="127">
        <v>1</v>
      </c>
      <c r="M117" s="128">
        <v>537.6</v>
      </c>
      <c r="N117" s="124">
        <v>20</v>
      </c>
      <c r="O117" s="98" t="s">
        <v>434</v>
      </c>
      <c r="P117" s="75" t="s">
        <v>69</v>
      </c>
      <c r="Q117" s="103">
        <v>38.4</v>
      </c>
      <c r="R117" s="103"/>
    </row>
    <row r="118" spans="1:18" ht="18" customHeight="1" x14ac:dyDescent="0.35">
      <c r="A118" s="96">
        <v>2</v>
      </c>
      <c r="B118" s="177" t="s">
        <v>434</v>
      </c>
      <c r="C118" s="93" t="s">
        <v>185</v>
      </c>
      <c r="D118" s="93" t="s">
        <v>435</v>
      </c>
      <c r="E118" s="94" t="s">
        <v>436</v>
      </c>
      <c r="F118" s="94" t="s">
        <v>123</v>
      </c>
      <c r="G118" s="95">
        <v>0.02</v>
      </c>
      <c r="H118" s="95">
        <v>4</v>
      </c>
      <c r="I118" s="126" t="s">
        <v>93</v>
      </c>
      <c r="J118" s="127">
        <v>1</v>
      </c>
      <c r="K118" s="97">
        <v>14</v>
      </c>
      <c r="L118" s="127">
        <v>1</v>
      </c>
      <c r="M118" s="128">
        <v>56</v>
      </c>
      <c r="N118" s="124">
        <v>20</v>
      </c>
      <c r="O118" s="98"/>
      <c r="P118" s="75" t="s">
        <v>69</v>
      </c>
      <c r="Q118" s="103">
        <v>4</v>
      </c>
      <c r="R118" s="180"/>
    </row>
    <row r="119" spans="1:18" ht="18" customHeight="1" x14ac:dyDescent="0.35">
      <c r="A119" s="96">
        <v>1</v>
      </c>
      <c r="B119" s="177" t="s">
        <v>437</v>
      </c>
      <c r="C119" s="93" t="s">
        <v>133</v>
      </c>
      <c r="D119" s="93" t="s">
        <v>438</v>
      </c>
      <c r="E119" s="94" t="s">
        <v>439</v>
      </c>
      <c r="F119" s="94" t="s">
        <v>136</v>
      </c>
      <c r="G119" s="95">
        <v>0.02</v>
      </c>
      <c r="H119" s="95">
        <v>29.8</v>
      </c>
      <c r="I119" s="126" t="s">
        <v>93</v>
      </c>
      <c r="J119" s="127">
        <v>1</v>
      </c>
      <c r="K119" s="97">
        <v>14</v>
      </c>
      <c r="L119" s="127">
        <v>1</v>
      </c>
      <c r="M119" s="128">
        <v>417.2</v>
      </c>
      <c r="N119" s="124">
        <v>20</v>
      </c>
      <c r="O119" s="98" t="s">
        <v>437</v>
      </c>
      <c r="P119" s="75" t="s">
        <v>69</v>
      </c>
      <c r="Q119" s="103">
        <v>29.8</v>
      </c>
      <c r="R119" s="103"/>
    </row>
    <row r="120" spans="1:18" ht="18" customHeight="1" x14ac:dyDescent="0.35">
      <c r="A120" s="96">
        <v>2</v>
      </c>
      <c r="B120" s="177" t="s">
        <v>437</v>
      </c>
      <c r="C120" s="93" t="s">
        <v>133</v>
      </c>
      <c r="D120" s="93" t="s">
        <v>438</v>
      </c>
      <c r="E120" s="94" t="s">
        <v>439</v>
      </c>
      <c r="F120" s="94" t="s">
        <v>123</v>
      </c>
      <c r="G120" s="95">
        <v>0.02</v>
      </c>
      <c r="H120" s="95">
        <v>2.2000000000000002</v>
      </c>
      <c r="I120" s="126" t="s">
        <v>93</v>
      </c>
      <c r="J120" s="127">
        <v>1</v>
      </c>
      <c r="K120" s="97">
        <v>14</v>
      </c>
      <c r="L120" s="127">
        <v>2</v>
      </c>
      <c r="M120" s="128">
        <v>61.600000000000009</v>
      </c>
      <c r="N120" s="124">
        <v>20</v>
      </c>
      <c r="O120" s="98"/>
      <c r="P120" s="75" t="s">
        <v>69</v>
      </c>
      <c r="Q120" s="103">
        <v>4.4000000000000004</v>
      </c>
      <c r="R120" s="180"/>
    </row>
    <row r="121" spans="1:18" ht="18" customHeight="1" x14ac:dyDescent="0.35">
      <c r="A121" s="96">
        <v>3</v>
      </c>
      <c r="B121" s="177" t="s">
        <v>437</v>
      </c>
      <c r="C121" s="93" t="s">
        <v>133</v>
      </c>
      <c r="D121" s="93" t="s">
        <v>438</v>
      </c>
      <c r="E121" s="94" t="s">
        <v>440</v>
      </c>
      <c r="F121" s="94" t="s">
        <v>136</v>
      </c>
      <c r="G121" s="95">
        <v>0.02</v>
      </c>
      <c r="H121" s="95">
        <v>18.899999999999999</v>
      </c>
      <c r="I121" s="126" t="s">
        <v>93</v>
      </c>
      <c r="J121" s="127">
        <v>1</v>
      </c>
      <c r="K121" s="97">
        <v>14</v>
      </c>
      <c r="L121" s="127">
        <v>1</v>
      </c>
      <c r="M121" s="128">
        <v>264.59999999999997</v>
      </c>
      <c r="N121" s="124">
        <v>20</v>
      </c>
      <c r="O121" s="98"/>
      <c r="P121" s="75" t="s">
        <v>69</v>
      </c>
      <c r="Q121" s="103">
        <v>18.899999999999999</v>
      </c>
      <c r="R121" s="103"/>
    </row>
    <row r="122" spans="1:18" ht="18" customHeight="1" x14ac:dyDescent="0.35">
      <c r="A122" s="96">
        <v>4</v>
      </c>
      <c r="B122" s="177" t="s">
        <v>437</v>
      </c>
      <c r="C122" s="93" t="s">
        <v>133</v>
      </c>
      <c r="D122" s="93" t="s">
        <v>438</v>
      </c>
      <c r="E122" s="94" t="s">
        <v>441</v>
      </c>
      <c r="F122" s="94" t="s">
        <v>136</v>
      </c>
      <c r="G122" s="95">
        <v>0.02</v>
      </c>
      <c r="H122" s="95">
        <v>27.5</v>
      </c>
      <c r="I122" s="126" t="s">
        <v>93</v>
      </c>
      <c r="J122" s="127">
        <v>1</v>
      </c>
      <c r="K122" s="97">
        <v>14</v>
      </c>
      <c r="L122" s="127">
        <v>1</v>
      </c>
      <c r="M122" s="128">
        <v>385</v>
      </c>
      <c r="N122" s="124">
        <v>20</v>
      </c>
      <c r="O122" s="98"/>
      <c r="P122" s="75" t="s">
        <v>69</v>
      </c>
      <c r="Q122" s="103">
        <v>27.5</v>
      </c>
      <c r="R122" s="180"/>
    </row>
    <row r="123" spans="1:18" ht="18" customHeight="1" x14ac:dyDescent="0.35">
      <c r="A123" s="96">
        <v>5</v>
      </c>
      <c r="B123" s="177" t="s">
        <v>437</v>
      </c>
      <c r="C123" s="93" t="s">
        <v>133</v>
      </c>
      <c r="D123" s="93" t="s">
        <v>438</v>
      </c>
      <c r="E123" s="94" t="s">
        <v>442</v>
      </c>
      <c r="F123" s="94" t="s">
        <v>136</v>
      </c>
      <c r="G123" s="95">
        <v>0.02</v>
      </c>
      <c r="H123" s="95">
        <v>24.2</v>
      </c>
      <c r="I123" s="126" t="s">
        <v>93</v>
      </c>
      <c r="J123" s="127">
        <v>1</v>
      </c>
      <c r="K123" s="97">
        <v>14</v>
      </c>
      <c r="L123" s="127">
        <v>1</v>
      </c>
      <c r="M123" s="128">
        <v>338.8</v>
      </c>
      <c r="N123" s="124">
        <v>20</v>
      </c>
      <c r="O123" s="98"/>
      <c r="P123" s="75" t="s">
        <v>69</v>
      </c>
      <c r="Q123" s="103">
        <v>24.2</v>
      </c>
      <c r="R123" s="103"/>
    </row>
    <row r="124" spans="1:18" ht="18" customHeight="1" x14ac:dyDescent="0.35">
      <c r="A124" s="96">
        <v>6</v>
      </c>
      <c r="B124" s="177" t="s">
        <v>437</v>
      </c>
      <c r="C124" s="93" t="s">
        <v>133</v>
      </c>
      <c r="D124" s="93" t="s">
        <v>438</v>
      </c>
      <c r="E124" s="94" t="s">
        <v>442</v>
      </c>
      <c r="F124" s="94" t="s">
        <v>123</v>
      </c>
      <c r="G124" s="95">
        <v>0.02</v>
      </c>
      <c r="H124" s="95">
        <v>4</v>
      </c>
      <c r="I124" s="126" t="s">
        <v>93</v>
      </c>
      <c r="J124" s="127">
        <v>1</v>
      </c>
      <c r="K124" s="97">
        <v>14</v>
      </c>
      <c r="L124" s="127">
        <v>4</v>
      </c>
      <c r="M124" s="128">
        <v>224</v>
      </c>
      <c r="N124" s="124">
        <v>20</v>
      </c>
      <c r="O124" s="98"/>
      <c r="P124" s="75" t="s">
        <v>69</v>
      </c>
      <c r="Q124" s="103">
        <v>16</v>
      </c>
      <c r="R124" s="180"/>
    </row>
    <row r="125" spans="1:18" ht="18" customHeight="1" x14ac:dyDescent="0.35">
      <c r="A125" s="96">
        <v>1</v>
      </c>
      <c r="B125" s="177" t="s">
        <v>443</v>
      </c>
      <c r="C125" s="93" t="s">
        <v>129</v>
      </c>
      <c r="D125" s="93" t="s">
        <v>444</v>
      </c>
      <c r="E125" s="94" t="s">
        <v>280</v>
      </c>
      <c r="F125" s="94" t="s">
        <v>136</v>
      </c>
      <c r="G125" s="95">
        <v>0.02</v>
      </c>
      <c r="H125" s="95">
        <v>5.4</v>
      </c>
      <c r="I125" s="126" t="s">
        <v>93</v>
      </c>
      <c r="J125" s="127">
        <v>2</v>
      </c>
      <c r="K125" s="97">
        <v>14</v>
      </c>
      <c r="L125" s="127">
        <v>1</v>
      </c>
      <c r="M125" s="128">
        <v>151.20000000000002</v>
      </c>
      <c r="N125" s="124">
        <v>20</v>
      </c>
      <c r="O125" s="98" t="s">
        <v>443</v>
      </c>
      <c r="P125" s="75" t="s">
        <v>67</v>
      </c>
      <c r="Q125" s="103">
        <v>10.8</v>
      </c>
      <c r="R125" s="103"/>
    </row>
    <row r="126" spans="1:18" ht="18" customHeight="1" x14ac:dyDescent="0.35">
      <c r="A126" s="96">
        <v>2</v>
      </c>
      <c r="B126" s="177" t="s">
        <v>443</v>
      </c>
      <c r="C126" s="93" t="s">
        <v>129</v>
      </c>
      <c r="D126" s="93" t="s">
        <v>444</v>
      </c>
      <c r="E126" s="94" t="s">
        <v>280</v>
      </c>
      <c r="F126" s="94" t="s">
        <v>123</v>
      </c>
      <c r="G126" s="95">
        <v>0.02</v>
      </c>
      <c r="H126" s="95">
        <v>4.5999999999999996</v>
      </c>
      <c r="I126" s="126" t="s">
        <v>93</v>
      </c>
      <c r="J126" s="127">
        <v>2</v>
      </c>
      <c r="K126" s="97">
        <v>14</v>
      </c>
      <c r="L126" s="127">
        <v>2</v>
      </c>
      <c r="M126" s="128">
        <v>257.59999999999997</v>
      </c>
      <c r="N126" s="124">
        <v>20</v>
      </c>
      <c r="O126" s="98"/>
      <c r="P126" s="75" t="s">
        <v>67</v>
      </c>
      <c r="Q126" s="103">
        <v>18.399999999999999</v>
      </c>
      <c r="R126" s="180"/>
    </row>
    <row r="127" spans="1:18" ht="18" customHeight="1" x14ac:dyDescent="0.35">
      <c r="A127" s="96">
        <v>3</v>
      </c>
      <c r="B127" s="177" t="s">
        <v>443</v>
      </c>
      <c r="C127" s="93" t="s">
        <v>129</v>
      </c>
      <c r="D127" s="93" t="s">
        <v>444</v>
      </c>
      <c r="E127" s="94" t="s">
        <v>445</v>
      </c>
      <c r="F127" s="94" t="s">
        <v>136</v>
      </c>
      <c r="G127" s="95">
        <v>0.02</v>
      </c>
      <c r="H127" s="95">
        <v>1.4</v>
      </c>
      <c r="I127" s="126" t="s">
        <v>93</v>
      </c>
      <c r="J127" s="127">
        <v>2</v>
      </c>
      <c r="K127" s="97">
        <v>14</v>
      </c>
      <c r="L127" s="127">
        <v>1</v>
      </c>
      <c r="M127" s="128">
        <v>39.199999999999996</v>
      </c>
      <c r="N127" s="124">
        <v>20</v>
      </c>
      <c r="O127" s="98"/>
      <c r="P127" s="75" t="s">
        <v>67</v>
      </c>
      <c r="Q127" s="103">
        <v>2.8</v>
      </c>
      <c r="R127" s="103"/>
    </row>
    <row r="128" spans="1:18" ht="18" customHeight="1" x14ac:dyDescent="0.35">
      <c r="A128" s="96">
        <v>4</v>
      </c>
      <c r="B128" s="177" t="s">
        <v>443</v>
      </c>
      <c r="C128" s="93" t="s">
        <v>129</v>
      </c>
      <c r="D128" s="93" t="s">
        <v>444</v>
      </c>
      <c r="E128" s="94" t="s">
        <v>445</v>
      </c>
      <c r="F128" s="94" t="s">
        <v>123</v>
      </c>
      <c r="G128" s="95">
        <v>0.02</v>
      </c>
      <c r="H128" s="95">
        <v>4.5999999999999996</v>
      </c>
      <c r="I128" s="126" t="s">
        <v>93</v>
      </c>
      <c r="J128" s="127">
        <v>2</v>
      </c>
      <c r="K128" s="97">
        <v>14</v>
      </c>
      <c r="L128" s="127">
        <v>2</v>
      </c>
      <c r="M128" s="128">
        <v>257.59999999999997</v>
      </c>
      <c r="N128" s="124">
        <v>20</v>
      </c>
      <c r="O128" s="98"/>
      <c r="P128" s="75" t="s">
        <v>67</v>
      </c>
      <c r="Q128" s="103">
        <v>18.399999999999999</v>
      </c>
      <c r="R128" s="180"/>
    </row>
    <row r="129" spans="1:18" ht="18" customHeight="1" x14ac:dyDescent="0.35">
      <c r="A129" s="96">
        <v>5</v>
      </c>
      <c r="B129" s="177" t="s">
        <v>443</v>
      </c>
      <c r="C129" s="93" t="s">
        <v>129</v>
      </c>
      <c r="D129" s="93" t="s">
        <v>444</v>
      </c>
      <c r="E129" s="94" t="s">
        <v>141</v>
      </c>
      <c r="F129" s="94" t="s">
        <v>136</v>
      </c>
      <c r="G129" s="95">
        <v>0.02</v>
      </c>
      <c r="H129" s="95">
        <v>29</v>
      </c>
      <c r="I129" s="126" t="s">
        <v>93</v>
      </c>
      <c r="J129" s="127">
        <v>2</v>
      </c>
      <c r="K129" s="97">
        <v>14</v>
      </c>
      <c r="L129" s="127">
        <v>1</v>
      </c>
      <c r="M129" s="128">
        <v>812</v>
      </c>
      <c r="N129" s="124">
        <v>20</v>
      </c>
      <c r="O129" s="98"/>
      <c r="P129" s="75" t="s">
        <v>67</v>
      </c>
      <c r="Q129" s="103">
        <v>58</v>
      </c>
      <c r="R129" s="103"/>
    </row>
    <row r="130" spans="1:18" ht="18" customHeight="1" x14ac:dyDescent="0.35">
      <c r="A130" s="96">
        <v>6</v>
      </c>
      <c r="B130" s="177" t="s">
        <v>443</v>
      </c>
      <c r="C130" s="93" t="s">
        <v>129</v>
      </c>
      <c r="D130" s="93" t="s">
        <v>444</v>
      </c>
      <c r="E130" s="94" t="s">
        <v>141</v>
      </c>
      <c r="F130" s="94" t="s">
        <v>123</v>
      </c>
      <c r="G130" s="95">
        <v>0.02</v>
      </c>
      <c r="H130" s="95">
        <v>4.5999999999999996</v>
      </c>
      <c r="I130" s="126" t="s">
        <v>93</v>
      </c>
      <c r="J130" s="127">
        <v>2</v>
      </c>
      <c r="K130" s="97">
        <v>14</v>
      </c>
      <c r="L130" s="127">
        <v>2</v>
      </c>
      <c r="M130" s="128">
        <v>257.59999999999997</v>
      </c>
      <c r="N130" s="124">
        <v>20</v>
      </c>
      <c r="O130" s="98"/>
      <c r="P130" s="75" t="s">
        <v>67</v>
      </c>
      <c r="Q130" s="103">
        <v>18.399999999999999</v>
      </c>
      <c r="R130" s="180"/>
    </row>
    <row r="131" spans="1:18" ht="18" customHeight="1" x14ac:dyDescent="0.35">
      <c r="A131" s="96">
        <v>7</v>
      </c>
      <c r="B131" s="177" t="s">
        <v>443</v>
      </c>
      <c r="C131" s="93" t="s">
        <v>129</v>
      </c>
      <c r="D131" s="93" t="s">
        <v>444</v>
      </c>
      <c r="E131" s="94" t="s">
        <v>141</v>
      </c>
      <c r="F131" s="94" t="s">
        <v>123</v>
      </c>
      <c r="G131" s="95">
        <v>0.02</v>
      </c>
      <c r="H131" s="95">
        <v>2.2999999999999998</v>
      </c>
      <c r="I131" s="126" t="s">
        <v>93</v>
      </c>
      <c r="J131" s="127">
        <v>2</v>
      </c>
      <c r="K131" s="97">
        <v>14</v>
      </c>
      <c r="L131" s="127">
        <v>1</v>
      </c>
      <c r="M131" s="128">
        <v>64.399999999999991</v>
      </c>
      <c r="N131" s="124">
        <v>20</v>
      </c>
      <c r="O131" s="98"/>
      <c r="P131" s="75" t="s">
        <v>67</v>
      </c>
      <c r="Q131" s="103">
        <v>4.5999999999999996</v>
      </c>
      <c r="R131" s="180"/>
    </row>
    <row r="132" spans="1:18" ht="18" customHeight="1" x14ac:dyDescent="0.35">
      <c r="A132" s="96">
        <v>8</v>
      </c>
      <c r="B132" s="177" t="s">
        <v>443</v>
      </c>
      <c r="C132" s="93" t="s">
        <v>129</v>
      </c>
      <c r="D132" s="93" t="s">
        <v>444</v>
      </c>
      <c r="E132" s="94" t="s">
        <v>280</v>
      </c>
      <c r="F132" s="94" t="s">
        <v>136</v>
      </c>
      <c r="G132" s="95">
        <v>0.02</v>
      </c>
      <c r="H132" s="95">
        <v>3.4</v>
      </c>
      <c r="I132" s="126" t="s">
        <v>93</v>
      </c>
      <c r="J132" s="127">
        <v>2</v>
      </c>
      <c r="K132" s="97">
        <v>14</v>
      </c>
      <c r="L132" s="127">
        <v>1</v>
      </c>
      <c r="M132" s="128">
        <v>95.2</v>
      </c>
      <c r="N132" s="124">
        <v>20</v>
      </c>
      <c r="O132" s="98"/>
      <c r="P132" s="75" t="s">
        <v>67</v>
      </c>
      <c r="Q132" s="103">
        <v>6.8</v>
      </c>
      <c r="R132" s="103"/>
    </row>
    <row r="133" spans="1:18" ht="18" customHeight="1" x14ac:dyDescent="0.35">
      <c r="A133" s="96">
        <v>9</v>
      </c>
      <c r="B133" s="177" t="s">
        <v>443</v>
      </c>
      <c r="C133" s="93" t="s">
        <v>129</v>
      </c>
      <c r="D133" s="93" t="s">
        <v>444</v>
      </c>
      <c r="E133" s="94" t="s">
        <v>280</v>
      </c>
      <c r="F133" s="94" t="s">
        <v>136</v>
      </c>
      <c r="G133" s="95">
        <v>0.02</v>
      </c>
      <c r="H133" s="95">
        <v>3.4</v>
      </c>
      <c r="I133" s="126" t="s">
        <v>93</v>
      </c>
      <c r="J133" s="127">
        <v>2</v>
      </c>
      <c r="K133" s="97">
        <v>14</v>
      </c>
      <c r="L133" s="127">
        <v>1</v>
      </c>
      <c r="M133" s="128">
        <v>95.2</v>
      </c>
      <c r="N133" s="124">
        <v>20</v>
      </c>
      <c r="O133" s="98"/>
      <c r="P133" s="75" t="s">
        <v>67</v>
      </c>
      <c r="Q133" s="103">
        <v>6.8</v>
      </c>
      <c r="R133" s="180"/>
    </row>
    <row r="134" spans="1:18" ht="18" customHeight="1" x14ac:dyDescent="0.35">
      <c r="A134" s="96">
        <v>10</v>
      </c>
      <c r="B134" s="177" t="s">
        <v>443</v>
      </c>
      <c r="C134" s="93" t="s">
        <v>129</v>
      </c>
      <c r="D134" s="93" t="s">
        <v>444</v>
      </c>
      <c r="E134" s="94" t="s">
        <v>280</v>
      </c>
      <c r="F134" s="94" t="s">
        <v>136</v>
      </c>
      <c r="G134" s="95">
        <v>0.02</v>
      </c>
      <c r="H134" s="95">
        <v>3</v>
      </c>
      <c r="I134" s="126" t="s">
        <v>93</v>
      </c>
      <c r="J134" s="127">
        <v>2</v>
      </c>
      <c r="K134" s="97">
        <v>14</v>
      </c>
      <c r="L134" s="127">
        <v>1</v>
      </c>
      <c r="M134" s="128">
        <v>84</v>
      </c>
      <c r="N134" s="124">
        <v>20</v>
      </c>
      <c r="O134" s="98"/>
      <c r="P134" s="75" t="s">
        <v>67</v>
      </c>
      <c r="Q134" s="103">
        <v>6</v>
      </c>
      <c r="R134" s="103"/>
    </row>
    <row r="135" spans="1:18" ht="18" customHeight="1" x14ac:dyDescent="0.35">
      <c r="A135" s="96">
        <v>11</v>
      </c>
      <c r="B135" s="177" t="s">
        <v>443</v>
      </c>
      <c r="C135" s="93" t="s">
        <v>129</v>
      </c>
      <c r="D135" s="93" t="s">
        <v>444</v>
      </c>
      <c r="E135" s="94" t="s">
        <v>280</v>
      </c>
      <c r="F135" s="94" t="s">
        <v>123</v>
      </c>
      <c r="G135" s="95">
        <v>0.02</v>
      </c>
      <c r="H135" s="95">
        <v>2</v>
      </c>
      <c r="I135" s="126" t="s">
        <v>93</v>
      </c>
      <c r="J135" s="127">
        <v>2</v>
      </c>
      <c r="K135" s="97">
        <v>14</v>
      </c>
      <c r="L135" s="127">
        <v>1</v>
      </c>
      <c r="M135" s="128">
        <v>56</v>
      </c>
      <c r="N135" s="124">
        <v>20</v>
      </c>
      <c r="O135" s="98"/>
      <c r="P135" s="75" t="s">
        <v>67</v>
      </c>
      <c r="Q135" s="103">
        <v>4</v>
      </c>
      <c r="R135" s="180"/>
    </row>
    <row r="136" spans="1:18" ht="18" customHeight="1" x14ac:dyDescent="0.35">
      <c r="A136" s="96">
        <v>12</v>
      </c>
      <c r="B136" s="177" t="s">
        <v>443</v>
      </c>
      <c r="C136" s="93" t="s">
        <v>129</v>
      </c>
      <c r="D136" s="93" t="s">
        <v>444</v>
      </c>
      <c r="E136" s="94" t="s">
        <v>78</v>
      </c>
      <c r="F136" s="94" t="s">
        <v>136</v>
      </c>
      <c r="G136" s="95">
        <v>0.02</v>
      </c>
      <c r="H136" s="95">
        <v>12.8</v>
      </c>
      <c r="I136" s="126" t="s">
        <v>93</v>
      </c>
      <c r="J136" s="127">
        <v>2</v>
      </c>
      <c r="K136" s="97">
        <v>14</v>
      </c>
      <c r="L136" s="127">
        <v>1</v>
      </c>
      <c r="M136" s="128">
        <v>358.40000000000003</v>
      </c>
      <c r="N136" s="124">
        <v>20</v>
      </c>
      <c r="O136" s="98"/>
      <c r="P136" s="75" t="s">
        <v>67</v>
      </c>
      <c r="Q136" s="103">
        <v>25.6</v>
      </c>
      <c r="R136" s="180"/>
    </row>
    <row r="137" spans="1:18" ht="18" customHeight="1" x14ac:dyDescent="0.35">
      <c r="A137" s="96">
        <v>13</v>
      </c>
      <c r="B137" s="177" t="s">
        <v>443</v>
      </c>
      <c r="C137" s="93" t="s">
        <v>129</v>
      </c>
      <c r="D137" s="93" t="s">
        <v>444</v>
      </c>
      <c r="E137" s="94" t="s">
        <v>78</v>
      </c>
      <c r="F137" s="94" t="s">
        <v>123</v>
      </c>
      <c r="G137" s="95">
        <v>0.02</v>
      </c>
      <c r="H137" s="95">
        <v>4.5999999999999996</v>
      </c>
      <c r="I137" s="126" t="s">
        <v>93</v>
      </c>
      <c r="J137" s="127">
        <v>2</v>
      </c>
      <c r="K137" s="97">
        <v>14</v>
      </c>
      <c r="L137" s="127">
        <v>2</v>
      </c>
      <c r="M137" s="128">
        <v>257.59999999999997</v>
      </c>
      <c r="N137" s="124">
        <v>20</v>
      </c>
      <c r="O137" s="98"/>
      <c r="P137" s="75" t="s">
        <v>67</v>
      </c>
      <c r="Q137" s="103">
        <v>18.399999999999999</v>
      </c>
      <c r="R137" s="103"/>
    </row>
    <row r="138" spans="1:18" ht="18" customHeight="1" x14ac:dyDescent="0.35">
      <c r="A138" s="96">
        <v>14</v>
      </c>
      <c r="B138" s="177" t="s">
        <v>443</v>
      </c>
      <c r="C138" s="93" t="s">
        <v>129</v>
      </c>
      <c r="D138" s="93" t="s">
        <v>444</v>
      </c>
      <c r="E138" s="94" t="s">
        <v>81</v>
      </c>
      <c r="F138" s="94" t="s">
        <v>136</v>
      </c>
      <c r="G138" s="95">
        <v>0.02</v>
      </c>
      <c r="H138" s="95">
        <v>15</v>
      </c>
      <c r="I138" s="126" t="s">
        <v>93</v>
      </c>
      <c r="J138" s="127">
        <v>2</v>
      </c>
      <c r="K138" s="97">
        <v>14</v>
      </c>
      <c r="L138" s="127">
        <v>1</v>
      </c>
      <c r="M138" s="128">
        <v>420</v>
      </c>
      <c r="N138" s="124">
        <v>20</v>
      </c>
      <c r="O138" s="98"/>
      <c r="P138" s="75" t="s">
        <v>67</v>
      </c>
      <c r="Q138" s="103">
        <v>30</v>
      </c>
      <c r="R138" s="180"/>
    </row>
    <row r="139" spans="1:18" ht="18" customHeight="1" x14ac:dyDescent="0.35">
      <c r="A139" s="96">
        <v>15</v>
      </c>
      <c r="B139" s="177" t="s">
        <v>443</v>
      </c>
      <c r="C139" s="93" t="s">
        <v>129</v>
      </c>
      <c r="D139" s="93" t="s">
        <v>444</v>
      </c>
      <c r="E139" s="94" t="s">
        <v>81</v>
      </c>
      <c r="F139" s="94" t="s">
        <v>123</v>
      </c>
      <c r="G139" s="95">
        <v>0.02</v>
      </c>
      <c r="H139" s="95">
        <v>4</v>
      </c>
      <c r="I139" s="126" t="s">
        <v>93</v>
      </c>
      <c r="J139" s="127">
        <v>2</v>
      </c>
      <c r="K139" s="97">
        <v>14</v>
      </c>
      <c r="L139" s="127">
        <v>4</v>
      </c>
      <c r="M139" s="128">
        <v>448</v>
      </c>
      <c r="N139" s="124">
        <v>20</v>
      </c>
      <c r="O139" s="98"/>
      <c r="P139" s="75" t="s">
        <v>67</v>
      </c>
      <c r="Q139" s="103">
        <v>32</v>
      </c>
      <c r="R139" s="103"/>
    </row>
    <row r="140" spans="1:18" ht="18" customHeight="1" x14ac:dyDescent="0.35">
      <c r="A140" s="96">
        <v>16</v>
      </c>
      <c r="B140" s="177" t="s">
        <v>443</v>
      </c>
      <c r="C140" s="93" t="s">
        <v>129</v>
      </c>
      <c r="D140" s="93" t="s">
        <v>444</v>
      </c>
      <c r="E140" s="94" t="s">
        <v>446</v>
      </c>
      <c r="F140" s="94" t="s">
        <v>136</v>
      </c>
      <c r="G140" s="95">
        <v>0.02</v>
      </c>
      <c r="H140" s="95">
        <v>2</v>
      </c>
      <c r="I140" s="126" t="s">
        <v>93</v>
      </c>
      <c r="J140" s="127">
        <v>2</v>
      </c>
      <c r="K140" s="97">
        <v>14</v>
      </c>
      <c r="L140" s="127">
        <v>1</v>
      </c>
      <c r="M140" s="128">
        <v>56</v>
      </c>
      <c r="N140" s="124">
        <v>20</v>
      </c>
      <c r="O140" s="98"/>
      <c r="P140" s="75" t="s">
        <v>67</v>
      </c>
      <c r="Q140" s="103">
        <v>4</v>
      </c>
      <c r="R140" s="180"/>
    </row>
    <row r="141" spans="1:18" ht="18" customHeight="1" x14ac:dyDescent="0.35">
      <c r="A141" s="96">
        <v>17</v>
      </c>
      <c r="B141" s="177" t="s">
        <v>443</v>
      </c>
      <c r="C141" s="93" t="s">
        <v>129</v>
      </c>
      <c r="D141" s="93" t="s">
        <v>444</v>
      </c>
      <c r="E141" s="94" t="s">
        <v>446</v>
      </c>
      <c r="F141" s="94" t="s">
        <v>123</v>
      </c>
      <c r="G141" s="95">
        <v>0.02</v>
      </c>
      <c r="H141" s="95">
        <v>2.2999999999999998</v>
      </c>
      <c r="I141" s="126" t="s">
        <v>93</v>
      </c>
      <c r="J141" s="127">
        <v>2</v>
      </c>
      <c r="K141" s="97">
        <v>14</v>
      </c>
      <c r="L141" s="127">
        <v>2</v>
      </c>
      <c r="M141" s="128">
        <v>128.79999999999998</v>
      </c>
      <c r="N141" s="124">
        <v>20</v>
      </c>
      <c r="O141" s="98"/>
      <c r="P141" s="75" t="s">
        <v>67</v>
      </c>
      <c r="Q141" s="103">
        <v>9.1999999999999993</v>
      </c>
      <c r="R141" s="103"/>
    </row>
    <row r="142" spans="1:18" ht="18" customHeight="1" x14ac:dyDescent="0.35">
      <c r="A142" s="96">
        <v>18</v>
      </c>
      <c r="B142" s="177" t="s">
        <v>443</v>
      </c>
      <c r="C142" s="93" t="s">
        <v>129</v>
      </c>
      <c r="D142" s="93" t="s">
        <v>444</v>
      </c>
      <c r="E142" s="94" t="s">
        <v>280</v>
      </c>
      <c r="F142" s="94" t="s">
        <v>136</v>
      </c>
      <c r="G142" s="95">
        <v>0.02</v>
      </c>
      <c r="H142" s="95">
        <v>2.65</v>
      </c>
      <c r="I142" s="126" t="s">
        <v>93</v>
      </c>
      <c r="J142" s="127">
        <v>2</v>
      </c>
      <c r="K142" s="97">
        <v>14</v>
      </c>
      <c r="L142" s="127">
        <v>1</v>
      </c>
      <c r="M142" s="128">
        <v>74.2</v>
      </c>
      <c r="N142" s="124">
        <v>20</v>
      </c>
      <c r="O142" s="98"/>
      <c r="P142" s="75" t="s">
        <v>67</v>
      </c>
      <c r="Q142" s="103">
        <v>5.3</v>
      </c>
      <c r="R142" s="180"/>
    </row>
    <row r="143" spans="1:18" ht="18" customHeight="1" x14ac:dyDescent="0.35">
      <c r="A143" s="96">
        <v>19</v>
      </c>
      <c r="B143" s="177" t="s">
        <v>443</v>
      </c>
      <c r="C143" s="93" t="s">
        <v>129</v>
      </c>
      <c r="D143" s="93" t="s">
        <v>444</v>
      </c>
      <c r="E143" s="94" t="s">
        <v>75</v>
      </c>
      <c r="F143" s="94" t="s">
        <v>136</v>
      </c>
      <c r="G143" s="95">
        <v>0.02</v>
      </c>
      <c r="H143" s="95">
        <v>8.1</v>
      </c>
      <c r="I143" s="126" t="s">
        <v>93</v>
      </c>
      <c r="J143" s="127">
        <v>2</v>
      </c>
      <c r="K143" s="97">
        <v>14</v>
      </c>
      <c r="L143" s="127">
        <v>1</v>
      </c>
      <c r="M143" s="128">
        <v>226.79999999999998</v>
      </c>
      <c r="N143" s="124">
        <v>20</v>
      </c>
      <c r="O143" s="98"/>
      <c r="P143" s="75" t="s">
        <v>67</v>
      </c>
      <c r="Q143" s="103">
        <v>16.2</v>
      </c>
      <c r="R143" s="103"/>
    </row>
    <row r="144" spans="1:18" ht="18" customHeight="1" x14ac:dyDescent="0.35">
      <c r="A144" s="96">
        <v>20</v>
      </c>
      <c r="B144" s="177" t="s">
        <v>443</v>
      </c>
      <c r="C144" s="93" t="s">
        <v>129</v>
      </c>
      <c r="D144" s="93" t="s">
        <v>444</v>
      </c>
      <c r="E144" s="94" t="s">
        <v>75</v>
      </c>
      <c r="F144" s="94" t="s">
        <v>123</v>
      </c>
      <c r="G144" s="95">
        <v>0.02</v>
      </c>
      <c r="H144" s="95">
        <v>1.9</v>
      </c>
      <c r="I144" s="126" t="s">
        <v>93</v>
      </c>
      <c r="J144" s="127">
        <v>2</v>
      </c>
      <c r="K144" s="97">
        <v>14</v>
      </c>
      <c r="L144" s="127">
        <v>2</v>
      </c>
      <c r="M144" s="128">
        <v>106.39999999999999</v>
      </c>
      <c r="N144" s="124">
        <v>20</v>
      </c>
      <c r="O144" s="98"/>
      <c r="P144" s="75" t="s">
        <v>67</v>
      </c>
      <c r="Q144" s="103">
        <v>7.6</v>
      </c>
      <c r="R144" s="180"/>
    </row>
    <row r="147" spans="1:18" ht="18" customHeight="1" x14ac:dyDescent="0.35">
      <c r="A147" s="96">
        <v>1</v>
      </c>
      <c r="B147" s="177" t="s">
        <v>481</v>
      </c>
      <c r="C147" s="93" t="s">
        <v>482</v>
      </c>
      <c r="D147" s="93" t="s">
        <v>483</v>
      </c>
      <c r="E147" s="94" t="s">
        <v>159</v>
      </c>
      <c r="F147" s="94" t="s">
        <v>136</v>
      </c>
      <c r="G147" s="95">
        <v>0.02</v>
      </c>
      <c r="H147" s="95">
        <v>32</v>
      </c>
      <c r="I147" s="126" t="s">
        <v>93</v>
      </c>
      <c r="J147" s="127">
        <v>2</v>
      </c>
      <c r="K147" s="97">
        <v>14</v>
      </c>
      <c r="L147" s="127">
        <v>1</v>
      </c>
      <c r="M147" s="128">
        <v>896</v>
      </c>
      <c r="N147" s="124">
        <v>20</v>
      </c>
      <c r="O147" s="184" t="s">
        <v>481</v>
      </c>
      <c r="P147" s="75" t="s">
        <v>157</v>
      </c>
      <c r="Q147" s="103">
        <v>64</v>
      </c>
      <c r="R147" s="103"/>
    </row>
    <row r="148" spans="1:18" ht="18" customHeight="1" x14ac:dyDescent="0.35">
      <c r="A148" s="96">
        <v>2</v>
      </c>
      <c r="B148" s="177" t="s">
        <v>481</v>
      </c>
      <c r="C148" s="93" t="s">
        <v>482</v>
      </c>
      <c r="D148" s="93" t="s">
        <v>483</v>
      </c>
      <c r="E148" s="94" t="s">
        <v>159</v>
      </c>
      <c r="F148" s="94" t="s">
        <v>136</v>
      </c>
      <c r="G148" s="95">
        <v>0.02</v>
      </c>
      <c r="H148" s="95">
        <v>7</v>
      </c>
      <c r="I148" s="126" t="s">
        <v>93</v>
      </c>
      <c r="J148" s="127">
        <v>1</v>
      </c>
      <c r="K148" s="97">
        <v>14</v>
      </c>
      <c r="L148" s="127">
        <v>1</v>
      </c>
      <c r="M148" s="128">
        <v>98</v>
      </c>
      <c r="N148" s="124">
        <v>20</v>
      </c>
      <c r="O148" s="98"/>
      <c r="P148" s="75" t="s">
        <v>157</v>
      </c>
      <c r="Q148" s="103">
        <v>7</v>
      </c>
      <c r="R148" s="180"/>
    </row>
    <row r="149" spans="1:18" ht="18" customHeight="1" x14ac:dyDescent="0.35">
      <c r="A149" s="96">
        <v>3</v>
      </c>
      <c r="B149" s="177" t="s">
        <v>481</v>
      </c>
      <c r="C149" s="93" t="s">
        <v>482</v>
      </c>
      <c r="D149" s="93" t="s">
        <v>483</v>
      </c>
      <c r="E149" s="94" t="s">
        <v>159</v>
      </c>
      <c r="F149" s="94" t="s">
        <v>123</v>
      </c>
      <c r="G149" s="95">
        <v>0.02</v>
      </c>
      <c r="H149" s="95">
        <v>4</v>
      </c>
      <c r="I149" s="126" t="s">
        <v>93</v>
      </c>
      <c r="J149" s="127">
        <v>2</v>
      </c>
      <c r="K149" s="97">
        <v>14</v>
      </c>
      <c r="L149" s="127">
        <v>2</v>
      </c>
      <c r="M149" s="128">
        <v>224</v>
      </c>
      <c r="N149" s="124">
        <v>20</v>
      </c>
      <c r="O149" s="98"/>
      <c r="P149" s="75" t="s">
        <v>157</v>
      </c>
      <c r="Q149" s="103">
        <v>16</v>
      </c>
      <c r="R149" s="103"/>
    </row>
    <row r="150" spans="1:18" ht="18" customHeight="1" x14ac:dyDescent="0.35">
      <c r="A150" s="96">
        <v>4</v>
      </c>
      <c r="B150" s="177" t="s">
        <v>481</v>
      </c>
      <c r="C150" s="93" t="s">
        <v>482</v>
      </c>
      <c r="D150" s="93" t="s">
        <v>483</v>
      </c>
      <c r="E150" s="94" t="s">
        <v>159</v>
      </c>
      <c r="F150" s="94" t="s">
        <v>123</v>
      </c>
      <c r="G150" s="95">
        <v>0.02</v>
      </c>
      <c r="H150" s="95">
        <v>3.6</v>
      </c>
      <c r="I150" s="126" t="s">
        <v>93</v>
      </c>
      <c r="J150" s="127">
        <v>1</v>
      </c>
      <c r="K150" s="97">
        <v>14</v>
      </c>
      <c r="L150" s="127">
        <v>1</v>
      </c>
      <c r="M150" s="128">
        <v>50.4</v>
      </c>
      <c r="N150" s="124">
        <v>20</v>
      </c>
      <c r="O150" s="98"/>
      <c r="P150" s="75" t="s">
        <v>157</v>
      </c>
      <c r="Q150" s="103">
        <v>3.6</v>
      </c>
      <c r="R150" s="180"/>
    </row>
    <row r="151" spans="1:18" ht="18" customHeight="1" x14ac:dyDescent="0.35">
      <c r="A151" s="96">
        <v>5</v>
      </c>
      <c r="B151" s="177" t="s">
        <v>481</v>
      </c>
      <c r="C151" s="93" t="s">
        <v>482</v>
      </c>
      <c r="D151" s="93" t="s">
        <v>483</v>
      </c>
      <c r="E151" s="94" t="s">
        <v>135</v>
      </c>
      <c r="F151" s="94" t="s">
        <v>136</v>
      </c>
      <c r="G151" s="95">
        <v>0.02</v>
      </c>
      <c r="H151" s="95">
        <v>15.3</v>
      </c>
      <c r="I151" s="126" t="s">
        <v>93</v>
      </c>
      <c r="J151" s="127">
        <v>2</v>
      </c>
      <c r="K151" s="97">
        <v>14</v>
      </c>
      <c r="L151" s="127">
        <v>1</v>
      </c>
      <c r="M151" s="128">
        <v>428.40000000000003</v>
      </c>
      <c r="N151" s="124">
        <v>20</v>
      </c>
      <c r="O151" s="98"/>
      <c r="P151" s="75" t="s">
        <v>157</v>
      </c>
      <c r="Q151" s="103">
        <v>30.6</v>
      </c>
      <c r="R151" s="103"/>
    </row>
    <row r="152" spans="1:18" ht="18" customHeight="1" x14ac:dyDescent="0.35">
      <c r="A152" s="96">
        <v>6</v>
      </c>
      <c r="B152" s="177" t="s">
        <v>481</v>
      </c>
      <c r="C152" s="93" t="s">
        <v>482</v>
      </c>
      <c r="D152" s="93" t="s">
        <v>483</v>
      </c>
      <c r="E152" s="94" t="s">
        <v>135</v>
      </c>
      <c r="F152" s="94" t="s">
        <v>136</v>
      </c>
      <c r="G152" s="95">
        <v>0.02</v>
      </c>
      <c r="H152" s="95">
        <v>24</v>
      </c>
      <c r="I152" s="126" t="s">
        <v>93</v>
      </c>
      <c r="J152" s="127">
        <v>2</v>
      </c>
      <c r="K152" s="97">
        <v>14</v>
      </c>
      <c r="L152" s="127">
        <v>1</v>
      </c>
      <c r="M152" s="128">
        <v>672</v>
      </c>
      <c r="N152" s="124">
        <v>20</v>
      </c>
      <c r="O152" s="98"/>
      <c r="P152" s="75" t="s">
        <v>157</v>
      </c>
      <c r="Q152" s="103">
        <v>48</v>
      </c>
      <c r="R152" s="180"/>
    </row>
    <row r="153" spans="1:18" ht="18" customHeight="1" x14ac:dyDescent="0.35">
      <c r="A153" s="96">
        <v>7</v>
      </c>
      <c r="B153" s="177" t="s">
        <v>481</v>
      </c>
      <c r="C153" s="93" t="s">
        <v>482</v>
      </c>
      <c r="D153" s="93" t="s">
        <v>483</v>
      </c>
      <c r="E153" s="94" t="s">
        <v>135</v>
      </c>
      <c r="F153" s="94" t="s">
        <v>136</v>
      </c>
      <c r="G153" s="95">
        <v>0.02</v>
      </c>
      <c r="H153" s="95">
        <v>7</v>
      </c>
      <c r="I153" s="126" t="s">
        <v>93</v>
      </c>
      <c r="J153" s="127">
        <v>1</v>
      </c>
      <c r="K153" s="97">
        <v>14</v>
      </c>
      <c r="L153" s="127">
        <v>1</v>
      </c>
      <c r="M153" s="128">
        <v>98</v>
      </c>
      <c r="N153" s="124">
        <v>20</v>
      </c>
      <c r="O153" s="98"/>
      <c r="P153" s="75" t="s">
        <v>157</v>
      </c>
      <c r="Q153" s="103">
        <v>7</v>
      </c>
      <c r="R153" s="180"/>
    </row>
    <row r="154" spans="1:18" ht="18" customHeight="1" x14ac:dyDescent="0.35">
      <c r="A154" s="96">
        <v>8</v>
      </c>
      <c r="B154" s="177" t="s">
        <v>481</v>
      </c>
      <c r="C154" s="93" t="s">
        <v>482</v>
      </c>
      <c r="D154" s="93" t="s">
        <v>483</v>
      </c>
      <c r="E154" s="94" t="s">
        <v>135</v>
      </c>
      <c r="F154" s="94" t="s">
        <v>136</v>
      </c>
      <c r="G154" s="95">
        <v>0.02</v>
      </c>
      <c r="H154" s="95">
        <v>8</v>
      </c>
      <c r="I154" s="126" t="s">
        <v>93</v>
      </c>
      <c r="J154" s="127">
        <v>2</v>
      </c>
      <c r="K154" s="97">
        <v>14</v>
      </c>
      <c r="L154" s="127">
        <v>1</v>
      </c>
      <c r="M154" s="128">
        <v>224</v>
      </c>
      <c r="N154" s="124">
        <v>20</v>
      </c>
      <c r="O154" s="98"/>
      <c r="P154" s="75" t="s">
        <v>157</v>
      </c>
      <c r="Q154" s="103">
        <v>16</v>
      </c>
      <c r="R154" s="103"/>
    </row>
    <row r="155" spans="1:18" ht="18" customHeight="1" x14ac:dyDescent="0.35">
      <c r="A155" s="96">
        <v>9</v>
      </c>
      <c r="B155" s="177" t="s">
        <v>481</v>
      </c>
      <c r="C155" s="93" t="s">
        <v>482</v>
      </c>
      <c r="D155" s="93" t="s">
        <v>483</v>
      </c>
      <c r="E155" s="94" t="s">
        <v>135</v>
      </c>
      <c r="F155" s="94" t="s">
        <v>136</v>
      </c>
      <c r="G155" s="95">
        <v>0.02</v>
      </c>
      <c r="H155" s="95">
        <v>61.5</v>
      </c>
      <c r="I155" s="126" t="s">
        <v>93</v>
      </c>
      <c r="J155" s="127">
        <v>2</v>
      </c>
      <c r="K155" s="97">
        <v>14</v>
      </c>
      <c r="L155" s="127">
        <v>1</v>
      </c>
      <c r="M155" s="128">
        <v>1722</v>
      </c>
      <c r="N155" s="124">
        <v>20</v>
      </c>
      <c r="O155" s="98"/>
      <c r="P155" s="75" t="s">
        <v>157</v>
      </c>
      <c r="Q155" s="103">
        <v>123</v>
      </c>
      <c r="R155" s="180"/>
    </row>
    <row r="156" spans="1:18" ht="18" customHeight="1" x14ac:dyDescent="0.35">
      <c r="A156" s="96">
        <v>10</v>
      </c>
      <c r="B156" s="177" t="s">
        <v>481</v>
      </c>
      <c r="C156" s="93" t="s">
        <v>482</v>
      </c>
      <c r="D156" s="93" t="s">
        <v>483</v>
      </c>
      <c r="E156" s="94" t="s">
        <v>137</v>
      </c>
      <c r="F156" s="94" t="s">
        <v>136</v>
      </c>
      <c r="G156" s="95">
        <v>0.02</v>
      </c>
      <c r="H156" s="95">
        <v>9.9499999999999993</v>
      </c>
      <c r="I156" s="126" t="s">
        <v>93</v>
      </c>
      <c r="J156" s="127">
        <v>2</v>
      </c>
      <c r="K156" s="97">
        <v>14</v>
      </c>
      <c r="L156" s="127">
        <v>1</v>
      </c>
      <c r="M156" s="128">
        <v>278.59999999999997</v>
      </c>
      <c r="N156" s="124">
        <v>20</v>
      </c>
      <c r="O156" s="98"/>
      <c r="P156" s="75" t="s">
        <v>157</v>
      </c>
      <c r="Q156" s="103">
        <v>19.899999999999999</v>
      </c>
      <c r="R156" s="103"/>
    </row>
    <row r="157" spans="1:18" ht="18" customHeight="1" x14ac:dyDescent="0.35">
      <c r="A157" s="96">
        <v>11</v>
      </c>
      <c r="B157" s="177" t="s">
        <v>481</v>
      </c>
      <c r="C157" s="93" t="s">
        <v>482</v>
      </c>
      <c r="D157" s="93" t="s">
        <v>483</v>
      </c>
      <c r="E157" s="94" t="s">
        <v>137</v>
      </c>
      <c r="F157" s="94" t="s">
        <v>123</v>
      </c>
      <c r="G157" s="95">
        <v>0.02</v>
      </c>
      <c r="H157" s="95">
        <v>3.8</v>
      </c>
      <c r="I157" s="126" t="s">
        <v>93</v>
      </c>
      <c r="J157" s="127">
        <v>2</v>
      </c>
      <c r="K157" s="97">
        <v>14</v>
      </c>
      <c r="L157" s="127">
        <v>3</v>
      </c>
      <c r="M157" s="128">
        <v>319.2</v>
      </c>
      <c r="N157" s="124">
        <v>20</v>
      </c>
      <c r="O157" s="98"/>
      <c r="P157" s="75" t="s">
        <v>157</v>
      </c>
      <c r="Q157" s="103">
        <v>22.799999999999997</v>
      </c>
      <c r="R157" s="180"/>
    </row>
    <row r="158" spans="1:18" ht="18" customHeight="1" x14ac:dyDescent="0.35">
      <c r="A158" s="96">
        <v>12</v>
      </c>
      <c r="B158" s="177" t="s">
        <v>481</v>
      </c>
      <c r="C158" s="93" t="s">
        <v>482</v>
      </c>
      <c r="D158" s="93" t="s">
        <v>483</v>
      </c>
      <c r="E158" s="94" t="s">
        <v>78</v>
      </c>
      <c r="F158" s="94" t="s">
        <v>136</v>
      </c>
      <c r="G158" s="95">
        <v>0.02</v>
      </c>
      <c r="H158" s="95">
        <v>13.7</v>
      </c>
      <c r="I158" s="126" t="s">
        <v>93</v>
      </c>
      <c r="J158" s="127">
        <v>2</v>
      </c>
      <c r="K158" s="97">
        <v>14</v>
      </c>
      <c r="L158" s="127">
        <v>1</v>
      </c>
      <c r="M158" s="128">
        <v>383.59999999999997</v>
      </c>
      <c r="N158" s="124">
        <v>20</v>
      </c>
      <c r="O158" s="98"/>
      <c r="P158" s="75" t="s">
        <v>157</v>
      </c>
      <c r="Q158" s="103">
        <v>27.4</v>
      </c>
      <c r="R158" s="180"/>
    </row>
    <row r="159" spans="1:18" ht="18" customHeight="1" x14ac:dyDescent="0.35">
      <c r="A159" s="96">
        <v>13</v>
      </c>
      <c r="B159" s="177" t="s">
        <v>481</v>
      </c>
      <c r="C159" s="93" t="s">
        <v>482</v>
      </c>
      <c r="D159" s="93" t="s">
        <v>483</v>
      </c>
      <c r="E159" s="94" t="s">
        <v>78</v>
      </c>
      <c r="F159" s="94" t="s">
        <v>123</v>
      </c>
      <c r="G159" s="95">
        <v>0.02</v>
      </c>
      <c r="H159" s="95">
        <v>3.6</v>
      </c>
      <c r="I159" s="126" t="s">
        <v>93</v>
      </c>
      <c r="J159" s="127">
        <v>2</v>
      </c>
      <c r="K159" s="97">
        <v>14</v>
      </c>
      <c r="L159" s="127">
        <v>3</v>
      </c>
      <c r="M159" s="128">
        <v>302.39999999999998</v>
      </c>
      <c r="N159" s="124">
        <v>20</v>
      </c>
      <c r="O159" s="98"/>
      <c r="P159" s="75" t="s">
        <v>157</v>
      </c>
      <c r="Q159" s="103">
        <v>21.6</v>
      </c>
      <c r="R159" s="103"/>
    </row>
    <row r="160" spans="1:18" ht="18" customHeight="1" x14ac:dyDescent="0.35">
      <c r="A160" s="96">
        <v>1</v>
      </c>
      <c r="B160" s="177" t="s">
        <v>484</v>
      </c>
      <c r="C160" s="93" t="s">
        <v>185</v>
      </c>
      <c r="D160" s="93" t="s">
        <v>485</v>
      </c>
      <c r="E160" s="94" t="s">
        <v>486</v>
      </c>
      <c r="F160" s="94" t="s">
        <v>136</v>
      </c>
      <c r="G160" s="95">
        <v>0.02</v>
      </c>
      <c r="H160" s="95">
        <v>27.5</v>
      </c>
      <c r="I160" s="126" t="s">
        <v>93</v>
      </c>
      <c r="J160" s="127">
        <v>1</v>
      </c>
      <c r="K160" s="97">
        <v>14</v>
      </c>
      <c r="L160" s="127">
        <v>1</v>
      </c>
      <c r="M160" s="128">
        <v>385</v>
      </c>
      <c r="N160" s="124">
        <v>20</v>
      </c>
      <c r="O160" s="184" t="s">
        <v>484</v>
      </c>
      <c r="P160" s="75" t="s">
        <v>157</v>
      </c>
      <c r="Q160" s="103">
        <v>27.5</v>
      </c>
      <c r="R160" s="103"/>
    </row>
    <row r="161" spans="1:18" ht="18" customHeight="1" x14ac:dyDescent="0.35">
      <c r="A161" s="96">
        <v>2</v>
      </c>
      <c r="B161" s="177" t="s">
        <v>484</v>
      </c>
      <c r="C161" s="93" t="s">
        <v>185</v>
      </c>
      <c r="D161" s="93" t="s">
        <v>485</v>
      </c>
      <c r="E161" s="94" t="s">
        <v>486</v>
      </c>
      <c r="F161" s="94" t="s">
        <v>136</v>
      </c>
      <c r="G161" s="95">
        <v>0.02</v>
      </c>
      <c r="H161" s="95">
        <v>17.399999999999999</v>
      </c>
      <c r="I161" s="126" t="s">
        <v>93</v>
      </c>
      <c r="J161" s="127">
        <v>2</v>
      </c>
      <c r="K161" s="97">
        <v>14</v>
      </c>
      <c r="L161" s="127">
        <v>1</v>
      </c>
      <c r="M161" s="128">
        <v>487.19999999999993</v>
      </c>
      <c r="N161" s="124">
        <v>20</v>
      </c>
      <c r="O161" s="98"/>
      <c r="P161" s="75" t="s">
        <v>157</v>
      </c>
      <c r="Q161" s="103">
        <v>34.799999999999997</v>
      </c>
      <c r="R161" s="180"/>
    </row>
    <row r="162" spans="1:18" ht="18" customHeight="1" x14ac:dyDescent="0.35">
      <c r="A162" s="96">
        <v>3</v>
      </c>
      <c r="B162" s="177" t="s">
        <v>484</v>
      </c>
      <c r="C162" s="93" t="s">
        <v>185</v>
      </c>
      <c r="D162" s="93" t="s">
        <v>485</v>
      </c>
      <c r="E162" s="94" t="s">
        <v>71</v>
      </c>
      <c r="F162" s="94" t="s">
        <v>136</v>
      </c>
      <c r="G162" s="95">
        <v>0.02</v>
      </c>
      <c r="H162" s="95">
        <v>11.2</v>
      </c>
      <c r="I162" s="126" t="s">
        <v>93</v>
      </c>
      <c r="J162" s="127">
        <v>1</v>
      </c>
      <c r="K162" s="97">
        <v>14</v>
      </c>
      <c r="L162" s="127">
        <v>1</v>
      </c>
      <c r="M162" s="128">
        <v>156.79999999999998</v>
      </c>
      <c r="N162" s="124">
        <v>20</v>
      </c>
      <c r="O162" s="98"/>
      <c r="P162" s="75" t="s">
        <v>157</v>
      </c>
      <c r="Q162" s="103">
        <v>11.2</v>
      </c>
      <c r="R162" s="103"/>
    </row>
    <row r="163" spans="1:18" ht="18" customHeight="1" x14ac:dyDescent="0.35">
      <c r="A163" s="96">
        <v>4</v>
      </c>
      <c r="B163" s="177" t="s">
        <v>484</v>
      </c>
      <c r="C163" s="93" t="s">
        <v>185</v>
      </c>
      <c r="D163" s="93" t="s">
        <v>485</v>
      </c>
      <c r="E163" s="94" t="s">
        <v>71</v>
      </c>
      <c r="F163" s="94" t="s">
        <v>123</v>
      </c>
      <c r="G163" s="95">
        <v>0.02</v>
      </c>
      <c r="H163" s="95">
        <v>4</v>
      </c>
      <c r="I163" s="126" t="s">
        <v>93</v>
      </c>
      <c r="J163" s="127">
        <v>1</v>
      </c>
      <c r="K163" s="97">
        <v>14</v>
      </c>
      <c r="L163" s="127">
        <v>2</v>
      </c>
      <c r="M163" s="128">
        <v>112</v>
      </c>
      <c r="N163" s="124">
        <v>20</v>
      </c>
      <c r="O163" s="98"/>
      <c r="P163" s="75" t="s">
        <v>157</v>
      </c>
      <c r="Q163" s="103">
        <v>8</v>
      </c>
      <c r="R163" s="180"/>
    </row>
    <row r="164" spans="1:18" ht="18" customHeight="1" x14ac:dyDescent="0.35">
      <c r="A164" s="96">
        <v>5</v>
      </c>
      <c r="B164" s="177" t="s">
        <v>484</v>
      </c>
      <c r="C164" s="93" t="s">
        <v>185</v>
      </c>
      <c r="D164" s="93" t="s">
        <v>485</v>
      </c>
      <c r="E164" s="94" t="s">
        <v>78</v>
      </c>
      <c r="F164" s="94" t="s">
        <v>136</v>
      </c>
      <c r="G164" s="95">
        <v>0.02</v>
      </c>
      <c r="H164" s="95">
        <v>15.5</v>
      </c>
      <c r="I164" s="126" t="s">
        <v>93</v>
      </c>
      <c r="J164" s="127">
        <v>2</v>
      </c>
      <c r="K164" s="97">
        <v>14</v>
      </c>
      <c r="L164" s="127">
        <v>1</v>
      </c>
      <c r="M164" s="128">
        <v>434</v>
      </c>
      <c r="N164" s="124">
        <v>20</v>
      </c>
      <c r="O164" s="98"/>
      <c r="P164" s="75" t="s">
        <v>157</v>
      </c>
      <c r="Q164" s="103">
        <v>31</v>
      </c>
      <c r="R164" s="103"/>
    </row>
    <row r="165" spans="1:18" ht="18" customHeight="1" x14ac:dyDescent="0.35">
      <c r="A165" s="96">
        <v>6</v>
      </c>
      <c r="B165" s="177" t="s">
        <v>484</v>
      </c>
      <c r="C165" s="93" t="s">
        <v>185</v>
      </c>
      <c r="D165" s="93" t="s">
        <v>485</v>
      </c>
      <c r="E165" s="94" t="s">
        <v>78</v>
      </c>
      <c r="F165" s="94" t="s">
        <v>123</v>
      </c>
      <c r="G165" s="95">
        <v>0.02</v>
      </c>
      <c r="H165" s="95">
        <v>4.5</v>
      </c>
      <c r="I165" s="126" t="s">
        <v>93</v>
      </c>
      <c r="J165" s="127">
        <v>2</v>
      </c>
      <c r="K165" s="97">
        <v>14</v>
      </c>
      <c r="L165" s="127">
        <v>4</v>
      </c>
      <c r="M165" s="128">
        <v>504</v>
      </c>
      <c r="N165" s="124">
        <v>20</v>
      </c>
      <c r="O165" s="98"/>
      <c r="P165" s="75" t="s">
        <v>157</v>
      </c>
      <c r="Q165" s="103">
        <v>36</v>
      </c>
      <c r="R165" s="180"/>
    </row>
    <row r="166" spans="1:18" ht="18" customHeight="1" x14ac:dyDescent="0.35">
      <c r="A166" s="96">
        <v>7</v>
      </c>
      <c r="B166" s="177" t="s">
        <v>484</v>
      </c>
      <c r="C166" s="93" t="s">
        <v>185</v>
      </c>
      <c r="D166" s="93" t="s">
        <v>485</v>
      </c>
      <c r="E166" s="94" t="s">
        <v>110</v>
      </c>
      <c r="F166" s="94" t="s">
        <v>136</v>
      </c>
      <c r="G166" s="95">
        <v>0.02</v>
      </c>
      <c r="H166" s="95">
        <v>15.4</v>
      </c>
      <c r="I166" s="126" t="s">
        <v>93</v>
      </c>
      <c r="J166" s="127">
        <v>2</v>
      </c>
      <c r="K166" s="97">
        <v>14</v>
      </c>
      <c r="L166" s="127">
        <v>1</v>
      </c>
      <c r="M166" s="128">
        <v>431.2</v>
      </c>
      <c r="N166" s="124">
        <v>20</v>
      </c>
      <c r="O166" s="98"/>
      <c r="P166" s="75" t="s">
        <v>157</v>
      </c>
      <c r="Q166" s="103">
        <v>30.8</v>
      </c>
      <c r="R166" s="180"/>
    </row>
    <row r="167" spans="1:18" ht="18" customHeight="1" x14ac:dyDescent="0.35">
      <c r="A167" s="96">
        <v>8</v>
      </c>
      <c r="B167" s="177" t="s">
        <v>484</v>
      </c>
      <c r="C167" s="93" t="s">
        <v>185</v>
      </c>
      <c r="D167" s="93" t="s">
        <v>485</v>
      </c>
      <c r="E167" s="94" t="s">
        <v>110</v>
      </c>
      <c r="F167" s="94" t="s">
        <v>123</v>
      </c>
      <c r="G167" s="95">
        <v>0.02</v>
      </c>
      <c r="H167" s="95">
        <v>4.5999999999999996</v>
      </c>
      <c r="I167" s="126" t="s">
        <v>93</v>
      </c>
      <c r="J167" s="127">
        <v>2</v>
      </c>
      <c r="K167" s="97">
        <v>14</v>
      </c>
      <c r="L167" s="127">
        <v>4</v>
      </c>
      <c r="M167" s="128">
        <v>515.19999999999993</v>
      </c>
      <c r="N167" s="124">
        <v>20</v>
      </c>
      <c r="O167" s="98"/>
      <c r="P167" s="75" t="s">
        <v>157</v>
      </c>
      <c r="Q167" s="103">
        <v>36.799999999999997</v>
      </c>
      <c r="R167" s="103"/>
    </row>
    <row r="168" spans="1:18" ht="18" customHeight="1" x14ac:dyDescent="0.35">
      <c r="A168" s="96">
        <v>9</v>
      </c>
      <c r="B168" s="177" t="s">
        <v>484</v>
      </c>
      <c r="C168" s="93" t="s">
        <v>185</v>
      </c>
      <c r="D168" s="93" t="s">
        <v>485</v>
      </c>
      <c r="E168" s="94" t="s">
        <v>263</v>
      </c>
      <c r="F168" s="94" t="s">
        <v>136</v>
      </c>
      <c r="G168" s="95">
        <v>0.02</v>
      </c>
      <c r="H168" s="95">
        <v>7.6</v>
      </c>
      <c r="I168" s="126" t="s">
        <v>93</v>
      </c>
      <c r="J168" s="127">
        <v>2</v>
      </c>
      <c r="K168" s="97">
        <v>14</v>
      </c>
      <c r="L168" s="127">
        <v>1</v>
      </c>
      <c r="M168" s="128">
        <v>212.79999999999998</v>
      </c>
      <c r="N168" s="124">
        <v>20</v>
      </c>
      <c r="O168" s="98"/>
      <c r="P168" s="75" t="s">
        <v>157</v>
      </c>
      <c r="Q168" s="103">
        <v>15.2</v>
      </c>
      <c r="R168" s="180"/>
    </row>
    <row r="169" spans="1:18" ht="18" customHeight="1" x14ac:dyDescent="0.35">
      <c r="A169" s="96">
        <v>10</v>
      </c>
      <c r="B169" s="177" t="s">
        <v>484</v>
      </c>
      <c r="C169" s="93" t="s">
        <v>185</v>
      </c>
      <c r="D169" s="93" t="s">
        <v>485</v>
      </c>
      <c r="E169" s="94" t="s">
        <v>263</v>
      </c>
      <c r="F169" s="94" t="s">
        <v>123</v>
      </c>
      <c r="G169" s="95">
        <v>0.02</v>
      </c>
      <c r="H169" s="95">
        <v>2.4</v>
      </c>
      <c r="I169" s="126" t="s">
        <v>93</v>
      </c>
      <c r="J169" s="127">
        <v>2</v>
      </c>
      <c r="K169" s="97">
        <v>14</v>
      </c>
      <c r="L169" s="127">
        <v>2</v>
      </c>
      <c r="M169" s="128">
        <v>134.4</v>
      </c>
      <c r="N169" s="124">
        <v>20</v>
      </c>
      <c r="O169" s="98"/>
      <c r="P169" s="75" t="s">
        <v>157</v>
      </c>
      <c r="Q169" s="103">
        <v>9.6</v>
      </c>
      <c r="R169" s="103"/>
    </row>
    <row r="170" spans="1:18" ht="18" customHeight="1" x14ac:dyDescent="0.35">
      <c r="A170" s="96">
        <v>11</v>
      </c>
      <c r="B170" s="177" t="s">
        <v>484</v>
      </c>
      <c r="C170" s="93" t="s">
        <v>185</v>
      </c>
      <c r="D170" s="93" t="s">
        <v>485</v>
      </c>
      <c r="E170" s="94" t="s">
        <v>487</v>
      </c>
      <c r="F170" s="94" t="s">
        <v>136</v>
      </c>
      <c r="G170" s="95">
        <v>0.02</v>
      </c>
      <c r="H170" s="95">
        <v>1.65</v>
      </c>
      <c r="I170" s="126" t="s">
        <v>93</v>
      </c>
      <c r="J170" s="127">
        <v>2</v>
      </c>
      <c r="K170" s="97">
        <v>14</v>
      </c>
      <c r="L170" s="127">
        <v>1</v>
      </c>
      <c r="M170" s="128">
        <v>46.199999999999996</v>
      </c>
      <c r="N170" s="124">
        <v>20</v>
      </c>
      <c r="O170" s="98"/>
      <c r="P170" s="75" t="s">
        <v>157</v>
      </c>
      <c r="Q170" s="103">
        <v>3.3</v>
      </c>
      <c r="R170" s="180"/>
    </row>
    <row r="171" spans="1:18" ht="18" customHeight="1" x14ac:dyDescent="0.35">
      <c r="A171" s="96">
        <v>12</v>
      </c>
      <c r="B171" s="177" t="s">
        <v>484</v>
      </c>
      <c r="C171" s="93" t="s">
        <v>185</v>
      </c>
      <c r="D171" s="93" t="s">
        <v>485</v>
      </c>
      <c r="E171" s="94" t="s">
        <v>487</v>
      </c>
      <c r="F171" s="94" t="s">
        <v>123</v>
      </c>
      <c r="G171" s="95">
        <v>0.02</v>
      </c>
      <c r="H171" s="95">
        <v>5.4</v>
      </c>
      <c r="I171" s="126" t="s">
        <v>93</v>
      </c>
      <c r="J171" s="127">
        <v>2</v>
      </c>
      <c r="K171" s="97">
        <v>14</v>
      </c>
      <c r="L171" s="127">
        <v>2</v>
      </c>
      <c r="M171" s="128">
        <v>302.40000000000003</v>
      </c>
      <c r="N171" s="124">
        <v>20</v>
      </c>
      <c r="O171" s="98"/>
      <c r="P171" s="75" t="s">
        <v>157</v>
      </c>
      <c r="Q171" s="103">
        <v>21.6</v>
      </c>
      <c r="R171" s="180"/>
    </row>
    <row r="172" spans="1:18" ht="18" customHeight="1" x14ac:dyDescent="0.35">
      <c r="A172" s="96">
        <v>1</v>
      </c>
      <c r="B172" s="177" t="s">
        <v>488</v>
      </c>
      <c r="C172" s="93" t="s">
        <v>139</v>
      </c>
      <c r="D172" s="93" t="s">
        <v>489</v>
      </c>
      <c r="E172" s="94" t="s">
        <v>110</v>
      </c>
      <c r="F172" s="94" t="s">
        <v>136</v>
      </c>
      <c r="G172" s="95">
        <v>0.02</v>
      </c>
      <c r="H172" s="95">
        <v>8.5</v>
      </c>
      <c r="I172" s="126" t="s">
        <v>93</v>
      </c>
      <c r="J172" s="127">
        <v>1</v>
      </c>
      <c r="K172" s="97">
        <v>14</v>
      </c>
      <c r="L172" s="127">
        <v>1</v>
      </c>
      <c r="M172" s="128">
        <v>119</v>
      </c>
      <c r="N172" s="124">
        <v>20</v>
      </c>
      <c r="O172" s="184" t="s">
        <v>488</v>
      </c>
      <c r="P172" s="75" t="s">
        <v>157</v>
      </c>
      <c r="Q172" s="103">
        <v>8.5</v>
      </c>
      <c r="R172" s="103"/>
    </row>
    <row r="173" spans="1:18" ht="18" customHeight="1" x14ac:dyDescent="0.35">
      <c r="A173" s="96">
        <v>2</v>
      </c>
      <c r="B173" s="177" t="s">
        <v>488</v>
      </c>
      <c r="C173" s="93" t="s">
        <v>139</v>
      </c>
      <c r="D173" s="93" t="s">
        <v>489</v>
      </c>
      <c r="E173" s="94" t="s">
        <v>490</v>
      </c>
      <c r="F173" s="94" t="s">
        <v>136</v>
      </c>
      <c r="G173" s="95">
        <v>0.02</v>
      </c>
      <c r="H173" s="95">
        <v>12.6</v>
      </c>
      <c r="I173" s="126" t="s">
        <v>93</v>
      </c>
      <c r="J173" s="127">
        <v>2</v>
      </c>
      <c r="K173" s="97">
        <v>14</v>
      </c>
      <c r="L173" s="127">
        <v>1</v>
      </c>
      <c r="M173" s="128">
        <v>352.8</v>
      </c>
      <c r="N173" s="124">
        <v>20</v>
      </c>
      <c r="O173" s="98"/>
      <c r="P173" s="75" t="s">
        <v>157</v>
      </c>
      <c r="Q173" s="103">
        <v>25.2</v>
      </c>
      <c r="R173" s="180"/>
    </row>
    <row r="174" spans="1:18" ht="18" customHeight="1" x14ac:dyDescent="0.35">
      <c r="A174" s="96">
        <v>3</v>
      </c>
      <c r="B174" s="177" t="s">
        <v>488</v>
      </c>
      <c r="C174" s="93" t="s">
        <v>139</v>
      </c>
      <c r="D174" s="93" t="s">
        <v>489</v>
      </c>
      <c r="E174" s="94" t="s">
        <v>490</v>
      </c>
      <c r="F174" s="94" t="s">
        <v>136</v>
      </c>
      <c r="G174" s="95">
        <v>0.02</v>
      </c>
      <c r="H174" s="95">
        <v>26.2</v>
      </c>
      <c r="I174" s="126" t="s">
        <v>93</v>
      </c>
      <c r="J174" s="127">
        <v>1</v>
      </c>
      <c r="K174" s="97">
        <v>14</v>
      </c>
      <c r="L174" s="127">
        <v>1</v>
      </c>
      <c r="M174" s="128">
        <v>366.8</v>
      </c>
      <c r="N174" s="124">
        <v>20</v>
      </c>
      <c r="O174" s="98"/>
      <c r="P174" s="75" t="s">
        <v>157</v>
      </c>
      <c r="Q174" s="103">
        <v>26.2</v>
      </c>
      <c r="R174" s="103"/>
    </row>
    <row r="177" spans="1:18" ht="18" customHeight="1" x14ac:dyDescent="0.35">
      <c r="A177" s="96">
        <v>1</v>
      </c>
      <c r="B177" s="177" t="s">
        <v>522</v>
      </c>
      <c r="C177" s="93" t="s">
        <v>172</v>
      </c>
      <c r="D177" s="93" t="s">
        <v>523</v>
      </c>
      <c r="E177" s="94" t="s">
        <v>78</v>
      </c>
      <c r="F177" s="94" t="s">
        <v>136</v>
      </c>
      <c r="G177" s="95">
        <v>0.02</v>
      </c>
      <c r="H177" s="188">
        <v>11.4</v>
      </c>
      <c r="I177" s="126" t="s">
        <v>93</v>
      </c>
      <c r="J177" s="127">
        <v>2</v>
      </c>
      <c r="K177" s="97">
        <v>14</v>
      </c>
      <c r="L177" s="127">
        <v>1</v>
      </c>
      <c r="M177" s="128">
        <v>319.2</v>
      </c>
      <c r="N177" s="124">
        <v>20</v>
      </c>
      <c r="O177" s="185" t="s">
        <v>522</v>
      </c>
      <c r="P177" s="75" t="s">
        <v>67</v>
      </c>
      <c r="Q177" s="103">
        <v>22.8</v>
      </c>
      <c r="R177" s="103"/>
    </row>
    <row r="178" spans="1:18" ht="18" customHeight="1" x14ac:dyDescent="0.35">
      <c r="A178" s="96">
        <v>2</v>
      </c>
      <c r="B178" s="177" t="s">
        <v>522</v>
      </c>
      <c r="C178" s="93" t="s">
        <v>172</v>
      </c>
      <c r="D178" s="93" t="s">
        <v>523</v>
      </c>
      <c r="E178" s="94" t="s">
        <v>78</v>
      </c>
      <c r="F178" s="94" t="s">
        <v>123</v>
      </c>
      <c r="G178" s="95">
        <v>0.02</v>
      </c>
      <c r="H178" s="188">
        <v>4</v>
      </c>
      <c r="I178" s="126" t="s">
        <v>93</v>
      </c>
      <c r="J178" s="127">
        <v>2</v>
      </c>
      <c r="K178" s="97">
        <v>14</v>
      </c>
      <c r="L178" s="127">
        <v>3</v>
      </c>
      <c r="M178" s="128">
        <v>336</v>
      </c>
      <c r="N178" s="124">
        <v>20</v>
      </c>
      <c r="O178" s="98"/>
      <c r="P178" s="75" t="s">
        <v>67</v>
      </c>
      <c r="Q178" s="103">
        <v>24</v>
      </c>
      <c r="R178" s="180"/>
    </row>
    <row r="179" spans="1:18" ht="18" customHeight="1" x14ac:dyDescent="0.35">
      <c r="A179" s="96">
        <v>3</v>
      </c>
      <c r="B179" s="177" t="s">
        <v>522</v>
      </c>
      <c r="C179" s="93" t="s">
        <v>172</v>
      </c>
      <c r="D179" s="93" t="s">
        <v>523</v>
      </c>
      <c r="E179" s="94" t="s">
        <v>524</v>
      </c>
      <c r="F179" s="94" t="s">
        <v>136</v>
      </c>
      <c r="G179" s="95">
        <v>0.02</v>
      </c>
      <c r="H179" s="188">
        <v>1.5</v>
      </c>
      <c r="I179" s="126" t="s">
        <v>93</v>
      </c>
      <c r="J179" s="127">
        <v>2</v>
      </c>
      <c r="K179" s="97">
        <v>14</v>
      </c>
      <c r="L179" s="127">
        <v>1</v>
      </c>
      <c r="M179" s="128">
        <v>42</v>
      </c>
      <c r="N179" s="124">
        <v>20</v>
      </c>
      <c r="O179" s="98"/>
      <c r="P179" s="75" t="s">
        <v>67</v>
      </c>
      <c r="Q179" s="103">
        <v>3</v>
      </c>
      <c r="R179" s="103"/>
    </row>
    <row r="180" spans="1:18" ht="18" customHeight="1" x14ac:dyDescent="0.35">
      <c r="A180" s="96">
        <v>4</v>
      </c>
      <c r="B180" s="177" t="s">
        <v>522</v>
      </c>
      <c r="C180" s="93" t="s">
        <v>172</v>
      </c>
      <c r="D180" s="93" t="s">
        <v>523</v>
      </c>
      <c r="E180" s="94" t="s">
        <v>525</v>
      </c>
      <c r="F180" s="94" t="s">
        <v>136</v>
      </c>
      <c r="G180" s="95">
        <v>0.02</v>
      </c>
      <c r="H180" s="188">
        <v>4</v>
      </c>
      <c r="I180" s="126" t="s">
        <v>93</v>
      </c>
      <c r="J180" s="127">
        <v>2</v>
      </c>
      <c r="K180" s="97">
        <v>14</v>
      </c>
      <c r="L180" s="127">
        <v>2</v>
      </c>
      <c r="M180" s="128">
        <v>224</v>
      </c>
      <c r="N180" s="124">
        <v>20</v>
      </c>
      <c r="O180" s="98"/>
      <c r="P180" s="75" t="s">
        <v>67</v>
      </c>
      <c r="Q180" s="103">
        <v>16</v>
      </c>
      <c r="R180" s="180"/>
    </row>
    <row r="181" spans="1:18" ht="18" customHeight="1" x14ac:dyDescent="0.35">
      <c r="A181" s="96">
        <v>5</v>
      </c>
      <c r="B181" s="177" t="s">
        <v>522</v>
      </c>
      <c r="C181" s="93" t="s">
        <v>172</v>
      </c>
      <c r="D181" s="93" t="s">
        <v>523</v>
      </c>
      <c r="E181" s="94" t="s">
        <v>137</v>
      </c>
      <c r="F181" s="94" t="s">
        <v>123</v>
      </c>
      <c r="G181" s="95">
        <v>0.02</v>
      </c>
      <c r="H181" s="188">
        <v>9</v>
      </c>
      <c r="I181" s="126" t="s">
        <v>93</v>
      </c>
      <c r="J181" s="127">
        <v>2</v>
      </c>
      <c r="K181" s="97">
        <v>14</v>
      </c>
      <c r="L181" s="127">
        <v>1</v>
      </c>
      <c r="M181" s="128">
        <v>252</v>
      </c>
      <c r="N181" s="124">
        <v>20</v>
      </c>
      <c r="O181" s="98"/>
      <c r="P181" s="75" t="s">
        <v>67</v>
      </c>
      <c r="Q181" s="103">
        <v>18</v>
      </c>
      <c r="R181" s="103"/>
    </row>
    <row r="182" spans="1:18" ht="18" customHeight="1" x14ac:dyDescent="0.35">
      <c r="A182" s="96">
        <v>6</v>
      </c>
      <c r="B182" s="177" t="s">
        <v>522</v>
      </c>
      <c r="C182" s="93" t="s">
        <v>172</v>
      </c>
      <c r="D182" s="93" t="s">
        <v>523</v>
      </c>
      <c r="E182" s="94" t="s">
        <v>71</v>
      </c>
      <c r="F182" s="94" t="s">
        <v>136</v>
      </c>
      <c r="G182" s="95">
        <v>0.02</v>
      </c>
      <c r="H182" s="188">
        <v>10.7</v>
      </c>
      <c r="I182" s="126" t="s">
        <v>93</v>
      </c>
      <c r="J182" s="127">
        <v>1</v>
      </c>
      <c r="K182" s="97">
        <v>14</v>
      </c>
      <c r="L182" s="127">
        <v>1</v>
      </c>
      <c r="M182" s="128">
        <v>149.79999999999998</v>
      </c>
      <c r="N182" s="124">
        <v>20</v>
      </c>
      <c r="O182" s="98"/>
      <c r="P182" s="75" t="s">
        <v>67</v>
      </c>
      <c r="Q182" s="103">
        <v>10.7</v>
      </c>
      <c r="R182" s="180"/>
    </row>
    <row r="183" spans="1:18" ht="18" customHeight="1" x14ac:dyDescent="0.35">
      <c r="A183" s="96">
        <v>7</v>
      </c>
      <c r="B183" s="177" t="s">
        <v>522</v>
      </c>
      <c r="C183" s="93" t="s">
        <v>172</v>
      </c>
      <c r="D183" s="93" t="s">
        <v>523</v>
      </c>
      <c r="E183" s="94" t="s">
        <v>526</v>
      </c>
      <c r="F183" s="94" t="s">
        <v>136</v>
      </c>
      <c r="G183" s="95">
        <v>0.02</v>
      </c>
      <c r="H183" s="188">
        <v>20.2</v>
      </c>
      <c r="I183" s="126" t="s">
        <v>93</v>
      </c>
      <c r="J183" s="127">
        <v>1</v>
      </c>
      <c r="K183" s="97">
        <v>14</v>
      </c>
      <c r="L183" s="127">
        <v>1</v>
      </c>
      <c r="M183" s="128">
        <v>282.8</v>
      </c>
      <c r="N183" s="124">
        <v>20</v>
      </c>
      <c r="O183" s="98"/>
      <c r="P183" s="75" t="s">
        <v>67</v>
      </c>
      <c r="Q183" s="103">
        <v>20.2</v>
      </c>
      <c r="R183" s="180"/>
    </row>
    <row r="184" spans="1:18" ht="18" customHeight="1" x14ac:dyDescent="0.35">
      <c r="A184" s="96">
        <v>1</v>
      </c>
      <c r="B184" s="177" t="s">
        <v>527</v>
      </c>
      <c r="C184" s="93" t="s">
        <v>139</v>
      </c>
      <c r="D184" s="93" t="s">
        <v>528</v>
      </c>
      <c r="E184" s="94" t="s">
        <v>529</v>
      </c>
      <c r="F184" s="94" t="s">
        <v>136</v>
      </c>
      <c r="G184" s="95">
        <v>0.02</v>
      </c>
      <c r="H184" s="188">
        <v>26.7</v>
      </c>
      <c r="I184" s="126" t="s">
        <v>93</v>
      </c>
      <c r="J184" s="127">
        <v>1</v>
      </c>
      <c r="K184" s="97">
        <v>14</v>
      </c>
      <c r="L184" s="127">
        <v>1</v>
      </c>
      <c r="M184" s="128">
        <v>373.8</v>
      </c>
      <c r="N184" s="124">
        <v>20</v>
      </c>
      <c r="O184" s="185" t="s">
        <v>527</v>
      </c>
      <c r="P184" s="75" t="s">
        <v>157</v>
      </c>
      <c r="Q184" s="103">
        <v>26.7</v>
      </c>
      <c r="R184" s="103"/>
    </row>
    <row r="185" spans="1:18" ht="18" customHeight="1" x14ac:dyDescent="0.35">
      <c r="A185" s="96">
        <v>2</v>
      </c>
      <c r="B185" s="177" t="s">
        <v>527</v>
      </c>
      <c r="C185" s="93" t="s">
        <v>139</v>
      </c>
      <c r="D185" s="93" t="s">
        <v>528</v>
      </c>
      <c r="E185" s="94" t="s">
        <v>529</v>
      </c>
      <c r="F185" s="94" t="s">
        <v>123</v>
      </c>
      <c r="G185" s="95">
        <v>0.02</v>
      </c>
      <c r="H185" s="188">
        <v>3.02</v>
      </c>
      <c r="I185" s="126" t="s">
        <v>93</v>
      </c>
      <c r="J185" s="127">
        <v>2</v>
      </c>
      <c r="K185" s="97">
        <v>14</v>
      </c>
      <c r="L185" s="127">
        <v>1</v>
      </c>
      <c r="M185" s="128">
        <v>84.56</v>
      </c>
      <c r="N185" s="124">
        <v>20</v>
      </c>
      <c r="O185" s="98"/>
      <c r="P185" s="75" t="s">
        <v>157</v>
      </c>
      <c r="Q185" s="103">
        <v>6.04</v>
      </c>
      <c r="R185" s="180"/>
    </row>
    <row r="186" spans="1:18" ht="18" customHeight="1" x14ac:dyDescent="0.35">
      <c r="A186" s="96">
        <v>3</v>
      </c>
      <c r="B186" s="177" t="s">
        <v>527</v>
      </c>
      <c r="C186" s="93" t="s">
        <v>139</v>
      </c>
      <c r="D186" s="93" t="s">
        <v>528</v>
      </c>
      <c r="E186" s="94" t="s">
        <v>530</v>
      </c>
      <c r="F186" s="94" t="s">
        <v>136</v>
      </c>
      <c r="G186" s="95">
        <v>0.02</v>
      </c>
      <c r="H186" s="188">
        <v>38.6</v>
      </c>
      <c r="I186" s="126" t="s">
        <v>93</v>
      </c>
      <c r="J186" s="127">
        <v>1</v>
      </c>
      <c r="K186" s="97">
        <v>14</v>
      </c>
      <c r="L186" s="127">
        <v>1</v>
      </c>
      <c r="M186" s="128">
        <v>540.4</v>
      </c>
      <c r="N186" s="124">
        <v>20</v>
      </c>
      <c r="O186" s="98"/>
      <c r="P186" s="75" t="s">
        <v>157</v>
      </c>
      <c r="Q186" s="103">
        <v>38.6</v>
      </c>
      <c r="R186" s="103"/>
    </row>
    <row r="187" spans="1:18" ht="18" customHeight="1" x14ac:dyDescent="0.35">
      <c r="A187" s="96">
        <v>4</v>
      </c>
      <c r="B187" s="177" t="s">
        <v>527</v>
      </c>
      <c r="C187" s="93" t="s">
        <v>139</v>
      </c>
      <c r="D187" s="93" t="s">
        <v>528</v>
      </c>
      <c r="E187" s="94" t="s">
        <v>78</v>
      </c>
      <c r="F187" s="94" t="s">
        <v>136</v>
      </c>
      <c r="G187" s="95">
        <v>0.02</v>
      </c>
      <c r="H187" s="188">
        <v>16.2</v>
      </c>
      <c r="I187" s="126" t="s">
        <v>93</v>
      </c>
      <c r="J187" s="127">
        <v>1</v>
      </c>
      <c r="K187" s="97">
        <v>14</v>
      </c>
      <c r="L187" s="127">
        <v>1</v>
      </c>
      <c r="M187" s="128">
        <v>226.79999999999998</v>
      </c>
      <c r="N187" s="124">
        <v>20</v>
      </c>
      <c r="O187" s="98"/>
      <c r="P187" s="75" t="s">
        <v>157</v>
      </c>
      <c r="Q187" s="103">
        <v>16.2</v>
      </c>
      <c r="R187" s="180"/>
    </row>
    <row r="188" spans="1:18" ht="18" customHeight="1" x14ac:dyDescent="0.35">
      <c r="A188" s="96">
        <v>5</v>
      </c>
      <c r="B188" s="177" t="s">
        <v>527</v>
      </c>
      <c r="C188" s="93" t="s">
        <v>139</v>
      </c>
      <c r="D188" s="93" t="s">
        <v>528</v>
      </c>
      <c r="E188" s="94" t="s">
        <v>78</v>
      </c>
      <c r="F188" s="94" t="s">
        <v>123</v>
      </c>
      <c r="G188" s="95">
        <v>0.02</v>
      </c>
      <c r="H188" s="188">
        <v>3.7</v>
      </c>
      <c r="I188" s="126" t="s">
        <v>93</v>
      </c>
      <c r="J188" s="127">
        <v>2</v>
      </c>
      <c r="K188" s="97">
        <v>14</v>
      </c>
      <c r="L188" s="127">
        <v>2</v>
      </c>
      <c r="M188" s="128">
        <v>207.20000000000002</v>
      </c>
      <c r="N188" s="124">
        <v>20</v>
      </c>
      <c r="O188" s="98"/>
      <c r="P188" s="75" t="s">
        <v>157</v>
      </c>
      <c r="Q188" s="103">
        <v>14.8</v>
      </c>
      <c r="R188" s="103"/>
    </row>
    <row r="189" spans="1:18" ht="18" customHeight="1" x14ac:dyDescent="0.35">
      <c r="A189" s="96">
        <v>6</v>
      </c>
      <c r="B189" s="177" t="s">
        <v>527</v>
      </c>
      <c r="C189" s="93" t="s">
        <v>139</v>
      </c>
      <c r="D189" s="93" t="s">
        <v>528</v>
      </c>
      <c r="E189" s="94" t="s">
        <v>75</v>
      </c>
      <c r="F189" s="94" t="s">
        <v>136</v>
      </c>
      <c r="G189" s="95">
        <v>0.02</v>
      </c>
      <c r="H189" s="188">
        <v>2</v>
      </c>
      <c r="I189" s="126" t="s">
        <v>93</v>
      </c>
      <c r="J189" s="127">
        <v>2</v>
      </c>
      <c r="K189" s="97">
        <v>14</v>
      </c>
      <c r="L189" s="127">
        <v>1</v>
      </c>
      <c r="M189" s="128">
        <v>56</v>
      </c>
      <c r="N189" s="124">
        <v>20</v>
      </c>
      <c r="O189" s="98"/>
      <c r="P189" s="75" t="s">
        <v>157</v>
      </c>
      <c r="Q189" s="103">
        <v>4</v>
      </c>
      <c r="R189" s="180"/>
    </row>
    <row r="190" spans="1:18" ht="18" customHeight="1" x14ac:dyDescent="0.35">
      <c r="A190" s="96">
        <v>7</v>
      </c>
      <c r="B190" s="177" t="s">
        <v>527</v>
      </c>
      <c r="C190" s="93" t="s">
        <v>139</v>
      </c>
      <c r="D190" s="93" t="s">
        <v>528</v>
      </c>
      <c r="E190" s="94" t="s">
        <v>75</v>
      </c>
      <c r="F190" s="94" t="s">
        <v>123</v>
      </c>
      <c r="G190" s="95">
        <v>0.02</v>
      </c>
      <c r="H190" s="188">
        <v>3.7</v>
      </c>
      <c r="I190" s="126" t="s">
        <v>93</v>
      </c>
      <c r="J190" s="127">
        <v>2</v>
      </c>
      <c r="K190" s="97">
        <v>14</v>
      </c>
      <c r="L190" s="127">
        <v>2</v>
      </c>
      <c r="M190" s="128">
        <v>207.20000000000002</v>
      </c>
      <c r="N190" s="124">
        <v>20</v>
      </c>
      <c r="O190" s="98"/>
      <c r="P190" s="75" t="s">
        <v>157</v>
      </c>
      <c r="Q190" s="103">
        <v>14.8</v>
      </c>
      <c r="R190" s="180"/>
    </row>
    <row r="191" spans="1:18" ht="18" customHeight="1" x14ac:dyDescent="0.35">
      <c r="A191" s="96">
        <v>8</v>
      </c>
      <c r="B191" s="177" t="s">
        <v>527</v>
      </c>
      <c r="C191" s="93" t="s">
        <v>139</v>
      </c>
      <c r="D191" s="93" t="s">
        <v>528</v>
      </c>
      <c r="E191" s="94" t="s">
        <v>247</v>
      </c>
      <c r="F191" s="94" t="s">
        <v>136</v>
      </c>
      <c r="G191" s="95">
        <v>0.02</v>
      </c>
      <c r="H191" s="188">
        <v>3.65</v>
      </c>
      <c r="I191" s="126" t="s">
        <v>93</v>
      </c>
      <c r="J191" s="127">
        <v>2</v>
      </c>
      <c r="K191" s="97">
        <v>14</v>
      </c>
      <c r="L191" s="127">
        <v>1</v>
      </c>
      <c r="M191" s="128">
        <v>102.2</v>
      </c>
      <c r="N191" s="124">
        <v>20</v>
      </c>
      <c r="O191" s="184"/>
      <c r="P191" s="75" t="s">
        <v>157</v>
      </c>
      <c r="Q191" s="103">
        <v>7.3</v>
      </c>
      <c r="R191" s="103"/>
    </row>
    <row r="192" spans="1:18" ht="18" customHeight="1" x14ac:dyDescent="0.35">
      <c r="A192" s="96">
        <v>9</v>
      </c>
      <c r="B192" s="177" t="s">
        <v>527</v>
      </c>
      <c r="C192" s="93" t="s">
        <v>139</v>
      </c>
      <c r="D192" s="93" t="s">
        <v>528</v>
      </c>
      <c r="E192" s="94" t="s">
        <v>247</v>
      </c>
      <c r="F192" s="94" t="s">
        <v>123</v>
      </c>
      <c r="G192" s="95">
        <v>0.02</v>
      </c>
      <c r="H192" s="188">
        <v>3.6</v>
      </c>
      <c r="I192" s="126" t="s">
        <v>93</v>
      </c>
      <c r="J192" s="127">
        <v>2</v>
      </c>
      <c r="K192" s="97">
        <v>14</v>
      </c>
      <c r="L192" s="127">
        <v>1</v>
      </c>
      <c r="M192" s="128">
        <v>100.8</v>
      </c>
      <c r="N192" s="124">
        <v>20</v>
      </c>
      <c r="O192" s="98"/>
      <c r="P192" s="75" t="s">
        <v>157</v>
      </c>
      <c r="Q192" s="103">
        <v>7.2</v>
      </c>
      <c r="R192" s="180"/>
    </row>
    <row r="193" spans="1:18" ht="18" customHeight="1" x14ac:dyDescent="0.35">
      <c r="A193" s="96">
        <v>10</v>
      </c>
      <c r="B193" s="177" t="s">
        <v>527</v>
      </c>
      <c r="C193" s="93" t="s">
        <v>139</v>
      </c>
      <c r="D193" s="93" t="s">
        <v>528</v>
      </c>
      <c r="E193" s="94" t="s">
        <v>371</v>
      </c>
      <c r="F193" s="94" t="s">
        <v>136</v>
      </c>
      <c r="G193" s="95">
        <v>0.02</v>
      </c>
      <c r="H193" s="188">
        <v>12.3</v>
      </c>
      <c r="I193" s="126" t="s">
        <v>93</v>
      </c>
      <c r="J193" s="127">
        <v>2</v>
      </c>
      <c r="K193" s="97">
        <v>14</v>
      </c>
      <c r="L193" s="127">
        <v>1</v>
      </c>
      <c r="M193" s="128">
        <v>344.40000000000003</v>
      </c>
      <c r="N193" s="124">
        <v>20</v>
      </c>
      <c r="O193" s="98"/>
      <c r="P193" s="75" t="s">
        <v>157</v>
      </c>
      <c r="Q193" s="103">
        <v>24.6</v>
      </c>
      <c r="R193" s="103"/>
    </row>
    <row r="194" spans="1:18" ht="18" customHeight="1" x14ac:dyDescent="0.35">
      <c r="A194" s="96">
        <v>11</v>
      </c>
      <c r="B194" s="177" t="s">
        <v>527</v>
      </c>
      <c r="C194" s="93" t="s">
        <v>139</v>
      </c>
      <c r="D194" s="93" t="s">
        <v>528</v>
      </c>
      <c r="E194" s="94" t="s">
        <v>371</v>
      </c>
      <c r="F194" s="94" t="s">
        <v>123</v>
      </c>
      <c r="G194" s="95">
        <v>0.02</v>
      </c>
      <c r="H194" s="188">
        <v>3.6</v>
      </c>
      <c r="I194" s="126" t="s">
        <v>93</v>
      </c>
      <c r="J194" s="127">
        <v>2</v>
      </c>
      <c r="K194" s="97">
        <v>14</v>
      </c>
      <c r="L194" s="127">
        <v>1</v>
      </c>
      <c r="M194" s="128">
        <v>100.8</v>
      </c>
      <c r="N194" s="124">
        <v>20</v>
      </c>
      <c r="O194" s="98"/>
      <c r="P194" s="75" t="s">
        <v>157</v>
      </c>
      <c r="Q194" s="103">
        <v>7.2</v>
      </c>
      <c r="R194" s="180"/>
    </row>
    <row r="195" spans="1:18" ht="18" customHeight="1" x14ac:dyDescent="0.35">
      <c r="A195" s="96">
        <v>12</v>
      </c>
      <c r="B195" s="177" t="s">
        <v>527</v>
      </c>
      <c r="C195" s="93" t="s">
        <v>139</v>
      </c>
      <c r="D195" s="93" t="s">
        <v>528</v>
      </c>
      <c r="E195" s="94" t="s">
        <v>371</v>
      </c>
      <c r="F195" s="94" t="s">
        <v>136</v>
      </c>
      <c r="G195" s="95">
        <v>0.02</v>
      </c>
      <c r="H195" s="188">
        <v>11.3</v>
      </c>
      <c r="I195" s="126" t="s">
        <v>93</v>
      </c>
      <c r="J195" s="127">
        <v>1</v>
      </c>
      <c r="K195" s="97">
        <v>14</v>
      </c>
      <c r="L195" s="127">
        <v>1</v>
      </c>
      <c r="M195" s="128">
        <v>158.20000000000002</v>
      </c>
      <c r="N195" s="124">
        <v>20</v>
      </c>
      <c r="O195" s="98"/>
      <c r="P195" s="75" t="s">
        <v>157</v>
      </c>
      <c r="Q195" s="103">
        <v>11.3</v>
      </c>
      <c r="R195" s="103"/>
    </row>
    <row r="196" spans="1:18" ht="18" customHeight="1" x14ac:dyDescent="0.35">
      <c r="A196" s="96">
        <v>13</v>
      </c>
      <c r="B196" s="177" t="s">
        <v>527</v>
      </c>
      <c r="C196" s="93" t="s">
        <v>139</v>
      </c>
      <c r="D196" s="93" t="s">
        <v>528</v>
      </c>
      <c r="E196" s="94" t="s">
        <v>137</v>
      </c>
      <c r="F196" s="94" t="s">
        <v>136</v>
      </c>
      <c r="G196" s="95">
        <v>0.02</v>
      </c>
      <c r="H196" s="188">
        <v>11.2</v>
      </c>
      <c r="I196" s="126" t="s">
        <v>93</v>
      </c>
      <c r="J196" s="127">
        <v>1</v>
      </c>
      <c r="K196" s="97">
        <v>14</v>
      </c>
      <c r="L196" s="127">
        <v>1</v>
      </c>
      <c r="M196" s="128">
        <v>156.79999999999998</v>
      </c>
      <c r="N196" s="124">
        <v>20</v>
      </c>
      <c r="O196" s="98"/>
      <c r="P196" s="75" t="s">
        <v>157</v>
      </c>
      <c r="Q196" s="103">
        <v>11.2</v>
      </c>
      <c r="R196" s="180"/>
    </row>
    <row r="197" spans="1:18" ht="18" customHeight="1" x14ac:dyDescent="0.35">
      <c r="A197" s="96">
        <v>14</v>
      </c>
      <c r="B197" s="177" t="s">
        <v>527</v>
      </c>
      <c r="C197" s="93" t="s">
        <v>139</v>
      </c>
      <c r="D197" s="93" t="s">
        <v>528</v>
      </c>
      <c r="E197" s="94" t="s">
        <v>71</v>
      </c>
      <c r="F197" s="94" t="s">
        <v>136</v>
      </c>
      <c r="G197" s="95">
        <v>0.02</v>
      </c>
      <c r="H197" s="188">
        <v>40.799999999999997</v>
      </c>
      <c r="I197" s="126" t="s">
        <v>93</v>
      </c>
      <c r="J197" s="127">
        <v>1</v>
      </c>
      <c r="K197" s="97">
        <v>14</v>
      </c>
      <c r="L197" s="127">
        <v>1</v>
      </c>
      <c r="M197" s="128">
        <v>571.19999999999993</v>
      </c>
      <c r="N197" s="124">
        <v>20</v>
      </c>
      <c r="O197" s="98"/>
      <c r="P197" s="75" t="s">
        <v>157</v>
      </c>
      <c r="Q197" s="103">
        <v>40.799999999999997</v>
      </c>
      <c r="R197" s="180"/>
    </row>
    <row r="198" spans="1:18" ht="18" customHeight="1" x14ac:dyDescent="0.35">
      <c r="A198" s="96">
        <v>1</v>
      </c>
      <c r="B198" s="177" t="s">
        <v>531</v>
      </c>
      <c r="C198" s="93" t="s">
        <v>532</v>
      </c>
      <c r="D198" s="93" t="s">
        <v>533</v>
      </c>
      <c r="E198" s="94" t="s">
        <v>263</v>
      </c>
      <c r="F198" s="94" t="s">
        <v>534</v>
      </c>
      <c r="G198" s="95">
        <v>0.02</v>
      </c>
      <c r="H198" s="188">
        <v>3.2</v>
      </c>
      <c r="I198" s="126" t="s">
        <v>93</v>
      </c>
      <c r="J198" s="127">
        <v>1</v>
      </c>
      <c r="K198" s="97">
        <v>14</v>
      </c>
      <c r="L198" s="127">
        <v>1</v>
      </c>
      <c r="M198" s="128">
        <v>44.800000000000004</v>
      </c>
      <c r="N198" s="124">
        <v>20</v>
      </c>
      <c r="O198" s="185" t="s">
        <v>531</v>
      </c>
      <c r="P198" s="75" t="s">
        <v>157</v>
      </c>
      <c r="Q198" s="103">
        <v>3.2</v>
      </c>
      <c r="R198" s="103"/>
    </row>
    <row r="199" spans="1:18" ht="18" customHeight="1" x14ac:dyDescent="0.35">
      <c r="A199" s="96">
        <v>2</v>
      </c>
      <c r="B199" s="177" t="s">
        <v>531</v>
      </c>
      <c r="C199" s="93" t="s">
        <v>452</v>
      </c>
      <c r="D199" s="93" t="s">
        <v>533</v>
      </c>
      <c r="E199" s="94" t="s">
        <v>263</v>
      </c>
      <c r="F199" s="94" t="s">
        <v>534</v>
      </c>
      <c r="G199" s="95">
        <v>0.02</v>
      </c>
      <c r="H199" s="188">
        <v>3.2</v>
      </c>
      <c r="I199" s="126" t="s">
        <v>93</v>
      </c>
      <c r="J199" s="127">
        <v>1</v>
      </c>
      <c r="K199" s="97">
        <v>14</v>
      </c>
      <c r="L199" s="127">
        <v>1</v>
      </c>
      <c r="M199" s="128">
        <v>44.800000000000004</v>
      </c>
      <c r="N199" s="124">
        <v>20</v>
      </c>
      <c r="O199" s="98"/>
      <c r="P199" s="75" t="s">
        <v>157</v>
      </c>
      <c r="Q199" s="103">
        <v>3.2</v>
      </c>
      <c r="R199" s="180"/>
    </row>
    <row r="200" spans="1:18" ht="18" customHeight="1" x14ac:dyDescent="0.35">
      <c r="A200" s="96">
        <v>3</v>
      </c>
      <c r="B200" s="177" t="s">
        <v>531</v>
      </c>
      <c r="C200" s="93" t="s">
        <v>229</v>
      </c>
      <c r="D200" s="93" t="s">
        <v>533</v>
      </c>
      <c r="E200" s="94" t="s">
        <v>263</v>
      </c>
      <c r="F200" s="94" t="s">
        <v>534</v>
      </c>
      <c r="G200" s="95">
        <v>0.02</v>
      </c>
      <c r="H200" s="188">
        <v>3</v>
      </c>
      <c r="I200" s="126" t="s">
        <v>93</v>
      </c>
      <c r="J200" s="127">
        <v>1</v>
      </c>
      <c r="K200" s="97">
        <v>14</v>
      </c>
      <c r="L200" s="127">
        <v>1</v>
      </c>
      <c r="M200" s="128">
        <v>42</v>
      </c>
      <c r="N200" s="124">
        <v>20</v>
      </c>
      <c r="O200" s="98"/>
      <c r="P200" s="75" t="s">
        <v>157</v>
      </c>
      <c r="Q200" s="103">
        <v>3</v>
      </c>
      <c r="R200" s="103"/>
    </row>
    <row r="201" spans="1:18" ht="18" customHeight="1" x14ac:dyDescent="0.35">
      <c r="A201" s="96">
        <v>1</v>
      </c>
      <c r="B201" s="177" t="s">
        <v>535</v>
      </c>
      <c r="C201" s="93" t="s">
        <v>172</v>
      </c>
      <c r="D201" s="93" t="s">
        <v>536</v>
      </c>
      <c r="E201" s="94" t="s">
        <v>537</v>
      </c>
      <c r="F201" s="94" t="s">
        <v>534</v>
      </c>
      <c r="G201" s="95">
        <v>0.02</v>
      </c>
      <c r="H201" s="188">
        <v>2.25</v>
      </c>
      <c r="I201" s="126" t="s">
        <v>93</v>
      </c>
      <c r="J201" s="127">
        <v>2</v>
      </c>
      <c r="K201" s="97">
        <v>14</v>
      </c>
      <c r="L201" s="127">
        <v>1</v>
      </c>
      <c r="M201" s="128">
        <v>63</v>
      </c>
      <c r="N201" s="124">
        <v>20</v>
      </c>
      <c r="O201" s="185" t="s">
        <v>535</v>
      </c>
      <c r="P201" s="75" t="s">
        <v>157</v>
      </c>
      <c r="Q201" s="103">
        <v>4.5</v>
      </c>
      <c r="R201" s="103"/>
    </row>
    <row r="202" spans="1:18" ht="18" customHeight="1" x14ac:dyDescent="0.35">
      <c r="A202" s="96">
        <v>2</v>
      </c>
      <c r="B202" s="177" t="s">
        <v>535</v>
      </c>
      <c r="C202" s="93" t="s">
        <v>172</v>
      </c>
      <c r="D202" s="93" t="s">
        <v>536</v>
      </c>
      <c r="E202" s="94" t="s">
        <v>537</v>
      </c>
      <c r="F202" s="94" t="s">
        <v>534</v>
      </c>
      <c r="G202" s="95">
        <v>0.02</v>
      </c>
      <c r="H202" s="188">
        <v>0.9</v>
      </c>
      <c r="I202" s="126" t="s">
        <v>93</v>
      </c>
      <c r="J202" s="127">
        <v>2</v>
      </c>
      <c r="K202" s="97">
        <v>14</v>
      </c>
      <c r="L202" s="127">
        <v>2</v>
      </c>
      <c r="M202" s="128">
        <v>50.4</v>
      </c>
      <c r="N202" s="124">
        <v>20</v>
      </c>
      <c r="O202" s="98"/>
      <c r="P202" s="75" t="s">
        <v>157</v>
      </c>
      <c r="Q202" s="103">
        <v>3.6</v>
      </c>
      <c r="R202" s="180"/>
    </row>
    <row r="203" spans="1:18" ht="18" customHeight="1" x14ac:dyDescent="0.35">
      <c r="A203" s="96">
        <v>1</v>
      </c>
      <c r="B203" s="177" t="s">
        <v>538</v>
      </c>
      <c r="C203" s="93" t="s">
        <v>80</v>
      </c>
      <c r="D203" s="93" t="s">
        <v>539</v>
      </c>
      <c r="E203" s="94" t="s">
        <v>540</v>
      </c>
      <c r="F203" s="94" t="s">
        <v>534</v>
      </c>
      <c r="G203" s="95">
        <v>0.02</v>
      </c>
      <c r="H203" s="188">
        <v>13.2</v>
      </c>
      <c r="I203" s="126" t="s">
        <v>93</v>
      </c>
      <c r="J203" s="127">
        <v>1</v>
      </c>
      <c r="K203" s="97">
        <v>14</v>
      </c>
      <c r="L203" s="127">
        <v>1</v>
      </c>
      <c r="M203" s="128">
        <v>184.79999999999998</v>
      </c>
      <c r="N203" s="124">
        <v>20</v>
      </c>
      <c r="O203" s="185" t="s">
        <v>538</v>
      </c>
      <c r="P203" s="75" t="s">
        <v>157</v>
      </c>
      <c r="Q203" s="103">
        <v>13.2</v>
      </c>
      <c r="R203" s="103"/>
    </row>
    <row r="204" spans="1:18" ht="18" customHeight="1" x14ac:dyDescent="0.35">
      <c r="A204" s="96">
        <v>1</v>
      </c>
      <c r="B204" s="177" t="s">
        <v>541</v>
      </c>
      <c r="C204" s="93" t="s">
        <v>376</v>
      </c>
      <c r="D204" s="93" t="s">
        <v>542</v>
      </c>
      <c r="E204" s="94" t="s">
        <v>263</v>
      </c>
      <c r="F204" s="94" t="s">
        <v>534</v>
      </c>
      <c r="G204" s="95">
        <v>0.02</v>
      </c>
      <c r="H204" s="188">
        <v>3.8</v>
      </c>
      <c r="I204" s="126" t="s">
        <v>93</v>
      </c>
      <c r="J204" s="127">
        <v>1</v>
      </c>
      <c r="K204" s="97">
        <v>14</v>
      </c>
      <c r="L204" s="127">
        <v>1</v>
      </c>
      <c r="M204" s="128">
        <v>53.199999999999996</v>
      </c>
      <c r="N204" s="124">
        <v>20</v>
      </c>
      <c r="O204" s="185" t="s">
        <v>541</v>
      </c>
      <c r="P204" s="75" t="s">
        <v>157</v>
      </c>
      <c r="Q204" s="103">
        <v>3.8</v>
      </c>
      <c r="R204" s="103"/>
    </row>
    <row r="205" spans="1:18" ht="18" customHeight="1" x14ac:dyDescent="0.35">
      <c r="A205" s="96">
        <v>1</v>
      </c>
      <c r="B205" s="177" t="s">
        <v>543</v>
      </c>
      <c r="C205" s="93" t="s">
        <v>189</v>
      </c>
      <c r="D205" s="93" t="s">
        <v>544</v>
      </c>
      <c r="E205" s="94" t="s">
        <v>545</v>
      </c>
      <c r="F205" s="94" t="s">
        <v>534</v>
      </c>
      <c r="G205" s="95">
        <v>0.02</v>
      </c>
      <c r="H205" s="188">
        <v>37.700000000000003</v>
      </c>
      <c r="I205" s="126" t="s">
        <v>93</v>
      </c>
      <c r="J205" s="127">
        <v>1</v>
      </c>
      <c r="K205" s="97">
        <v>14</v>
      </c>
      <c r="L205" s="127">
        <v>1</v>
      </c>
      <c r="M205" s="128">
        <v>527.80000000000007</v>
      </c>
      <c r="N205" s="124">
        <v>20</v>
      </c>
      <c r="O205" s="185" t="s">
        <v>543</v>
      </c>
      <c r="P205" s="75" t="s">
        <v>157</v>
      </c>
      <c r="Q205" s="103">
        <v>37.700000000000003</v>
      </c>
      <c r="R205" s="103"/>
    </row>
    <row r="206" spans="1:18" ht="18" customHeight="1" x14ac:dyDescent="0.35">
      <c r="A206" s="96">
        <v>2</v>
      </c>
      <c r="B206" s="177" t="s">
        <v>543</v>
      </c>
      <c r="C206" s="93" t="s">
        <v>189</v>
      </c>
      <c r="D206" s="93" t="s">
        <v>544</v>
      </c>
      <c r="E206" s="94" t="s">
        <v>545</v>
      </c>
      <c r="F206" s="94" t="s">
        <v>534</v>
      </c>
      <c r="G206" s="95">
        <v>0.02</v>
      </c>
      <c r="H206" s="188">
        <v>5.5</v>
      </c>
      <c r="I206" s="126" t="s">
        <v>93</v>
      </c>
      <c r="J206" s="127">
        <v>1</v>
      </c>
      <c r="K206" s="97">
        <v>14</v>
      </c>
      <c r="L206" s="127">
        <v>1</v>
      </c>
      <c r="M206" s="128">
        <v>77</v>
      </c>
      <c r="N206" s="124">
        <v>20</v>
      </c>
      <c r="O206" s="98"/>
      <c r="P206" s="75" t="s">
        <v>157</v>
      </c>
      <c r="Q206" s="103">
        <v>5.5</v>
      </c>
      <c r="R206" s="180"/>
    </row>
    <row r="207" spans="1:18" ht="18" customHeight="1" thickBot="1" x14ac:dyDescent="0.4">
      <c r="A207" s="42"/>
      <c r="B207" s="42"/>
      <c r="C207" s="42"/>
      <c r="D207" s="42"/>
      <c r="E207" s="78"/>
      <c r="F207" s="11"/>
      <c r="G207" s="86"/>
      <c r="H207" s="86"/>
      <c r="J207" s="80"/>
      <c r="K207" s="81"/>
      <c r="L207" s="80"/>
      <c r="N207" s="42"/>
      <c r="O207" s="113"/>
      <c r="P207" s="113"/>
    </row>
    <row r="208" spans="1:18" ht="18" customHeight="1" thickBot="1" x14ac:dyDescent="0.5">
      <c r="A208" s="42"/>
      <c r="B208" s="42"/>
      <c r="C208" s="42"/>
      <c r="D208" s="42"/>
      <c r="E208" s="78"/>
      <c r="F208" s="11"/>
      <c r="G208" s="86"/>
      <c r="H208" s="86"/>
      <c r="J208" s="80"/>
      <c r="K208" s="99" t="s">
        <v>85</v>
      </c>
      <c r="L208" s="85"/>
      <c r="M208" s="100" t="e">
        <f>SUM(M8:M207)</f>
        <v>#REF!</v>
      </c>
      <c r="N208" s="42"/>
      <c r="O208" s="113"/>
      <c r="P208" s="101" t="s">
        <v>86</v>
      </c>
      <c r="Q208" s="143">
        <f>SUBTOTAL(9,Q8:Q207)</f>
        <v>4287.1100000000015</v>
      </c>
      <c r="R208" s="108"/>
    </row>
    <row r="209" spans="1:16" ht="18" customHeight="1" thickTop="1" x14ac:dyDescent="0.35">
      <c r="A209" s="42"/>
      <c r="B209" s="42"/>
      <c r="C209" s="42"/>
      <c r="D209" s="42"/>
      <c r="E209" s="78"/>
      <c r="F209" s="11"/>
      <c r="G209" s="86"/>
      <c r="H209" s="86"/>
      <c r="J209" s="80"/>
      <c r="K209" s="81"/>
      <c r="L209" s="80"/>
      <c r="N209" s="42"/>
      <c r="O209" s="113"/>
      <c r="P209" s="113"/>
    </row>
    <row r="210" spans="1:16" ht="18" customHeight="1" x14ac:dyDescent="0.35">
      <c r="A210" s="42"/>
      <c r="B210" s="42"/>
      <c r="C210" s="42"/>
      <c r="D210" s="42"/>
      <c r="E210" s="78"/>
      <c r="F210" s="11"/>
      <c r="G210" s="86"/>
      <c r="H210" s="86"/>
      <c r="J210" s="80"/>
      <c r="K210" s="81"/>
      <c r="L210" s="80"/>
      <c r="N210" s="42"/>
      <c r="O210" s="113"/>
      <c r="P210" s="113"/>
    </row>
  </sheetData>
  <autoFilter ref="A8:R9" xr:uid="{112C1BF8-F030-44E0-BA85-300F5DF9E2E9}">
    <filterColumn colId="6" showButton="0"/>
    <filterColumn colId="7" showButton="0"/>
  </autoFilter>
  <mergeCells count="2">
    <mergeCell ref="A6:M6"/>
    <mergeCell ref="G8:I8"/>
  </mergeCells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6C94-F04C-435E-BFAB-60280D1968D6}">
  <sheetPr>
    <pageSetUpPr fitToPage="1"/>
  </sheetPr>
  <dimension ref="A1:R16"/>
  <sheetViews>
    <sheetView zoomScale="70" zoomScaleNormal="70" workbookViewId="0">
      <selection activeCell="E27" sqref="E27"/>
    </sheetView>
  </sheetViews>
  <sheetFormatPr defaultRowHeight="18" customHeight="1" x14ac:dyDescent="0.35"/>
  <cols>
    <col min="1" max="1" width="5.7265625" customWidth="1"/>
    <col min="2" max="2" width="15.54296875" hidden="1" customWidth="1"/>
    <col min="3" max="3" width="12.453125" customWidth="1"/>
    <col min="4" max="4" width="22" customWidth="1"/>
    <col min="5" max="5" width="19" customWidth="1"/>
    <col min="6" max="6" width="30.81640625" customWidth="1"/>
    <col min="7" max="8" width="8.7265625" customWidth="1"/>
    <col min="9" max="10" width="8.7265625" hidden="1" customWidth="1"/>
    <col min="11" max="11" width="15.54296875" hidden="1" customWidth="1"/>
    <col min="12" max="12" width="8.7265625" hidden="1" customWidth="1"/>
    <col min="13" max="13" width="21.453125" hidden="1" customWidth="1"/>
    <col min="14" max="14" width="10.54296875" hidden="1" customWidth="1"/>
    <col min="15" max="15" width="13.453125" hidden="1" customWidth="1"/>
    <col min="16" max="16" width="13.453125" style="75" hidden="1" customWidth="1"/>
    <col min="17" max="17" width="17.26953125" customWidth="1"/>
    <col min="18" max="18" width="15.54296875" customWidth="1"/>
  </cols>
  <sheetData>
    <row r="1" spans="1:18" ht="18" customHeight="1" x14ac:dyDescent="0.45">
      <c r="A1" s="76" t="s">
        <v>53</v>
      </c>
      <c r="B1" s="76"/>
      <c r="C1" s="109"/>
      <c r="D1" s="109"/>
      <c r="E1" s="77" t="s">
        <v>54</v>
      </c>
      <c r="G1" s="110"/>
      <c r="H1" s="79"/>
      <c r="I1" s="76"/>
      <c r="J1" s="111"/>
      <c r="K1" s="112"/>
      <c r="L1" s="111"/>
      <c r="M1" s="76"/>
      <c r="N1" s="109"/>
      <c r="O1" s="113"/>
      <c r="P1" s="113"/>
      <c r="Q1" s="76"/>
      <c r="R1" s="114"/>
    </row>
    <row r="2" spans="1:18" ht="18" customHeight="1" x14ac:dyDescent="0.45">
      <c r="A2" s="76" t="s">
        <v>55</v>
      </c>
      <c r="B2" s="76"/>
      <c r="C2" s="109"/>
      <c r="D2" s="109"/>
      <c r="E2" s="77" t="s">
        <v>56</v>
      </c>
      <c r="G2" s="110"/>
      <c r="H2" s="79"/>
      <c r="I2" s="76"/>
      <c r="J2" s="111"/>
      <c r="K2" s="112"/>
      <c r="L2" s="111"/>
      <c r="M2" s="76"/>
      <c r="N2" s="109"/>
      <c r="O2" s="113"/>
      <c r="P2" s="113"/>
      <c r="Q2" s="76"/>
      <c r="R2" s="114"/>
    </row>
    <row r="3" spans="1:18" ht="18" customHeight="1" x14ac:dyDescent="0.45">
      <c r="A3" s="76" t="s">
        <v>87</v>
      </c>
      <c r="B3" s="76"/>
      <c r="C3" s="109"/>
      <c r="D3" s="109"/>
      <c r="E3" s="82" t="s">
        <v>57</v>
      </c>
      <c r="G3" s="110"/>
      <c r="H3" s="79"/>
      <c r="I3" s="76"/>
      <c r="J3" s="111"/>
      <c r="K3" s="112"/>
      <c r="L3" s="111"/>
      <c r="M3" s="76"/>
      <c r="N3" s="109"/>
      <c r="O3" s="113"/>
      <c r="P3" s="113"/>
      <c r="Q3" s="76"/>
      <c r="R3" s="114"/>
    </row>
    <row r="4" spans="1:18" ht="18" customHeight="1" x14ac:dyDescent="0.45">
      <c r="A4" s="76"/>
      <c r="B4" s="76"/>
      <c r="C4" s="109"/>
      <c r="D4" s="109"/>
      <c r="E4" s="115"/>
      <c r="F4" s="76"/>
      <c r="G4" s="79"/>
      <c r="H4" s="79"/>
      <c r="I4" s="79"/>
      <c r="J4" s="111"/>
      <c r="K4" s="112"/>
      <c r="L4" s="111"/>
      <c r="M4" s="76"/>
      <c r="N4" s="109"/>
      <c r="O4" s="113"/>
      <c r="P4" s="113"/>
      <c r="Q4" s="76"/>
      <c r="R4" s="114"/>
    </row>
    <row r="5" spans="1:18" ht="18" customHeight="1" x14ac:dyDescent="0.45">
      <c r="A5" s="83"/>
      <c r="B5" s="83"/>
      <c r="C5" s="116"/>
      <c r="D5" s="116"/>
      <c r="E5" s="84"/>
      <c r="F5" s="117"/>
      <c r="G5" s="79"/>
      <c r="H5" s="79"/>
      <c r="I5" s="79"/>
      <c r="J5" s="111"/>
      <c r="K5" s="112"/>
      <c r="L5" s="111"/>
      <c r="M5" s="76"/>
      <c r="N5" s="109"/>
      <c r="O5" s="113"/>
      <c r="P5" s="113"/>
      <c r="Q5" s="76"/>
      <c r="R5" s="114"/>
    </row>
    <row r="6" spans="1:18" ht="18" customHeight="1" x14ac:dyDescent="0.5">
      <c r="A6" s="198" t="s">
        <v>88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09"/>
      <c r="O6" s="113"/>
      <c r="P6" s="113"/>
      <c r="Q6" s="76"/>
      <c r="R6" s="114"/>
    </row>
    <row r="7" spans="1:18" ht="18" customHeight="1" thickBot="1" x14ac:dyDescent="0.4">
      <c r="A7" s="42"/>
      <c r="B7" s="42"/>
      <c r="C7" s="42"/>
      <c r="D7" s="42"/>
      <c r="E7" s="78"/>
      <c r="F7" s="11"/>
      <c r="G7" s="86"/>
      <c r="H7" s="86"/>
      <c r="J7" s="80"/>
      <c r="K7" s="81"/>
      <c r="L7" s="80"/>
      <c r="N7" s="42"/>
      <c r="O7" s="113"/>
      <c r="P7" s="113"/>
      <c r="R7" s="103"/>
    </row>
    <row r="8" spans="1:18" ht="45.65" customHeight="1" thickBot="1" x14ac:dyDescent="0.4">
      <c r="A8" s="118" t="s">
        <v>36</v>
      </c>
      <c r="B8" s="118" t="s">
        <v>127</v>
      </c>
      <c r="C8" s="87" t="s">
        <v>58</v>
      </c>
      <c r="D8" s="88" t="s">
        <v>59</v>
      </c>
      <c r="E8" s="119" t="s">
        <v>60</v>
      </c>
      <c r="F8" s="118" t="s">
        <v>89</v>
      </c>
      <c r="G8" s="199" t="s">
        <v>90</v>
      </c>
      <c r="H8" s="200"/>
      <c r="I8" s="201"/>
      <c r="J8" s="120" t="s">
        <v>61</v>
      </c>
      <c r="K8" s="121" t="s">
        <v>62</v>
      </c>
      <c r="L8" s="122" t="s">
        <v>63</v>
      </c>
      <c r="M8" s="89" t="s">
        <v>64</v>
      </c>
      <c r="N8" s="90"/>
      <c r="O8" s="123"/>
      <c r="P8" s="91" t="s">
        <v>65</v>
      </c>
      <c r="Q8" s="92" t="s">
        <v>66</v>
      </c>
      <c r="R8" s="75" t="s">
        <v>4</v>
      </c>
    </row>
    <row r="9" spans="1:18" ht="18" customHeight="1" x14ac:dyDescent="0.35">
      <c r="A9" s="42"/>
      <c r="B9" s="42"/>
      <c r="C9" s="42"/>
      <c r="D9" s="42"/>
      <c r="E9" s="78"/>
      <c r="F9" s="11"/>
      <c r="G9" s="86"/>
      <c r="H9" s="86"/>
      <c r="J9" s="80"/>
      <c r="K9" s="81"/>
      <c r="L9" s="80"/>
      <c r="N9" s="42"/>
      <c r="O9" s="113"/>
      <c r="P9" s="113"/>
    </row>
    <row r="10" spans="1:18" ht="18" customHeight="1" x14ac:dyDescent="0.35">
      <c r="A10" s="93">
        <v>1</v>
      </c>
      <c r="B10" s="145" t="s">
        <v>117</v>
      </c>
      <c r="C10" s="93" t="s">
        <v>82</v>
      </c>
      <c r="D10" s="93" t="s">
        <v>116</v>
      </c>
      <c r="E10" s="94" t="s">
        <v>83</v>
      </c>
      <c r="F10" s="94" t="s">
        <v>92</v>
      </c>
      <c r="G10" s="95">
        <v>0.03</v>
      </c>
      <c r="H10" s="95">
        <v>20</v>
      </c>
      <c r="I10" s="126" t="s">
        <v>93</v>
      </c>
      <c r="J10" s="127">
        <v>1</v>
      </c>
      <c r="K10" s="97">
        <v>20</v>
      </c>
      <c r="L10" s="127">
        <v>1</v>
      </c>
      <c r="M10" s="128">
        <f t="shared" ref="M10:M12" si="0">H10*J10*K10*L10</f>
        <v>400</v>
      </c>
      <c r="N10" s="124">
        <f t="shared" ref="N10:N12" si="1">G10*1000</f>
        <v>30</v>
      </c>
      <c r="O10" s="98" t="s">
        <v>117</v>
      </c>
      <c r="P10" s="129" t="s">
        <v>67</v>
      </c>
      <c r="Q10" s="103">
        <f t="shared" ref="Q10:Q12" si="2">J10*L10*H10</f>
        <v>20</v>
      </c>
      <c r="R10" s="103"/>
    </row>
    <row r="11" spans="1:18" ht="18" customHeight="1" x14ac:dyDescent="0.35">
      <c r="A11" s="93">
        <f t="shared" ref="A11:A12" si="3">A10+1</f>
        <v>2</v>
      </c>
      <c r="B11" s="145" t="s">
        <v>117</v>
      </c>
      <c r="C11" s="93" t="s">
        <v>82</v>
      </c>
      <c r="D11" s="93" t="s">
        <v>116</v>
      </c>
      <c r="E11" s="94" t="s">
        <v>83</v>
      </c>
      <c r="F11" s="94" t="s">
        <v>92</v>
      </c>
      <c r="G11" s="95">
        <v>0.03</v>
      </c>
      <c r="H11" s="95">
        <v>6.5</v>
      </c>
      <c r="I11" s="126" t="s">
        <v>93</v>
      </c>
      <c r="J11" s="127">
        <v>1</v>
      </c>
      <c r="K11" s="97">
        <v>20</v>
      </c>
      <c r="L11" s="127">
        <v>2</v>
      </c>
      <c r="M11" s="128">
        <f t="shared" si="0"/>
        <v>260</v>
      </c>
      <c r="N11" s="124">
        <f t="shared" si="1"/>
        <v>30</v>
      </c>
      <c r="O11" s="98"/>
      <c r="P11" s="129" t="s">
        <v>67</v>
      </c>
      <c r="Q11" s="103">
        <f t="shared" si="2"/>
        <v>13</v>
      </c>
      <c r="R11" s="103"/>
    </row>
    <row r="12" spans="1:18" ht="18" customHeight="1" x14ac:dyDescent="0.35">
      <c r="A12" s="93">
        <f t="shared" si="3"/>
        <v>3</v>
      </c>
      <c r="B12" s="145" t="s">
        <v>117</v>
      </c>
      <c r="C12" s="93" t="s">
        <v>82</v>
      </c>
      <c r="D12" s="93" t="s">
        <v>116</v>
      </c>
      <c r="E12" s="94" t="s">
        <v>84</v>
      </c>
      <c r="F12" s="94" t="s">
        <v>92</v>
      </c>
      <c r="G12" s="95">
        <v>0.03</v>
      </c>
      <c r="H12" s="95">
        <v>3</v>
      </c>
      <c r="I12" s="126" t="s">
        <v>93</v>
      </c>
      <c r="J12" s="127">
        <v>2</v>
      </c>
      <c r="K12" s="97">
        <v>20</v>
      </c>
      <c r="L12" s="127">
        <v>1</v>
      </c>
      <c r="M12" s="128">
        <f t="shared" si="0"/>
        <v>120</v>
      </c>
      <c r="N12" s="124">
        <f t="shared" si="1"/>
        <v>30</v>
      </c>
      <c r="O12" s="125"/>
      <c r="P12" s="129" t="s">
        <v>67</v>
      </c>
      <c r="Q12" s="103">
        <f t="shared" si="2"/>
        <v>6</v>
      </c>
      <c r="R12" s="103"/>
    </row>
    <row r="13" spans="1:18" ht="18" customHeight="1" thickBot="1" x14ac:dyDescent="0.4">
      <c r="A13" s="42"/>
      <c r="B13" s="42"/>
      <c r="C13" s="42"/>
      <c r="D13" s="42"/>
      <c r="E13" s="78"/>
      <c r="F13" s="11"/>
      <c r="G13" s="86"/>
      <c r="H13" s="86"/>
      <c r="J13" s="80"/>
      <c r="K13" s="81"/>
      <c r="L13" s="80"/>
      <c r="N13" s="42"/>
      <c r="O13" s="113"/>
      <c r="P13" s="113"/>
    </row>
    <row r="14" spans="1:18" ht="18" customHeight="1" thickBot="1" x14ac:dyDescent="0.5">
      <c r="A14" s="42"/>
      <c r="B14" s="42"/>
      <c r="C14" s="42"/>
      <c r="D14" s="42"/>
      <c r="E14" s="78"/>
      <c r="F14" s="11"/>
      <c r="G14" s="86"/>
      <c r="H14" s="86"/>
      <c r="J14" s="80"/>
      <c r="K14" s="99" t="s">
        <v>85</v>
      </c>
      <c r="L14" s="85"/>
      <c r="M14" s="100">
        <f>SUM(M8:M13)</f>
        <v>780</v>
      </c>
      <c r="N14" s="42"/>
      <c r="O14" s="113"/>
      <c r="P14" s="101" t="s">
        <v>86</v>
      </c>
      <c r="Q14" s="143">
        <f>SUBTOTAL(9,Q8:Q13)</f>
        <v>39</v>
      </c>
      <c r="R14" s="108"/>
    </row>
    <row r="15" spans="1:18" ht="18" customHeight="1" thickTop="1" x14ac:dyDescent="0.35">
      <c r="A15" s="42"/>
      <c r="B15" s="42"/>
      <c r="C15" s="42"/>
      <c r="D15" s="42"/>
      <c r="E15" s="78"/>
      <c r="F15" s="11"/>
      <c r="G15" s="86"/>
      <c r="H15" s="86"/>
      <c r="J15" s="80"/>
      <c r="K15" s="81"/>
      <c r="L15" s="80"/>
      <c r="N15" s="42"/>
      <c r="O15" s="113"/>
      <c r="P15" s="113"/>
    </row>
    <row r="16" spans="1:18" ht="18" customHeight="1" x14ac:dyDescent="0.35">
      <c r="A16" s="42"/>
      <c r="B16" s="42"/>
      <c r="C16" s="42"/>
      <c r="D16" s="42"/>
      <c r="E16" s="78"/>
      <c r="F16" s="11"/>
      <c r="G16" s="86"/>
      <c r="H16" s="86"/>
      <c r="J16" s="80"/>
      <c r="K16" s="81"/>
      <c r="L16" s="80"/>
      <c r="N16" s="42"/>
      <c r="O16" s="113"/>
      <c r="P16" s="113"/>
    </row>
  </sheetData>
  <autoFilter ref="A8:R9" xr:uid="{112C1BF8-F030-44E0-BA85-300F5DF9E2E9}">
    <filterColumn colId="6" showButton="0"/>
    <filterColumn colId="7" showButton="0"/>
  </autoFilter>
  <mergeCells count="2">
    <mergeCell ref="A6:M6"/>
    <mergeCell ref="G8:I8"/>
  </mergeCells>
  <phoneticPr fontId="12" type="noConversion"/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FE26-FB3C-410B-83B6-1E79B9190D0E}">
  <sheetPr>
    <pageSetUpPr fitToPage="1"/>
  </sheetPr>
  <dimension ref="A1:X45"/>
  <sheetViews>
    <sheetView topLeftCell="G28" zoomScale="85" zoomScaleNormal="85" workbookViewId="0">
      <selection activeCell="T41" sqref="T41"/>
    </sheetView>
  </sheetViews>
  <sheetFormatPr defaultRowHeight="18" customHeight="1" x14ac:dyDescent="0.35"/>
  <cols>
    <col min="1" max="1" width="4.54296875" customWidth="1"/>
    <col min="2" max="2" width="14.81640625" hidden="1" customWidth="1"/>
    <col min="3" max="3" width="9.5429687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32</v>
      </c>
      <c r="B10" s="145" t="s">
        <v>281</v>
      </c>
      <c r="C10" s="163">
        <v>2</v>
      </c>
      <c r="D10" s="93" t="s">
        <v>120</v>
      </c>
      <c r="E10" s="170" t="s">
        <v>121</v>
      </c>
      <c r="F10" s="94" t="s">
        <v>282</v>
      </c>
      <c r="G10" s="94" t="s">
        <v>233</v>
      </c>
      <c r="H10" s="95" t="s">
        <v>234</v>
      </c>
      <c r="I10" s="95"/>
      <c r="J10" s="171">
        <v>1.9625000000000003E-3</v>
      </c>
      <c r="K10" s="95"/>
      <c r="L10" s="95"/>
      <c r="M10" s="160"/>
      <c r="N10" s="160"/>
      <c r="O10" s="96">
        <v>1</v>
      </c>
      <c r="P10" s="97">
        <v>14</v>
      </c>
      <c r="Q10" s="96">
        <v>1</v>
      </c>
      <c r="R10" s="161">
        <v>14</v>
      </c>
      <c r="S10" s="148"/>
      <c r="T10" s="148"/>
      <c r="U10" s="75" t="s">
        <v>157</v>
      </c>
      <c r="V10" s="103">
        <v>1</v>
      </c>
    </row>
    <row r="11" spans="1:22" ht="18" customHeight="1" x14ac:dyDescent="0.35">
      <c r="A11" s="93">
        <v>36</v>
      </c>
      <c r="B11" s="145" t="s">
        <v>281</v>
      </c>
      <c r="C11" s="163">
        <v>4</v>
      </c>
      <c r="D11" s="93" t="s">
        <v>120</v>
      </c>
      <c r="E11" s="170" t="s">
        <v>121</v>
      </c>
      <c r="F11" s="94" t="s">
        <v>282</v>
      </c>
      <c r="G11" s="94" t="s">
        <v>233</v>
      </c>
      <c r="H11" s="95" t="s">
        <v>234</v>
      </c>
      <c r="I11" s="95"/>
      <c r="J11" s="160"/>
      <c r="K11" s="95" t="s">
        <v>248</v>
      </c>
      <c r="L11" s="95"/>
      <c r="M11" s="160"/>
      <c r="N11" s="160"/>
      <c r="O11" s="96">
        <v>1</v>
      </c>
      <c r="P11" s="97">
        <v>14</v>
      </c>
      <c r="Q11" s="96">
        <v>1</v>
      </c>
      <c r="R11" s="161">
        <v>14</v>
      </c>
      <c r="S11" s="148"/>
      <c r="T11" s="148"/>
      <c r="U11" s="75" t="s">
        <v>157</v>
      </c>
      <c r="V11" s="103">
        <v>1</v>
      </c>
    </row>
    <row r="12" spans="1:22" ht="18" customHeight="1" x14ac:dyDescent="0.35">
      <c r="A12" s="93">
        <v>37</v>
      </c>
      <c r="B12" s="145" t="s">
        <v>281</v>
      </c>
      <c r="C12" s="163">
        <v>5</v>
      </c>
      <c r="D12" s="93" t="s">
        <v>120</v>
      </c>
      <c r="E12" s="170" t="s">
        <v>121</v>
      </c>
      <c r="F12" s="94" t="s">
        <v>282</v>
      </c>
      <c r="G12" s="94" t="s">
        <v>233</v>
      </c>
      <c r="H12" s="95" t="s">
        <v>234</v>
      </c>
      <c r="I12" s="95"/>
      <c r="J12" s="160"/>
      <c r="K12" s="95" t="s">
        <v>248</v>
      </c>
      <c r="L12" s="95"/>
      <c r="M12" s="160"/>
      <c r="N12" s="160"/>
      <c r="O12" s="96">
        <v>1</v>
      </c>
      <c r="P12" s="97">
        <v>14</v>
      </c>
      <c r="Q12" s="96">
        <v>1</v>
      </c>
      <c r="R12" s="161">
        <v>14</v>
      </c>
      <c r="S12" s="148"/>
      <c r="T12" s="148"/>
      <c r="U12" s="75" t="s">
        <v>157</v>
      </c>
      <c r="V12" s="103">
        <v>1</v>
      </c>
    </row>
    <row r="13" spans="1:22" ht="18" customHeight="1" x14ac:dyDescent="0.35">
      <c r="A13" s="93">
        <v>42</v>
      </c>
      <c r="B13" s="145" t="s">
        <v>281</v>
      </c>
      <c r="C13" s="163">
        <v>10</v>
      </c>
      <c r="D13" s="93" t="s">
        <v>120</v>
      </c>
      <c r="E13" s="170" t="s">
        <v>121</v>
      </c>
      <c r="F13" s="94" t="s">
        <v>282</v>
      </c>
      <c r="G13" s="94" t="s">
        <v>233</v>
      </c>
      <c r="H13" s="95" t="s">
        <v>234</v>
      </c>
      <c r="I13" s="95"/>
      <c r="J13" s="160"/>
      <c r="K13" s="95" t="s">
        <v>248</v>
      </c>
      <c r="L13" s="95"/>
      <c r="M13" s="160"/>
      <c r="N13" s="160"/>
      <c r="O13" s="96">
        <v>1</v>
      </c>
      <c r="P13" s="97">
        <v>14</v>
      </c>
      <c r="Q13" s="96">
        <v>1</v>
      </c>
      <c r="R13" s="161">
        <v>14</v>
      </c>
      <c r="S13" s="148"/>
      <c r="T13" s="148"/>
      <c r="U13" s="75" t="s">
        <v>157</v>
      </c>
      <c r="V13" s="103">
        <v>1</v>
      </c>
    </row>
    <row r="14" spans="1:22" ht="18" customHeight="1" x14ac:dyDescent="0.35">
      <c r="A14" s="93">
        <v>34</v>
      </c>
      <c r="B14" s="145" t="s">
        <v>306</v>
      </c>
      <c r="C14" s="163">
        <v>2</v>
      </c>
      <c r="D14" s="93" t="s">
        <v>124</v>
      </c>
      <c r="E14" s="170" t="s">
        <v>125</v>
      </c>
      <c r="F14" s="94" t="s">
        <v>282</v>
      </c>
      <c r="G14" s="94" t="s">
        <v>233</v>
      </c>
      <c r="H14" s="95" t="s">
        <v>234</v>
      </c>
      <c r="I14" s="95"/>
      <c r="J14" s="160"/>
      <c r="K14" s="95" t="s">
        <v>248</v>
      </c>
      <c r="L14" s="95"/>
      <c r="M14" s="160"/>
      <c r="N14" s="160"/>
      <c r="O14" s="96">
        <v>1</v>
      </c>
      <c r="P14" s="97">
        <v>14</v>
      </c>
      <c r="Q14" s="96">
        <v>1</v>
      </c>
      <c r="R14" s="161">
        <v>14</v>
      </c>
      <c r="S14" s="148"/>
      <c r="T14" s="148"/>
      <c r="U14" s="75" t="s">
        <v>157</v>
      </c>
      <c r="V14" s="103">
        <v>1</v>
      </c>
    </row>
    <row r="15" spans="1:22" ht="18" customHeight="1" x14ac:dyDescent="0.35">
      <c r="A15" s="93">
        <v>100</v>
      </c>
      <c r="B15" s="145" t="s">
        <v>311</v>
      </c>
      <c r="C15" s="163">
        <v>68</v>
      </c>
      <c r="D15" s="93" t="s">
        <v>124</v>
      </c>
      <c r="E15" s="170" t="s">
        <v>125</v>
      </c>
      <c r="F15" s="94" t="s">
        <v>282</v>
      </c>
      <c r="G15" s="94" t="s">
        <v>233</v>
      </c>
      <c r="H15" s="95" t="s">
        <v>234</v>
      </c>
      <c r="I15" s="95"/>
      <c r="J15" s="160"/>
      <c r="K15" s="95" t="s">
        <v>248</v>
      </c>
      <c r="L15" s="95"/>
      <c r="M15" s="160"/>
      <c r="N15" s="160"/>
      <c r="O15" s="96">
        <v>1</v>
      </c>
      <c r="P15" s="97">
        <v>14</v>
      </c>
      <c r="Q15" s="96">
        <v>1</v>
      </c>
      <c r="R15" s="161">
        <v>14</v>
      </c>
      <c r="S15" s="148"/>
      <c r="T15" s="148"/>
      <c r="U15" s="75" t="s">
        <v>157</v>
      </c>
      <c r="V15" s="103">
        <v>1</v>
      </c>
    </row>
    <row r="16" spans="1:22" ht="18" customHeight="1" x14ac:dyDescent="0.35">
      <c r="A16" s="93">
        <v>103</v>
      </c>
      <c r="B16" s="145" t="s">
        <v>311</v>
      </c>
      <c r="C16" s="163">
        <v>71</v>
      </c>
      <c r="D16" s="93" t="s">
        <v>124</v>
      </c>
      <c r="E16" s="170" t="s">
        <v>125</v>
      </c>
      <c r="F16" s="94" t="s">
        <v>282</v>
      </c>
      <c r="G16" s="94" t="s">
        <v>233</v>
      </c>
      <c r="H16" s="95" t="s">
        <v>234</v>
      </c>
      <c r="I16" s="95"/>
      <c r="J16" s="171"/>
      <c r="K16" s="95" t="s">
        <v>248</v>
      </c>
      <c r="L16" s="95"/>
      <c r="M16" s="160"/>
      <c r="N16" s="160"/>
      <c r="O16" s="96">
        <v>1</v>
      </c>
      <c r="P16" s="97">
        <v>14</v>
      </c>
      <c r="Q16" s="96">
        <v>1</v>
      </c>
      <c r="R16" s="161">
        <v>14</v>
      </c>
      <c r="S16" s="148"/>
      <c r="T16" s="148"/>
      <c r="U16" s="75" t="s">
        <v>157</v>
      </c>
      <c r="V16" s="103">
        <v>1</v>
      </c>
    </row>
    <row r="17" spans="1:22" ht="18" customHeight="1" x14ac:dyDescent="0.35">
      <c r="A17" s="93">
        <v>111</v>
      </c>
      <c r="B17" s="145" t="s">
        <v>311</v>
      </c>
      <c r="C17" s="163">
        <v>79</v>
      </c>
      <c r="D17" s="93" t="s">
        <v>124</v>
      </c>
      <c r="E17" s="170" t="s">
        <v>125</v>
      </c>
      <c r="F17" s="94" t="s">
        <v>282</v>
      </c>
      <c r="G17" s="94" t="s">
        <v>233</v>
      </c>
      <c r="H17" s="95" t="s">
        <v>234</v>
      </c>
      <c r="I17" s="95"/>
      <c r="J17" s="160"/>
      <c r="K17" s="95" t="s">
        <v>248</v>
      </c>
      <c r="L17" s="95"/>
      <c r="M17" s="160"/>
      <c r="N17" s="160"/>
      <c r="O17" s="96">
        <v>1</v>
      </c>
      <c r="P17" s="97">
        <v>14</v>
      </c>
      <c r="Q17" s="96">
        <v>1</v>
      </c>
      <c r="R17" s="161">
        <v>14</v>
      </c>
      <c r="S17" s="148"/>
      <c r="T17" s="148"/>
      <c r="U17" s="75" t="s">
        <v>157</v>
      </c>
      <c r="V17" s="103">
        <v>1</v>
      </c>
    </row>
    <row r="20" spans="1:22" ht="18" customHeight="1" x14ac:dyDescent="0.35">
      <c r="A20" s="93">
        <v>2</v>
      </c>
      <c r="B20" s="145" t="s">
        <v>427</v>
      </c>
      <c r="C20" s="163">
        <v>2</v>
      </c>
      <c r="D20" s="93" t="s">
        <v>133</v>
      </c>
      <c r="E20" s="93" t="s">
        <v>402</v>
      </c>
      <c r="F20" s="94" t="s">
        <v>403</v>
      </c>
      <c r="G20" s="94" t="s">
        <v>233</v>
      </c>
      <c r="H20" s="95" t="s">
        <v>234</v>
      </c>
      <c r="I20" s="95"/>
      <c r="J20" s="160"/>
      <c r="K20" s="95" t="s">
        <v>248</v>
      </c>
      <c r="L20" s="95"/>
      <c r="M20" s="160"/>
      <c r="N20" s="160"/>
      <c r="O20" s="96">
        <v>2</v>
      </c>
      <c r="P20" s="97">
        <v>14</v>
      </c>
      <c r="Q20" s="96">
        <v>1</v>
      </c>
      <c r="R20" s="161">
        <v>28</v>
      </c>
      <c r="S20" s="148"/>
      <c r="T20" s="164"/>
      <c r="U20" s="75" t="s">
        <v>69</v>
      </c>
      <c r="V20" s="149">
        <v>2</v>
      </c>
    </row>
    <row r="21" spans="1:22" ht="18" customHeight="1" x14ac:dyDescent="0.35">
      <c r="A21" s="93">
        <v>3</v>
      </c>
      <c r="B21" s="145" t="s">
        <v>427</v>
      </c>
      <c r="C21" s="163">
        <v>3</v>
      </c>
      <c r="D21" s="93" t="s">
        <v>133</v>
      </c>
      <c r="E21" s="93" t="s">
        <v>402</v>
      </c>
      <c r="F21" s="94" t="s">
        <v>404</v>
      </c>
      <c r="G21" s="94" t="s">
        <v>233</v>
      </c>
      <c r="H21" s="95" t="s">
        <v>234</v>
      </c>
      <c r="I21" s="95"/>
      <c r="J21" s="171"/>
      <c r="K21" s="95" t="s">
        <v>248</v>
      </c>
      <c r="L21" s="95"/>
      <c r="M21" s="160"/>
      <c r="N21" s="160"/>
      <c r="O21" s="96">
        <v>2</v>
      </c>
      <c r="P21" s="97">
        <v>14</v>
      </c>
      <c r="Q21" s="96">
        <v>3</v>
      </c>
      <c r="R21" s="161">
        <v>84</v>
      </c>
      <c r="S21" s="148"/>
      <c r="T21" s="164"/>
      <c r="U21" s="75" t="s">
        <v>69</v>
      </c>
      <c r="V21" s="149">
        <v>6</v>
      </c>
    </row>
    <row r="22" spans="1:22" ht="18" customHeight="1" x14ac:dyDescent="0.35">
      <c r="A22" s="93">
        <v>8</v>
      </c>
      <c r="B22" s="145" t="s">
        <v>427</v>
      </c>
      <c r="C22" s="163">
        <v>8</v>
      </c>
      <c r="D22" s="93" t="s">
        <v>133</v>
      </c>
      <c r="E22" s="93" t="s">
        <v>402</v>
      </c>
      <c r="F22" s="94" t="s">
        <v>406</v>
      </c>
      <c r="G22" s="94" t="s">
        <v>233</v>
      </c>
      <c r="H22" s="95" t="s">
        <v>234</v>
      </c>
      <c r="I22" s="95"/>
      <c r="J22" s="171"/>
      <c r="K22" s="95" t="s">
        <v>248</v>
      </c>
      <c r="L22" s="95"/>
      <c r="M22" s="160"/>
      <c r="N22" s="160"/>
      <c r="O22" s="96">
        <v>2</v>
      </c>
      <c r="P22" s="97">
        <v>14</v>
      </c>
      <c r="Q22" s="96">
        <v>2</v>
      </c>
      <c r="R22" s="161">
        <v>56</v>
      </c>
      <c r="S22" s="148"/>
      <c r="T22" s="164"/>
      <c r="U22" s="75" t="s">
        <v>69</v>
      </c>
      <c r="V22" s="149">
        <v>4</v>
      </c>
    </row>
    <row r="23" spans="1:22" ht="18" customHeight="1" x14ac:dyDescent="0.35">
      <c r="A23" s="93">
        <v>12</v>
      </c>
      <c r="B23" s="145" t="s">
        <v>427</v>
      </c>
      <c r="C23" s="163">
        <v>12</v>
      </c>
      <c r="D23" s="93" t="s">
        <v>133</v>
      </c>
      <c r="E23" s="93" t="s">
        <v>402</v>
      </c>
      <c r="F23" s="94" t="s">
        <v>406</v>
      </c>
      <c r="G23" s="94" t="s">
        <v>233</v>
      </c>
      <c r="H23" s="95" t="s">
        <v>234</v>
      </c>
      <c r="I23" s="95"/>
      <c r="J23" s="160"/>
      <c r="K23" s="95" t="s">
        <v>248</v>
      </c>
      <c r="L23" s="95"/>
      <c r="M23" s="160"/>
      <c r="N23" s="160"/>
      <c r="O23" s="96">
        <v>2</v>
      </c>
      <c r="P23" s="97">
        <v>14</v>
      </c>
      <c r="Q23" s="96">
        <v>2</v>
      </c>
      <c r="R23" s="161">
        <v>56</v>
      </c>
      <c r="S23" s="148"/>
      <c r="T23" s="164"/>
      <c r="U23" s="75" t="s">
        <v>69</v>
      </c>
      <c r="V23" s="149">
        <v>4</v>
      </c>
    </row>
    <row r="24" spans="1:22" ht="18" customHeight="1" x14ac:dyDescent="0.35">
      <c r="A24" s="93">
        <v>19</v>
      </c>
      <c r="B24" s="145" t="s">
        <v>427</v>
      </c>
      <c r="C24" s="163">
        <v>19</v>
      </c>
      <c r="D24" s="93" t="s">
        <v>133</v>
      </c>
      <c r="E24" s="93" t="s">
        <v>402</v>
      </c>
      <c r="F24" s="94" t="s">
        <v>406</v>
      </c>
      <c r="G24" s="94" t="s">
        <v>233</v>
      </c>
      <c r="H24" s="95" t="s">
        <v>234</v>
      </c>
      <c r="I24" s="95"/>
      <c r="J24" s="160"/>
      <c r="K24" s="95" t="s">
        <v>248</v>
      </c>
      <c r="L24" s="95"/>
      <c r="M24" s="160"/>
      <c r="N24" s="160"/>
      <c r="O24" s="96">
        <v>2</v>
      </c>
      <c r="P24" s="97">
        <v>14</v>
      </c>
      <c r="Q24" s="96">
        <v>3</v>
      </c>
      <c r="R24" s="161">
        <v>84</v>
      </c>
      <c r="S24" s="148"/>
      <c r="T24" s="164"/>
      <c r="U24" s="75" t="s">
        <v>69</v>
      </c>
      <c r="V24" s="149">
        <v>6</v>
      </c>
    </row>
    <row r="25" spans="1:22" ht="18" customHeight="1" x14ac:dyDescent="0.35">
      <c r="A25" s="93">
        <v>11</v>
      </c>
      <c r="B25" s="145" t="s">
        <v>428</v>
      </c>
      <c r="C25" s="163">
        <v>9</v>
      </c>
      <c r="D25" s="93" t="s">
        <v>187</v>
      </c>
      <c r="E25" s="93" t="s">
        <v>399</v>
      </c>
      <c r="F25" s="94" t="s">
        <v>430</v>
      </c>
      <c r="G25" s="94" t="s">
        <v>233</v>
      </c>
      <c r="H25" s="95" t="s">
        <v>422</v>
      </c>
      <c r="I25" s="95"/>
      <c r="J25" s="178">
        <v>4.9062500000000007E-4</v>
      </c>
      <c r="K25" s="95"/>
      <c r="L25" s="95"/>
      <c r="M25" s="160"/>
      <c r="N25" s="160"/>
      <c r="O25" s="96">
        <v>2</v>
      </c>
      <c r="P25" s="97">
        <v>14</v>
      </c>
      <c r="Q25" s="96">
        <v>1</v>
      </c>
      <c r="R25" s="161">
        <v>28</v>
      </c>
      <c r="S25" s="148"/>
      <c r="T25" s="164"/>
      <c r="U25" s="75" t="s">
        <v>69</v>
      </c>
      <c r="V25" s="149">
        <v>2</v>
      </c>
    </row>
    <row r="26" spans="1:22" ht="18" customHeight="1" x14ac:dyDescent="0.35">
      <c r="A26" s="93">
        <v>16</v>
      </c>
      <c r="B26" s="145" t="s">
        <v>428</v>
      </c>
      <c r="C26" s="163">
        <v>13</v>
      </c>
      <c r="D26" s="93" t="s">
        <v>187</v>
      </c>
      <c r="E26" s="93" t="s">
        <v>399</v>
      </c>
      <c r="F26" s="94" t="s">
        <v>430</v>
      </c>
      <c r="G26" s="94" t="s">
        <v>233</v>
      </c>
      <c r="H26" s="95" t="s">
        <v>422</v>
      </c>
      <c r="I26" s="95"/>
      <c r="J26" s="178">
        <v>4.9062500000000007E-4</v>
      </c>
      <c r="K26" s="95"/>
      <c r="L26" s="95"/>
      <c r="M26" s="160"/>
      <c r="N26" s="160"/>
      <c r="O26" s="96">
        <v>2</v>
      </c>
      <c r="P26" s="97">
        <v>14</v>
      </c>
      <c r="Q26" s="96">
        <v>1</v>
      </c>
      <c r="R26" s="161">
        <v>28</v>
      </c>
      <c r="S26" s="148"/>
      <c r="T26" s="164"/>
      <c r="U26" s="75" t="s">
        <v>69</v>
      </c>
      <c r="V26" s="149">
        <v>2</v>
      </c>
    </row>
    <row r="27" spans="1:22" ht="18" customHeight="1" x14ac:dyDescent="0.35">
      <c r="A27" s="93">
        <v>19</v>
      </c>
      <c r="B27" s="145" t="s">
        <v>428</v>
      </c>
      <c r="C27" s="163">
        <v>15</v>
      </c>
      <c r="D27" s="93" t="s">
        <v>187</v>
      </c>
      <c r="E27" s="93" t="s">
        <v>399</v>
      </c>
      <c r="F27" s="94" t="s">
        <v>430</v>
      </c>
      <c r="G27" s="94" t="s">
        <v>233</v>
      </c>
      <c r="H27" s="95" t="s">
        <v>234</v>
      </c>
      <c r="I27" s="95"/>
      <c r="J27" s="160"/>
      <c r="K27" s="95" t="s">
        <v>248</v>
      </c>
      <c r="L27" s="95"/>
      <c r="M27" s="160"/>
      <c r="N27" s="160"/>
      <c r="O27" s="96">
        <v>2</v>
      </c>
      <c r="P27" s="97">
        <v>14</v>
      </c>
      <c r="Q27" s="96">
        <v>1</v>
      </c>
      <c r="R27" s="161">
        <v>28</v>
      </c>
      <c r="S27" s="148"/>
      <c r="T27" s="164"/>
      <c r="U27" s="75" t="s">
        <v>69</v>
      </c>
      <c r="V27" s="149">
        <v>2</v>
      </c>
    </row>
    <row r="28" spans="1:22" ht="18" customHeight="1" x14ac:dyDescent="0.35">
      <c r="A28" s="93">
        <v>25</v>
      </c>
      <c r="B28" s="145" t="s">
        <v>428</v>
      </c>
      <c r="C28" s="163">
        <v>21</v>
      </c>
      <c r="D28" s="93" t="s">
        <v>187</v>
      </c>
      <c r="E28" s="93" t="s">
        <v>399</v>
      </c>
      <c r="F28" s="94" t="s">
        <v>431</v>
      </c>
      <c r="G28" s="94" t="s">
        <v>233</v>
      </c>
      <c r="H28" s="95" t="s">
        <v>234</v>
      </c>
      <c r="I28" s="95"/>
      <c r="J28" s="160"/>
      <c r="K28" s="95" t="s">
        <v>248</v>
      </c>
      <c r="L28" s="95"/>
      <c r="M28" s="160"/>
      <c r="N28" s="160"/>
      <c r="O28" s="96">
        <v>1</v>
      </c>
      <c r="P28" s="97">
        <v>14</v>
      </c>
      <c r="Q28" s="96">
        <v>1</v>
      </c>
      <c r="R28" s="161">
        <v>14</v>
      </c>
      <c r="S28" s="148"/>
      <c r="T28" s="164"/>
      <c r="U28" s="75" t="s">
        <v>69</v>
      </c>
      <c r="V28" s="149">
        <v>1</v>
      </c>
    </row>
    <row r="31" spans="1:22" ht="18" customHeight="1" x14ac:dyDescent="0.35">
      <c r="A31" s="93">
        <v>1</v>
      </c>
      <c r="B31" s="145" t="s">
        <v>516</v>
      </c>
      <c r="C31" s="163">
        <v>1</v>
      </c>
      <c r="D31" s="93" t="s">
        <v>133</v>
      </c>
      <c r="E31" s="93" t="s">
        <v>517</v>
      </c>
      <c r="F31" s="94" t="s">
        <v>159</v>
      </c>
      <c r="G31" s="94" t="s">
        <v>233</v>
      </c>
      <c r="H31" s="95" t="s">
        <v>234</v>
      </c>
      <c r="I31" s="95"/>
      <c r="J31" s="160"/>
      <c r="K31" s="95" t="s">
        <v>248</v>
      </c>
      <c r="L31" s="95"/>
      <c r="M31" s="160"/>
      <c r="N31" s="160"/>
      <c r="O31" s="96">
        <v>2</v>
      </c>
      <c r="P31" s="97">
        <v>14</v>
      </c>
      <c r="Q31" s="96">
        <v>2</v>
      </c>
      <c r="R31" s="161">
        <v>56</v>
      </c>
      <c r="S31" s="148" t="s">
        <v>494</v>
      </c>
      <c r="T31" s="103" t="s">
        <v>516</v>
      </c>
      <c r="U31" s="75" t="s">
        <v>69</v>
      </c>
      <c r="V31" s="149">
        <v>4</v>
      </c>
    </row>
    <row r="32" spans="1:22" ht="18" customHeight="1" x14ac:dyDescent="0.35">
      <c r="A32" s="93">
        <v>20</v>
      </c>
      <c r="B32" s="145" t="s">
        <v>516</v>
      </c>
      <c r="C32" s="163">
        <v>20</v>
      </c>
      <c r="D32" s="93" t="s">
        <v>133</v>
      </c>
      <c r="E32" s="93" t="s">
        <v>517</v>
      </c>
      <c r="F32" s="94" t="s">
        <v>135</v>
      </c>
      <c r="G32" s="94" t="s">
        <v>233</v>
      </c>
      <c r="H32" s="95" t="s">
        <v>234</v>
      </c>
      <c r="I32" s="95"/>
      <c r="J32" s="160"/>
      <c r="K32" s="95" t="s">
        <v>248</v>
      </c>
      <c r="L32" s="95"/>
      <c r="M32" s="160"/>
      <c r="N32" s="160"/>
      <c r="O32" s="96">
        <v>2</v>
      </c>
      <c r="P32" s="97">
        <v>14</v>
      </c>
      <c r="Q32" s="96">
        <v>1</v>
      </c>
      <c r="R32" s="161">
        <v>28</v>
      </c>
      <c r="S32" s="148" t="s">
        <v>494</v>
      </c>
      <c r="T32" s="164"/>
      <c r="U32" s="75" t="s">
        <v>69</v>
      </c>
      <c r="V32" s="149">
        <v>2</v>
      </c>
    </row>
    <row r="33" spans="1:24" ht="18" customHeight="1" x14ac:dyDescent="0.35">
      <c r="A33" s="93">
        <v>21</v>
      </c>
      <c r="B33" s="145" t="s">
        <v>516</v>
      </c>
      <c r="C33" s="163">
        <v>21</v>
      </c>
      <c r="D33" s="93" t="s">
        <v>133</v>
      </c>
      <c r="E33" s="93" t="s">
        <v>517</v>
      </c>
      <c r="F33" s="94" t="s">
        <v>135</v>
      </c>
      <c r="G33" s="94" t="s">
        <v>233</v>
      </c>
      <c r="H33" s="95" t="s">
        <v>234</v>
      </c>
      <c r="I33" s="95"/>
      <c r="J33" s="160"/>
      <c r="K33" s="95" t="s">
        <v>248</v>
      </c>
      <c r="L33" s="95"/>
      <c r="M33" s="160"/>
      <c r="N33" s="160"/>
      <c r="O33" s="96">
        <v>2</v>
      </c>
      <c r="P33" s="97">
        <v>14</v>
      </c>
      <c r="Q33" s="96">
        <v>3</v>
      </c>
      <c r="R33" s="161">
        <v>84</v>
      </c>
      <c r="S33" s="148" t="s">
        <v>494</v>
      </c>
      <c r="T33" s="164"/>
      <c r="U33" s="75" t="s">
        <v>69</v>
      </c>
      <c r="V33" s="149">
        <v>6</v>
      </c>
    </row>
    <row r="34" spans="1:24" ht="18" customHeight="1" x14ac:dyDescent="0.35">
      <c r="A34" s="93">
        <v>3</v>
      </c>
      <c r="B34" s="145" t="s">
        <v>519</v>
      </c>
      <c r="C34" s="163">
        <v>28</v>
      </c>
      <c r="D34" s="93" t="s">
        <v>133</v>
      </c>
      <c r="E34" s="93" t="s">
        <v>517</v>
      </c>
      <c r="F34" s="94" t="s">
        <v>135</v>
      </c>
      <c r="G34" s="94" t="s">
        <v>233</v>
      </c>
      <c r="H34" s="95" t="s">
        <v>234</v>
      </c>
      <c r="I34" s="95"/>
      <c r="J34" s="160"/>
      <c r="K34" s="95" t="s">
        <v>248</v>
      </c>
      <c r="L34" s="95"/>
      <c r="M34" s="160"/>
      <c r="N34" s="160"/>
      <c r="O34" s="96">
        <v>2</v>
      </c>
      <c r="P34" s="97">
        <v>14</v>
      </c>
      <c r="Q34" s="96">
        <v>2</v>
      </c>
      <c r="R34" s="161">
        <v>56</v>
      </c>
      <c r="S34" s="148" t="s">
        <v>494</v>
      </c>
      <c r="T34" s="164"/>
      <c r="U34" s="75" t="s">
        <v>69</v>
      </c>
      <c r="V34" s="149">
        <v>4</v>
      </c>
    </row>
    <row r="35" spans="1:24" ht="18" customHeight="1" x14ac:dyDescent="0.35">
      <c r="A35" s="93">
        <v>15</v>
      </c>
      <c r="B35" s="145" t="s">
        <v>519</v>
      </c>
      <c r="C35" s="163">
        <v>40</v>
      </c>
      <c r="D35" s="93" t="s">
        <v>133</v>
      </c>
      <c r="E35" s="93" t="s">
        <v>517</v>
      </c>
      <c r="F35" s="94" t="s">
        <v>135</v>
      </c>
      <c r="G35" s="94" t="s">
        <v>233</v>
      </c>
      <c r="H35" s="95" t="s">
        <v>234</v>
      </c>
      <c r="I35" s="95"/>
      <c r="J35" s="178"/>
      <c r="K35" s="95" t="s">
        <v>248</v>
      </c>
      <c r="L35" s="95"/>
      <c r="M35" s="160"/>
      <c r="N35" s="160"/>
      <c r="O35" s="96">
        <v>2</v>
      </c>
      <c r="P35" s="97">
        <v>14</v>
      </c>
      <c r="Q35" s="96">
        <v>1</v>
      </c>
      <c r="R35" s="161">
        <v>28</v>
      </c>
      <c r="S35" s="148" t="s">
        <v>494</v>
      </c>
      <c r="T35" s="164"/>
      <c r="U35" s="75" t="s">
        <v>69</v>
      </c>
      <c r="V35" s="149">
        <v>2</v>
      </c>
    </row>
    <row r="38" spans="1:24" ht="18" customHeight="1" x14ac:dyDescent="0.35">
      <c r="A38" s="96">
        <v>5</v>
      </c>
      <c r="B38" s="177" t="s">
        <v>531</v>
      </c>
      <c r="C38" s="163"/>
      <c r="D38" s="93" t="s">
        <v>532</v>
      </c>
      <c r="E38" s="93" t="s">
        <v>533</v>
      </c>
      <c r="F38" s="94" t="s">
        <v>263</v>
      </c>
      <c r="G38" s="94" t="s">
        <v>233</v>
      </c>
      <c r="H38" s="95" t="s">
        <v>234</v>
      </c>
      <c r="I38" s="95"/>
      <c r="J38" s="160"/>
      <c r="K38" s="95" t="s">
        <v>248</v>
      </c>
      <c r="L38" s="95"/>
      <c r="M38" s="160"/>
      <c r="N38" s="160"/>
      <c r="O38" s="96">
        <v>1</v>
      </c>
      <c r="P38" s="97">
        <v>14</v>
      </c>
      <c r="Q38" s="96">
        <v>1</v>
      </c>
      <c r="R38" s="161">
        <v>14</v>
      </c>
      <c r="S38" s="148" t="s">
        <v>494</v>
      </c>
      <c r="T38" s="177" t="s">
        <v>531</v>
      </c>
      <c r="U38" s="75" t="s">
        <v>157</v>
      </c>
      <c r="V38" s="149">
        <v>1</v>
      </c>
    </row>
    <row r="39" spans="1:24" ht="18" customHeight="1" x14ac:dyDescent="0.35">
      <c r="A39" s="96">
        <v>12</v>
      </c>
      <c r="B39" s="177" t="s">
        <v>531</v>
      </c>
      <c r="C39" s="163"/>
      <c r="D39" s="93" t="s">
        <v>229</v>
      </c>
      <c r="E39" s="93" t="s">
        <v>533</v>
      </c>
      <c r="F39" s="94" t="s">
        <v>263</v>
      </c>
      <c r="G39" s="94" t="s">
        <v>233</v>
      </c>
      <c r="H39" s="95" t="s">
        <v>234</v>
      </c>
      <c r="I39" s="95"/>
      <c r="J39" s="160"/>
      <c r="K39" s="95" t="s">
        <v>248</v>
      </c>
      <c r="L39" s="95"/>
      <c r="M39" s="160"/>
      <c r="N39" s="160"/>
      <c r="O39" s="96">
        <v>1</v>
      </c>
      <c r="P39" s="97">
        <v>14</v>
      </c>
      <c r="Q39" s="96">
        <v>1</v>
      </c>
      <c r="R39" s="161">
        <v>14</v>
      </c>
      <c r="S39" s="148" t="s">
        <v>494</v>
      </c>
      <c r="T39" s="177" t="s">
        <v>531</v>
      </c>
      <c r="U39" s="75" t="s">
        <v>157</v>
      </c>
      <c r="V39" s="149">
        <v>1</v>
      </c>
    </row>
    <row r="40" spans="1:24" ht="18" customHeight="1" x14ac:dyDescent="0.35">
      <c r="A40" s="96">
        <v>21</v>
      </c>
      <c r="B40" s="177" t="s">
        <v>531</v>
      </c>
      <c r="C40" s="163"/>
      <c r="D40" s="93" t="s">
        <v>452</v>
      </c>
      <c r="E40" s="93" t="s">
        <v>533</v>
      </c>
      <c r="F40" s="94" t="s">
        <v>263</v>
      </c>
      <c r="G40" s="94" t="s">
        <v>233</v>
      </c>
      <c r="H40" s="95" t="s">
        <v>234</v>
      </c>
      <c r="I40" s="95"/>
      <c r="J40" s="160"/>
      <c r="K40" s="95" t="s">
        <v>248</v>
      </c>
      <c r="L40" s="95"/>
      <c r="M40" s="160"/>
      <c r="N40" s="160"/>
      <c r="O40" s="96">
        <v>1</v>
      </c>
      <c r="P40" s="97">
        <v>14</v>
      </c>
      <c r="Q40" s="96">
        <v>1</v>
      </c>
      <c r="R40" s="161">
        <v>14</v>
      </c>
      <c r="S40" s="148" t="s">
        <v>494</v>
      </c>
      <c r="T40" s="177" t="s">
        <v>531</v>
      </c>
      <c r="U40" s="75" t="s">
        <v>157</v>
      </c>
      <c r="V40" s="149">
        <v>1</v>
      </c>
    </row>
    <row r="41" spans="1:24" ht="18" customHeight="1" x14ac:dyDescent="0.35">
      <c r="A41" s="96">
        <v>8</v>
      </c>
      <c r="B41" s="177" t="s">
        <v>541</v>
      </c>
      <c r="C41" s="163"/>
      <c r="D41" s="93" t="s">
        <v>376</v>
      </c>
      <c r="E41" s="93" t="s">
        <v>542</v>
      </c>
      <c r="F41" s="94" t="s">
        <v>263</v>
      </c>
      <c r="G41" s="94" t="s">
        <v>233</v>
      </c>
      <c r="H41" s="95" t="s">
        <v>234</v>
      </c>
      <c r="I41" s="95"/>
      <c r="J41" s="160"/>
      <c r="K41" s="95" t="s">
        <v>248</v>
      </c>
      <c r="L41" s="95"/>
      <c r="M41" s="160"/>
      <c r="N41" s="160"/>
      <c r="O41" s="96">
        <v>1</v>
      </c>
      <c r="P41" s="97">
        <v>14</v>
      </c>
      <c r="Q41" s="96">
        <v>1</v>
      </c>
      <c r="R41" s="161">
        <v>14</v>
      </c>
      <c r="S41" s="148" t="s">
        <v>494</v>
      </c>
      <c r="T41" s="177" t="s">
        <v>541</v>
      </c>
      <c r="U41" s="75" t="s">
        <v>157</v>
      </c>
      <c r="V41" s="149">
        <v>1</v>
      </c>
    </row>
    <row r="43" spans="1:24" ht="18" customHeight="1" thickBot="1" x14ac:dyDescent="0.4"/>
    <row r="44" spans="1:24" ht="18" customHeight="1" thickBot="1" x14ac:dyDescent="0.5">
      <c r="P44" s="99" t="s">
        <v>85</v>
      </c>
      <c r="R44" s="100">
        <f>SUM(R8:R43)</f>
        <v>826</v>
      </c>
      <c r="T44" s="165"/>
      <c r="U44" s="101" t="s">
        <v>86</v>
      </c>
      <c r="V44" s="166">
        <f>SUBTOTAL(9,V8:V43)</f>
        <v>59</v>
      </c>
    </row>
    <row r="45" spans="1:24" ht="18" customHeight="1" thickTop="1" x14ac:dyDescent="0.35">
      <c r="W45" s="162"/>
      <c r="X45" s="162"/>
    </row>
  </sheetData>
  <autoFilter ref="A8:W42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5D92-1C73-45F3-A0CE-1E6704AF5DEC}">
  <sheetPr>
    <pageSetUpPr fitToPage="1"/>
  </sheetPr>
  <dimension ref="A1:X48"/>
  <sheetViews>
    <sheetView topLeftCell="H32" zoomScaleNormal="100" workbookViewId="0">
      <selection activeCell="T45" sqref="T45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39</v>
      </c>
      <c r="B10" s="145" t="s">
        <v>281</v>
      </c>
      <c r="C10" s="163">
        <v>7</v>
      </c>
      <c r="D10" s="93" t="s">
        <v>120</v>
      </c>
      <c r="E10" s="170" t="s">
        <v>121</v>
      </c>
      <c r="F10" s="94" t="s">
        <v>282</v>
      </c>
      <c r="G10" s="94" t="s">
        <v>233</v>
      </c>
      <c r="H10" s="95" t="s">
        <v>232</v>
      </c>
      <c r="I10" s="95"/>
      <c r="J10" s="160"/>
      <c r="K10" s="95" t="s">
        <v>283</v>
      </c>
      <c r="L10" s="95"/>
      <c r="M10" s="160"/>
      <c r="N10" s="160"/>
      <c r="O10" s="96">
        <v>1</v>
      </c>
      <c r="P10" s="97">
        <v>16</v>
      </c>
      <c r="Q10" s="96">
        <v>1</v>
      </c>
      <c r="R10" s="161">
        <v>16</v>
      </c>
      <c r="S10" s="148"/>
      <c r="T10" s="148"/>
      <c r="U10" s="75" t="s">
        <v>157</v>
      </c>
      <c r="V10" s="103">
        <v>1</v>
      </c>
    </row>
    <row r="11" spans="1:22" ht="18" customHeight="1" x14ac:dyDescent="0.35">
      <c r="A11" s="93">
        <v>44</v>
      </c>
      <c r="B11" s="145" t="s">
        <v>281</v>
      </c>
      <c r="C11" s="163">
        <v>12</v>
      </c>
      <c r="D11" s="93" t="s">
        <v>120</v>
      </c>
      <c r="E11" s="170" t="s">
        <v>121</v>
      </c>
      <c r="F11" s="94" t="s">
        <v>282</v>
      </c>
      <c r="G11" s="94" t="s">
        <v>233</v>
      </c>
      <c r="H11" s="95" t="s">
        <v>232</v>
      </c>
      <c r="I11" s="95"/>
      <c r="J11" s="160"/>
      <c r="K11" s="95" t="s">
        <v>283</v>
      </c>
      <c r="L11" s="95"/>
      <c r="M11" s="160"/>
      <c r="N11" s="160"/>
      <c r="O11" s="96">
        <v>1</v>
      </c>
      <c r="P11" s="97">
        <v>16</v>
      </c>
      <c r="Q11" s="96">
        <v>1</v>
      </c>
      <c r="R11" s="161">
        <v>16</v>
      </c>
      <c r="S11" s="148"/>
      <c r="T11" s="148"/>
      <c r="U11" s="75" t="s">
        <v>157</v>
      </c>
      <c r="V11" s="103">
        <v>1</v>
      </c>
    </row>
    <row r="12" spans="1:22" ht="18" customHeight="1" x14ac:dyDescent="0.35">
      <c r="A12" s="93">
        <v>35</v>
      </c>
      <c r="B12" s="145" t="s">
        <v>306</v>
      </c>
      <c r="C12" s="163">
        <v>3</v>
      </c>
      <c r="D12" s="93" t="s">
        <v>124</v>
      </c>
      <c r="E12" s="170" t="s">
        <v>125</v>
      </c>
      <c r="F12" s="94" t="s">
        <v>282</v>
      </c>
      <c r="G12" s="94" t="s">
        <v>233</v>
      </c>
      <c r="H12" s="95" t="s">
        <v>232</v>
      </c>
      <c r="I12" s="95"/>
      <c r="J12" s="160"/>
      <c r="K12" s="95" t="s">
        <v>283</v>
      </c>
      <c r="L12" s="95"/>
      <c r="M12" s="160"/>
      <c r="N12" s="160"/>
      <c r="O12" s="96">
        <v>1</v>
      </c>
      <c r="P12" s="97">
        <v>16</v>
      </c>
      <c r="Q12" s="96">
        <v>1</v>
      </c>
      <c r="R12" s="161">
        <v>16</v>
      </c>
      <c r="S12" s="148"/>
      <c r="T12" s="148"/>
      <c r="U12" s="75" t="s">
        <v>157</v>
      </c>
      <c r="V12" s="103">
        <v>1</v>
      </c>
    </row>
    <row r="13" spans="1:22" ht="18" customHeight="1" x14ac:dyDescent="0.35">
      <c r="A13" s="93">
        <v>40</v>
      </c>
      <c r="B13" s="145" t="s">
        <v>306</v>
      </c>
      <c r="C13" s="163">
        <v>8</v>
      </c>
      <c r="D13" s="93" t="s">
        <v>124</v>
      </c>
      <c r="E13" s="170" t="s">
        <v>125</v>
      </c>
      <c r="F13" s="94" t="s">
        <v>282</v>
      </c>
      <c r="G13" s="94" t="s">
        <v>233</v>
      </c>
      <c r="H13" s="95" t="s">
        <v>232</v>
      </c>
      <c r="I13" s="95"/>
      <c r="J13" s="160"/>
      <c r="K13" s="95" t="s">
        <v>283</v>
      </c>
      <c r="L13" s="95"/>
      <c r="M13" s="160"/>
      <c r="N13" s="160"/>
      <c r="O13" s="96">
        <v>1</v>
      </c>
      <c r="P13" s="97">
        <v>16</v>
      </c>
      <c r="Q13" s="96">
        <v>1</v>
      </c>
      <c r="R13" s="161">
        <v>16</v>
      </c>
      <c r="S13" s="148"/>
      <c r="T13" s="148"/>
      <c r="U13" s="75" t="s">
        <v>157</v>
      </c>
      <c r="V13" s="103">
        <v>1</v>
      </c>
    </row>
    <row r="14" spans="1:22" ht="18" customHeight="1" x14ac:dyDescent="0.35">
      <c r="A14" s="93">
        <v>42</v>
      </c>
      <c r="B14" s="145" t="s">
        <v>306</v>
      </c>
      <c r="C14" s="163">
        <v>10</v>
      </c>
      <c r="D14" s="93" t="s">
        <v>124</v>
      </c>
      <c r="E14" s="170" t="s">
        <v>125</v>
      </c>
      <c r="F14" s="94" t="s">
        <v>282</v>
      </c>
      <c r="G14" s="94" t="s">
        <v>233</v>
      </c>
      <c r="H14" s="95" t="s">
        <v>232</v>
      </c>
      <c r="I14" s="95"/>
      <c r="J14" s="160"/>
      <c r="K14" s="95" t="s">
        <v>283</v>
      </c>
      <c r="L14" s="32"/>
      <c r="M14" s="32"/>
      <c r="N14" s="160"/>
      <c r="O14" s="96">
        <v>1</v>
      </c>
      <c r="P14" s="97">
        <v>16</v>
      </c>
      <c r="Q14" s="96">
        <v>1</v>
      </c>
      <c r="R14" s="161">
        <v>16</v>
      </c>
      <c r="S14" s="148"/>
      <c r="T14" s="148"/>
      <c r="U14" s="75" t="s">
        <v>157</v>
      </c>
      <c r="V14" s="103">
        <v>1</v>
      </c>
    </row>
    <row r="15" spans="1:22" ht="18" customHeight="1" x14ac:dyDescent="0.35">
      <c r="A15" s="93">
        <v>49</v>
      </c>
      <c r="B15" s="145" t="s">
        <v>306</v>
      </c>
      <c r="C15" s="163">
        <v>17</v>
      </c>
      <c r="D15" s="93" t="s">
        <v>124</v>
      </c>
      <c r="E15" s="170" t="s">
        <v>125</v>
      </c>
      <c r="F15" s="94" t="s">
        <v>282</v>
      </c>
      <c r="G15" s="94" t="s">
        <v>233</v>
      </c>
      <c r="H15" s="95" t="s">
        <v>232</v>
      </c>
      <c r="I15" s="95"/>
      <c r="J15" s="171"/>
      <c r="K15" s="95" t="s">
        <v>283</v>
      </c>
      <c r="L15" s="95"/>
      <c r="M15" s="160"/>
      <c r="N15" s="160"/>
      <c r="O15" s="96">
        <v>1</v>
      </c>
      <c r="P15" s="97">
        <v>16</v>
      </c>
      <c r="Q15" s="96">
        <v>1</v>
      </c>
      <c r="R15" s="161">
        <v>16</v>
      </c>
      <c r="S15" s="148"/>
      <c r="T15" s="148"/>
      <c r="U15" s="75" t="s">
        <v>157</v>
      </c>
      <c r="V15" s="103">
        <v>1</v>
      </c>
    </row>
    <row r="16" spans="1:22" ht="18" customHeight="1" x14ac:dyDescent="0.35">
      <c r="A16" s="93">
        <v>55</v>
      </c>
      <c r="B16" s="145" t="s">
        <v>306</v>
      </c>
      <c r="C16" s="163">
        <v>23</v>
      </c>
      <c r="D16" s="93" t="s">
        <v>124</v>
      </c>
      <c r="E16" s="170" t="s">
        <v>125</v>
      </c>
      <c r="F16" s="94" t="s">
        <v>282</v>
      </c>
      <c r="G16" s="94" t="s">
        <v>233</v>
      </c>
      <c r="H16" s="95" t="s">
        <v>232</v>
      </c>
      <c r="I16" s="95"/>
      <c r="J16" s="160"/>
      <c r="K16" s="95" t="s">
        <v>283</v>
      </c>
      <c r="L16" s="95"/>
      <c r="M16" s="160"/>
      <c r="N16" s="160"/>
      <c r="O16" s="96">
        <v>1</v>
      </c>
      <c r="P16" s="97">
        <v>16</v>
      </c>
      <c r="Q16" s="96">
        <v>1</v>
      </c>
      <c r="R16" s="161">
        <v>16</v>
      </c>
      <c r="S16" s="148"/>
      <c r="T16" s="148"/>
      <c r="U16" s="75" t="s">
        <v>157</v>
      </c>
      <c r="V16" s="103">
        <v>1</v>
      </c>
    </row>
    <row r="17" spans="1:22" ht="18" customHeight="1" x14ac:dyDescent="0.35">
      <c r="A17" s="93">
        <v>56</v>
      </c>
      <c r="B17" s="145" t="s">
        <v>306</v>
      </c>
      <c r="C17" s="163">
        <v>24</v>
      </c>
      <c r="D17" s="93" t="s">
        <v>124</v>
      </c>
      <c r="E17" s="170" t="s">
        <v>125</v>
      </c>
      <c r="F17" s="94" t="s">
        <v>282</v>
      </c>
      <c r="G17" s="94" t="s">
        <v>233</v>
      </c>
      <c r="H17" s="95" t="s">
        <v>232</v>
      </c>
      <c r="I17" s="95"/>
      <c r="J17" s="160"/>
      <c r="K17" s="95" t="s">
        <v>283</v>
      </c>
      <c r="L17" s="32"/>
      <c r="M17" s="32"/>
      <c r="N17" s="160"/>
      <c r="O17" s="96">
        <v>1</v>
      </c>
      <c r="P17" s="97">
        <v>16</v>
      </c>
      <c r="Q17" s="96">
        <v>1</v>
      </c>
      <c r="R17" s="161">
        <v>16</v>
      </c>
      <c r="S17" s="148"/>
      <c r="T17" s="148"/>
      <c r="U17" s="75" t="s">
        <v>157</v>
      </c>
      <c r="V17" s="103">
        <v>1</v>
      </c>
    </row>
    <row r="18" spans="1:22" ht="18" customHeight="1" x14ac:dyDescent="0.35">
      <c r="A18" s="93">
        <v>58</v>
      </c>
      <c r="B18" s="145" t="s">
        <v>306</v>
      </c>
      <c r="C18" s="163">
        <v>26</v>
      </c>
      <c r="D18" s="93" t="s">
        <v>124</v>
      </c>
      <c r="E18" s="170" t="s">
        <v>125</v>
      </c>
      <c r="F18" s="94" t="s">
        <v>282</v>
      </c>
      <c r="G18" s="94" t="s">
        <v>233</v>
      </c>
      <c r="H18" s="95" t="s">
        <v>232</v>
      </c>
      <c r="I18" s="95"/>
      <c r="J18" s="171"/>
      <c r="K18" s="95" t="s">
        <v>283</v>
      </c>
      <c r="L18" s="95"/>
      <c r="M18" s="160"/>
      <c r="N18" s="160"/>
      <c r="O18" s="96">
        <v>1</v>
      </c>
      <c r="P18" s="97">
        <v>16</v>
      </c>
      <c r="Q18" s="96">
        <v>1</v>
      </c>
      <c r="R18" s="161">
        <v>16</v>
      </c>
      <c r="S18" s="148"/>
      <c r="T18" s="148"/>
      <c r="U18" s="75" t="s">
        <v>157</v>
      </c>
      <c r="V18" s="103">
        <v>1</v>
      </c>
    </row>
    <row r="19" spans="1:22" ht="18" customHeight="1" x14ac:dyDescent="0.35">
      <c r="A19" s="93">
        <v>64</v>
      </c>
      <c r="B19" s="145" t="s">
        <v>309</v>
      </c>
      <c r="C19" s="163">
        <v>32</v>
      </c>
      <c r="D19" s="93" t="s">
        <v>124</v>
      </c>
      <c r="E19" s="170" t="s">
        <v>125</v>
      </c>
      <c r="F19" s="94" t="s">
        <v>282</v>
      </c>
      <c r="G19" s="94" t="s">
        <v>233</v>
      </c>
      <c r="H19" s="95" t="s">
        <v>232</v>
      </c>
      <c r="I19" s="95"/>
      <c r="J19" s="160"/>
      <c r="K19" s="95" t="s">
        <v>283</v>
      </c>
      <c r="L19" s="95"/>
      <c r="M19" s="160"/>
      <c r="N19" s="160"/>
      <c r="O19" s="96">
        <v>1</v>
      </c>
      <c r="P19" s="97">
        <v>16</v>
      </c>
      <c r="Q19" s="96">
        <v>1</v>
      </c>
      <c r="R19" s="161">
        <v>16</v>
      </c>
      <c r="S19" s="148"/>
      <c r="T19" s="148"/>
      <c r="U19" s="75" t="s">
        <v>157</v>
      </c>
      <c r="V19" s="103">
        <v>1</v>
      </c>
    </row>
    <row r="20" spans="1:22" ht="18" customHeight="1" x14ac:dyDescent="0.35">
      <c r="A20" s="93">
        <v>65</v>
      </c>
      <c r="B20" s="145" t="s">
        <v>309</v>
      </c>
      <c r="C20" s="163">
        <v>33</v>
      </c>
      <c r="D20" s="93" t="s">
        <v>124</v>
      </c>
      <c r="E20" s="170" t="s">
        <v>125</v>
      </c>
      <c r="F20" s="94" t="s">
        <v>282</v>
      </c>
      <c r="G20" s="94" t="s">
        <v>233</v>
      </c>
      <c r="H20" s="95" t="s">
        <v>232</v>
      </c>
      <c r="I20" s="95"/>
      <c r="J20" s="160"/>
      <c r="K20" s="95" t="s">
        <v>283</v>
      </c>
      <c r="L20" s="95"/>
      <c r="M20" s="160"/>
      <c r="N20" s="160"/>
      <c r="O20" s="96">
        <v>1</v>
      </c>
      <c r="P20" s="97">
        <v>16</v>
      </c>
      <c r="Q20" s="96">
        <v>1</v>
      </c>
      <c r="R20" s="161">
        <v>16</v>
      </c>
      <c r="S20" s="148"/>
      <c r="T20" s="148"/>
      <c r="U20" s="75" t="s">
        <v>157</v>
      </c>
      <c r="V20" s="103">
        <v>1</v>
      </c>
    </row>
    <row r="21" spans="1:22" ht="18" customHeight="1" x14ac:dyDescent="0.35">
      <c r="A21" s="93">
        <v>68</v>
      </c>
      <c r="B21" s="145" t="s">
        <v>309</v>
      </c>
      <c r="C21" s="163">
        <v>36</v>
      </c>
      <c r="D21" s="93" t="s">
        <v>124</v>
      </c>
      <c r="E21" s="170" t="s">
        <v>125</v>
      </c>
      <c r="F21" s="94" t="s">
        <v>282</v>
      </c>
      <c r="G21" s="94" t="s">
        <v>233</v>
      </c>
      <c r="H21" s="95" t="s">
        <v>232</v>
      </c>
      <c r="I21" s="95"/>
      <c r="J21" s="160"/>
      <c r="K21" s="95" t="s">
        <v>283</v>
      </c>
      <c r="L21" s="95"/>
      <c r="M21" s="160"/>
      <c r="N21" s="160"/>
      <c r="O21" s="96">
        <v>1</v>
      </c>
      <c r="P21" s="97">
        <v>16</v>
      </c>
      <c r="Q21" s="96">
        <v>1</v>
      </c>
      <c r="R21" s="161">
        <v>16</v>
      </c>
      <c r="S21" s="148"/>
      <c r="T21" s="148"/>
      <c r="U21" s="75" t="s">
        <v>157</v>
      </c>
      <c r="V21" s="103">
        <v>1</v>
      </c>
    </row>
    <row r="22" spans="1:22" ht="18" customHeight="1" x14ac:dyDescent="0.35">
      <c r="A22" s="93">
        <v>69</v>
      </c>
      <c r="B22" s="145" t="s">
        <v>309</v>
      </c>
      <c r="C22" s="163">
        <v>37</v>
      </c>
      <c r="D22" s="93" t="s">
        <v>124</v>
      </c>
      <c r="E22" s="170" t="s">
        <v>125</v>
      </c>
      <c r="F22" s="94" t="s">
        <v>282</v>
      </c>
      <c r="G22" s="94" t="s">
        <v>233</v>
      </c>
      <c r="H22" s="95" t="s">
        <v>232</v>
      </c>
      <c r="I22" s="95"/>
      <c r="J22" s="160"/>
      <c r="K22" s="95" t="s">
        <v>283</v>
      </c>
      <c r="L22" s="32"/>
      <c r="M22" s="32"/>
      <c r="N22" s="160"/>
      <c r="O22" s="96">
        <v>1</v>
      </c>
      <c r="P22" s="97">
        <v>16</v>
      </c>
      <c r="Q22" s="96">
        <v>1</v>
      </c>
      <c r="R22" s="161">
        <v>16</v>
      </c>
      <c r="S22" s="148"/>
      <c r="T22" s="148"/>
      <c r="U22" s="75" t="s">
        <v>157</v>
      </c>
      <c r="V22" s="103">
        <v>1</v>
      </c>
    </row>
    <row r="23" spans="1:22" ht="18" customHeight="1" x14ac:dyDescent="0.35">
      <c r="A23" s="93">
        <v>74</v>
      </c>
      <c r="B23" s="145" t="s">
        <v>309</v>
      </c>
      <c r="C23" s="163">
        <v>42</v>
      </c>
      <c r="D23" s="93" t="s">
        <v>124</v>
      </c>
      <c r="E23" s="170" t="s">
        <v>125</v>
      </c>
      <c r="F23" s="94" t="s">
        <v>282</v>
      </c>
      <c r="G23" s="94" t="s">
        <v>233</v>
      </c>
      <c r="H23" s="95" t="s">
        <v>232</v>
      </c>
      <c r="I23" s="95"/>
      <c r="J23" s="160"/>
      <c r="K23" s="95" t="s">
        <v>283</v>
      </c>
      <c r="L23" s="95"/>
      <c r="M23" s="160"/>
      <c r="N23" s="160"/>
      <c r="O23" s="96">
        <v>2</v>
      </c>
      <c r="P23" s="97">
        <v>16</v>
      </c>
      <c r="Q23" s="96">
        <v>1</v>
      </c>
      <c r="R23" s="161">
        <v>32</v>
      </c>
      <c r="S23" s="148"/>
      <c r="T23" s="148"/>
      <c r="U23" s="75" t="s">
        <v>157</v>
      </c>
      <c r="V23" s="103">
        <v>2</v>
      </c>
    </row>
    <row r="24" spans="1:22" ht="18" customHeight="1" x14ac:dyDescent="0.35">
      <c r="A24" s="93">
        <v>76</v>
      </c>
      <c r="B24" s="145" t="s">
        <v>309</v>
      </c>
      <c r="C24" s="163">
        <v>44</v>
      </c>
      <c r="D24" s="93" t="s">
        <v>124</v>
      </c>
      <c r="E24" s="170" t="s">
        <v>125</v>
      </c>
      <c r="F24" s="94" t="s">
        <v>282</v>
      </c>
      <c r="G24" s="94" t="s">
        <v>233</v>
      </c>
      <c r="H24" s="95" t="s">
        <v>232</v>
      </c>
      <c r="I24" s="95"/>
      <c r="J24" s="171"/>
      <c r="K24" s="95" t="s">
        <v>283</v>
      </c>
      <c r="L24" s="95"/>
      <c r="M24" s="160"/>
      <c r="N24" s="160"/>
      <c r="O24" s="96">
        <v>1</v>
      </c>
      <c r="P24" s="97">
        <v>16</v>
      </c>
      <c r="Q24" s="96">
        <v>1</v>
      </c>
      <c r="R24" s="161">
        <v>16</v>
      </c>
      <c r="S24" s="148"/>
      <c r="T24" s="148"/>
      <c r="U24" s="75" t="s">
        <v>157</v>
      </c>
      <c r="V24" s="103">
        <v>1</v>
      </c>
    </row>
    <row r="25" spans="1:22" ht="18" customHeight="1" x14ac:dyDescent="0.35">
      <c r="A25" s="93">
        <v>80</v>
      </c>
      <c r="B25" s="145" t="s">
        <v>309</v>
      </c>
      <c r="C25" s="163">
        <v>48</v>
      </c>
      <c r="D25" s="93" t="s">
        <v>124</v>
      </c>
      <c r="E25" s="170" t="s">
        <v>125</v>
      </c>
      <c r="F25" s="94" t="s">
        <v>282</v>
      </c>
      <c r="G25" s="94" t="s">
        <v>233</v>
      </c>
      <c r="H25" s="95" t="s">
        <v>232</v>
      </c>
      <c r="I25" s="95"/>
      <c r="J25" s="160"/>
      <c r="K25" s="95" t="s">
        <v>283</v>
      </c>
      <c r="L25" s="95"/>
      <c r="M25" s="160"/>
      <c r="N25" s="160"/>
      <c r="O25" s="96">
        <v>1</v>
      </c>
      <c r="P25" s="97">
        <v>16</v>
      </c>
      <c r="Q25" s="96">
        <v>1</v>
      </c>
      <c r="R25" s="161">
        <v>16</v>
      </c>
      <c r="S25" s="148"/>
      <c r="T25" s="148"/>
      <c r="U25" s="75" t="s">
        <v>157</v>
      </c>
      <c r="V25" s="103">
        <v>1</v>
      </c>
    </row>
    <row r="26" spans="1:22" ht="18" customHeight="1" x14ac:dyDescent="0.35">
      <c r="A26" s="93">
        <v>83</v>
      </c>
      <c r="B26" s="145" t="s">
        <v>309</v>
      </c>
      <c r="C26" s="163">
        <v>51</v>
      </c>
      <c r="D26" s="93" t="s">
        <v>124</v>
      </c>
      <c r="E26" s="170" t="s">
        <v>125</v>
      </c>
      <c r="F26" s="94" t="s">
        <v>282</v>
      </c>
      <c r="G26" s="94" t="s">
        <v>233</v>
      </c>
      <c r="H26" s="95" t="s">
        <v>232</v>
      </c>
      <c r="I26" s="95"/>
      <c r="J26" s="171"/>
      <c r="K26" s="95" t="s">
        <v>283</v>
      </c>
      <c r="L26" s="95"/>
      <c r="M26" s="160"/>
      <c r="N26" s="160"/>
      <c r="O26" s="96">
        <v>1</v>
      </c>
      <c r="P26" s="97">
        <v>16</v>
      </c>
      <c r="Q26" s="96">
        <v>1</v>
      </c>
      <c r="R26" s="161">
        <v>16</v>
      </c>
      <c r="S26" s="148"/>
      <c r="T26" s="148"/>
      <c r="U26" s="75" t="s">
        <v>157</v>
      </c>
      <c r="V26" s="103">
        <v>1</v>
      </c>
    </row>
    <row r="27" spans="1:22" ht="18" customHeight="1" x14ac:dyDescent="0.35">
      <c r="A27" s="93">
        <v>92</v>
      </c>
      <c r="B27" s="145" t="s">
        <v>311</v>
      </c>
      <c r="C27" s="163">
        <v>60</v>
      </c>
      <c r="D27" s="93" t="s">
        <v>124</v>
      </c>
      <c r="E27" s="170" t="s">
        <v>125</v>
      </c>
      <c r="F27" s="94" t="s">
        <v>282</v>
      </c>
      <c r="G27" s="94" t="s">
        <v>233</v>
      </c>
      <c r="H27" s="95" t="s">
        <v>232</v>
      </c>
      <c r="I27" s="95"/>
      <c r="J27" s="160"/>
      <c r="K27" s="95" t="s">
        <v>283</v>
      </c>
      <c r="L27" s="95"/>
      <c r="M27" s="160"/>
      <c r="N27" s="160"/>
      <c r="O27" s="96">
        <v>1</v>
      </c>
      <c r="P27" s="97">
        <v>16</v>
      </c>
      <c r="Q27" s="96">
        <v>1</v>
      </c>
      <c r="R27" s="161">
        <v>16</v>
      </c>
      <c r="S27" s="148"/>
      <c r="T27" s="148"/>
      <c r="U27" s="75" t="s">
        <v>157</v>
      </c>
      <c r="V27" s="103">
        <v>1</v>
      </c>
    </row>
    <row r="30" spans="1:22" ht="18" customHeight="1" x14ac:dyDescent="0.35">
      <c r="A30" s="93">
        <v>1</v>
      </c>
      <c r="B30" s="145" t="s">
        <v>427</v>
      </c>
      <c r="C30" s="163">
        <v>1</v>
      </c>
      <c r="D30" s="93" t="s">
        <v>133</v>
      </c>
      <c r="E30" s="93" t="s">
        <v>402</v>
      </c>
      <c r="F30" s="94" t="s">
        <v>403</v>
      </c>
      <c r="G30" s="94" t="s">
        <v>233</v>
      </c>
      <c r="H30" s="95" t="s">
        <v>232</v>
      </c>
      <c r="I30" s="95"/>
      <c r="J30" s="160"/>
      <c r="K30" s="95" t="s">
        <v>283</v>
      </c>
      <c r="L30" s="95"/>
      <c r="M30" s="160"/>
      <c r="N30" s="160"/>
      <c r="O30" s="96">
        <v>2</v>
      </c>
      <c r="P30" s="97">
        <v>16</v>
      </c>
      <c r="Q30" s="96">
        <v>2</v>
      </c>
      <c r="R30" s="161">
        <v>64</v>
      </c>
      <c r="S30" s="148"/>
      <c r="T30" s="103" t="s">
        <v>427</v>
      </c>
      <c r="U30" s="75" t="s">
        <v>69</v>
      </c>
      <c r="V30" s="149">
        <v>4</v>
      </c>
    </row>
    <row r="31" spans="1:22" ht="18" customHeight="1" x14ac:dyDescent="0.35">
      <c r="A31" s="93">
        <v>9</v>
      </c>
      <c r="B31" s="145" t="s">
        <v>427</v>
      </c>
      <c r="C31" s="163">
        <v>9</v>
      </c>
      <c r="D31" s="93" t="s">
        <v>133</v>
      </c>
      <c r="E31" s="93" t="s">
        <v>402</v>
      </c>
      <c r="F31" s="94" t="s">
        <v>406</v>
      </c>
      <c r="G31" s="94" t="s">
        <v>233</v>
      </c>
      <c r="H31" s="95" t="s">
        <v>232</v>
      </c>
      <c r="I31" s="95"/>
      <c r="J31" s="160"/>
      <c r="K31" s="95" t="s">
        <v>283</v>
      </c>
      <c r="L31" s="95"/>
      <c r="M31" s="160"/>
      <c r="N31" s="160"/>
      <c r="O31" s="96">
        <v>2</v>
      </c>
      <c r="P31" s="97">
        <v>16</v>
      </c>
      <c r="Q31" s="96">
        <v>3</v>
      </c>
      <c r="R31" s="161">
        <v>96</v>
      </c>
      <c r="S31" s="148"/>
      <c r="T31" s="164"/>
      <c r="U31" s="75" t="s">
        <v>69</v>
      </c>
      <c r="V31" s="149">
        <v>6</v>
      </c>
    </row>
    <row r="32" spans="1:22" ht="18" customHeight="1" x14ac:dyDescent="0.35">
      <c r="A32" s="93">
        <v>3</v>
      </c>
      <c r="B32" s="145" t="s">
        <v>428</v>
      </c>
      <c r="C32" s="163">
        <v>3</v>
      </c>
      <c r="D32" s="93" t="s">
        <v>187</v>
      </c>
      <c r="E32" s="93" t="s">
        <v>399</v>
      </c>
      <c r="F32" s="94" t="s">
        <v>429</v>
      </c>
      <c r="G32" s="94" t="s">
        <v>233</v>
      </c>
      <c r="H32" s="95" t="s">
        <v>232</v>
      </c>
      <c r="I32" s="95"/>
      <c r="J32" s="171"/>
      <c r="K32" s="95" t="s">
        <v>283</v>
      </c>
      <c r="L32" s="95"/>
      <c r="M32" s="160"/>
      <c r="N32" s="160"/>
      <c r="O32" s="96">
        <v>2</v>
      </c>
      <c r="P32" s="97">
        <v>16</v>
      </c>
      <c r="Q32" s="96">
        <v>1</v>
      </c>
      <c r="R32" s="161">
        <v>32</v>
      </c>
      <c r="S32" s="148"/>
      <c r="T32" s="164"/>
      <c r="U32" s="75" t="s">
        <v>69</v>
      </c>
      <c r="V32" s="149">
        <v>2</v>
      </c>
    </row>
    <row r="33" spans="1:24" ht="18" customHeight="1" x14ac:dyDescent="0.35">
      <c r="A33" s="93">
        <v>27</v>
      </c>
      <c r="B33" s="145" t="s">
        <v>428</v>
      </c>
      <c r="C33" s="163">
        <v>23</v>
      </c>
      <c r="D33" s="93" t="s">
        <v>187</v>
      </c>
      <c r="E33" s="93" t="s">
        <v>399</v>
      </c>
      <c r="F33" s="94" t="s">
        <v>71</v>
      </c>
      <c r="G33" s="94" t="s">
        <v>233</v>
      </c>
      <c r="H33" s="95" t="s">
        <v>232</v>
      </c>
      <c r="I33" s="95"/>
      <c r="J33" s="160"/>
      <c r="K33" s="95" t="s">
        <v>283</v>
      </c>
      <c r="L33" s="95"/>
      <c r="M33" s="160"/>
      <c r="N33" s="160"/>
      <c r="O33" s="96">
        <v>2</v>
      </c>
      <c r="P33" s="97">
        <v>16</v>
      </c>
      <c r="Q33" s="96">
        <v>1</v>
      </c>
      <c r="R33" s="161">
        <v>32</v>
      </c>
      <c r="S33" s="148"/>
      <c r="T33" s="164"/>
      <c r="U33" s="75" t="s">
        <v>69</v>
      </c>
      <c r="V33" s="149">
        <v>2</v>
      </c>
    </row>
    <row r="34" spans="1:24" ht="18" customHeight="1" x14ac:dyDescent="0.35">
      <c r="A34" s="93">
        <v>9</v>
      </c>
      <c r="B34" s="145" t="s">
        <v>432</v>
      </c>
      <c r="C34" s="163">
        <v>6</v>
      </c>
      <c r="D34" s="93" t="s">
        <v>120</v>
      </c>
      <c r="E34" s="93" t="s">
        <v>393</v>
      </c>
      <c r="F34" s="94" t="s">
        <v>385</v>
      </c>
      <c r="G34" s="94" t="s">
        <v>233</v>
      </c>
      <c r="H34" s="95" t="s">
        <v>232</v>
      </c>
      <c r="I34" s="95"/>
      <c r="J34" s="160"/>
      <c r="K34" s="95" t="s">
        <v>283</v>
      </c>
      <c r="L34" s="95"/>
      <c r="M34" s="160"/>
      <c r="N34" s="160"/>
      <c r="O34" s="96">
        <v>1</v>
      </c>
      <c r="P34" s="97">
        <v>16</v>
      </c>
      <c r="Q34" s="96">
        <v>1</v>
      </c>
      <c r="R34" s="161">
        <v>16</v>
      </c>
      <c r="S34" s="148"/>
      <c r="T34" s="164"/>
      <c r="U34" s="75" t="s">
        <v>69</v>
      </c>
      <c r="V34" s="149">
        <v>1</v>
      </c>
    </row>
    <row r="37" spans="1:24" ht="18" customHeight="1" x14ac:dyDescent="0.35">
      <c r="A37" s="93">
        <v>5</v>
      </c>
      <c r="B37" s="145" t="s">
        <v>516</v>
      </c>
      <c r="C37" s="163">
        <v>5</v>
      </c>
      <c r="D37" s="93" t="s">
        <v>133</v>
      </c>
      <c r="E37" s="93" t="s">
        <v>517</v>
      </c>
      <c r="F37" s="94" t="s">
        <v>159</v>
      </c>
      <c r="G37" s="94" t="s">
        <v>233</v>
      </c>
      <c r="H37" s="95" t="s">
        <v>232</v>
      </c>
      <c r="I37" s="95"/>
      <c r="J37" s="160"/>
      <c r="K37" s="95" t="s">
        <v>283</v>
      </c>
      <c r="L37" s="95"/>
      <c r="M37" s="160"/>
      <c r="N37" s="160"/>
      <c r="O37" s="96">
        <v>2</v>
      </c>
      <c r="P37" s="97">
        <v>16</v>
      </c>
      <c r="Q37" s="96">
        <v>1</v>
      </c>
      <c r="R37" s="161">
        <v>32</v>
      </c>
      <c r="S37" s="148" t="s">
        <v>494</v>
      </c>
      <c r="T37" s="164"/>
      <c r="U37" s="75" t="s">
        <v>69</v>
      </c>
      <c r="V37" s="149">
        <v>2</v>
      </c>
    </row>
    <row r="38" spans="1:24" ht="18" customHeight="1" x14ac:dyDescent="0.35">
      <c r="A38" s="93">
        <v>10</v>
      </c>
      <c r="B38" s="145" t="s">
        <v>516</v>
      </c>
      <c r="C38" s="163">
        <v>10</v>
      </c>
      <c r="D38" s="93" t="s">
        <v>133</v>
      </c>
      <c r="E38" s="93" t="s">
        <v>517</v>
      </c>
      <c r="F38" s="94" t="s">
        <v>159</v>
      </c>
      <c r="G38" s="94" t="s">
        <v>233</v>
      </c>
      <c r="H38" s="95" t="s">
        <v>232</v>
      </c>
      <c r="I38" s="95"/>
      <c r="J38" s="160"/>
      <c r="K38" s="95" t="s">
        <v>283</v>
      </c>
      <c r="L38" s="95"/>
      <c r="M38" s="160"/>
      <c r="N38" s="160"/>
      <c r="O38" s="96">
        <v>2</v>
      </c>
      <c r="P38" s="97">
        <v>16</v>
      </c>
      <c r="Q38" s="96">
        <v>1</v>
      </c>
      <c r="R38" s="161">
        <v>32</v>
      </c>
      <c r="S38" s="148" t="s">
        <v>494</v>
      </c>
      <c r="T38" s="164"/>
      <c r="U38" s="75" t="s">
        <v>69</v>
      </c>
      <c r="V38" s="149">
        <v>2</v>
      </c>
    </row>
    <row r="39" spans="1:24" ht="18" customHeight="1" x14ac:dyDescent="0.35">
      <c r="A39" s="93">
        <v>24</v>
      </c>
      <c r="B39" s="145" t="s">
        <v>516</v>
      </c>
      <c r="C39" s="163">
        <v>24</v>
      </c>
      <c r="D39" s="93" t="s">
        <v>133</v>
      </c>
      <c r="E39" s="93" t="s">
        <v>517</v>
      </c>
      <c r="F39" s="94" t="s">
        <v>135</v>
      </c>
      <c r="G39" s="94" t="s">
        <v>233</v>
      </c>
      <c r="H39" s="95" t="s">
        <v>232</v>
      </c>
      <c r="I39" s="95"/>
      <c r="J39" s="171"/>
      <c r="K39" s="95" t="s">
        <v>283</v>
      </c>
      <c r="L39" s="95"/>
      <c r="M39" s="160"/>
      <c r="N39" s="160"/>
      <c r="O39" s="96">
        <v>2</v>
      </c>
      <c r="P39" s="97">
        <v>16</v>
      </c>
      <c r="Q39" s="96">
        <v>1</v>
      </c>
      <c r="R39" s="161">
        <v>32</v>
      </c>
      <c r="S39" s="148" t="s">
        <v>494</v>
      </c>
      <c r="T39" s="164"/>
      <c r="U39" s="75" t="s">
        <v>69</v>
      </c>
      <c r="V39" s="149">
        <v>2</v>
      </c>
    </row>
    <row r="40" spans="1:24" ht="18" customHeight="1" x14ac:dyDescent="0.35">
      <c r="A40" s="93">
        <v>11</v>
      </c>
      <c r="B40" s="145" t="s">
        <v>519</v>
      </c>
      <c r="C40" s="163">
        <v>36</v>
      </c>
      <c r="D40" s="93" t="s">
        <v>133</v>
      </c>
      <c r="E40" s="93" t="s">
        <v>517</v>
      </c>
      <c r="F40" s="94" t="s">
        <v>135</v>
      </c>
      <c r="G40" s="94" t="s">
        <v>233</v>
      </c>
      <c r="H40" s="95" t="s">
        <v>232</v>
      </c>
      <c r="I40" s="95"/>
      <c r="J40" s="171"/>
      <c r="K40" s="95" t="s">
        <v>283</v>
      </c>
      <c r="L40" s="95"/>
      <c r="M40" s="160"/>
      <c r="N40" s="160"/>
      <c r="O40" s="96">
        <v>2</v>
      </c>
      <c r="P40" s="97">
        <v>16</v>
      </c>
      <c r="Q40" s="96">
        <v>1</v>
      </c>
      <c r="R40" s="161">
        <v>32</v>
      </c>
      <c r="S40" s="148" t="s">
        <v>494</v>
      </c>
      <c r="T40" s="164"/>
      <c r="U40" s="75" t="s">
        <v>69</v>
      </c>
      <c r="V40" s="149">
        <v>2</v>
      </c>
    </row>
    <row r="43" spans="1:24" ht="18" customHeight="1" x14ac:dyDescent="0.35">
      <c r="A43" s="96">
        <v>14</v>
      </c>
      <c r="B43" s="177" t="s">
        <v>531</v>
      </c>
      <c r="C43" s="163"/>
      <c r="D43" s="93" t="s">
        <v>229</v>
      </c>
      <c r="E43" s="93" t="s">
        <v>533</v>
      </c>
      <c r="F43" s="94" t="s">
        <v>263</v>
      </c>
      <c r="G43" s="94" t="s">
        <v>233</v>
      </c>
      <c r="H43" s="95" t="s">
        <v>232</v>
      </c>
      <c r="I43" s="95"/>
      <c r="J43" s="160"/>
      <c r="K43" s="95" t="s">
        <v>283</v>
      </c>
      <c r="L43" s="95"/>
      <c r="M43" s="160"/>
      <c r="N43" s="160"/>
      <c r="O43" s="96">
        <v>1</v>
      </c>
      <c r="P43" s="97">
        <v>16</v>
      </c>
      <c r="Q43" s="96">
        <v>1</v>
      </c>
      <c r="R43" s="161">
        <v>16</v>
      </c>
      <c r="S43" s="148" t="s">
        <v>494</v>
      </c>
      <c r="T43" s="177" t="s">
        <v>531</v>
      </c>
      <c r="U43" s="75" t="s">
        <v>157</v>
      </c>
      <c r="V43" s="149">
        <v>1</v>
      </c>
    </row>
    <row r="44" spans="1:24" ht="18" customHeight="1" x14ac:dyDescent="0.35">
      <c r="A44" s="96">
        <v>4</v>
      </c>
      <c r="B44" s="177" t="s">
        <v>538</v>
      </c>
      <c r="C44" s="163"/>
      <c r="D44" s="93" t="s">
        <v>80</v>
      </c>
      <c r="E44" s="93" t="s">
        <v>539</v>
      </c>
      <c r="F44" s="94" t="s">
        <v>540</v>
      </c>
      <c r="G44" s="94" t="s">
        <v>233</v>
      </c>
      <c r="H44" s="95" t="s">
        <v>232</v>
      </c>
      <c r="I44" s="95"/>
      <c r="J44" s="160"/>
      <c r="K44" s="95" t="s">
        <v>283</v>
      </c>
      <c r="L44" s="95"/>
      <c r="M44" s="160"/>
      <c r="N44" s="160"/>
      <c r="O44" s="96">
        <v>1</v>
      </c>
      <c r="P44" s="97">
        <v>16</v>
      </c>
      <c r="Q44" s="96">
        <v>1</v>
      </c>
      <c r="R44" s="161">
        <v>16</v>
      </c>
      <c r="S44" s="148" t="s">
        <v>494</v>
      </c>
      <c r="T44" s="177" t="s">
        <v>538</v>
      </c>
      <c r="U44" s="75" t="s">
        <v>157</v>
      </c>
      <c r="V44" s="149">
        <v>1</v>
      </c>
    </row>
    <row r="45" spans="1:24" ht="18" customHeight="1" x14ac:dyDescent="0.35">
      <c r="A45" s="96">
        <v>5</v>
      </c>
      <c r="B45" s="177" t="s">
        <v>543</v>
      </c>
      <c r="C45" s="163"/>
      <c r="D45" s="93" t="s">
        <v>189</v>
      </c>
      <c r="E45" s="93" t="s">
        <v>544</v>
      </c>
      <c r="F45" s="94" t="s">
        <v>385</v>
      </c>
      <c r="G45" s="94" t="s">
        <v>233</v>
      </c>
      <c r="H45" s="95" t="s">
        <v>232</v>
      </c>
      <c r="I45" s="95"/>
      <c r="J45" s="160"/>
      <c r="K45" s="95" t="s">
        <v>283</v>
      </c>
      <c r="L45" s="95"/>
      <c r="M45" s="160"/>
      <c r="N45" s="160"/>
      <c r="O45" s="96">
        <v>2</v>
      </c>
      <c r="P45" s="97">
        <v>16</v>
      </c>
      <c r="Q45" s="96">
        <v>6</v>
      </c>
      <c r="R45" s="161">
        <v>192</v>
      </c>
      <c r="S45" s="148" t="s">
        <v>494</v>
      </c>
      <c r="T45" s="177" t="s">
        <v>543</v>
      </c>
      <c r="U45" s="75" t="s">
        <v>157</v>
      </c>
      <c r="V45" s="149">
        <v>12</v>
      </c>
    </row>
    <row r="46" spans="1:24" ht="18" customHeight="1" thickBot="1" x14ac:dyDescent="0.4"/>
    <row r="47" spans="1:24" ht="18" customHeight="1" thickBot="1" x14ac:dyDescent="0.5">
      <c r="P47" s="99" t="s">
        <v>85</v>
      </c>
      <c r="R47" s="100">
        <f>SUM(R8:R46)</f>
        <v>896</v>
      </c>
      <c r="T47" s="165"/>
      <c r="U47" s="101" t="s">
        <v>86</v>
      </c>
      <c r="V47" s="166">
        <f>SUBTOTAL(9,V8:V46)</f>
        <v>56</v>
      </c>
    </row>
    <row r="48" spans="1:24" ht="18" customHeight="1" thickTop="1" x14ac:dyDescent="0.35">
      <c r="W48" s="162"/>
      <c r="X48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127-E4E0-45BA-BF06-52C3C648DC61}">
  <sheetPr>
    <pageSetUpPr fitToPage="1"/>
  </sheetPr>
  <dimension ref="A1:X20"/>
  <sheetViews>
    <sheetView topLeftCell="H8" zoomScaleNormal="100" workbookViewId="0">
      <selection activeCell="T16" sqref="T1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9" spans="1:24" ht="18" customHeight="1" x14ac:dyDescent="0.35">
      <c r="W9" s="162"/>
      <c r="X9" s="162"/>
    </row>
    <row r="11" spans="1:24" ht="18" customHeight="1" x14ac:dyDescent="0.35">
      <c r="A11" s="93">
        <v>22</v>
      </c>
      <c r="B11" s="145" t="s">
        <v>516</v>
      </c>
      <c r="C11" s="163">
        <v>22</v>
      </c>
      <c r="D11" s="93" t="s">
        <v>133</v>
      </c>
      <c r="E11" s="93" t="s">
        <v>517</v>
      </c>
      <c r="F11" s="94" t="s">
        <v>135</v>
      </c>
      <c r="G11" s="94" t="s">
        <v>233</v>
      </c>
      <c r="H11" s="95" t="s">
        <v>248</v>
      </c>
      <c r="I11" s="95"/>
      <c r="J11" s="160"/>
      <c r="K11" s="95" t="s">
        <v>249</v>
      </c>
      <c r="L11" s="95"/>
      <c r="M11" s="160"/>
      <c r="N11" s="160"/>
      <c r="O11" s="96">
        <v>2</v>
      </c>
      <c r="P11" s="97">
        <v>21</v>
      </c>
      <c r="Q11" s="96">
        <v>1</v>
      </c>
      <c r="R11" s="161">
        <v>42</v>
      </c>
      <c r="S11" s="148" t="s">
        <v>494</v>
      </c>
      <c r="T11" s="164"/>
      <c r="U11" s="75" t="s">
        <v>69</v>
      </c>
      <c r="V11" s="149">
        <v>2</v>
      </c>
    </row>
    <row r="12" spans="1:24" ht="18" customHeight="1" x14ac:dyDescent="0.35">
      <c r="A12" s="93">
        <v>5</v>
      </c>
      <c r="B12" s="145" t="s">
        <v>519</v>
      </c>
      <c r="C12" s="163">
        <v>30</v>
      </c>
      <c r="D12" s="93" t="s">
        <v>133</v>
      </c>
      <c r="E12" s="93" t="s">
        <v>517</v>
      </c>
      <c r="F12" s="94" t="s">
        <v>135</v>
      </c>
      <c r="G12" s="94" t="s">
        <v>233</v>
      </c>
      <c r="H12" s="95" t="s">
        <v>248</v>
      </c>
      <c r="I12" s="95"/>
      <c r="J12" s="160"/>
      <c r="K12" s="95" t="s">
        <v>249</v>
      </c>
      <c r="L12" s="95"/>
      <c r="M12" s="160"/>
      <c r="N12" s="160"/>
      <c r="O12" s="96">
        <v>2</v>
      </c>
      <c r="P12" s="97">
        <v>21</v>
      </c>
      <c r="Q12" s="96">
        <v>1</v>
      </c>
      <c r="R12" s="161">
        <v>42</v>
      </c>
      <c r="S12" s="148" t="s">
        <v>494</v>
      </c>
      <c r="T12" s="164"/>
      <c r="U12" s="75" t="s">
        <v>69</v>
      </c>
      <c r="V12" s="149">
        <v>2</v>
      </c>
    </row>
    <row r="13" spans="1:24" ht="18" customHeight="1" x14ac:dyDescent="0.35">
      <c r="A13" s="93">
        <v>14</v>
      </c>
      <c r="B13" s="145" t="s">
        <v>519</v>
      </c>
      <c r="C13" s="163">
        <v>39</v>
      </c>
      <c r="D13" s="93" t="s">
        <v>133</v>
      </c>
      <c r="E13" s="93" t="s">
        <v>517</v>
      </c>
      <c r="F13" s="94" t="s">
        <v>135</v>
      </c>
      <c r="G13" s="94" t="s">
        <v>233</v>
      </c>
      <c r="H13" s="95" t="s">
        <v>248</v>
      </c>
      <c r="I13" s="95"/>
      <c r="J13" s="160"/>
      <c r="K13" s="95" t="s">
        <v>249</v>
      </c>
      <c r="L13" s="95"/>
      <c r="M13" s="160"/>
      <c r="N13" s="160"/>
      <c r="O13" s="96">
        <v>2</v>
      </c>
      <c r="P13" s="97">
        <v>21</v>
      </c>
      <c r="Q13" s="96">
        <v>2</v>
      </c>
      <c r="R13" s="161">
        <v>84</v>
      </c>
      <c r="S13" s="148" t="s">
        <v>494</v>
      </c>
      <c r="T13" s="164"/>
      <c r="U13" s="75" t="s">
        <v>69</v>
      </c>
      <c r="V13" s="149">
        <v>4</v>
      </c>
    </row>
    <row r="16" spans="1:24" ht="18" customHeight="1" x14ac:dyDescent="0.35">
      <c r="A16" s="96">
        <f t="shared" ref="A16" si="0">A15+1</f>
        <v>1</v>
      </c>
      <c r="B16" s="177" t="s">
        <v>531</v>
      </c>
      <c r="C16" s="163"/>
      <c r="D16" s="93" t="s">
        <v>229</v>
      </c>
      <c r="E16" s="93" t="s">
        <v>533</v>
      </c>
      <c r="F16" s="94" t="s">
        <v>263</v>
      </c>
      <c r="G16" s="94" t="s">
        <v>233</v>
      </c>
      <c r="H16" s="95" t="s">
        <v>248</v>
      </c>
      <c r="I16" s="95"/>
      <c r="J16" s="160"/>
      <c r="K16" s="95" t="s">
        <v>249</v>
      </c>
      <c r="L16" s="95"/>
      <c r="M16" s="160"/>
      <c r="N16" s="160"/>
      <c r="O16" s="96">
        <v>1</v>
      </c>
      <c r="P16" s="97">
        <v>21</v>
      </c>
      <c r="Q16" s="96">
        <v>1</v>
      </c>
      <c r="R16" s="161">
        <f>O16*P16*Q16</f>
        <v>21</v>
      </c>
      <c r="S16" s="148" t="s">
        <v>494</v>
      </c>
      <c r="T16" s="177" t="s">
        <v>531</v>
      </c>
      <c r="U16" s="75" t="s">
        <v>157</v>
      </c>
      <c r="V16" s="149">
        <f>O16*Q16</f>
        <v>1</v>
      </c>
    </row>
    <row r="18" spans="16:22" ht="18" customHeight="1" thickBot="1" x14ac:dyDescent="0.4"/>
    <row r="19" spans="16:22" ht="18" customHeight="1" thickBot="1" x14ac:dyDescent="0.5">
      <c r="P19" s="99" t="s">
        <v>85</v>
      </c>
      <c r="R19" s="100">
        <f>SUM(R8:R18)</f>
        <v>189</v>
      </c>
      <c r="T19" s="165"/>
      <c r="U19" s="101" t="s">
        <v>86</v>
      </c>
      <c r="V19" s="166">
        <f>SUBTOTAL(9,V8:V18)</f>
        <v>9</v>
      </c>
    </row>
    <row r="20" spans="16:22" ht="18" customHeight="1" thickTop="1" x14ac:dyDescent="0.35"/>
  </sheetData>
  <autoFilter ref="A8:W17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C214-124D-41EA-B917-F267A1AA5309}">
  <sheetPr>
    <pageSetUpPr fitToPage="1"/>
  </sheetPr>
  <dimension ref="A1:X24"/>
  <sheetViews>
    <sheetView topLeftCell="H11" zoomScaleNormal="100" workbookViewId="0">
      <selection activeCell="T21" sqref="T21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4" ht="18" customHeight="1" x14ac:dyDescent="0.35">
      <c r="A10" s="93">
        <f t="shared" ref="A10" si="0">A9+1</f>
        <v>1</v>
      </c>
      <c r="B10" s="145" t="s">
        <v>427</v>
      </c>
      <c r="C10" s="163">
        <v>4</v>
      </c>
      <c r="D10" s="93" t="s">
        <v>133</v>
      </c>
      <c r="E10" s="93" t="s">
        <v>402</v>
      </c>
      <c r="F10" s="94" t="s">
        <v>404</v>
      </c>
      <c r="G10" s="94" t="s">
        <v>233</v>
      </c>
      <c r="H10" s="95" t="s">
        <v>283</v>
      </c>
      <c r="I10" s="95"/>
      <c r="J10" s="160"/>
      <c r="K10" s="95" t="s">
        <v>308</v>
      </c>
      <c r="L10" s="95"/>
      <c r="M10" s="160"/>
      <c r="N10" s="160"/>
      <c r="O10" s="96">
        <v>2</v>
      </c>
      <c r="P10" s="97">
        <v>27</v>
      </c>
      <c r="Q10" s="96">
        <v>1</v>
      </c>
      <c r="R10" s="161">
        <f t="shared" ref="R10" si="1">O10*P10*Q10</f>
        <v>54</v>
      </c>
      <c r="S10" s="148"/>
      <c r="T10" s="164"/>
      <c r="U10" s="75" t="s">
        <v>69</v>
      </c>
      <c r="V10" s="149">
        <f t="shared" ref="V10" si="2">O10*Q10</f>
        <v>2</v>
      </c>
    </row>
    <row r="11" spans="1:24" ht="18" customHeight="1" x14ac:dyDescent="0.35">
      <c r="W11" s="162"/>
      <c r="X11" s="162"/>
    </row>
    <row r="13" spans="1:24" ht="18" customHeight="1" x14ac:dyDescent="0.35">
      <c r="A13" s="93">
        <f t="shared" ref="A13" si="3">A12+1</f>
        <v>1</v>
      </c>
      <c r="B13" s="145" t="s">
        <v>519</v>
      </c>
      <c r="C13" s="163">
        <v>38</v>
      </c>
      <c r="D13" s="93" t="s">
        <v>133</v>
      </c>
      <c r="E13" s="93" t="s">
        <v>517</v>
      </c>
      <c r="F13" s="94" t="s">
        <v>135</v>
      </c>
      <c r="G13" s="94" t="s">
        <v>233</v>
      </c>
      <c r="H13" s="95" t="s">
        <v>249</v>
      </c>
      <c r="I13" s="95"/>
      <c r="J13" s="160"/>
      <c r="K13" s="95" t="s">
        <v>307</v>
      </c>
      <c r="L13" s="95"/>
      <c r="M13" s="160"/>
      <c r="N13" s="160"/>
      <c r="O13" s="96">
        <v>2</v>
      </c>
      <c r="P13" s="97">
        <v>27</v>
      </c>
      <c r="Q13" s="96">
        <v>2</v>
      </c>
      <c r="R13" s="161">
        <f t="shared" ref="R13" si="4">O13*P13*Q13</f>
        <v>108</v>
      </c>
      <c r="S13" s="148" t="s">
        <v>494</v>
      </c>
      <c r="T13" s="164"/>
      <c r="U13" s="75" t="s">
        <v>69</v>
      </c>
      <c r="V13" s="149">
        <f t="shared" ref="V13" si="5">O13*Q13</f>
        <v>4</v>
      </c>
    </row>
    <row r="16" spans="1:24" ht="18" customHeight="1" x14ac:dyDescent="0.35">
      <c r="A16" s="96">
        <v>4</v>
      </c>
      <c r="B16" s="177" t="s">
        <v>531</v>
      </c>
      <c r="C16" s="163"/>
      <c r="D16" s="93" t="s">
        <v>532</v>
      </c>
      <c r="E16" s="93" t="s">
        <v>533</v>
      </c>
      <c r="F16" s="94" t="s">
        <v>263</v>
      </c>
      <c r="G16" s="94" t="s">
        <v>233</v>
      </c>
      <c r="H16" s="95" t="s">
        <v>283</v>
      </c>
      <c r="I16" s="95"/>
      <c r="J16" s="160"/>
      <c r="K16" s="95" t="s">
        <v>308</v>
      </c>
      <c r="L16" s="95"/>
      <c r="M16" s="160"/>
      <c r="N16" s="160"/>
      <c r="O16" s="96">
        <v>1</v>
      </c>
      <c r="P16" s="97">
        <v>27</v>
      </c>
      <c r="Q16" s="96">
        <v>1</v>
      </c>
      <c r="R16" s="161">
        <v>27</v>
      </c>
      <c r="S16" s="148" t="s">
        <v>494</v>
      </c>
      <c r="T16" s="177" t="s">
        <v>531</v>
      </c>
      <c r="U16" s="75" t="s">
        <v>157</v>
      </c>
      <c r="V16" s="149">
        <v>1</v>
      </c>
    </row>
    <row r="17" spans="1:22" ht="18" customHeight="1" x14ac:dyDescent="0.35">
      <c r="A17" s="96">
        <v>11</v>
      </c>
      <c r="B17" s="177" t="s">
        <v>531</v>
      </c>
      <c r="C17" s="163"/>
      <c r="D17" s="93" t="s">
        <v>229</v>
      </c>
      <c r="E17" s="93" t="s">
        <v>533</v>
      </c>
      <c r="F17" s="94" t="s">
        <v>263</v>
      </c>
      <c r="G17" s="94" t="s">
        <v>233</v>
      </c>
      <c r="H17" s="95" t="s">
        <v>283</v>
      </c>
      <c r="I17" s="95"/>
      <c r="J17" s="160"/>
      <c r="K17" s="95" t="s">
        <v>308</v>
      </c>
      <c r="L17" s="95"/>
      <c r="M17" s="160"/>
      <c r="N17" s="160"/>
      <c r="O17" s="96">
        <v>1</v>
      </c>
      <c r="P17" s="97">
        <v>27</v>
      </c>
      <c r="Q17" s="96">
        <v>1</v>
      </c>
      <c r="R17" s="161">
        <v>27</v>
      </c>
      <c r="S17" s="148" t="s">
        <v>494</v>
      </c>
      <c r="T17" s="177" t="s">
        <v>531</v>
      </c>
      <c r="U17" s="75" t="s">
        <v>157</v>
      </c>
      <c r="V17" s="149">
        <v>1</v>
      </c>
    </row>
    <row r="18" spans="1:22" ht="18" customHeight="1" x14ac:dyDescent="0.35">
      <c r="A18" s="96">
        <v>20</v>
      </c>
      <c r="B18" s="177" t="s">
        <v>531</v>
      </c>
      <c r="C18" s="163"/>
      <c r="D18" s="93" t="s">
        <v>452</v>
      </c>
      <c r="E18" s="93" t="s">
        <v>533</v>
      </c>
      <c r="F18" s="94" t="s">
        <v>263</v>
      </c>
      <c r="G18" s="94" t="s">
        <v>233</v>
      </c>
      <c r="H18" s="95" t="s">
        <v>283</v>
      </c>
      <c r="I18" s="95"/>
      <c r="J18" s="160"/>
      <c r="K18" s="95" t="s">
        <v>308</v>
      </c>
      <c r="L18" s="95"/>
      <c r="M18" s="160"/>
      <c r="N18" s="160"/>
      <c r="O18" s="96">
        <v>1</v>
      </c>
      <c r="P18" s="97">
        <v>27</v>
      </c>
      <c r="Q18" s="96">
        <v>1</v>
      </c>
      <c r="R18" s="161">
        <v>27</v>
      </c>
      <c r="S18" s="148" t="s">
        <v>494</v>
      </c>
      <c r="T18" s="103" t="s">
        <v>596</v>
      </c>
      <c r="U18" s="75" t="s">
        <v>157</v>
      </c>
      <c r="V18" s="149">
        <v>1</v>
      </c>
    </row>
    <row r="19" spans="1:22" ht="18" customHeight="1" x14ac:dyDescent="0.35">
      <c r="A19" s="96">
        <v>6</v>
      </c>
      <c r="B19" s="177" t="s">
        <v>541</v>
      </c>
      <c r="C19" s="163"/>
      <c r="D19" s="93" t="s">
        <v>376</v>
      </c>
      <c r="E19" s="93" t="s">
        <v>542</v>
      </c>
      <c r="F19" s="94" t="s">
        <v>263</v>
      </c>
      <c r="G19" s="94" t="s">
        <v>233</v>
      </c>
      <c r="H19" s="95" t="s">
        <v>249</v>
      </c>
      <c r="I19" s="95"/>
      <c r="J19" s="160"/>
      <c r="K19" s="95" t="s">
        <v>307</v>
      </c>
      <c r="L19" s="95"/>
      <c r="M19" s="160"/>
      <c r="N19" s="160"/>
      <c r="O19" s="96">
        <v>1</v>
      </c>
      <c r="P19" s="97">
        <v>27</v>
      </c>
      <c r="Q19" s="96">
        <v>1</v>
      </c>
      <c r="R19" s="161">
        <v>27</v>
      </c>
      <c r="S19" s="148" t="s">
        <v>494</v>
      </c>
      <c r="T19" s="177" t="s">
        <v>541</v>
      </c>
      <c r="U19" s="75" t="s">
        <v>157</v>
      </c>
      <c r="V19" s="149">
        <v>1</v>
      </c>
    </row>
    <row r="20" spans="1:22" ht="18" customHeight="1" x14ac:dyDescent="0.35">
      <c r="A20" s="96">
        <v>7</v>
      </c>
      <c r="B20" s="177" t="s">
        <v>541</v>
      </c>
      <c r="C20" s="163"/>
      <c r="D20" s="93" t="s">
        <v>376</v>
      </c>
      <c r="E20" s="93" t="s">
        <v>542</v>
      </c>
      <c r="F20" s="94" t="s">
        <v>263</v>
      </c>
      <c r="G20" s="94" t="s">
        <v>233</v>
      </c>
      <c r="H20" s="95" t="s">
        <v>283</v>
      </c>
      <c r="I20" s="95"/>
      <c r="J20" s="160"/>
      <c r="K20" s="95" t="s">
        <v>308</v>
      </c>
      <c r="L20" s="95"/>
      <c r="M20" s="160"/>
      <c r="N20" s="160"/>
      <c r="O20" s="96">
        <v>1</v>
      </c>
      <c r="P20" s="97">
        <v>27</v>
      </c>
      <c r="Q20" s="96">
        <v>1</v>
      </c>
      <c r="R20" s="161">
        <v>27</v>
      </c>
      <c r="S20" s="148" t="s">
        <v>494</v>
      </c>
      <c r="T20" s="177" t="s">
        <v>541</v>
      </c>
      <c r="U20" s="75" t="s">
        <v>157</v>
      </c>
      <c r="V20" s="149">
        <v>1</v>
      </c>
    </row>
    <row r="21" spans="1:22" ht="18" customHeight="1" x14ac:dyDescent="0.35">
      <c r="A21" s="96">
        <v>7</v>
      </c>
      <c r="B21" s="177" t="s">
        <v>543</v>
      </c>
      <c r="C21" s="163"/>
      <c r="D21" s="93" t="s">
        <v>189</v>
      </c>
      <c r="E21" s="93" t="s">
        <v>544</v>
      </c>
      <c r="F21" s="94" t="s">
        <v>385</v>
      </c>
      <c r="G21" s="94" t="s">
        <v>233</v>
      </c>
      <c r="H21" s="95" t="s">
        <v>283</v>
      </c>
      <c r="I21" s="95"/>
      <c r="J21" s="160"/>
      <c r="K21" s="95" t="s">
        <v>308</v>
      </c>
      <c r="L21" s="95"/>
      <c r="M21" s="160"/>
      <c r="N21" s="160"/>
      <c r="O21" s="96">
        <v>2</v>
      </c>
      <c r="P21" s="97">
        <v>27</v>
      </c>
      <c r="Q21" s="96">
        <v>2</v>
      </c>
      <c r="R21" s="161">
        <v>108</v>
      </c>
      <c r="S21" s="148" t="s">
        <v>494</v>
      </c>
      <c r="T21" s="177" t="s">
        <v>543</v>
      </c>
      <c r="U21" s="75" t="s">
        <v>157</v>
      </c>
      <c r="V21" s="149">
        <v>4</v>
      </c>
    </row>
    <row r="22" spans="1:22" ht="18" customHeight="1" thickBot="1" x14ac:dyDescent="0.4"/>
    <row r="23" spans="1:22" ht="18" customHeight="1" thickBot="1" x14ac:dyDescent="0.5">
      <c r="P23" s="99" t="s">
        <v>85</v>
      </c>
      <c r="R23" s="100">
        <f>SUM(R8:R22)</f>
        <v>405</v>
      </c>
      <c r="T23" s="165"/>
      <c r="U23" s="101" t="s">
        <v>86</v>
      </c>
      <c r="V23" s="166">
        <f>SUBTOTAL(9,V8:V22)</f>
        <v>15</v>
      </c>
    </row>
    <row r="24" spans="1:22" ht="18" customHeight="1" thickTop="1" x14ac:dyDescent="0.35"/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8558-4DFB-4DAC-A583-8C5407839C43}">
  <sheetPr>
    <pageSetUpPr fitToPage="1"/>
  </sheetPr>
  <dimension ref="A1:V20"/>
  <sheetViews>
    <sheetView topLeftCell="H7" zoomScaleNormal="100" workbookViewId="0">
      <selection activeCell="T16" sqref="T1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hidden="1" customWidth="1"/>
    <col min="17" max="17" width="7.7265625" style="85" customWidth="1"/>
    <col min="18" max="18" width="19.7265625" hidden="1" customWidth="1"/>
    <col min="19" max="19" width="14" style="162" customWidth="1"/>
    <col min="20" max="20" width="12.453125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198" t="s">
        <v>143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202"/>
      <c r="Q6" s="198"/>
      <c r="R6" s="198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3" t="s">
        <v>146</v>
      </c>
      <c r="I8" s="203"/>
      <c r="J8" s="154" t="s">
        <v>147</v>
      </c>
      <c r="K8" s="204" t="s">
        <v>148</v>
      </c>
      <c r="L8" s="204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5">
      <c r="A11" s="93">
        <f t="shared" ref="A11" si="0">A10+1</f>
        <v>1</v>
      </c>
      <c r="B11" s="145" t="s">
        <v>516</v>
      </c>
      <c r="C11" s="163">
        <v>16</v>
      </c>
      <c r="D11" s="93" t="s">
        <v>133</v>
      </c>
      <c r="E11" s="93" t="s">
        <v>517</v>
      </c>
      <c r="F11" s="94" t="s">
        <v>159</v>
      </c>
      <c r="G11" s="94" t="s">
        <v>233</v>
      </c>
      <c r="H11" s="95" t="s">
        <v>307</v>
      </c>
      <c r="I11" s="95"/>
      <c r="J11" s="171"/>
      <c r="K11" s="95" t="s">
        <v>310</v>
      </c>
      <c r="L11" s="95"/>
      <c r="M11" s="160"/>
      <c r="N11" s="160"/>
      <c r="O11" s="96">
        <v>2</v>
      </c>
      <c r="P11" s="97">
        <v>46</v>
      </c>
      <c r="Q11" s="96">
        <v>1</v>
      </c>
      <c r="R11" s="161">
        <f t="shared" ref="R11" si="1">O11*P11*Q11</f>
        <v>92</v>
      </c>
      <c r="S11" s="148" t="s">
        <v>494</v>
      </c>
      <c r="T11" s="164"/>
      <c r="U11" s="75" t="s">
        <v>69</v>
      </c>
      <c r="V11" s="149">
        <f t="shared" ref="V11" si="2">O11*Q11</f>
        <v>2</v>
      </c>
    </row>
    <row r="14" spans="1:22" ht="18" customHeight="1" x14ac:dyDescent="0.35">
      <c r="A14" s="96">
        <v>3</v>
      </c>
      <c r="B14" s="177" t="s">
        <v>531</v>
      </c>
      <c r="C14" s="163"/>
      <c r="D14" s="93" t="s">
        <v>532</v>
      </c>
      <c r="E14" s="93" t="s">
        <v>533</v>
      </c>
      <c r="F14" s="94" t="s">
        <v>263</v>
      </c>
      <c r="G14" s="94" t="s">
        <v>233</v>
      </c>
      <c r="H14" s="95" t="s">
        <v>307</v>
      </c>
      <c r="I14" s="95"/>
      <c r="J14" s="160"/>
      <c r="K14" s="95" t="s">
        <v>310</v>
      </c>
      <c r="L14" s="95"/>
      <c r="M14" s="160"/>
      <c r="N14" s="160"/>
      <c r="O14" s="96">
        <v>1</v>
      </c>
      <c r="P14" s="97">
        <v>46</v>
      </c>
      <c r="Q14" s="96">
        <v>1</v>
      </c>
      <c r="R14" s="161">
        <v>46</v>
      </c>
      <c r="S14" s="148" t="s">
        <v>494</v>
      </c>
      <c r="T14" s="177" t="s">
        <v>531</v>
      </c>
      <c r="U14" s="75" t="s">
        <v>157</v>
      </c>
      <c r="V14" s="149">
        <v>1</v>
      </c>
    </row>
    <row r="15" spans="1:22" ht="18" customHeight="1" x14ac:dyDescent="0.35">
      <c r="A15" s="96">
        <v>10</v>
      </c>
      <c r="B15" s="177" t="s">
        <v>531</v>
      </c>
      <c r="C15" s="163"/>
      <c r="D15" s="93" t="s">
        <v>229</v>
      </c>
      <c r="E15" s="93" t="s">
        <v>533</v>
      </c>
      <c r="F15" s="94" t="s">
        <v>263</v>
      </c>
      <c r="G15" s="94" t="s">
        <v>233</v>
      </c>
      <c r="H15" s="95" t="s">
        <v>307</v>
      </c>
      <c r="I15" s="95"/>
      <c r="J15" s="160"/>
      <c r="K15" s="95" t="s">
        <v>310</v>
      </c>
      <c r="L15" s="95"/>
      <c r="M15" s="160"/>
      <c r="N15" s="160"/>
      <c r="O15" s="96">
        <v>1</v>
      </c>
      <c r="P15" s="97">
        <v>46</v>
      </c>
      <c r="Q15" s="96">
        <v>1</v>
      </c>
      <c r="R15" s="161">
        <v>46</v>
      </c>
      <c r="S15" s="148" t="s">
        <v>494</v>
      </c>
      <c r="T15" s="177" t="s">
        <v>531</v>
      </c>
      <c r="U15" s="75" t="s">
        <v>157</v>
      </c>
      <c r="V15" s="149">
        <v>1</v>
      </c>
    </row>
    <row r="16" spans="1:22" ht="18" customHeight="1" x14ac:dyDescent="0.35">
      <c r="A16" s="96">
        <v>19</v>
      </c>
      <c r="B16" s="177" t="s">
        <v>531</v>
      </c>
      <c r="C16" s="163"/>
      <c r="D16" s="93" t="s">
        <v>452</v>
      </c>
      <c r="E16" s="93" t="s">
        <v>533</v>
      </c>
      <c r="F16" s="94" t="s">
        <v>263</v>
      </c>
      <c r="G16" s="94" t="s">
        <v>233</v>
      </c>
      <c r="H16" s="95" t="s">
        <v>307</v>
      </c>
      <c r="I16" s="95"/>
      <c r="J16" s="160"/>
      <c r="K16" s="95" t="s">
        <v>310</v>
      </c>
      <c r="L16" s="95"/>
      <c r="M16" s="160"/>
      <c r="N16" s="160"/>
      <c r="O16" s="96">
        <v>1</v>
      </c>
      <c r="P16" s="97">
        <v>46</v>
      </c>
      <c r="Q16" s="96">
        <v>1</v>
      </c>
      <c r="R16" s="161">
        <v>46</v>
      </c>
      <c r="S16" s="148" t="s">
        <v>494</v>
      </c>
      <c r="T16" s="177" t="s">
        <v>531</v>
      </c>
      <c r="U16" s="75" t="s">
        <v>157</v>
      </c>
      <c r="V16" s="149">
        <v>1</v>
      </c>
    </row>
    <row r="18" spans="16:22" ht="18" customHeight="1" thickBot="1" x14ac:dyDescent="0.4"/>
    <row r="19" spans="16:22" ht="18" customHeight="1" thickBot="1" x14ac:dyDescent="0.5">
      <c r="P19" s="99" t="s">
        <v>85</v>
      </c>
      <c r="R19" s="100">
        <f>SUM(R8:R18)</f>
        <v>230</v>
      </c>
      <c r="T19" s="165"/>
      <c r="U19" s="101" t="s">
        <v>86</v>
      </c>
      <c r="V19" s="166">
        <f>SUBTOTAL(9,V8:V18)</f>
        <v>5</v>
      </c>
    </row>
    <row r="20" spans="16:22" ht="18" customHeight="1" thickTop="1" x14ac:dyDescent="0.35"/>
  </sheetData>
  <autoFilter ref="A8:W17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326991-F9CA-4F81-AA21-3C64017AEE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DF3547-33F2-471A-ADCF-1CEE488A05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44</vt:i4>
      </vt:variant>
    </vt:vector>
  </HeadingPairs>
  <TitlesOfParts>
    <vt:vector size="67" baseType="lpstr">
      <vt:lpstr>IPC-6</vt:lpstr>
      <vt:lpstr>Contract</vt:lpstr>
      <vt:lpstr>Joints 20mm</vt:lpstr>
      <vt:lpstr>Joints 30mm</vt:lpstr>
      <vt:lpstr>FF 2"</vt:lpstr>
      <vt:lpstr>FF 3"</vt:lpstr>
      <vt:lpstr>FF 4"</vt:lpstr>
      <vt:lpstr>FF 6"</vt:lpstr>
      <vt:lpstr>FF 8"</vt:lpstr>
      <vt:lpstr>CHW 3"</vt:lpstr>
      <vt:lpstr>CHW 4"</vt:lpstr>
      <vt:lpstr>CHW 6"</vt:lpstr>
      <vt:lpstr>CHW 8"</vt:lpstr>
      <vt:lpstr>CHW 16"</vt:lpstr>
      <vt:lpstr>conduit &amp; cable pipe</vt:lpstr>
      <vt:lpstr>Plastic pipe 2"</vt:lpstr>
      <vt:lpstr>Plastic pipe 3"</vt:lpstr>
      <vt:lpstr>Plastic pipe 4"</vt:lpstr>
      <vt:lpstr>Plastic pipe 6"</vt:lpstr>
      <vt:lpstr>Plastic pipe 8" </vt:lpstr>
      <vt:lpstr>civil opening</vt:lpstr>
      <vt:lpstr>duct</vt:lpstr>
      <vt:lpstr>civil opening (FR 230)</vt:lpstr>
      <vt:lpstr>'CHW 16"'!Print_Area</vt:lpstr>
      <vt:lpstr>'CHW 3"'!Print_Area</vt:lpstr>
      <vt:lpstr>'CHW 4"'!Print_Area</vt:lpstr>
      <vt:lpstr>'CHW 6"'!Print_Area</vt:lpstr>
      <vt:lpstr>'CHW 8"'!Print_Area</vt:lpstr>
      <vt:lpstr>'civil opening'!Print_Area</vt:lpstr>
      <vt:lpstr>'civil opening (FR 230)'!Print_Area</vt:lpstr>
      <vt:lpstr>'conduit &amp; cable pipe'!Print_Area</vt:lpstr>
      <vt:lpstr>Contract!Print_Area</vt:lpstr>
      <vt:lpstr>duct!Print_Area</vt:lpstr>
      <vt:lpstr>'FF 2"'!Print_Area</vt:lpstr>
      <vt:lpstr>'FF 3"'!Print_Area</vt:lpstr>
      <vt:lpstr>'FF 4"'!Print_Area</vt:lpstr>
      <vt:lpstr>'FF 6"'!Print_Area</vt:lpstr>
      <vt:lpstr>'FF 8"'!Print_Area</vt:lpstr>
      <vt:lpstr>'IPC-6'!Print_Area</vt:lpstr>
      <vt:lpstr>'Joints 20mm'!Print_Area</vt:lpstr>
      <vt:lpstr>'Joints 30mm'!Print_Area</vt:lpstr>
      <vt:lpstr>'Plastic pipe 2"'!Print_Area</vt:lpstr>
      <vt:lpstr>'Plastic pipe 3"'!Print_Area</vt:lpstr>
      <vt:lpstr>'Plastic pipe 4"'!Print_Area</vt:lpstr>
      <vt:lpstr>'Plastic pipe 6"'!Print_Area</vt:lpstr>
      <vt:lpstr>'Plastic pipe 8" '!Print_Area</vt:lpstr>
      <vt:lpstr>'CHW 16"'!Print_Titles</vt:lpstr>
      <vt:lpstr>'CHW 3"'!Print_Titles</vt:lpstr>
      <vt:lpstr>'CHW 4"'!Print_Titles</vt:lpstr>
      <vt:lpstr>'CHW 6"'!Print_Titles</vt:lpstr>
      <vt:lpstr>'CHW 8"'!Print_Titles</vt:lpstr>
      <vt:lpstr>'civil opening'!Print_Titles</vt:lpstr>
      <vt:lpstr>'civil opening (FR 230)'!Print_Titles</vt:lpstr>
      <vt:lpstr>'conduit &amp; cable pipe'!Print_Titles</vt:lpstr>
      <vt:lpstr>duct!Print_Titles</vt:lpstr>
      <vt:lpstr>'FF 2"'!Print_Titles</vt:lpstr>
      <vt:lpstr>'FF 3"'!Print_Titles</vt:lpstr>
      <vt:lpstr>'FF 4"'!Print_Titles</vt:lpstr>
      <vt:lpstr>'FF 6"'!Print_Titles</vt:lpstr>
      <vt:lpstr>'FF 8"'!Print_Titles</vt:lpstr>
      <vt:lpstr>'Joints 20mm'!Print_Titles</vt:lpstr>
      <vt:lpstr>'Joints 30mm'!Print_Titles</vt:lpstr>
      <vt:lpstr>'Plastic pipe 2"'!Print_Titles</vt:lpstr>
      <vt:lpstr>'Plastic pipe 3"'!Print_Titles</vt:lpstr>
      <vt:lpstr>'Plastic pipe 4"'!Print_Titles</vt:lpstr>
      <vt:lpstr>'Plastic pipe 6"'!Print_Titles</vt:lpstr>
      <vt:lpstr>'Plastic pipe 8"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Nazeer Ahamed</dc:creator>
  <cp:lastModifiedBy>Himal Kosala</cp:lastModifiedBy>
  <cp:lastPrinted>2022-12-28T06:09:23Z</cp:lastPrinted>
  <dcterms:created xsi:type="dcterms:W3CDTF">2015-06-05T18:17:20Z</dcterms:created>
  <dcterms:modified xsi:type="dcterms:W3CDTF">2023-03-08T11:21:00Z</dcterms:modified>
</cp:coreProperties>
</file>