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03 FireStop\3. Payment Assessment\8 March\"/>
    </mc:Choice>
  </mc:AlternateContent>
  <xr:revisionPtr revIDLastSave="0" documentId="13_ncr:1_{CE01BFA5-E7FC-4AFA-B461-49A2F4C5708C}" xr6:coauthVersionLast="47" xr6:coauthVersionMax="47" xr10:uidLastSave="{00000000-0000-0000-0000-000000000000}"/>
  <bookViews>
    <workbookView xWindow="-110" yWindow="-110" windowWidth="25820" windowHeight="13900" tabRatio="990" firstSheet="1" activeTab="1" xr2:uid="{00000000-000D-0000-FFFF-FFFF00000000}"/>
  </bookViews>
  <sheets>
    <sheet name="IPC-6" sheetId="6" state="hidden" r:id="rId1"/>
    <sheet name="Contract" sheetId="12" r:id="rId2"/>
    <sheet name="Joints 20mm" sheetId="29" r:id="rId3"/>
    <sheet name="Joints 30mm" sheetId="30" r:id="rId4"/>
    <sheet name="FF 2&quot;" sheetId="35" r:id="rId5"/>
    <sheet name="FF 3&quot;" sheetId="36" r:id="rId6"/>
    <sheet name="FF 4&quot;" sheetId="49" r:id="rId7"/>
    <sheet name="FF 6&quot;" sheetId="45" r:id="rId8"/>
    <sheet name="FF 8&quot;" sheetId="50" r:id="rId9"/>
    <sheet name="metal sleeve" sheetId="56" r:id="rId10"/>
    <sheet name="CHW 3&quot;" sheetId="37" r:id="rId11"/>
    <sheet name="CHW 4&quot;" sheetId="47" r:id="rId12"/>
    <sheet name="CHW 6&quot;" sheetId="53" r:id="rId13"/>
    <sheet name="CHW 8&quot;" sheetId="54" r:id="rId14"/>
    <sheet name="CHW 16&quot;" sheetId="51" r:id="rId15"/>
    <sheet name="conduit &amp; cable pipe" sheetId="44" r:id="rId16"/>
    <sheet name="Plastic pipe 2&quot;" sheetId="46" r:id="rId17"/>
    <sheet name="Plastic pipe 3&quot;" sheetId="38" r:id="rId18"/>
    <sheet name="Plastic pipe 4&quot;" sheetId="39" r:id="rId19"/>
    <sheet name="Plastic pipe 6&quot;" sheetId="40" r:id="rId20"/>
    <sheet name="Plastic pipe 8&quot; " sheetId="41" r:id="rId21"/>
    <sheet name="civil opening" sheetId="31" r:id="rId22"/>
    <sheet name="duct" sheetId="42" r:id="rId23"/>
    <sheet name="civil opening (FR 230)" sheetId="32" r:id="rId24"/>
  </sheets>
  <externalReferences>
    <externalReference r:id="rId25"/>
  </externalReferences>
  <definedNames>
    <definedName name="_xlnm._FilterDatabase" localSheetId="14" hidden="1">'CHW 16"'!$A$8:$W$15</definedName>
    <definedName name="_xlnm._FilterDatabase" localSheetId="10" hidden="1">'CHW 3"'!$A$8:$W$9</definedName>
    <definedName name="_xlnm._FilterDatabase" localSheetId="11" hidden="1">'CHW 4"'!$A$8:$W$9</definedName>
    <definedName name="_xlnm._FilterDatabase" localSheetId="12" hidden="1">'CHW 6"'!$A$8:$W$15</definedName>
    <definedName name="_xlnm._FilterDatabase" localSheetId="13" hidden="1">'CHW 8"'!$A$8:$W$12</definedName>
    <definedName name="_xlnm._FilterDatabase" localSheetId="21" hidden="1">'civil opening'!$A$8:$W$769</definedName>
    <definedName name="_xlnm._FilterDatabase" localSheetId="23" hidden="1">'civil opening (FR 230)'!$A$8:$W$82</definedName>
    <definedName name="_xlnm._FilterDatabase" localSheetId="15" hidden="1">'conduit &amp; cable pipe'!$A$8:$W$13</definedName>
    <definedName name="_xlnm._FilterDatabase" localSheetId="1" hidden="1">Contract!$B$5:$N$67</definedName>
    <definedName name="_xlnm._FilterDatabase" localSheetId="22" hidden="1">duct!$A$8:$R$98</definedName>
    <definedName name="_xlnm._FilterDatabase" localSheetId="4" hidden="1">'FF 2"'!$A$8:$W$60</definedName>
    <definedName name="_xlnm._FilterDatabase" localSheetId="5" hidden="1">'FF 3"'!$A$8:$W$9</definedName>
    <definedName name="_xlnm._FilterDatabase" localSheetId="6" hidden="1">'FF 4"'!$A$8:$W$22</definedName>
    <definedName name="_xlnm._FilterDatabase" localSheetId="7" hidden="1">'FF 6"'!$A$8:$W$9</definedName>
    <definedName name="_xlnm._FilterDatabase" localSheetId="8" hidden="1">'FF 8"'!$A$8:$W$29</definedName>
    <definedName name="_xlnm._FilterDatabase" localSheetId="2" hidden="1">'Joints 20mm'!$A$8:$R$9</definedName>
    <definedName name="_xlnm._FilterDatabase" localSheetId="3" hidden="1">'Joints 30mm'!$A$8:$R$9</definedName>
    <definedName name="_xlnm._FilterDatabase" localSheetId="9" hidden="1">'metal sleeve'!$A$8:$W$28</definedName>
    <definedName name="_xlnm._FilterDatabase" localSheetId="16" hidden="1">'Plastic pipe 2"'!$A$8:$W$18</definedName>
    <definedName name="_xlnm._FilterDatabase" localSheetId="17" hidden="1">'Plastic pipe 3"'!$A$8:$W$9</definedName>
    <definedName name="_xlnm._FilterDatabase" localSheetId="18" hidden="1">'Plastic pipe 4"'!$A$8:$W$9</definedName>
    <definedName name="_xlnm._FilterDatabase" localSheetId="19" hidden="1">'Plastic pipe 6"'!$A$8:$W$9</definedName>
    <definedName name="_xlnm._FilterDatabase" localSheetId="20" hidden="1">'Plastic pipe 8" '!$A$8:$W$34</definedName>
    <definedName name="_xlnm.Print_Area" localSheetId="14">'CHW 16"'!$A$1:$R$17</definedName>
    <definedName name="_xlnm.Print_Area" localSheetId="10">'CHW 3"'!$A$1:$R$45</definedName>
    <definedName name="_xlnm.Print_Area" localSheetId="11">'CHW 4"'!$A$1:$R$38</definedName>
    <definedName name="_xlnm.Print_Area" localSheetId="12">'CHW 6"'!$A$1:$R$17</definedName>
    <definedName name="_xlnm.Print_Area" localSheetId="13">'CHW 8"'!$A$1:$R$14</definedName>
    <definedName name="_xlnm.Print_Area" localSheetId="21">'civil opening'!$A$1:$R$769</definedName>
    <definedName name="_xlnm.Print_Area" localSheetId="23">'civil opening (FR 230)'!$A$1:$R$82</definedName>
    <definedName name="_xlnm.Print_Area" localSheetId="15">'conduit &amp; cable pipe'!$A$1:$R$15</definedName>
    <definedName name="_xlnm.Print_Area" localSheetId="1">Contract!$B$2:$N$69</definedName>
    <definedName name="_xlnm.Print_Area" localSheetId="22">duct!$A$1:$R$99</definedName>
    <definedName name="_xlnm.Print_Area" localSheetId="4">'FF 2"'!$A$1:$R$62</definedName>
    <definedName name="_xlnm.Print_Area" localSheetId="5">'FF 3"'!$A$1:$R$50</definedName>
    <definedName name="_xlnm.Print_Area" localSheetId="6">'FF 4"'!$A$1:$R$24</definedName>
    <definedName name="_xlnm.Print_Area" localSheetId="7">'FF 6"'!$A$1:$R$45</definedName>
    <definedName name="_xlnm.Print_Area" localSheetId="8">'FF 8"'!$A$1:$R$31</definedName>
    <definedName name="_xlnm.Print_Area" localSheetId="0">'IPC-6'!$B$2:$K$18</definedName>
    <definedName name="_xlnm.Print_Area" localSheetId="2">'Joints 20mm'!$A$1:$M$239</definedName>
    <definedName name="_xlnm.Print_Area" localSheetId="3">'Joints 30mm'!$A$1:$M$14</definedName>
    <definedName name="_xlnm.Print_Area" localSheetId="9">'metal sleeve'!$A$1:$R$30</definedName>
    <definedName name="_xlnm.Print_Area" localSheetId="16">'Plastic pipe 2"'!$A$1:$R$20</definedName>
    <definedName name="_xlnm.Print_Area" localSheetId="17">'Plastic pipe 3"'!$A$1:$R$66</definedName>
    <definedName name="_xlnm.Print_Area" localSheetId="18">'Plastic pipe 4"'!$A$1:$R$31</definedName>
    <definedName name="_xlnm.Print_Area" localSheetId="19">'Plastic pipe 6"'!$A$1:$R$57</definedName>
    <definedName name="_xlnm.Print_Area" localSheetId="20">'Plastic pipe 8" '!$A$1:$R$36</definedName>
    <definedName name="_xlnm.Print_Titles" localSheetId="14">'CHW 16"'!$1:$15</definedName>
    <definedName name="_xlnm.Print_Titles" localSheetId="10">'CHW 3"'!$1:$9</definedName>
    <definedName name="_xlnm.Print_Titles" localSheetId="11">'CHW 4"'!$1:$9</definedName>
    <definedName name="_xlnm.Print_Titles" localSheetId="12">'CHW 6"'!$1:$15</definedName>
    <definedName name="_xlnm.Print_Titles" localSheetId="13">'CHW 8"'!$1:$12</definedName>
    <definedName name="_xlnm.Print_Titles" localSheetId="21">'civil opening'!$1:$9</definedName>
    <definedName name="_xlnm.Print_Titles" localSheetId="23">'civil opening (FR 230)'!$1:$9</definedName>
    <definedName name="_xlnm.Print_Titles" localSheetId="15">'conduit &amp; cable pipe'!$1:$9</definedName>
    <definedName name="_xlnm.Print_Titles" localSheetId="22">duct!$1:$9</definedName>
    <definedName name="_xlnm.Print_Titles" localSheetId="4">'FF 2"'!$1:$9</definedName>
    <definedName name="_xlnm.Print_Titles" localSheetId="5">'FF 3"'!$1:$9</definedName>
    <definedName name="_xlnm.Print_Titles" localSheetId="6">'FF 4"'!$1:$22</definedName>
    <definedName name="_xlnm.Print_Titles" localSheetId="7">'FF 6"'!$1:$9</definedName>
    <definedName name="_xlnm.Print_Titles" localSheetId="8">'FF 8"'!$1:$29</definedName>
    <definedName name="_xlnm.Print_Titles" localSheetId="2">'Joints 20mm'!$1:$8</definedName>
    <definedName name="_xlnm.Print_Titles" localSheetId="3">'Joints 30mm'!$1:$8</definedName>
    <definedName name="_xlnm.Print_Titles" localSheetId="9">'metal sleeve'!$1:$28</definedName>
    <definedName name="_xlnm.Print_Titles" localSheetId="16">'Plastic pipe 2"'!$1:$18</definedName>
    <definedName name="_xlnm.Print_Titles" localSheetId="17">'Plastic pipe 3"'!$1:$9</definedName>
    <definedName name="_xlnm.Print_Titles" localSheetId="18">'Plastic pipe 4"'!$1:$9</definedName>
    <definedName name="_xlnm.Print_Titles" localSheetId="19">'Plastic pipe 6"'!$1:$9</definedName>
    <definedName name="_xlnm.Print_Titles" localSheetId="20">'Plastic pipe 8" '!$1:$9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62" i="31" l="1"/>
  <c r="V503" i="31"/>
  <c r="V461" i="31"/>
  <c r="V350" i="31"/>
  <c r="V349" i="31"/>
  <c r="V257" i="31"/>
  <c r="V256" i="31"/>
  <c r="V255" i="31"/>
  <c r="V254" i="31"/>
  <c r="V116" i="31"/>
  <c r="V115" i="31"/>
  <c r="V114" i="31"/>
  <c r="Q47" i="12"/>
  <c r="R47" i="12" s="1"/>
  <c r="Q45" i="12"/>
  <c r="R45" i="12" s="1"/>
  <c r="U45" i="12" s="1"/>
  <c r="Q44" i="12"/>
  <c r="R44" i="12" s="1"/>
  <c r="U44" i="12" s="1"/>
  <c r="Q43" i="12"/>
  <c r="R43" i="12" s="1"/>
  <c r="U43" i="12" s="1"/>
  <c r="Q42" i="12"/>
  <c r="R42" i="12" s="1"/>
  <c r="Q41" i="12"/>
  <c r="R41" i="12" s="1"/>
  <c r="U41" i="12" s="1"/>
  <c r="Q40" i="12"/>
  <c r="R40" i="12" s="1"/>
  <c r="U40" i="12" s="1"/>
  <c r="Q39" i="12"/>
  <c r="R39" i="12" s="1"/>
  <c r="Q37" i="12"/>
  <c r="Q36" i="12"/>
  <c r="Q35" i="12"/>
  <c r="R34" i="12"/>
  <c r="Q29" i="12"/>
  <c r="Q27" i="12"/>
  <c r="Q26" i="12"/>
  <c r="Q25" i="12"/>
  <c r="U30" i="12"/>
  <c r="U31" i="12"/>
  <c r="U32" i="12"/>
  <c r="U33" i="12"/>
  <c r="U34" i="12"/>
  <c r="U35" i="12"/>
  <c r="U36" i="12"/>
  <c r="U37" i="12"/>
  <c r="U38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22" i="12"/>
  <c r="U19" i="12"/>
  <c r="U18" i="12"/>
  <c r="U17" i="12"/>
  <c r="U16" i="12"/>
  <c r="U15" i="12"/>
  <c r="U8" i="12"/>
  <c r="U7" i="12"/>
  <c r="Q22" i="12"/>
  <c r="R22" i="12" s="1"/>
  <c r="T22" i="12" s="1"/>
  <c r="Q19" i="12"/>
  <c r="Q18" i="12"/>
  <c r="Q17" i="12"/>
  <c r="Q16" i="12"/>
  <c r="Q15" i="12"/>
  <c r="R15" i="12" s="1"/>
  <c r="Q7" i="12"/>
  <c r="R7" i="12" s="1"/>
  <c r="S67" i="12"/>
  <c r="P67" i="12"/>
  <c r="R62" i="12"/>
  <c r="T62" i="12" s="1"/>
  <c r="R61" i="12"/>
  <c r="R60" i="12"/>
  <c r="R59" i="12"/>
  <c r="R58" i="12"/>
  <c r="T58" i="12" s="1"/>
  <c r="R57" i="12"/>
  <c r="T57" i="12" s="1"/>
  <c r="R56" i="12"/>
  <c r="T56" i="12" s="1"/>
  <c r="R55" i="12"/>
  <c r="T55" i="12" s="1"/>
  <c r="R54" i="12"/>
  <c r="T54" i="12" s="1"/>
  <c r="R53" i="12"/>
  <c r="R52" i="12"/>
  <c r="R51" i="12"/>
  <c r="R50" i="12"/>
  <c r="R49" i="12"/>
  <c r="T49" i="12" s="1"/>
  <c r="R48" i="12"/>
  <c r="T48" i="12" s="1"/>
  <c r="Q46" i="12"/>
  <c r="R46" i="12" s="1"/>
  <c r="R38" i="12"/>
  <c r="T38" i="12" s="1"/>
  <c r="R37" i="12"/>
  <c r="R36" i="12"/>
  <c r="R35" i="12"/>
  <c r="R33" i="12"/>
  <c r="T33" i="12" s="1"/>
  <c r="R32" i="12"/>
  <c r="T32" i="12" s="1"/>
  <c r="R31" i="12"/>
  <c r="R30" i="12"/>
  <c r="T30" i="12" s="1"/>
  <c r="R29" i="12"/>
  <c r="U29" i="12" s="1"/>
  <c r="Q28" i="12"/>
  <c r="R28" i="12" s="1"/>
  <c r="R27" i="12"/>
  <c r="R26" i="12"/>
  <c r="U26" i="12" s="1"/>
  <c r="R25" i="12"/>
  <c r="R24" i="12"/>
  <c r="U24" i="12" s="1"/>
  <c r="T24" i="12" s="1"/>
  <c r="R21" i="12"/>
  <c r="U21" i="12" s="1"/>
  <c r="T21" i="12" s="1"/>
  <c r="R20" i="12"/>
  <c r="U20" i="12" s="1"/>
  <c r="T20" i="12" s="1"/>
  <c r="R19" i="12"/>
  <c r="T19" i="12" s="1"/>
  <c r="R18" i="12"/>
  <c r="T18" i="12" s="1"/>
  <c r="R17" i="12"/>
  <c r="T17" i="12" s="1"/>
  <c r="R16" i="12"/>
  <c r="T16" i="12" s="1"/>
  <c r="R14" i="12"/>
  <c r="U14" i="12" s="1"/>
  <c r="T14" i="12" s="1"/>
  <c r="R13" i="12"/>
  <c r="U13" i="12" s="1"/>
  <c r="T13" i="12" s="1"/>
  <c r="R12" i="12"/>
  <c r="U12" i="12" s="1"/>
  <c r="T12" i="12" s="1"/>
  <c r="R11" i="12"/>
  <c r="U11" i="12" s="1"/>
  <c r="T11" i="12" s="1"/>
  <c r="R10" i="12"/>
  <c r="U10" i="12" s="1"/>
  <c r="T10" i="12" s="1"/>
  <c r="R9" i="12"/>
  <c r="U9" i="12" s="1"/>
  <c r="T9" i="12" s="1"/>
  <c r="R8" i="12"/>
  <c r="T8" i="12" s="1"/>
  <c r="V14" i="53"/>
  <c r="R14" i="53"/>
  <c r="A14" i="53"/>
  <c r="V48" i="36"/>
  <c r="R48" i="36"/>
  <c r="A48" i="36"/>
  <c r="V30" i="56"/>
  <c r="J22" i="12" s="1"/>
  <c r="M22" i="12" s="1"/>
  <c r="R30" i="56"/>
  <c r="L22" i="12"/>
  <c r="K22" i="12"/>
  <c r="U28" i="12" l="1"/>
  <c r="T28" i="12" s="1"/>
  <c r="U46" i="12"/>
  <c r="T46" i="12" s="1"/>
  <c r="U47" i="12"/>
  <c r="T47" i="12" s="1"/>
  <c r="U42" i="12"/>
  <c r="T42" i="12" s="1"/>
  <c r="T41" i="12"/>
  <c r="T40" i="12"/>
  <c r="U39" i="12"/>
  <c r="T39" i="12" s="1"/>
  <c r="T35" i="12"/>
  <c r="T29" i="12"/>
  <c r="U27" i="12"/>
  <c r="T27" i="12" s="1"/>
  <c r="T26" i="12"/>
  <c r="U25" i="12"/>
  <c r="T25" i="12" s="1"/>
  <c r="T43" i="12"/>
  <c r="T44" i="12"/>
  <c r="T61" i="12"/>
  <c r="T34" i="12"/>
  <c r="T50" i="12"/>
  <c r="T60" i="12"/>
  <c r="T59" i="12"/>
  <c r="T45" i="12"/>
  <c r="T31" i="12"/>
  <c r="T51" i="12"/>
  <c r="T36" i="12"/>
  <c r="T52" i="12"/>
  <c r="T37" i="12"/>
  <c r="T53" i="12"/>
  <c r="T15" i="12"/>
  <c r="Q67" i="12"/>
  <c r="R67" i="12"/>
  <c r="O22" i="12"/>
  <c r="V656" i="31"/>
  <c r="R656" i="31"/>
  <c r="M656" i="31"/>
  <c r="A656" i="31"/>
  <c r="V11" i="54"/>
  <c r="R11" i="54"/>
  <c r="R14" i="54" s="1"/>
  <c r="A11" i="54"/>
  <c r="V11" i="53"/>
  <c r="V17" i="53" s="1"/>
  <c r="J27" i="12" s="1"/>
  <c r="R11" i="53"/>
  <c r="R17" i="53" s="1"/>
  <c r="A11" i="53"/>
  <c r="V16" i="49"/>
  <c r="R16" i="49"/>
  <c r="A16" i="49"/>
  <c r="V14" i="54"/>
  <c r="J28" i="12" s="1"/>
  <c r="U67" i="12" l="1"/>
  <c r="T7" i="12"/>
  <c r="T67" i="12" s="1"/>
  <c r="V653" i="31"/>
  <c r="R653" i="31"/>
  <c r="M653" i="31"/>
  <c r="A653" i="31"/>
  <c r="V11" i="51"/>
  <c r="R11" i="51"/>
  <c r="R17" i="51" s="1"/>
  <c r="A11" i="51"/>
  <c r="V17" i="51"/>
  <c r="J29" i="12" s="1"/>
  <c r="V40" i="42"/>
  <c r="R40" i="42"/>
  <c r="M40" i="42"/>
  <c r="J40" i="42"/>
  <c r="V39" i="42"/>
  <c r="R39" i="42"/>
  <c r="M39" i="42"/>
  <c r="J39" i="42"/>
  <c r="A39" i="42"/>
  <c r="A40" i="42" s="1"/>
  <c r="V11" i="50"/>
  <c r="R11" i="50"/>
  <c r="R31" i="50" s="1"/>
  <c r="A11" i="50"/>
  <c r="V31" i="50"/>
  <c r="J19" i="12" s="1"/>
  <c r="V12" i="42"/>
  <c r="V10" i="42"/>
  <c r="R10" i="42"/>
  <c r="A10" i="42"/>
  <c r="V17" i="46"/>
  <c r="R17" i="46"/>
  <c r="A17" i="46"/>
  <c r="V13" i="45"/>
  <c r="R13" i="45"/>
  <c r="A13" i="45"/>
  <c r="V24" i="49"/>
  <c r="J17" i="12" s="1"/>
  <c r="R24" i="49"/>
  <c r="V12" i="44"/>
  <c r="R12" i="44"/>
  <c r="A12" i="44"/>
  <c r="V52" i="42" l="1"/>
  <c r="R52" i="42"/>
  <c r="V25" i="42"/>
  <c r="R25" i="42"/>
  <c r="A25" i="42"/>
  <c r="V10" i="47"/>
  <c r="R10" i="47"/>
  <c r="R38" i="47" s="1"/>
  <c r="A10" i="47"/>
  <c r="V10" i="45"/>
  <c r="R10" i="45"/>
  <c r="R45" i="45" s="1"/>
  <c r="A10" i="45"/>
  <c r="V10" i="44"/>
  <c r="R10" i="44"/>
  <c r="R15" i="44" s="1"/>
  <c r="A10" i="44"/>
  <c r="V38" i="47"/>
  <c r="J26" i="12" s="1"/>
  <c r="V20" i="46"/>
  <c r="J33" i="12" s="1"/>
  <c r="R20" i="46"/>
  <c r="V45" i="45"/>
  <c r="J18" i="12" s="1"/>
  <c r="V15" i="44"/>
  <c r="J31" i="12" s="1"/>
  <c r="L31" i="12"/>
  <c r="K31" i="12"/>
  <c r="M31" i="12" l="1"/>
  <c r="O31" i="12"/>
  <c r="V32" i="42" l="1"/>
  <c r="V42" i="42" s="1"/>
  <c r="J51" i="12" s="1"/>
  <c r="R32" i="42"/>
  <c r="R42" i="42" s="1"/>
  <c r="M32" i="42"/>
  <c r="J32" i="42"/>
  <c r="A32" i="42"/>
  <c r="V646" i="31"/>
  <c r="R646" i="31"/>
  <c r="M646" i="31"/>
  <c r="A646" i="31"/>
  <c r="V515" i="31"/>
  <c r="R515" i="31"/>
  <c r="R352" i="31"/>
  <c r="V352" i="31"/>
  <c r="V10" i="39"/>
  <c r="R10" i="39"/>
  <c r="R31" i="39" s="1"/>
  <c r="A10" i="39"/>
  <c r="V94" i="42"/>
  <c r="J59" i="12" s="1"/>
  <c r="R94" i="42"/>
  <c r="V88" i="42"/>
  <c r="J58" i="12" s="1"/>
  <c r="R88" i="42"/>
  <c r="V82" i="42"/>
  <c r="J57" i="12" s="1"/>
  <c r="M57" i="12" s="1"/>
  <c r="R82" i="42"/>
  <c r="V76" i="42"/>
  <c r="J56" i="12" s="1"/>
  <c r="R76" i="42"/>
  <c r="V70" i="42"/>
  <c r="J55" i="12" s="1"/>
  <c r="R70" i="42"/>
  <c r="V64" i="42"/>
  <c r="J54" i="12" s="1"/>
  <c r="O54" i="12" s="1"/>
  <c r="R64" i="42"/>
  <c r="V58" i="42"/>
  <c r="J53" i="12" s="1"/>
  <c r="M53" i="12" s="1"/>
  <c r="R58" i="42"/>
  <c r="J52" i="12"/>
  <c r="O52" i="12" s="1"/>
  <c r="V27" i="42"/>
  <c r="J50" i="12" s="1"/>
  <c r="R27" i="42"/>
  <c r="J49" i="12"/>
  <c r="O49" i="12" s="1"/>
  <c r="R12" i="42"/>
  <c r="V36" i="41"/>
  <c r="J37" i="12" s="1"/>
  <c r="O37" i="12" s="1"/>
  <c r="R36" i="41"/>
  <c r="V57" i="40"/>
  <c r="J36" i="12" s="1"/>
  <c r="O36" i="12" s="1"/>
  <c r="R57" i="40"/>
  <c r="V31" i="39"/>
  <c r="J35" i="12" s="1"/>
  <c r="O35" i="12" s="1"/>
  <c r="V66" i="38"/>
  <c r="J34" i="12" s="1"/>
  <c r="O34" i="12" s="1"/>
  <c r="R66" i="38"/>
  <c r="V45" i="37"/>
  <c r="J25" i="12" s="1"/>
  <c r="O25" i="12" s="1"/>
  <c r="R45" i="37"/>
  <c r="V50" i="36"/>
  <c r="J16" i="12" s="1"/>
  <c r="O16" i="12" s="1"/>
  <c r="R50" i="36"/>
  <c r="V62" i="35"/>
  <c r="J15" i="12" s="1"/>
  <c r="O15" i="12" s="1"/>
  <c r="R62" i="35"/>
  <c r="O33" i="12"/>
  <c r="O29" i="12"/>
  <c r="O28" i="12"/>
  <c r="O27" i="12"/>
  <c r="O26" i="12"/>
  <c r="O24" i="12"/>
  <c r="O20" i="12"/>
  <c r="O19" i="12"/>
  <c r="O18" i="12"/>
  <c r="O17" i="12"/>
  <c r="O11" i="12"/>
  <c r="O9" i="12"/>
  <c r="K50" i="12"/>
  <c r="L50" i="12"/>
  <c r="K51" i="12"/>
  <c r="L51" i="12"/>
  <c r="K52" i="12"/>
  <c r="L52" i="12"/>
  <c r="K53" i="12"/>
  <c r="L53" i="12"/>
  <c r="K54" i="12"/>
  <c r="L54" i="12"/>
  <c r="K55" i="12"/>
  <c r="L55" i="12"/>
  <c r="K56" i="12"/>
  <c r="L56" i="12"/>
  <c r="K57" i="12"/>
  <c r="L57" i="12"/>
  <c r="K58" i="12"/>
  <c r="L58" i="12"/>
  <c r="K59" i="12"/>
  <c r="L59" i="12"/>
  <c r="L49" i="12"/>
  <c r="K49" i="12"/>
  <c r="G59" i="12"/>
  <c r="G58" i="12"/>
  <c r="G57" i="12"/>
  <c r="G56" i="12"/>
  <c r="G55" i="12"/>
  <c r="G54" i="12"/>
  <c r="G53" i="12"/>
  <c r="G52" i="12"/>
  <c r="G51" i="12"/>
  <c r="G50" i="12"/>
  <c r="G49" i="12"/>
  <c r="O50" i="12" l="1"/>
  <c r="M50" i="12"/>
  <c r="M59" i="12"/>
  <c r="O59" i="12"/>
  <c r="M56" i="12"/>
  <c r="O56" i="12"/>
  <c r="O51" i="12"/>
  <c r="M51" i="12"/>
  <c r="M58" i="12"/>
  <c r="O58" i="12"/>
  <c r="O57" i="12"/>
  <c r="M49" i="12"/>
  <c r="M55" i="12"/>
  <c r="M54" i="12"/>
  <c r="O55" i="12"/>
  <c r="O53" i="12"/>
  <c r="M52" i="12"/>
  <c r="R99" i="42"/>
  <c r="V99" i="42"/>
  <c r="M37" i="12" l="1"/>
  <c r="M36" i="12"/>
  <c r="M35" i="12"/>
  <c r="M34" i="12"/>
  <c r="M33" i="12"/>
  <c r="M29" i="12"/>
  <c r="M28" i="12"/>
  <c r="M27" i="12"/>
  <c r="M26" i="12"/>
  <c r="M25" i="12"/>
  <c r="M24" i="12"/>
  <c r="M20" i="12"/>
  <c r="M19" i="12"/>
  <c r="M18" i="12"/>
  <c r="M17" i="12"/>
  <c r="M16" i="12"/>
  <c r="M15" i="12"/>
  <c r="M11" i="12"/>
  <c r="M9" i="12"/>
  <c r="L62" i="12"/>
  <c r="L47" i="12"/>
  <c r="L46" i="12"/>
  <c r="L45" i="12"/>
  <c r="L44" i="12"/>
  <c r="L43" i="12"/>
  <c r="L42" i="12"/>
  <c r="L41" i="12"/>
  <c r="L40" i="12"/>
  <c r="L39" i="12"/>
  <c r="L37" i="12"/>
  <c r="L36" i="12"/>
  <c r="L35" i="12"/>
  <c r="L34" i="12"/>
  <c r="L33" i="12"/>
  <c r="L29" i="12"/>
  <c r="L28" i="12"/>
  <c r="L27" i="12"/>
  <c r="L26" i="12"/>
  <c r="L25" i="12"/>
  <c r="L24" i="12"/>
  <c r="L20" i="12"/>
  <c r="L19" i="12"/>
  <c r="L18" i="12"/>
  <c r="L17" i="12"/>
  <c r="L16" i="12"/>
  <c r="L15" i="12"/>
  <c r="L11" i="12"/>
  <c r="L9" i="12"/>
  <c r="L8" i="12"/>
  <c r="L7" i="12"/>
  <c r="K62" i="12"/>
  <c r="K47" i="12"/>
  <c r="K46" i="12"/>
  <c r="K45" i="12"/>
  <c r="K44" i="12"/>
  <c r="K43" i="12"/>
  <c r="K42" i="12"/>
  <c r="K41" i="12"/>
  <c r="K40" i="12"/>
  <c r="K39" i="12"/>
  <c r="K37" i="12"/>
  <c r="K36" i="12"/>
  <c r="K35" i="12"/>
  <c r="K34" i="12"/>
  <c r="K33" i="12"/>
  <c r="K29" i="12"/>
  <c r="K28" i="12"/>
  <c r="K27" i="12"/>
  <c r="K26" i="12"/>
  <c r="K25" i="12"/>
  <c r="K24" i="12"/>
  <c r="K20" i="12"/>
  <c r="K19" i="12"/>
  <c r="K18" i="12"/>
  <c r="K17" i="12"/>
  <c r="K16" i="12"/>
  <c r="K15" i="12"/>
  <c r="K11" i="12"/>
  <c r="K9" i="12"/>
  <c r="K8" i="12"/>
  <c r="K7" i="12"/>
  <c r="G37" i="12" l="1"/>
  <c r="G36" i="12"/>
  <c r="G35" i="12"/>
  <c r="G34" i="12"/>
  <c r="G33" i="12"/>
  <c r="G29" i="12"/>
  <c r="G28" i="12"/>
  <c r="G27" i="12"/>
  <c r="G26" i="12"/>
  <c r="G25" i="12"/>
  <c r="G24" i="12"/>
  <c r="G20" i="12"/>
  <c r="G19" i="12"/>
  <c r="G18" i="12"/>
  <c r="G17" i="12"/>
  <c r="G16" i="12"/>
  <c r="G15" i="12"/>
  <c r="G39" i="12"/>
  <c r="G62" i="12" l="1"/>
  <c r="G47" i="12"/>
  <c r="G46" i="12"/>
  <c r="G45" i="12"/>
  <c r="G44" i="12"/>
  <c r="G43" i="12"/>
  <c r="G42" i="12"/>
  <c r="G41" i="12"/>
  <c r="G40" i="12"/>
  <c r="V82" i="32"/>
  <c r="J62" i="12" s="1"/>
  <c r="R82" i="32"/>
  <c r="V665" i="31"/>
  <c r="V764" i="31" s="1"/>
  <c r="R665" i="31"/>
  <c r="R764" i="31" s="1"/>
  <c r="M665" i="31"/>
  <c r="A665" i="31"/>
  <c r="V643" i="31"/>
  <c r="R643" i="31"/>
  <c r="M643" i="31"/>
  <c r="A643" i="31"/>
  <c r="V636" i="31"/>
  <c r="J45" i="12" s="1"/>
  <c r="O45" i="12" s="1"/>
  <c r="R636" i="31"/>
  <c r="V593" i="31"/>
  <c r="J44" i="12" s="1"/>
  <c r="O44" i="12" s="1"/>
  <c r="R593" i="31"/>
  <c r="V469" i="31"/>
  <c r="J42" i="12" s="1"/>
  <c r="O42" i="12" s="1"/>
  <c r="R469" i="31"/>
  <c r="J41" i="12"/>
  <c r="O41" i="12" s="1"/>
  <c r="V261" i="31"/>
  <c r="J40" i="12" s="1"/>
  <c r="R261" i="31"/>
  <c r="V118" i="31"/>
  <c r="J39" i="12" s="1"/>
  <c r="R118" i="31"/>
  <c r="M62" i="12" l="1"/>
  <c r="O62" i="12"/>
  <c r="M40" i="12"/>
  <c r="O40" i="12"/>
  <c r="M39" i="12"/>
  <c r="O39" i="12"/>
  <c r="M45" i="12"/>
  <c r="M41" i="12"/>
  <c r="M42" i="12"/>
  <c r="M44" i="12"/>
  <c r="R658" i="31"/>
  <c r="V658" i="31"/>
  <c r="J46" i="12" s="1"/>
  <c r="O46" i="12" s="1"/>
  <c r="J43" i="12"/>
  <c r="J47" i="12"/>
  <c r="I67" i="12"/>
  <c r="Q12" i="30"/>
  <c r="N12" i="30"/>
  <c r="M12" i="30"/>
  <c r="Q11" i="30"/>
  <c r="N11" i="30"/>
  <c r="M11" i="30"/>
  <c r="A11" i="30"/>
  <c r="A12" i="30" s="1"/>
  <c r="Q10" i="30"/>
  <c r="Q14" i="30" s="1"/>
  <c r="J8" i="12" s="1"/>
  <c r="O8" i="12" s="1"/>
  <c r="N10" i="30"/>
  <c r="M10" i="30"/>
  <c r="Q239" i="29"/>
  <c r="J7" i="12" s="1"/>
  <c r="M7" i="12" s="1"/>
  <c r="H67" i="12"/>
  <c r="M47" i="12" l="1"/>
  <c r="O47" i="12"/>
  <c r="M43" i="12"/>
  <c r="O43" i="12"/>
  <c r="M46" i="12"/>
  <c r="M8" i="12"/>
  <c r="V769" i="31"/>
  <c r="R769" i="31"/>
  <c r="O7" i="12"/>
  <c r="J67" i="12"/>
  <c r="K67" i="12"/>
  <c r="M14" i="30"/>
  <c r="K74" i="12" l="1"/>
  <c r="L67" i="12"/>
  <c r="L74" i="12" s="1"/>
  <c r="M67" i="12"/>
  <c r="H15" i="6"/>
  <c r="M71" i="12" l="1"/>
  <c r="M74" i="29"/>
  <c r="M239" i="29" s="1"/>
  <c r="M102" i="29" s="1"/>
  <c r="J15" i="6" l="1"/>
  <c r="G11" i="12" l="1"/>
  <c r="G9" i="12"/>
  <c r="G8" i="12"/>
  <c r="G7" i="12"/>
  <c r="D14" i="6" l="1"/>
  <c r="G67" i="12"/>
  <c r="D15" i="6" s="1"/>
  <c r="E15" i="6" s="1"/>
  <c r="I15" i="6"/>
  <c r="G15" i="6" l="1"/>
  <c r="F15" i="6" s="1"/>
  <c r="D17" i="6" l="1"/>
  <c r="H14" i="6" l="1"/>
  <c r="E14" i="6" l="1"/>
  <c r="H17" i="6"/>
  <c r="I14" i="6" l="1"/>
  <c r="I17" i="6" s="1"/>
  <c r="J14" i="6"/>
  <c r="G14" i="6" s="1"/>
  <c r="F14" i="6" s="1"/>
  <c r="J1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V114" authorId="0" shapeId="0" xr:uid="{AC55FB80-1223-431D-BC1E-5DA2EB4E8A70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115" authorId="0" shapeId="0" xr:uid="{FDE542F7-377A-444A-B841-4335E79851C2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116" authorId="0" shapeId="0" xr:uid="{61F7FAB6-5197-42D6-A256-DFA34B0AE23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4" authorId="0" shapeId="0" xr:uid="{0F5015EE-B6BA-4DE7-BE74-884BDE20AC2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5" authorId="0" shapeId="0" xr:uid="{D6042950-43CB-4707-962C-850FE4D9E53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6" authorId="0" shapeId="0" xr:uid="{790C4AA5-DFA6-445B-A14D-6836F4397AD8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257" authorId="0" shapeId="0" xr:uid="{74AD1960-4A98-4CD2-819B-EAFF9EF98594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349" authorId="0" shapeId="0" xr:uid="{9761346C-492E-47A3-99E9-A2B15E403CA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350" authorId="0" shapeId="0" xr:uid="{CD47ABDD-8E5F-46FA-9489-C93B4DBA10A7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461" authorId="0" shapeId="0" xr:uid="{54216B3A-C441-4FE7-BAAE-5230B209F14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503" authorId="0" shapeId="0" xr:uid="{77231D4C-A1A2-4D2E-8E4F-170B09FC3E4A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  <comment ref="V762" authorId="0" shapeId="0" xr:uid="{4C93A01D-DCA7-46CB-AC0B-C2BA6660A39F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No WIR</t>
        </r>
      </text>
    </comment>
  </commentList>
</comments>
</file>

<file path=xl/sharedStrings.xml><?xml version="1.0" encoding="utf-8"?>
<sst xmlns="http://schemas.openxmlformats.org/spreadsheetml/2006/main" count="9846" uniqueCount="682">
  <si>
    <t>A</t>
  </si>
  <si>
    <t>B</t>
  </si>
  <si>
    <t>S.Nr</t>
  </si>
  <si>
    <t>Description</t>
  </si>
  <si>
    <t>Remarks</t>
  </si>
  <si>
    <t xml:space="preserve">Previous </t>
  </si>
  <si>
    <t>Current</t>
  </si>
  <si>
    <t>Cumulative</t>
  </si>
  <si>
    <t>Qty</t>
  </si>
  <si>
    <t>Unit</t>
  </si>
  <si>
    <t>Rate</t>
  </si>
  <si>
    <t>Amount</t>
  </si>
  <si>
    <t>Previous</t>
  </si>
  <si>
    <t>Item</t>
  </si>
  <si>
    <t>PROJECT</t>
  </si>
  <si>
    <t>DORCHESTER HOTEL AND RESIDENCES</t>
  </si>
  <si>
    <t>EMPLOYER</t>
  </si>
  <si>
    <t>SKY PALACES REAL ESTATE DEVELOPMENT LLC</t>
  </si>
  <si>
    <t>EMPLOYER'S REP</t>
  </si>
  <si>
    <t>OMNIYAT CONCEPT INVESTMENTS LLC</t>
  </si>
  <si>
    <t>ENGINEER</t>
  </si>
  <si>
    <t>BREWER SMITH BREWER GULG ( BSBG )</t>
  </si>
  <si>
    <t>MAIN CONTRACTOR</t>
  </si>
  <si>
    <t>FOR THE PERIOD ENDING</t>
  </si>
  <si>
    <t>Contract Amount (AED)</t>
  </si>
  <si>
    <t>Progress Completion (%)</t>
  </si>
  <si>
    <t>Work Done (AED)</t>
  </si>
  <si>
    <t>This Month</t>
  </si>
  <si>
    <t>Total MEP Amount</t>
  </si>
  <si>
    <t xml:space="preserve">KHANSAHEB CIVIL ENGINEERING </t>
  </si>
  <si>
    <t>m</t>
  </si>
  <si>
    <t>IPC-06</t>
  </si>
  <si>
    <t>FIRE STOP WORKS ON MEP PENETRATIONS AND JOINTS</t>
  </si>
  <si>
    <t>FIRESTOP MIDDLE EAST INVOICE REF.FME-INV-2022-0147</t>
  </si>
  <si>
    <t>FIRE STOP</t>
  </si>
  <si>
    <t>Progress Amount (AED)</t>
  </si>
  <si>
    <t>No.</t>
  </si>
  <si>
    <t>G</t>
  </si>
  <si>
    <t>Supply and installation of firestop sealant and mineral wool to Head of wall / Wall to wall joints (Single Sided)</t>
  </si>
  <si>
    <t>Upto 20mm joint width</t>
  </si>
  <si>
    <t>Upto 35mm joint width</t>
  </si>
  <si>
    <t>Upto 30mm joint width</t>
  </si>
  <si>
    <t>G1</t>
  </si>
  <si>
    <t>G2</t>
  </si>
  <si>
    <t>G3</t>
  </si>
  <si>
    <t>H</t>
  </si>
  <si>
    <t>H1</t>
  </si>
  <si>
    <t>Supply and installation of Sealant and mineral wool non-fire rated Head of wall / Wall to wall joints (Single Sided)</t>
  </si>
  <si>
    <t>Firestop to MEP Penetrations</t>
  </si>
  <si>
    <t>Firestop to Construction Joints</t>
  </si>
  <si>
    <t xml:space="preserve"> TOTAL AMOUNT OF CONSTRUCTION JOINTS</t>
  </si>
  <si>
    <t>WIR Ref./ Remarks</t>
  </si>
  <si>
    <t>Quantity</t>
  </si>
  <si>
    <t>Project:</t>
  </si>
  <si>
    <t>Dorchester Collection Dubai - Hotel &amp; Residences | OMNIYAT</t>
  </si>
  <si>
    <t>Client:</t>
  </si>
  <si>
    <t>Khansaheb Civil Engineering</t>
  </si>
  <si>
    <t>up to July 2022</t>
  </si>
  <si>
    <t>Level</t>
  </si>
  <si>
    <t>WIR No.</t>
  </si>
  <si>
    <t>Location</t>
  </si>
  <si>
    <t>Sides</t>
  </si>
  <si>
    <t>Rate (AED)</t>
  </si>
  <si>
    <t>Nos</t>
  </si>
  <si>
    <t>Total (AED)</t>
  </si>
  <si>
    <t>Hotel / Residence</t>
  </si>
  <si>
    <t>QTY</t>
  </si>
  <si>
    <t>Residence</t>
  </si>
  <si>
    <t>Apart. no. 4A</t>
  </si>
  <si>
    <t>Hotel</t>
  </si>
  <si>
    <t>Level 25</t>
  </si>
  <si>
    <t>Corridor</t>
  </si>
  <si>
    <t>Level 24</t>
  </si>
  <si>
    <t>Level 06</t>
  </si>
  <si>
    <t>Passanger Lift lobby</t>
  </si>
  <si>
    <t>FF Lobby</t>
  </si>
  <si>
    <t>Apart. no. 2A</t>
  </si>
  <si>
    <t>Garbage Room</t>
  </si>
  <si>
    <t>Housekeeping</t>
  </si>
  <si>
    <t>Level 04</t>
  </si>
  <si>
    <t>Level 26</t>
  </si>
  <si>
    <t>Lift lobby</t>
  </si>
  <si>
    <t>Basement 01</t>
  </si>
  <si>
    <t>CEF Room</t>
  </si>
  <si>
    <t>Electrical Cabinet</t>
  </si>
  <si>
    <t>Grand Total</t>
  </si>
  <si>
    <t>Total qty</t>
  </si>
  <si>
    <t>Period of Completed Works:</t>
  </si>
  <si>
    <t>Summary of Completed Firestopping Works (Construction Joints)</t>
  </si>
  <si>
    <t>Type</t>
  </si>
  <si>
    <t>Joint Size (in meter)</t>
  </si>
  <si>
    <t>FSM-AX-WR-L25-00161</t>
  </si>
  <si>
    <t>Head of wall joint</t>
  </si>
  <si>
    <t>@</t>
  </si>
  <si>
    <t>Sheet  61023</t>
  </si>
  <si>
    <t>Water meter Rm</t>
  </si>
  <si>
    <t>Apartment, Shaft</t>
  </si>
  <si>
    <t>FSM-AX-WR-L24-00162</t>
  </si>
  <si>
    <t>Sheet  61024</t>
  </si>
  <si>
    <t>FSM-AX-WR-L6-00163</t>
  </si>
  <si>
    <t>Sheet  61032</t>
  </si>
  <si>
    <t>Apart. no. 3B</t>
  </si>
  <si>
    <t>Sheet  61033</t>
  </si>
  <si>
    <t>Staircase 3&amp;4</t>
  </si>
  <si>
    <t>FSM-AX-WR-L4-00164</t>
  </si>
  <si>
    <t>Sheet  61041</t>
  </si>
  <si>
    <t>Chilled Room</t>
  </si>
  <si>
    <t>housekeeping</t>
  </si>
  <si>
    <t xml:space="preserve">Staircase </t>
  </si>
  <si>
    <t>FSM-AX-WR-L26-00167</t>
  </si>
  <si>
    <t>Lift Lobby</t>
  </si>
  <si>
    <t>Sheet  61868</t>
  </si>
  <si>
    <t>FSM-AX-WR-L25-00166</t>
  </si>
  <si>
    <t>Sheet  61853</t>
  </si>
  <si>
    <t>FSM-AX-WR-L24-00165</t>
  </si>
  <si>
    <t>Sheet  61858</t>
  </si>
  <si>
    <t>FSM-AX-WR-LB1-00170</t>
  </si>
  <si>
    <t>Sheet  61862</t>
  </si>
  <si>
    <t>Joints Total</t>
  </si>
  <si>
    <t>Cumulative Joints total</t>
  </si>
  <si>
    <t>Level 19</t>
  </si>
  <si>
    <t>WIR - 0168</t>
  </si>
  <si>
    <t>Sheet  61872</t>
  </si>
  <si>
    <t>Vertical joint</t>
  </si>
  <si>
    <t>Level 27</t>
  </si>
  <si>
    <t>WIR - 0169</t>
  </si>
  <si>
    <t>Sheet  61883</t>
  </si>
  <si>
    <t>Sos Number</t>
  </si>
  <si>
    <t>Sheet  61909</t>
  </si>
  <si>
    <t>Level 29</t>
  </si>
  <si>
    <t>WIR - 0172</t>
  </si>
  <si>
    <t>Electrical Room</t>
  </si>
  <si>
    <t>Sheet  61913</t>
  </si>
  <si>
    <t>Ground Level</t>
  </si>
  <si>
    <t>WIR - 0173</t>
  </si>
  <si>
    <t>Ball Room</t>
  </si>
  <si>
    <t>Horizontal joint</t>
  </si>
  <si>
    <t>Lobby</t>
  </si>
  <si>
    <t>Sheet  61914</t>
  </si>
  <si>
    <t>Level 01</t>
  </si>
  <si>
    <t>WIR - 0171</t>
  </si>
  <si>
    <t>Wall</t>
  </si>
  <si>
    <t xml:space="preserve">Period of Completed Works: </t>
  </si>
  <si>
    <t xml:space="preserve">Summary of Completed Firestopping Works </t>
  </si>
  <si>
    <t>Serial No</t>
  </si>
  <si>
    <t>Penetrant Type</t>
  </si>
  <si>
    <t>Penetrant Size (in meter)</t>
  </si>
  <si>
    <t>SquareMeters</t>
  </si>
  <si>
    <t>Opening Size (in meter)</t>
  </si>
  <si>
    <t>Diffirence</t>
  </si>
  <si>
    <t>cable tray</t>
  </si>
  <si>
    <t>opening</t>
  </si>
  <si>
    <t>cable trunking</t>
  </si>
  <si>
    <t>FS702/FB750</t>
  </si>
  <si>
    <t>Sheet 61907</t>
  </si>
  <si>
    <t>WIR - 01160</t>
  </si>
  <si>
    <t xml:space="preserve">FS702/FB750 </t>
  </si>
  <si>
    <t xml:space="preserve">Hotel  </t>
  </si>
  <si>
    <t>Telephone Room</t>
  </si>
  <si>
    <t>Male Toilet</t>
  </si>
  <si>
    <t>Sheet 61910</t>
  </si>
  <si>
    <t>WIR - 0977</t>
  </si>
  <si>
    <t>Corridor, Entry D.</t>
  </si>
  <si>
    <t>Sheet 61911</t>
  </si>
  <si>
    <t>Subtotal 0.05 m</t>
  </si>
  <si>
    <t>Subtotal 0.10 m</t>
  </si>
  <si>
    <t>Water Meter Room</t>
  </si>
  <si>
    <t>Subtotal 0.15 m</t>
  </si>
  <si>
    <t>Subtotal 0.25 m</t>
  </si>
  <si>
    <t>Subtotal 0.35 m</t>
  </si>
  <si>
    <t>FTR Room</t>
  </si>
  <si>
    <t>Sheet 61906</t>
  </si>
  <si>
    <t>Level 23</t>
  </si>
  <si>
    <t>WIR - 00892</t>
  </si>
  <si>
    <t>FS702/FB750/FP302/FS709</t>
  </si>
  <si>
    <t>Sheet 61908</t>
  </si>
  <si>
    <t>FS702/FB750/FS709</t>
  </si>
  <si>
    <t>Sheet 61912</t>
  </si>
  <si>
    <t>Level 13</t>
  </si>
  <si>
    <t>Subtotal 0.50 m</t>
  </si>
  <si>
    <t>Subtotal 0.65 m</t>
  </si>
  <si>
    <t>Subtotal 0.80 m</t>
  </si>
  <si>
    <t>Subtotal 1.00 m</t>
  </si>
  <si>
    <t>opening Mortar</t>
  </si>
  <si>
    <t>FR230</t>
  </si>
  <si>
    <t>Level 18</t>
  </si>
  <si>
    <t>Level 20</t>
  </si>
  <si>
    <t>Level 21</t>
  </si>
  <si>
    <t>Level 22</t>
  </si>
  <si>
    <t>Level 28</t>
  </si>
  <si>
    <t>Sheet 61916</t>
  </si>
  <si>
    <t>WIR - 01153</t>
  </si>
  <si>
    <t>WIR - 01154</t>
  </si>
  <si>
    <t>WIR - 01155</t>
  </si>
  <si>
    <t>WIR - 01156</t>
  </si>
  <si>
    <t>Sheet 61915</t>
  </si>
  <si>
    <t>WIR - 01149</t>
  </si>
  <si>
    <t>WIR - 01150</t>
  </si>
  <si>
    <t>WIR - 01151</t>
  </si>
  <si>
    <t>WIR - 01152</t>
  </si>
  <si>
    <t>Sheet 61917</t>
  </si>
  <si>
    <t>WIR - 01157</t>
  </si>
  <si>
    <t>WIR - 01158</t>
  </si>
  <si>
    <t>WIR - 01159</t>
  </si>
  <si>
    <t>D</t>
  </si>
  <si>
    <t>Supply and apply firestop board material to cable tray openings, shaft openings and openings (Single Board)</t>
  </si>
  <si>
    <t>D1</t>
  </si>
  <si>
    <r>
      <t>For an area upto 0.05 m</t>
    </r>
    <r>
      <rPr>
        <vertAlign val="superscript"/>
        <sz val="11"/>
        <rFont val="Calibri"/>
        <family val="2"/>
        <scheme val="minor"/>
      </rPr>
      <t>2</t>
    </r>
  </si>
  <si>
    <t>D2</t>
  </si>
  <si>
    <r>
      <t>For an area upto 0.10 m</t>
    </r>
    <r>
      <rPr>
        <vertAlign val="superscript"/>
        <sz val="11"/>
        <rFont val="Calibri"/>
        <family val="2"/>
        <scheme val="minor"/>
      </rPr>
      <t>2</t>
    </r>
  </si>
  <si>
    <t>D3</t>
  </si>
  <si>
    <r>
      <t>For an area upto 0.15 m</t>
    </r>
    <r>
      <rPr>
        <vertAlign val="superscript"/>
        <sz val="11"/>
        <rFont val="Calibri"/>
        <family val="2"/>
        <scheme val="minor"/>
      </rPr>
      <t>2</t>
    </r>
  </si>
  <si>
    <t>D4</t>
  </si>
  <si>
    <r>
      <t>For an area upto 0.25 m</t>
    </r>
    <r>
      <rPr>
        <vertAlign val="superscript"/>
        <sz val="11"/>
        <rFont val="Calibri"/>
        <family val="2"/>
        <scheme val="minor"/>
      </rPr>
      <t>2</t>
    </r>
  </si>
  <si>
    <t>D5</t>
  </si>
  <si>
    <r>
      <t>For an area upto 0.35 m</t>
    </r>
    <r>
      <rPr>
        <vertAlign val="superscript"/>
        <sz val="11"/>
        <rFont val="Calibri"/>
        <family val="2"/>
        <scheme val="minor"/>
      </rPr>
      <t>2</t>
    </r>
  </si>
  <si>
    <t>D6</t>
  </si>
  <si>
    <r>
      <t>For an area upto 0.50 m</t>
    </r>
    <r>
      <rPr>
        <vertAlign val="superscript"/>
        <sz val="11"/>
        <rFont val="Calibri"/>
        <family val="2"/>
        <scheme val="minor"/>
      </rPr>
      <t>2</t>
    </r>
  </si>
  <si>
    <t>D7</t>
  </si>
  <si>
    <r>
      <t>For an area upto 0.65 m</t>
    </r>
    <r>
      <rPr>
        <vertAlign val="superscript"/>
        <sz val="11"/>
        <rFont val="Calibri"/>
        <family val="2"/>
        <scheme val="minor"/>
      </rPr>
      <t>2</t>
    </r>
  </si>
  <si>
    <t>D8</t>
  </si>
  <si>
    <r>
      <t>For an area upto 0.80 m</t>
    </r>
    <r>
      <rPr>
        <vertAlign val="superscript"/>
        <sz val="11"/>
        <rFont val="Calibri"/>
        <family val="2"/>
        <scheme val="minor"/>
      </rPr>
      <t>2</t>
    </r>
  </si>
  <si>
    <t>D9</t>
  </si>
  <si>
    <r>
      <t>For an area upto 1.00 m</t>
    </r>
    <r>
      <rPr>
        <vertAlign val="superscript"/>
        <sz val="11"/>
        <rFont val="Calibri"/>
        <family val="2"/>
        <scheme val="minor"/>
      </rPr>
      <t>2</t>
    </r>
  </si>
  <si>
    <r>
      <t>m</t>
    </r>
    <r>
      <rPr>
        <vertAlign val="superscript"/>
        <sz val="11"/>
        <rFont val="Calibri"/>
        <family val="2"/>
        <scheme val="minor"/>
      </rPr>
      <t>2</t>
    </r>
  </si>
  <si>
    <t>F</t>
  </si>
  <si>
    <t>Supply and installation of Nullfire FR 230 firestop mortar material (100mm thickness) to Electrical Openings (Single Sided)</t>
  </si>
  <si>
    <t>F1</t>
  </si>
  <si>
    <t>Sheet 61020</t>
  </si>
  <si>
    <t>Level 08</t>
  </si>
  <si>
    <t>MEP-AX-WR-L8-00271</t>
  </si>
  <si>
    <t>CHW pipe</t>
  </si>
  <si>
    <t>3"</t>
  </si>
  <si>
    <t>fire fighting pipe</t>
  </si>
  <si>
    <t>2"</t>
  </si>
  <si>
    <t>duct</t>
  </si>
  <si>
    <t>PVC pipe</t>
  </si>
  <si>
    <t>PPR pipe</t>
  </si>
  <si>
    <t>Sheet 61021</t>
  </si>
  <si>
    <t>Level 05</t>
  </si>
  <si>
    <t>MEP-AX-WR-L5-00227</t>
  </si>
  <si>
    <t>Passanger Lift Lobby</t>
  </si>
  <si>
    <t>Sheet 61022</t>
  </si>
  <si>
    <t>MEP-AX-WR-L24-00333</t>
  </si>
  <si>
    <t>blank opening</t>
  </si>
  <si>
    <t>Sheet 61026</t>
  </si>
  <si>
    <t>MEP-AX-WR-L6-00532</t>
  </si>
  <si>
    <t>Entry door</t>
  </si>
  <si>
    <t>4"</t>
  </si>
  <si>
    <t>6"</t>
  </si>
  <si>
    <t>CDP pipe</t>
  </si>
  <si>
    <t>Sheet 61027</t>
  </si>
  <si>
    <t>Staircase 03</t>
  </si>
  <si>
    <t>Sheet 61031</t>
  </si>
  <si>
    <t>Sheet 61038</t>
  </si>
  <si>
    <t>MEP-AX-WR-L4-00531</t>
  </si>
  <si>
    <t>Chill Room</t>
  </si>
  <si>
    <t>Passanger Lobby</t>
  </si>
  <si>
    <t>Sheet 61039</t>
  </si>
  <si>
    <t>Sheet 61863</t>
  </si>
  <si>
    <t>MEP-AX-WR-L26-00686</t>
  </si>
  <si>
    <t>Sheet 61864</t>
  </si>
  <si>
    <t>Water M. Room</t>
  </si>
  <si>
    <t>Room Service</t>
  </si>
  <si>
    <t>Staircase</t>
  </si>
  <si>
    <t>Sheet 61854</t>
  </si>
  <si>
    <t>MEP-AX-WR-L25-00608</t>
  </si>
  <si>
    <t>Passanger Lift</t>
  </si>
  <si>
    <t>Sheet 61855</t>
  </si>
  <si>
    <t>Sheet 61859</t>
  </si>
  <si>
    <t>MEP-AX-WR-L24-00588</t>
  </si>
  <si>
    <t>Sheet 61860</t>
  </si>
  <si>
    <t>Sheet 61861</t>
  </si>
  <si>
    <t>MEP-AX-WR-B1-00849</t>
  </si>
  <si>
    <t>Fresh Air plenum</t>
  </si>
  <si>
    <t>Sheet 61869</t>
  </si>
  <si>
    <t>WIR - 0731</t>
  </si>
  <si>
    <t>Staircase 08</t>
  </si>
  <si>
    <t>Service Lobby</t>
  </si>
  <si>
    <t>Sheet 61870</t>
  </si>
  <si>
    <t>Shaft</t>
  </si>
  <si>
    <t>Sheet 61871</t>
  </si>
  <si>
    <t>Outer sleeve</t>
  </si>
  <si>
    <t>5"</t>
  </si>
  <si>
    <t>Sheet 61873</t>
  </si>
  <si>
    <t>Level 17</t>
  </si>
  <si>
    <t>WIR - 0739</t>
  </si>
  <si>
    <t>Electrical Rm, slab</t>
  </si>
  <si>
    <t>WIR - 0733</t>
  </si>
  <si>
    <t>WIR - 0734</t>
  </si>
  <si>
    <t>Sheet 61874</t>
  </si>
  <si>
    <t>WIR - 0735</t>
  </si>
  <si>
    <t>WIR - 0736</t>
  </si>
  <si>
    <t>WIR - 0737</t>
  </si>
  <si>
    <t>WIR - 0738</t>
  </si>
  <si>
    <t>Sheet 61875</t>
  </si>
  <si>
    <t>WIR - 0762</t>
  </si>
  <si>
    <t>WIR - 0763</t>
  </si>
  <si>
    <t>WIR - 0764</t>
  </si>
  <si>
    <t>WIR - 0765</t>
  </si>
  <si>
    <t>Sheet 61876</t>
  </si>
  <si>
    <t>WIR - 0766</t>
  </si>
  <si>
    <t>WIR - 0767</t>
  </si>
  <si>
    <t>Sheet 61879</t>
  </si>
  <si>
    <t>WIR - 0786</t>
  </si>
  <si>
    <t>Sheet 61880</t>
  </si>
  <si>
    <t>Sheet 61884</t>
  </si>
  <si>
    <t>8"</t>
  </si>
  <si>
    <t>7"</t>
  </si>
  <si>
    <t>Sheet 61885</t>
  </si>
  <si>
    <t>10"</t>
  </si>
  <si>
    <t>Sheet 61886</t>
  </si>
  <si>
    <t>Supply and apply firestop sealant and mineral wool backing to non-insulated metallic/ non-combustible pipes (Single Sided)</t>
  </si>
  <si>
    <t>A1</t>
  </si>
  <si>
    <r>
      <t>Upto and including 2"</t>
    </r>
    <r>
      <rPr>
        <sz val="11"/>
        <rFont val="Calibri"/>
        <family val="2"/>
      </rPr>
      <t>ɸ</t>
    </r>
  </si>
  <si>
    <t>A2</t>
  </si>
  <si>
    <r>
      <t>Upto and including 3"</t>
    </r>
    <r>
      <rPr>
        <sz val="11"/>
        <rFont val="Calibri"/>
        <family val="2"/>
      </rPr>
      <t>ɸ</t>
    </r>
  </si>
  <si>
    <t>A3</t>
  </si>
  <si>
    <r>
      <t>Upto and including 4"</t>
    </r>
    <r>
      <rPr>
        <sz val="11"/>
        <rFont val="Calibri"/>
        <family val="2"/>
      </rPr>
      <t>ɸ</t>
    </r>
  </si>
  <si>
    <t>A4</t>
  </si>
  <si>
    <r>
      <t>Upto and including 6"</t>
    </r>
    <r>
      <rPr>
        <sz val="11"/>
        <rFont val="Calibri"/>
        <family val="2"/>
      </rPr>
      <t>ɸ</t>
    </r>
  </si>
  <si>
    <t>A5</t>
  </si>
  <si>
    <r>
      <t>Upto and including 8"</t>
    </r>
    <r>
      <rPr>
        <sz val="11"/>
        <rFont val="Calibri"/>
        <family val="2"/>
      </rPr>
      <t>ɸ</t>
    </r>
  </si>
  <si>
    <t>A6</t>
  </si>
  <si>
    <r>
      <t>Upto and including 24"</t>
    </r>
    <r>
      <rPr>
        <sz val="11"/>
        <rFont val="Calibri"/>
        <family val="2"/>
      </rPr>
      <t>ɸ</t>
    </r>
  </si>
  <si>
    <t>Supply and apply firestop sealant and mineral wool backing to insulated metallic/ non-combustible pipes (Single Sided)</t>
  </si>
  <si>
    <t>B1</t>
  </si>
  <si>
    <t>B2</t>
  </si>
  <si>
    <t>B3</t>
  </si>
  <si>
    <t>B4</t>
  </si>
  <si>
    <t>B5</t>
  </si>
  <si>
    <t>B6</t>
  </si>
  <si>
    <r>
      <t>Upto and including 16"</t>
    </r>
    <r>
      <rPr>
        <sz val="11"/>
        <rFont val="Calibri"/>
        <family val="2"/>
      </rPr>
      <t>ɸ</t>
    </r>
  </si>
  <si>
    <t>C</t>
  </si>
  <si>
    <t>Supply and apply firestop sealant and mineral wool backing to PVC/ combustible pipes (Single Sided)</t>
  </si>
  <si>
    <t>C1</t>
  </si>
  <si>
    <t>C2</t>
  </si>
  <si>
    <t>C3</t>
  </si>
  <si>
    <t>C4</t>
  </si>
  <si>
    <t>C5</t>
  </si>
  <si>
    <t>E</t>
  </si>
  <si>
    <t>Supply and apply firestopping materials to Metallic Duct with Fire Damper and L-angle (Single Sided)</t>
  </si>
  <si>
    <t>E1</t>
  </si>
  <si>
    <t>E2</t>
  </si>
  <si>
    <t>E3</t>
  </si>
  <si>
    <r>
      <t>For an area upto 0.20 m</t>
    </r>
    <r>
      <rPr>
        <vertAlign val="superscript"/>
        <sz val="11"/>
        <rFont val="Calibri"/>
        <family val="2"/>
        <scheme val="minor"/>
      </rPr>
      <t>2</t>
    </r>
  </si>
  <si>
    <t>E4</t>
  </si>
  <si>
    <r>
      <t>For an area upto 0.30 m</t>
    </r>
    <r>
      <rPr>
        <vertAlign val="superscript"/>
        <sz val="11"/>
        <rFont val="Calibri"/>
        <family val="2"/>
        <scheme val="minor"/>
      </rPr>
      <t>2</t>
    </r>
  </si>
  <si>
    <t>E5</t>
  </si>
  <si>
    <r>
      <t>For an area upto 0.40 m</t>
    </r>
    <r>
      <rPr>
        <vertAlign val="superscript"/>
        <sz val="11"/>
        <rFont val="Calibri"/>
        <family val="2"/>
        <scheme val="minor"/>
      </rPr>
      <t>2</t>
    </r>
  </si>
  <si>
    <t>E6</t>
  </si>
  <si>
    <t>E7</t>
  </si>
  <si>
    <r>
      <t>For an area upto 0.60 m</t>
    </r>
    <r>
      <rPr>
        <vertAlign val="superscript"/>
        <sz val="11"/>
        <rFont val="Calibri"/>
        <family val="2"/>
        <scheme val="minor"/>
      </rPr>
      <t>2</t>
    </r>
  </si>
  <si>
    <t>E8</t>
  </si>
  <si>
    <r>
      <t>For an area upto 0.70 m</t>
    </r>
    <r>
      <rPr>
        <vertAlign val="superscript"/>
        <sz val="11"/>
        <rFont val="Calibri"/>
        <family val="2"/>
        <scheme val="minor"/>
      </rPr>
      <t>2</t>
    </r>
  </si>
  <si>
    <t>E9</t>
  </si>
  <si>
    <t>E10</t>
  </si>
  <si>
    <r>
      <t>For an area upto 0.90 m</t>
    </r>
    <r>
      <rPr>
        <vertAlign val="superscript"/>
        <sz val="11"/>
        <rFont val="Calibri"/>
        <family val="2"/>
        <scheme val="minor"/>
      </rPr>
      <t>2</t>
    </r>
  </si>
  <si>
    <t>E11</t>
  </si>
  <si>
    <t>Subtotal 0.20 m</t>
  </si>
  <si>
    <t>Subtotal 0.30 m</t>
  </si>
  <si>
    <t>Subtotal 0.40 m</t>
  </si>
  <si>
    <t>Subtotal 0.60 m</t>
  </si>
  <si>
    <t>Subtotal 0.70 m</t>
  </si>
  <si>
    <t>Subtotal 0.90 m</t>
  </si>
  <si>
    <t>Sheet  61924</t>
  </si>
  <si>
    <t>WIR - 00176</t>
  </si>
  <si>
    <t>Sheet  61929</t>
  </si>
  <si>
    <t>WIR - 00175</t>
  </si>
  <si>
    <t>Sheet 61920</t>
  </si>
  <si>
    <t>WIR - 01191</t>
  </si>
  <si>
    <t>Plant Room</t>
  </si>
  <si>
    <t>Sheet 61918</t>
  </si>
  <si>
    <t>WIR - 01192</t>
  </si>
  <si>
    <t>Sheet 61919</t>
  </si>
  <si>
    <t>Sheet 61933</t>
  </si>
  <si>
    <t>Level 09</t>
  </si>
  <si>
    <t>WIR - 01416</t>
  </si>
  <si>
    <t>WIR - 01254</t>
  </si>
  <si>
    <t>Corridor MEP</t>
  </si>
  <si>
    <t>Sheet 61927</t>
  </si>
  <si>
    <t>Sheet 61928</t>
  </si>
  <si>
    <t>WIR - 01253</t>
  </si>
  <si>
    <t>Sheet 61923</t>
  </si>
  <si>
    <t>Sheet 62251</t>
  </si>
  <si>
    <t>Outer Sleeve</t>
  </si>
  <si>
    <t>Sheet 62252</t>
  </si>
  <si>
    <t>Sheet 61930</t>
  </si>
  <si>
    <t>Corridor Out. Sleeve</t>
  </si>
  <si>
    <t>Sheet 61925</t>
  </si>
  <si>
    <t>Sheet  62263</t>
  </si>
  <si>
    <t>WIR - 00179</t>
  </si>
  <si>
    <t>Sheet  62258</t>
  </si>
  <si>
    <t>WIR - 00178</t>
  </si>
  <si>
    <t>Room no. 02</t>
  </si>
  <si>
    <t>Sheet  62270</t>
  </si>
  <si>
    <t>WIR - 00181</t>
  </si>
  <si>
    <t>AHU Room</t>
  </si>
  <si>
    <t>Sheet  62255</t>
  </si>
  <si>
    <t>WIR - 00177</t>
  </si>
  <si>
    <t>Civil Work</t>
  </si>
  <si>
    <t>Sheet  62268</t>
  </si>
  <si>
    <t>WIR - 00180</t>
  </si>
  <si>
    <t>BOH 01</t>
  </si>
  <si>
    <t>BOH 02</t>
  </si>
  <si>
    <t>BOH 03</t>
  </si>
  <si>
    <t>Female Toilet</t>
  </si>
  <si>
    <t>civil opening</t>
  </si>
  <si>
    <t>Sheet 62263</t>
  </si>
  <si>
    <t>Sheet 62259</t>
  </si>
  <si>
    <t>WIR - 01529</t>
  </si>
  <si>
    <t>Room no. 02, wall</t>
  </si>
  <si>
    <t>conduit pipe</t>
  </si>
  <si>
    <t>0.5"</t>
  </si>
  <si>
    <t>Sheet 62261</t>
  </si>
  <si>
    <t>WIR - 01579</t>
  </si>
  <si>
    <t>Sheet 62262</t>
  </si>
  <si>
    <t>Sheet 62269</t>
  </si>
  <si>
    <t>WIR - 01698</t>
  </si>
  <si>
    <t>Sheet 62253</t>
  </si>
  <si>
    <t>WIR - 01466</t>
  </si>
  <si>
    <t>Room 05, Corridor</t>
  </si>
  <si>
    <t>1"</t>
  </si>
  <si>
    <t>duct (flexible)</t>
  </si>
  <si>
    <t>Sheet 62265</t>
  </si>
  <si>
    <t>WIR - 01634</t>
  </si>
  <si>
    <t>Sheet 62266</t>
  </si>
  <si>
    <t>Sheet 62267</t>
  </si>
  <si>
    <t>Sheet 62256</t>
  </si>
  <si>
    <t>Entry Door</t>
  </si>
  <si>
    <t>Room Entry Door</t>
  </si>
  <si>
    <t>Room Wall</t>
  </si>
  <si>
    <t>Sheet 62260</t>
  </si>
  <si>
    <t>Supply and apply firestop sealant and mineral wool backing to PVC conduits &amp; cable pipes</t>
  </si>
  <si>
    <t>Sheet  62273</t>
  </si>
  <si>
    <t>WIR - 00182</t>
  </si>
  <si>
    <t>AHU for F-B- NX Rm</t>
  </si>
  <si>
    <t>Sheet  62283</t>
  </si>
  <si>
    <t>WIR - 00192</t>
  </si>
  <si>
    <t>Food Storage Rm</t>
  </si>
  <si>
    <t>Window High</t>
  </si>
  <si>
    <t>Kitchen</t>
  </si>
  <si>
    <t>BOH Corridor</t>
  </si>
  <si>
    <t>Sheet  62277</t>
  </si>
  <si>
    <t>WIR - 00185</t>
  </si>
  <si>
    <t>Gas Shaft</t>
  </si>
  <si>
    <t>Corridor Entry Dr.</t>
  </si>
  <si>
    <t>Sheet 62286</t>
  </si>
  <si>
    <t>Level 30</t>
  </si>
  <si>
    <t>WIR - 00191</t>
  </si>
  <si>
    <t>Sheet 62285</t>
  </si>
  <si>
    <t>WIR - 00190</t>
  </si>
  <si>
    <t>Level 07</t>
  </si>
  <si>
    <t>Sheet 62284</t>
  </si>
  <si>
    <t>Level 02</t>
  </si>
  <si>
    <t>WIR - 00189</t>
  </si>
  <si>
    <t>Sheet 62274</t>
  </si>
  <si>
    <t>WIR - 01839</t>
  </si>
  <si>
    <t>FTR work</t>
  </si>
  <si>
    <t>Sheet 62275</t>
  </si>
  <si>
    <t>Sheet 62276</t>
  </si>
  <si>
    <t>Water Meter Rm</t>
  </si>
  <si>
    <t>Sheet 62271</t>
  </si>
  <si>
    <t>WIR - 01768</t>
  </si>
  <si>
    <t>Sheet 62272</t>
  </si>
  <si>
    <t>Sheet 62280</t>
  </si>
  <si>
    <t>WIR - 01955</t>
  </si>
  <si>
    <t>Sheet 62281</t>
  </si>
  <si>
    <t>Sheet 62282</t>
  </si>
  <si>
    <t>Sheet 62279</t>
  </si>
  <si>
    <t>WIR - 00188</t>
  </si>
  <si>
    <t>Shaft Opening 01</t>
  </si>
  <si>
    <t>Shaft Opening 02</t>
  </si>
  <si>
    <t>Shaft Opening 03</t>
  </si>
  <si>
    <t>Shaft Opening 04</t>
  </si>
  <si>
    <t>Sheet 62278</t>
  </si>
  <si>
    <t>WIR - 00184</t>
  </si>
  <si>
    <t>Corridor Shaft 03</t>
  </si>
  <si>
    <t>WIR - 00187</t>
  </si>
  <si>
    <t>WIR - 00186</t>
  </si>
  <si>
    <t>WIR - 00183</t>
  </si>
  <si>
    <t>Sheet  62300</t>
  </si>
  <si>
    <t>Gorund Level</t>
  </si>
  <si>
    <t>WIR - 00195/00196</t>
  </si>
  <si>
    <t>Sheet  61943</t>
  </si>
  <si>
    <t>WIR - 00197</t>
  </si>
  <si>
    <t>Fire Pump Room</t>
  </si>
  <si>
    <t>FF lobby</t>
  </si>
  <si>
    <t>Sheet  62299</t>
  </si>
  <si>
    <t>WIR - 00193</t>
  </si>
  <si>
    <t>Equpment Room</t>
  </si>
  <si>
    <t xml:space="preserve">Hotel </t>
  </si>
  <si>
    <t>Sheet 62291</t>
  </si>
  <si>
    <t>WIR - 02185</t>
  </si>
  <si>
    <t>FS702</t>
  </si>
  <si>
    <t>Sheet 62292</t>
  </si>
  <si>
    <t>12"</t>
  </si>
  <si>
    <t>Sheet 62293</t>
  </si>
  <si>
    <t>Sheet 62294</t>
  </si>
  <si>
    <t>Sheet 62295</t>
  </si>
  <si>
    <t>Sheet 62296</t>
  </si>
  <si>
    <t>Lobby Shaft</t>
  </si>
  <si>
    <t>Sheet 62297</t>
  </si>
  <si>
    <t>Sheet 62298</t>
  </si>
  <si>
    <t>Sheet 61939</t>
  </si>
  <si>
    <t>WIR - 02249</t>
  </si>
  <si>
    <t>High Level</t>
  </si>
  <si>
    <t>Sheet 61940</t>
  </si>
  <si>
    <t>Sheet 61941</t>
  </si>
  <si>
    <t>Sheet 61942</t>
  </si>
  <si>
    <t>Stair 08</t>
  </si>
  <si>
    <t>SU Lobby</t>
  </si>
  <si>
    <t>Sheet 62289</t>
  </si>
  <si>
    <t>WIR - 02088</t>
  </si>
  <si>
    <t>Sheet 62290</t>
  </si>
  <si>
    <t>MEP Work</t>
  </si>
  <si>
    <t>Sheet 61937</t>
  </si>
  <si>
    <t>WIR - 0194</t>
  </si>
  <si>
    <t>14"</t>
  </si>
  <si>
    <t>Sheet 61938</t>
  </si>
  <si>
    <t>Sheet 62288</t>
  </si>
  <si>
    <t>Staircase 04</t>
  </si>
  <si>
    <t>Sheet  62323</t>
  </si>
  <si>
    <t>WIR - 00203/00199</t>
  </si>
  <si>
    <t>Meeting Room</t>
  </si>
  <si>
    <t>Pantry Room</t>
  </si>
  <si>
    <t>Pump Room</t>
  </si>
  <si>
    <t>Sheet  62322</t>
  </si>
  <si>
    <t>WIR - 00202</t>
  </si>
  <si>
    <t>Female Prayer Rm</t>
  </si>
  <si>
    <t>Male Prayer Rm</t>
  </si>
  <si>
    <t>Sheet  62328</t>
  </si>
  <si>
    <t>Level 12</t>
  </si>
  <si>
    <t>WIR - 00207</t>
  </si>
  <si>
    <t>Head of Wall joint</t>
  </si>
  <si>
    <t>Sheet  61946</t>
  </si>
  <si>
    <t>WIR - 00201</t>
  </si>
  <si>
    <t>Corridor, Entry Dr</t>
  </si>
  <si>
    <t>Sheet  62319</t>
  </si>
  <si>
    <t>WIR - 00206</t>
  </si>
  <si>
    <t>Room no. 05</t>
  </si>
  <si>
    <t>Sheet  62321</t>
  </si>
  <si>
    <t>WIR - 00204</t>
  </si>
  <si>
    <t>Sheet  62317</t>
  </si>
  <si>
    <t>WIR - 00205</t>
  </si>
  <si>
    <t>Civil work</t>
  </si>
  <si>
    <t>Sheet 62324</t>
  </si>
  <si>
    <t>WIR - 00198</t>
  </si>
  <si>
    <t>Sheet 62308</t>
  </si>
  <si>
    <t>WIR - 02537</t>
  </si>
  <si>
    <t>FS702/FP302</t>
  </si>
  <si>
    <t>Sheet 62309</t>
  </si>
  <si>
    <t>Sheet 62310</t>
  </si>
  <si>
    <t>Sheet 62311</t>
  </si>
  <si>
    <t>Service lobby</t>
  </si>
  <si>
    <t>Sheet 62312</t>
  </si>
  <si>
    <t>Lobby, Wall</t>
  </si>
  <si>
    <t>Plant room</t>
  </si>
  <si>
    <t>Sheet 62313</t>
  </si>
  <si>
    <t>Corridor, Wall</t>
  </si>
  <si>
    <t>Sheet 61944</t>
  </si>
  <si>
    <t>WIR - 02411</t>
  </si>
  <si>
    <t>Sheet 62314</t>
  </si>
  <si>
    <t>WIR - 02536</t>
  </si>
  <si>
    <t>Female Change Rm</t>
  </si>
  <si>
    <t>Male Change Rm</t>
  </si>
  <si>
    <t>Sheet 62315</t>
  </si>
  <si>
    <t>Sheet 62316</t>
  </si>
  <si>
    <t>WIR - 02557</t>
  </si>
  <si>
    <t>Gym Room</t>
  </si>
  <si>
    <t>Sheet 61945</t>
  </si>
  <si>
    <t>WIR - 02390</t>
  </si>
  <si>
    <t>Sheet 61947</t>
  </si>
  <si>
    <t>WIR - 02330</t>
  </si>
  <si>
    <t>Sheet 61948</t>
  </si>
  <si>
    <t>WIR - 02329</t>
  </si>
  <si>
    <t>Sheet 61949</t>
  </si>
  <si>
    <t>Sheet 61950</t>
  </si>
  <si>
    <t>Sheet 62301</t>
  </si>
  <si>
    <t>Sheet 62302</t>
  </si>
  <si>
    <t>Sheet 62303</t>
  </si>
  <si>
    <t>WIR - 02328</t>
  </si>
  <si>
    <t>Sheet 62304</t>
  </si>
  <si>
    <t>Sheet 62305</t>
  </si>
  <si>
    <t>Sheet 62306</t>
  </si>
  <si>
    <t>Sheet 62325</t>
  </si>
  <si>
    <t>WIR - 02579</t>
  </si>
  <si>
    <t>Sheet 62326</t>
  </si>
  <si>
    <t>Sheet 62327</t>
  </si>
  <si>
    <t>Sheet 62320</t>
  </si>
  <si>
    <t>WIR - 02558</t>
  </si>
  <si>
    <t>Sheet 62323</t>
  </si>
  <si>
    <t>Sheet 62328</t>
  </si>
  <si>
    <t>Sheet 62319</t>
  </si>
  <si>
    <t>Sheet 62321</t>
  </si>
  <si>
    <t>Sheet  62331</t>
  </si>
  <si>
    <t>WIR - 00208</t>
  </si>
  <si>
    <t>Sheet 62331</t>
  </si>
  <si>
    <t>Metal Sleeve</t>
  </si>
  <si>
    <t>16"</t>
  </si>
  <si>
    <t>FS709</t>
  </si>
  <si>
    <t>Sheet 62348</t>
  </si>
  <si>
    <t>WIR - 00213</t>
  </si>
  <si>
    <t>slab opening</t>
  </si>
  <si>
    <t>FS709/FB750</t>
  </si>
  <si>
    <t>FS702/FP302/FB750</t>
  </si>
  <si>
    <t>Sheet 62349</t>
  </si>
  <si>
    <t>Level 16</t>
  </si>
  <si>
    <t>Level 10</t>
  </si>
  <si>
    <t>Sheet 62461</t>
  </si>
  <si>
    <t>WIR - 00215</t>
  </si>
  <si>
    <t>Sheet 62462</t>
  </si>
  <si>
    <t>Sheet 62463</t>
  </si>
  <si>
    <t>Sheet 62464</t>
  </si>
  <si>
    <t>Sheet 62335</t>
  </si>
  <si>
    <t>Level 15</t>
  </si>
  <si>
    <t>WIR - 00209</t>
  </si>
  <si>
    <t>Level 14</t>
  </si>
  <si>
    <t>Level 11</t>
  </si>
  <si>
    <t>Sheet 62342</t>
  </si>
  <si>
    <t>WIR - 02704/00211</t>
  </si>
  <si>
    <t>Sheet 62339</t>
  </si>
  <si>
    <t>WIR - 02726</t>
  </si>
  <si>
    <t>Sheet 62340</t>
  </si>
  <si>
    <t>WIR - 02726/02725</t>
  </si>
  <si>
    <t>Sheet 62453</t>
  </si>
  <si>
    <t>WIR - 02859</t>
  </si>
  <si>
    <t>Sheet 62454</t>
  </si>
  <si>
    <t>Sheet 62455</t>
  </si>
  <si>
    <t>Sheet 62456</t>
  </si>
  <si>
    <t>Sheet 62457</t>
  </si>
  <si>
    <t>Sheet 62458</t>
  </si>
  <si>
    <t>Sheet 62459</t>
  </si>
  <si>
    <t>Sheet 62460</t>
  </si>
  <si>
    <t>Sheet 62452</t>
  </si>
  <si>
    <t>WIR - 00216/02857</t>
  </si>
  <si>
    <t>Director Office</t>
  </si>
  <si>
    <t>Sheet 62343</t>
  </si>
  <si>
    <t>WIR - 02789</t>
  </si>
  <si>
    <t>Sheet 62344</t>
  </si>
  <si>
    <t>Sheet 62345</t>
  </si>
  <si>
    <t>Sheet 62346</t>
  </si>
  <si>
    <t>Sheet 62347</t>
  </si>
  <si>
    <t>Sheet 62336</t>
  </si>
  <si>
    <t>WIR - 02703</t>
  </si>
  <si>
    <t>Main Lift</t>
  </si>
  <si>
    <t>Sheet 62337</t>
  </si>
  <si>
    <t>Sheet 62329</t>
  </si>
  <si>
    <t>WIR - 02596</t>
  </si>
  <si>
    <t>Sheet 62330</t>
  </si>
  <si>
    <t>Male &amp; Female D. Rm</t>
  </si>
  <si>
    <t>Sheet 62332</t>
  </si>
  <si>
    <t>WIR - 02697</t>
  </si>
  <si>
    <t>Sheet 62333</t>
  </si>
  <si>
    <t>Sheet 62334</t>
  </si>
  <si>
    <t>Sheet 62465</t>
  </si>
  <si>
    <t>WIR - 00217</t>
  </si>
  <si>
    <t>Sheet 62350</t>
  </si>
  <si>
    <t>WIR - 00214</t>
  </si>
  <si>
    <t>Mechanical Room</t>
  </si>
  <si>
    <t>Sheet 62451</t>
  </si>
  <si>
    <t>Supply and apply firestop sealant and mineral wool backing to metal sleeves (Single Sided)</t>
  </si>
  <si>
    <t>A-1</t>
  </si>
  <si>
    <r>
      <t>Upto and including 14""</t>
    </r>
    <r>
      <rPr>
        <sz val="11"/>
        <rFont val="Calibri"/>
        <family val="2"/>
      </rPr>
      <t>ɸ</t>
    </r>
  </si>
  <si>
    <t>Sheet  62466</t>
  </si>
  <si>
    <t>WIR - 00200</t>
  </si>
  <si>
    <t>Door frame joint</t>
  </si>
  <si>
    <t>Sheet  62463</t>
  </si>
  <si>
    <t>Gypsum wall</t>
  </si>
  <si>
    <t>Sheet  62464</t>
  </si>
  <si>
    <t>Sheet  62338</t>
  </si>
  <si>
    <t>WIR - 00210</t>
  </si>
  <si>
    <t>Metal Door Frame</t>
  </si>
  <si>
    <t>Sheet  62341</t>
  </si>
  <si>
    <t>WIR - 00212</t>
  </si>
  <si>
    <t>Block Wall</t>
  </si>
  <si>
    <t>Male,Female D. Rm</t>
  </si>
  <si>
    <t>Sheet  62348</t>
  </si>
  <si>
    <t>Sheet  62349</t>
  </si>
  <si>
    <t>Sheet  62461</t>
  </si>
  <si>
    <t>Sheet  62462</t>
  </si>
  <si>
    <t>Certified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</si>
</sst>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;@"/>
    <numFmt numFmtId="166" formatCode="[$-409]dd\-mmm\-yy;@"/>
    <numFmt numFmtId="167" formatCode="[$-409]d\-mmm\-yyyy;@"/>
    <numFmt numFmtId="168" formatCode="[$AED]\ #,##0.00"/>
    <numFmt numFmtId="169" formatCode="0.000"/>
    <numFmt numFmtId="170" formatCode="0.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8" fillId="0" borderId="0"/>
    <xf numFmtId="0" fontId="1" fillId="0" borderId="0"/>
  </cellStyleXfs>
  <cellXfs count="215">
    <xf numFmtId="0" fontId="0" fillId="0" borderId="0" xfId="0"/>
    <xf numFmtId="0" fontId="4" fillId="0" borderId="0" xfId="0" applyFont="1" applyAlignment="1">
      <alignment vertical="center"/>
    </xf>
    <xf numFmtId="39" fontId="4" fillId="0" borderId="0" xfId="0" applyNumberFormat="1" applyFont="1" applyAlignment="1">
      <alignment vertical="center"/>
    </xf>
    <xf numFmtId="43" fontId="5" fillId="2" borderId="2" xfId="6" applyFont="1" applyFill="1" applyBorder="1" applyAlignment="1">
      <alignment horizontal="center" vertical="center" wrapText="1"/>
    </xf>
    <xf numFmtId="0" fontId="3" fillId="0" borderId="0" xfId="5" applyFont="1"/>
    <xf numFmtId="0" fontId="5" fillId="0" borderId="0" xfId="5" applyFont="1" applyAlignment="1">
      <alignment horizontal="left" vertical="center"/>
    </xf>
    <xf numFmtId="0" fontId="3" fillId="0" borderId="0" xfId="5" applyFont="1" applyAlignment="1">
      <alignment horizontal="left"/>
    </xf>
    <xf numFmtId="0" fontId="3" fillId="0" borderId="0" xfId="5" applyFont="1" applyAlignment="1">
      <alignment horizontal="center"/>
    </xf>
    <xf numFmtId="0" fontId="5" fillId="2" borderId="2" xfId="5" applyFont="1" applyFill="1" applyBorder="1" applyAlignment="1">
      <alignment horizontal="center" vertical="center" wrapText="1"/>
    </xf>
    <xf numFmtId="0" fontId="3" fillId="0" borderId="0" xfId="5" applyFont="1" applyAlignment="1">
      <alignment vertical="center"/>
    </xf>
    <xf numFmtId="0" fontId="5" fillId="2" borderId="1" xfId="5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5" fillId="0" borderId="0" xfId="5" applyFont="1" applyAlignment="1">
      <alignment horizontal="left"/>
    </xf>
    <xf numFmtId="0" fontId="10" fillId="0" borderId="0" xfId="5" quotePrefix="1" applyFont="1" applyAlignment="1">
      <alignment horizontal="left" vertical="center"/>
    </xf>
    <xf numFmtId="166" fontId="10" fillId="0" borderId="0" xfId="5" applyNumberFormat="1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39" fontId="4" fillId="2" borderId="2" xfId="0" applyNumberFormat="1" applyFont="1" applyFill="1" applyBorder="1" applyAlignment="1">
      <alignment horizontal="center" vertical="center"/>
    </xf>
    <xf numFmtId="9" fontId="0" fillId="0" borderId="4" xfId="2" applyFont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43" fontId="5" fillId="2" borderId="4" xfId="5" applyNumberFormat="1" applyFont="1" applyFill="1" applyBorder="1" applyAlignment="1">
      <alignment horizontal="center" vertical="center" wrapText="1"/>
    </xf>
    <xf numFmtId="0" fontId="10" fillId="0" borderId="0" xfId="5" quotePrefix="1" applyFont="1" applyAlignment="1">
      <alignment horizontal="right" vertical="center"/>
    </xf>
    <xf numFmtId="0" fontId="5" fillId="0" borderId="0" xfId="0" applyFont="1"/>
    <xf numFmtId="0" fontId="5" fillId="0" borderId="0" xfId="5" applyFont="1" applyAlignment="1">
      <alignment vertical="top"/>
    </xf>
    <xf numFmtId="167" fontId="5" fillId="0" borderId="0" xfId="1" quotePrefix="1" applyNumberFormat="1" applyFont="1" applyFill="1" applyAlignment="1">
      <alignment horizontal="right"/>
    </xf>
    <xf numFmtId="167" fontId="5" fillId="0" borderId="0" xfId="0" applyNumberFormat="1" applyFont="1" applyAlignment="1">
      <alignment horizontal="right"/>
    </xf>
    <xf numFmtId="165" fontId="5" fillId="0" borderId="0" xfId="5" applyNumberFormat="1" applyFont="1" applyAlignment="1">
      <alignment horizontal="left"/>
    </xf>
    <xf numFmtId="0" fontId="5" fillId="0" borderId="0" xfId="5" quotePrefix="1" applyFont="1" applyAlignment="1">
      <alignment horizontal="left"/>
    </xf>
    <xf numFmtId="167" fontId="5" fillId="0" borderId="0" xfId="0" applyNumberFormat="1" applyFont="1" applyAlignment="1">
      <alignment horizontal="left"/>
    </xf>
    <xf numFmtId="43" fontId="5" fillId="2" borderId="2" xfId="1" applyFont="1" applyFill="1" applyBorder="1" applyAlignment="1">
      <alignment horizontal="center" vertical="center"/>
    </xf>
    <xf numFmtId="0" fontId="0" fillId="0" borderId="2" xfId="0" applyBorder="1"/>
    <xf numFmtId="39" fontId="4" fillId="2" borderId="2" xfId="0" applyNumberFormat="1" applyFont="1" applyFill="1" applyBorder="1" applyAlignment="1">
      <alignment vertical="center"/>
    </xf>
    <xf numFmtId="0" fontId="6" fillId="0" borderId="0" xfId="0" applyFont="1"/>
    <xf numFmtId="43" fontId="6" fillId="0" borderId="0" xfId="1" applyFont="1" applyFill="1" applyAlignment="1"/>
    <xf numFmtId="43" fontId="0" fillId="0" borderId="0" xfId="1" applyFont="1"/>
    <xf numFmtId="43" fontId="0" fillId="0" borderId="0" xfId="0" applyNumberFormat="1"/>
    <xf numFmtId="10" fontId="6" fillId="0" borderId="0" xfId="0" applyNumberFormat="1" applyFont="1"/>
    <xf numFmtId="43" fontId="6" fillId="0" borderId="0" xfId="0" applyNumberFormat="1" applyFont="1"/>
    <xf numFmtId="43" fontId="5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6" fontId="10" fillId="0" borderId="0" xfId="5" applyNumberFormat="1" applyFont="1" applyAlignment="1">
      <alignment horizontal="center" vertical="center"/>
    </xf>
    <xf numFmtId="0" fontId="10" fillId="0" borderId="0" xfId="5" applyFont="1" applyAlignment="1">
      <alignment horizontal="left" vertical="center"/>
    </xf>
    <xf numFmtId="0" fontId="10" fillId="0" borderId="0" xfId="5" applyFont="1" applyAlignment="1">
      <alignment vertical="center"/>
    </xf>
    <xf numFmtId="0" fontId="10" fillId="0" borderId="0" xfId="5" quotePrefix="1" applyFont="1" applyAlignment="1">
      <alignment vertical="center"/>
    </xf>
    <xf numFmtId="49" fontId="6" fillId="0" borderId="6" xfId="5" applyNumberFormat="1" applyFont="1" applyBorder="1" applyAlignment="1">
      <alignment horizontal="center" vertical="center" wrapText="1"/>
    </xf>
    <xf numFmtId="1" fontId="6" fillId="0" borderId="6" xfId="1" applyNumberFormat="1" applyFont="1" applyBorder="1" applyAlignment="1">
      <alignment horizontal="center" vertical="center" wrapText="1"/>
    </xf>
    <xf numFmtId="43" fontId="3" fillId="0" borderId="6" xfId="6" applyFont="1" applyFill="1" applyBorder="1" applyAlignment="1">
      <alignment horizontal="left" vertical="center"/>
    </xf>
    <xf numFmtId="49" fontId="6" fillId="0" borderId="6" xfId="5" applyNumberFormat="1" applyFont="1" applyBorder="1" applyAlignment="1">
      <alignment horizontal="left" vertical="center" wrapText="1"/>
    </xf>
    <xf numFmtId="39" fontId="6" fillId="0" borderId="9" xfId="1" applyNumberFormat="1" applyFont="1" applyBorder="1" applyAlignment="1">
      <alignment horizontal="center" vertical="center"/>
    </xf>
    <xf numFmtId="37" fontId="6" fillId="0" borderId="9" xfId="1" applyNumberFormat="1" applyFont="1" applyBorder="1" applyAlignment="1">
      <alignment horizontal="center" vertical="center" wrapText="1"/>
    </xf>
    <xf numFmtId="39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39" fontId="0" fillId="0" borderId="4" xfId="1" applyNumberFormat="1" applyFont="1" applyBorder="1" applyAlignment="1">
      <alignment horizontal="center" vertical="center"/>
    </xf>
    <xf numFmtId="39" fontId="0" fillId="0" borderId="2" xfId="0" applyNumberFormat="1" applyBorder="1" applyAlignment="1">
      <alignment horizontal="center"/>
    </xf>
    <xf numFmtId="0" fontId="4" fillId="0" borderId="3" xfId="0" applyFont="1" applyBorder="1" applyAlignment="1">
      <alignment vertical="center"/>
    </xf>
    <xf numFmtId="39" fontId="4" fillId="0" borderId="3" xfId="0" applyNumberFormat="1" applyFont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39" fontId="6" fillId="0" borderId="0" xfId="1" applyNumberFormat="1" applyFont="1" applyBorder="1" applyAlignment="1">
      <alignment horizontal="center" vertical="center"/>
    </xf>
    <xf numFmtId="49" fontId="11" fillId="0" borderId="9" xfId="5" applyNumberFormat="1" applyFont="1" applyBorder="1" applyAlignment="1">
      <alignment horizontal="left" vertical="center"/>
    </xf>
    <xf numFmtId="1" fontId="11" fillId="0" borderId="6" xfId="1" applyNumberFormat="1" applyFont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43" fontId="5" fillId="2" borderId="1" xfId="6" applyFont="1" applyFill="1" applyBorder="1" applyAlignment="1">
      <alignment horizontal="center" vertical="center" wrapText="1"/>
    </xf>
    <xf numFmtId="43" fontId="6" fillId="0" borderId="10" xfId="1" applyFont="1" applyBorder="1" applyAlignment="1">
      <alignment horizontal="center" vertical="center"/>
    </xf>
    <xf numFmtId="39" fontId="6" fillId="0" borderId="10" xfId="1" applyNumberFormat="1" applyFont="1" applyBorder="1" applyAlignment="1">
      <alignment horizontal="center" vertical="center"/>
    </xf>
    <xf numFmtId="0" fontId="3" fillId="0" borderId="10" xfId="5" applyFont="1" applyBorder="1" applyAlignment="1">
      <alignment vertical="center"/>
    </xf>
    <xf numFmtId="0" fontId="3" fillId="0" borderId="8" xfId="5" applyFont="1" applyBorder="1" applyAlignment="1">
      <alignment vertical="center"/>
    </xf>
    <xf numFmtId="0" fontId="3" fillId="0" borderId="5" xfId="5" applyFont="1" applyBorder="1" applyAlignment="1">
      <alignment vertical="center"/>
    </xf>
    <xf numFmtId="39" fontId="5" fillId="2" borderId="12" xfId="5" applyNumberFormat="1" applyFont="1" applyFill="1" applyBorder="1" applyAlignment="1">
      <alignment horizontal="center" vertical="center" wrapText="1"/>
    </xf>
    <xf numFmtId="39" fontId="13" fillId="0" borderId="0" xfId="1" applyNumberFormat="1" applyFont="1" applyBorder="1" applyAlignment="1">
      <alignment horizontal="center" vertical="center"/>
    </xf>
    <xf numFmtId="43" fontId="5" fillId="3" borderId="1" xfId="6" applyFont="1" applyFill="1" applyBorder="1" applyAlignment="1">
      <alignment horizontal="center" vertical="center" wrapText="1"/>
    </xf>
    <xf numFmtId="43" fontId="5" fillId="3" borderId="2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15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49" fontId="16" fillId="0" borderId="0" xfId="0" quotePrefix="1" applyNumberFormat="1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8" borderId="15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8" fontId="0" fillId="0" borderId="2" xfId="0" applyNumberFormat="1" applyBorder="1" applyAlignment="1">
      <alignment horizontal="right" vertical="center"/>
    </xf>
    <xf numFmtId="43" fontId="17" fillId="0" borderId="0" xfId="1" applyFont="1" applyAlignment="1">
      <alignment vertical="center"/>
    </xf>
    <xf numFmtId="168" fontId="16" fillId="0" borderId="0" xfId="0" applyNumberFormat="1" applyFont="1" applyAlignment="1">
      <alignment horizontal="right" vertical="center"/>
    </xf>
    <xf numFmtId="168" fontId="16" fillId="0" borderId="16" xfId="0" applyNumberFormat="1" applyFont="1" applyBorder="1"/>
    <xf numFmtId="43" fontId="17" fillId="0" borderId="0" xfId="1" applyFont="1" applyAlignment="1">
      <alignment horizontal="center" vertical="center"/>
    </xf>
    <xf numFmtId="168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center" vertical="center"/>
    </xf>
    <xf numFmtId="43" fontId="21" fillId="0" borderId="0" xfId="1" applyFont="1" applyAlignment="1">
      <alignment horizontal="center" vertical="center"/>
    </xf>
    <xf numFmtId="43" fontId="22" fillId="0" borderId="0" xfId="1" applyFont="1" applyAlignment="1">
      <alignment horizontal="center" vertical="center"/>
    </xf>
    <xf numFmtId="168" fontId="17" fillId="0" borderId="16" xfId="0" applyNumberFormat="1" applyFont="1" applyBorder="1"/>
    <xf numFmtId="39" fontId="0" fillId="0" borderId="0" xfId="0" applyNumberFormat="1" applyAlignment="1">
      <alignment vertical="center"/>
    </xf>
    <xf numFmtId="43" fontId="14" fillId="0" borderId="0" xfId="1" applyFont="1"/>
    <xf numFmtId="0" fontId="15" fillId="0" borderId="0" xfId="0" applyFont="1" applyAlignment="1">
      <alignment horizontal="center"/>
    </xf>
    <xf numFmtId="2" fontId="16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right" vertical="center"/>
    </xf>
    <xf numFmtId="44" fontId="17" fillId="0" borderId="0" xfId="1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16" fontId="16" fillId="0" borderId="0" xfId="0" quotePrefix="1" applyNumberFormat="1" applyFont="1" applyAlignment="1">
      <alignment horizontal="left" vertical="center"/>
    </xf>
    <xf numFmtId="0" fontId="20" fillId="4" borderId="2" xfId="0" applyFont="1" applyFill="1" applyBorder="1" applyAlignment="1">
      <alignment horizontal="center" vertical="center" wrapText="1"/>
    </xf>
    <xf numFmtId="49" fontId="20" fillId="4" borderId="14" xfId="0" applyNumberFormat="1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168" fontId="20" fillId="3" borderId="2" xfId="0" applyNumberFormat="1" applyFont="1" applyFill="1" applyBorder="1" applyAlignment="1">
      <alignment horizontal="center" vertical="center" wrapText="1"/>
    </xf>
    <xf numFmtId="1" fontId="20" fillId="6" borderId="2" xfId="0" applyNumberFormat="1" applyFont="1" applyFill="1" applyBorder="1" applyAlignment="1">
      <alignment horizontal="center" vertical="center" wrapText="1"/>
    </xf>
    <xf numFmtId="44" fontId="17" fillId="0" borderId="0" xfId="1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8" fontId="4" fillId="9" borderId="2" xfId="0" applyNumberFormat="1" applyFont="1" applyFill="1" applyBorder="1" applyAlignment="1">
      <alignment horizontal="right" vertical="center"/>
    </xf>
    <xf numFmtId="44" fontId="4" fillId="0" borderId="0" xfId="1" applyNumberFormat="1" applyFont="1" applyAlignment="1">
      <alignment horizontal="center" vertical="center"/>
    </xf>
    <xf numFmtId="43" fontId="3" fillId="0" borderId="6" xfId="1" applyFont="1" applyBorder="1" applyAlignment="1">
      <alignment horizontal="center" vertical="center" wrapText="1"/>
    </xf>
    <xf numFmtId="43" fontId="3" fillId="0" borderId="6" xfId="1" applyFont="1" applyFill="1" applyBorder="1" applyAlignment="1">
      <alignment horizontal="center" vertical="center"/>
    </xf>
    <xf numFmtId="43" fontId="24" fillId="0" borderId="9" xfId="1" applyFont="1" applyBorder="1" applyAlignment="1">
      <alignment horizontal="center" vertical="center" wrapText="1"/>
    </xf>
    <xf numFmtId="43" fontId="24" fillId="0" borderId="6" xfId="1" applyFont="1" applyFill="1" applyBorder="1" applyAlignment="1">
      <alignment horizontal="center" vertical="center"/>
    </xf>
    <xf numFmtId="43" fontId="24" fillId="0" borderId="6" xfId="1" applyFont="1" applyBorder="1" applyAlignment="1">
      <alignment horizontal="center" vertical="center" wrapText="1"/>
    </xf>
    <xf numFmtId="43" fontId="3" fillId="0" borderId="9" xfId="1" applyFont="1" applyBorder="1" applyAlignment="1">
      <alignment horizontal="center" vertical="center" wrapText="1"/>
    </xf>
    <xf numFmtId="0" fontId="5" fillId="2" borderId="1" xfId="5" applyFont="1" applyFill="1" applyBorder="1" applyAlignment="1">
      <alignment horizontal="left" vertical="center" wrapText="1"/>
    </xf>
    <xf numFmtId="49" fontId="6" fillId="0" borderId="9" xfId="5" applyNumberFormat="1" applyFont="1" applyBorder="1" applyAlignment="1">
      <alignment horizontal="left" vertical="center" wrapText="1"/>
    </xf>
    <xf numFmtId="0" fontId="6" fillId="0" borderId="7" xfId="7" applyFont="1" applyBorder="1" applyAlignment="1">
      <alignment horizontal="left" vertical="center"/>
    </xf>
    <xf numFmtId="43" fontId="3" fillId="0" borderId="0" xfId="1" applyFont="1" applyAlignment="1">
      <alignment horizontal="center" vertical="center"/>
    </xf>
    <xf numFmtId="43" fontId="3" fillId="0" borderId="6" xfId="1" applyFont="1" applyBorder="1" applyAlignment="1">
      <alignment horizontal="center" vertical="center"/>
    </xf>
    <xf numFmtId="39" fontId="2" fillId="2" borderId="13" xfId="1" applyNumberFormat="1" applyFont="1" applyFill="1" applyBorder="1" applyAlignment="1">
      <alignment horizontal="center" vertical="center" wrapText="1"/>
    </xf>
    <xf numFmtId="39" fontId="2" fillId="2" borderId="4" xfId="1" applyNumberFormat="1" applyFont="1" applyFill="1" applyBorder="1" applyAlignment="1">
      <alignment horizontal="center" vertical="center" wrapText="1"/>
    </xf>
    <xf numFmtId="43" fontId="17" fillId="0" borderId="15" xfId="1" applyFont="1" applyBorder="1" applyAlignment="1">
      <alignment horizontal="center" vertical="center"/>
    </xf>
    <xf numFmtId="43" fontId="5" fillId="3" borderId="2" xfId="6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43" fontId="3" fillId="0" borderId="0" xfId="5" applyNumberFormat="1" applyFont="1"/>
    <xf numFmtId="0" fontId="15" fillId="0" borderId="0" xfId="0" applyFont="1" applyAlignment="1">
      <alignment vertical="center"/>
    </xf>
    <xf numFmtId="44" fontId="17" fillId="0" borderId="0" xfId="0" applyNumberFormat="1" applyFont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2" fontId="10" fillId="12" borderId="2" xfId="1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1" fontId="10" fillId="5" borderId="2" xfId="0" applyNumberFormat="1" applyFont="1" applyFill="1" applyBorder="1" applyAlignment="1">
      <alignment horizontal="center" vertical="center" wrapText="1"/>
    </xf>
    <xf numFmtId="168" fontId="10" fillId="14" borderId="2" xfId="0" applyNumberFormat="1" applyFont="1" applyFill="1" applyBorder="1" applyAlignment="1">
      <alignment horizontal="center" vertical="center" wrapText="1"/>
    </xf>
    <xf numFmtId="1" fontId="10" fillId="6" borderId="2" xfId="0" applyNumberFormat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/>
    </xf>
    <xf numFmtId="168" fontId="5" fillId="9" borderId="2" xfId="0" applyNumberFormat="1" applyFont="1" applyFill="1" applyBorder="1" applyAlignment="1">
      <alignment horizontal="right" vertical="center"/>
    </xf>
    <xf numFmtId="44" fontId="0" fillId="0" borderId="0" xfId="0" applyNumberForma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4" fillId="0" borderId="0" xfId="1" applyFont="1"/>
    <xf numFmtId="43" fontId="17" fillId="0" borderId="15" xfId="1" applyFont="1" applyBorder="1" applyAlignment="1">
      <alignment horizontal="center"/>
    </xf>
    <xf numFmtId="43" fontId="25" fillId="0" borderId="9" xfId="1" applyFont="1" applyBorder="1" applyAlignment="1">
      <alignment horizontal="center" vertical="center" wrapText="1"/>
    </xf>
    <xf numFmtId="43" fontId="25" fillId="0" borderId="6" xfId="1" applyFont="1" applyFill="1" applyBorder="1" applyAlignment="1">
      <alignment horizontal="center" vertical="center"/>
    </xf>
    <xf numFmtId="43" fontId="17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9" fontId="6" fillId="0" borderId="2" xfId="1" applyNumberFormat="1" applyFont="1" applyFill="1" applyBorder="1" applyAlignment="1">
      <alignment horizontal="center" vertical="center"/>
    </xf>
    <xf numFmtId="43" fontId="28" fillId="0" borderId="0" xfId="1" applyFont="1" applyAlignment="1">
      <alignment horizontal="center" vertical="center"/>
    </xf>
    <xf numFmtId="43" fontId="3" fillId="0" borderId="0" xfId="1" applyFont="1" applyBorder="1" applyAlignment="1">
      <alignment horizontal="center" vertical="center"/>
    </xf>
    <xf numFmtId="43" fontId="17" fillId="0" borderId="0" xfId="1" applyFont="1" applyAlignment="1">
      <alignment horizontal="center"/>
    </xf>
    <xf numFmtId="43" fontId="28" fillId="0" borderId="6" xfId="1" applyFont="1" applyBorder="1" applyAlignment="1">
      <alignment horizontal="center" vertical="center"/>
    </xf>
    <xf numFmtId="43" fontId="28" fillId="0" borderId="0" xfId="1" applyFont="1" applyFill="1" applyAlignment="1">
      <alignment horizontal="center" vertical="center"/>
    </xf>
    <xf numFmtId="43" fontId="17" fillId="0" borderId="2" xfId="1" applyFont="1" applyBorder="1" applyAlignment="1">
      <alignment vertical="center"/>
    </xf>
    <xf numFmtId="170" fontId="6" fillId="0" borderId="2" xfId="1" applyNumberFormat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3" fontId="6" fillId="0" borderId="2" xfId="1" applyFont="1" applyFill="1" applyBorder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3" fontId="25" fillId="0" borderId="6" xfId="1" applyFont="1" applyBorder="1" applyAlignment="1">
      <alignment horizontal="center" vertical="center" wrapText="1"/>
    </xf>
    <xf numFmtId="43" fontId="17" fillId="0" borderId="0" xfId="1" applyFont="1" applyBorder="1" applyAlignment="1">
      <alignment vertical="center"/>
    </xf>
    <xf numFmtId="43" fontId="17" fillId="0" borderId="2" xfId="1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43" fontId="17" fillId="0" borderId="0" xfId="1" applyFont="1" applyFill="1" applyBorder="1" applyAlignment="1">
      <alignment vertical="center"/>
    </xf>
    <xf numFmtId="43" fontId="22" fillId="0" borderId="6" xfId="1" applyFont="1" applyBorder="1" applyAlignment="1">
      <alignment horizontal="center" vertical="center"/>
    </xf>
    <xf numFmtId="43" fontId="28" fillId="0" borderId="6" xfId="1" applyFont="1" applyFill="1" applyBorder="1" applyAlignment="1">
      <alignment horizontal="center" vertical="center"/>
    </xf>
    <xf numFmtId="43" fontId="17" fillId="0" borderId="2" xfId="1" applyFont="1" applyFill="1" applyBorder="1" applyAlignment="1">
      <alignment horizontal="center" vertical="center"/>
    </xf>
    <xf numFmtId="2" fontId="6" fillId="8" borderId="2" xfId="1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left" vertical="center"/>
    </xf>
    <xf numFmtId="43" fontId="5" fillId="2" borderId="2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11" xfId="5" applyFont="1" applyFill="1" applyBorder="1" applyAlignment="1">
      <alignment horizontal="center" vertical="center"/>
    </xf>
    <xf numFmtId="0" fontId="2" fillId="2" borderId="1" xfId="5" applyFont="1" applyFill="1" applyBorder="1" applyAlignment="1">
      <alignment horizontal="center" vertical="center"/>
    </xf>
    <xf numFmtId="0" fontId="2" fillId="3" borderId="2" xfId="5" applyFont="1" applyFill="1" applyBorder="1" applyAlignment="1">
      <alignment horizontal="center" vertical="center"/>
    </xf>
    <xf numFmtId="0" fontId="6" fillId="2" borderId="4" xfId="5" applyFont="1" applyFill="1" applyBorder="1" applyAlignment="1">
      <alignment horizontal="center" vertical="center"/>
    </xf>
    <xf numFmtId="0" fontId="10" fillId="0" borderId="2" xfId="5" applyFont="1" applyBorder="1" applyAlignment="1">
      <alignment horizontal="center" vertical="center"/>
    </xf>
    <xf numFmtId="0" fontId="2" fillId="2" borderId="2" xfId="5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20" fillId="10" borderId="14" xfId="0" applyFont="1" applyFill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168" fontId="19" fillId="0" borderId="0" xfId="0" applyNumberFormat="1" applyFont="1" applyAlignment="1">
      <alignment horizontal="center"/>
    </xf>
    <xf numFmtId="2" fontId="10" fillId="12" borderId="2" xfId="0" applyNumberFormat="1" applyFont="1" applyFill="1" applyBorder="1" applyAlignment="1">
      <alignment horizontal="center" vertical="center" wrapText="1"/>
    </xf>
    <xf numFmtId="2" fontId="10" fillId="1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39" fontId="0" fillId="0" borderId="0" xfId="0" applyNumberFormat="1"/>
  </cellXfs>
  <cellStyles count="9">
    <cellStyle name="Comma" xfId="1" builtinId="3"/>
    <cellStyle name="Comma 2" xfId="4" xr:uid="{1E40085C-619D-4B16-BC4D-3B8096D2E4B0}"/>
    <cellStyle name="Comma 2 2 2" xfId="6" xr:uid="{7D68AC16-69C9-49CA-8D18-0EFC027E4C72}"/>
    <cellStyle name="Comma 6 6" xfId="3" xr:uid="{FA04D839-2E4C-44CE-960F-275F0A68FB6D}"/>
    <cellStyle name="Normal" xfId="0" builtinId="0"/>
    <cellStyle name="Normal 2 10" xfId="7" xr:uid="{841A1AD6-0DD9-49EF-86D9-F126D12F6003}"/>
    <cellStyle name="Normal 2 2 2" xfId="5" xr:uid="{619421FB-82A8-480B-9170-170DE4B970DF}"/>
    <cellStyle name="Normal 2 3" xfId="8" xr:uid="{50A51EFF-A0A3-4409-9503-0364C60CDBA1}"/>
    <cellStyle name="Percent" xfId="2" builtinId="5"/>
  </cellStyles>
  <dxfs count="0"/>
  <tableStyles count="1" defaultTableStyle="TableStyleMedium2" defaultPivotStyle="PivotStyleLight16">
    <tableStyle name="Invisible" pivot="0" table="0" count="0" xr9:uid="{A0B68E17-5C91-4889-92D2-DDE220A4A0D8}"/>
  </tableStyles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12</xdr:col>
      <xdr:colOff>1198821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FC7350-BE80-4FD9-ADA5-F783823F8A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8B7BEA7-652E-4D71-A85D-81E04D019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B4047B08-B816-4ADC-BAA3-B769C8572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7ABA8A3-960A-4744-A49E-7BD853FED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4058FE41-9E04-4787-90F4-BA0FB1E9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A0094DBC-ACBE-4061-BD35-275CC9C9C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82AD780-79E7-46DC-9B2C-791940F6C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39F609B-1484-4EA7-AA84-CD087863D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DCA2387-3E84-4122-B94A-27619B4B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0588E542-3D65-419C-9185-BB3C0009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3C8D1CD-151E-4AAC-82D5-3EF1A0BF3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904875</xdr:colOff>
      <xdr:row>0</xdr:row>
      <xdr:rowOff>38100</xdr:rowOff>
    </xdr:from>
    <xdr:to>
      <xdr:col>17</xdr:col>
      <xdr:colOff>780779</xdr:colOff>
      <xdr:row>4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FF478B-5630-4539-B1E2-D001208E0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37370" y="38100"/>
          <a:ext cx="1992631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80D416E1-9F83-49A3-ACC9-2BFE2A3E4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9E3D6B1-9155-4DD5-97D6-A52D70730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0346E4B-6310-451B-8453-C0B05C76A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0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7DE008CB-22CA-4C80-8191-25782D354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E059E482-C6A7-47FE-A3F3-99CFE82D45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9388384A-33BD-4E8B-B7BE-351A6AE63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5632AF43-2841-40EE-9A46-593CD937F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1B870938-E770-41B1-A263-BCE3A974C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4C1CB2FA-6AFD-4D9A-800A-2E5D9FB49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658176</xdr:colOff>
      <xdr:row>0</xdr:row>
      <xdr:rowOff>0</xdr:rowOff>
    </xdr:from>
    <xdr:ext cx="1979467" cy="883927"/>
    <xdr:pic>
      <xdr:nvPicPr>
        <xdr:cNvPr id="2" name="Picture 1">
          <a:extLst>
            <a:ext uri="{FF2B5EF4-FFF2-40B4-BE49-F238E27FC236}">
              <a16:creationId xmlns:a16="http://schemas.microsoft.com/office/drawing/2014/main" id="{DA35A844-B41B-41DC-9E4F-95D54C401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5" y="0"/>
          <a:ext cx="1979467" cy="8839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Sub%20Contractor%20Payment\D003%20FireStop\3.%20Payment%20Assessment\7%20February\FireStop%20Progress%20Assessment%20-%20February%202023.xlsx" TargetMode="External"/><Relationship Id="rId1" Type="http://schemas.openxmlformats.org/officeDocument/2006/relationships/externalLinkPath" Target="/Users/himal/OneDrive/Documents/Work/ECON/Omniyat/Payments/Contractor%20Payment%20Cerfificates/KCE/Sub%20Contractor%20Payment/D003%20FireStop/3.%20Payment%20Assessment/7%20February/FireStop%20Progress%20Assessment%20-%20Febr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PC-6"/>
      <sheetName val="Contract"/>
      <sheetName val="Joints 20mm"/>
      <sheetName val="Joints 30mm"/>
      <sheetName val="FF 2&quot;"/>
      <sheetName val="FF 3&quot;"/>
      <sheetName val="FF 4&quot;"/>
      <sheetName val="FF 6&quot;"/>
      <sheetName val="FF 8&quot;"/>
      <sheetName val="CHW 3&quot;"/>
      <sheetName val="CHW 4&quot;"/>
      <sheetName val="CHW 6&quot;"/>
      <sheetName val="CHW 8&quot;"/>
      <sheetName val="CHW 16&quot;"/>
      <sheetName val="conduit &amp; cable pipe"/>
      <sheetName val="Plastic pipe 2&quot;"/>
      <sheetName val="Plastic pipe 3&quot;"/>
      <sheetName val="Plastic pipe 4&quot;"/>
      <sheetName val="Plastic pipe 6&quot;"/>
      <sheetName val="Plastic pipe 8&quot; "/>
      <sheetName val="civil opening"/>
      <sheetName val="duct"/>
      <sheetName val="civil opening (FR 23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66AD-D08D-4DDF-A3AF-866C30AE1CD4}">
  <sheetPr>
    <pageSetUpPr fitToPage="1"/>
  </sheetPr>
  <dimension ref="B1:K33"/>
  <sheetViews>
    <sheetView view="pageBreakPreview" zoomScale="85" zoomScaleNormal="100" zoomScaleSheetLayoutView="85" workbookViewId="0">
      <selection activeCell="G24" sqref="G24"/>
    </sheetView>
  </sheetViews>
  <sheetFormatPr defaultRowHeight="14.5" x14ac:dyDescent="0.35"/>
  <cols>
    <col min="1" max="1" width="3" customWidth="1"/>
    <col min="3" max="3" width="37.1796875" customWidth="1"/>
    <col min="4" max="4" width="18.7265625" customWidth="1"/>
    <col min="5" max="7" width="10.7265625" customWidth="1"/>
    <col min="8" max="10" width="18.7265625" customWidth="1"/>
    <col min="11" max="11" width="20.7265625" customWidth="1"/>
  </cols>
  <sheetData>
    <row r="1" spans="2:11" ht="14.5" customHeight="1" x14ac:dyDescent="0.35"/>
    <row r="2" spans="2:11" x14ac:dyDescent="0.35">
      <c r="B2" s="24" t="s">
        <v>14</v>
      </c>
      <c r="D2" s="25" t="s">
        <v>15</v>
      </c>
      <c r="K2" s="26" t="s">
        <v>31</v>
      </c>
    </row>
    <row r="3" spans="2:11" x14ac:dyDescent="0.35">
      <c r="B3" s="24" t="s">
        <v>16</v>
      </c>
      <c r="D3" s="14" t="s">
        <v>17</v>
      </c>
      <c r="K3" s="27"/>
    </row>
    <row r="4" spans="2:11" x14ac:dyDescent="0.35">
      <c r="B4" s="24" t="s">
        <v>18</v>
      </c>
      <c r="D4" s="14" t="s">
        <v>19</v>
      </c>
    </row>
    <row r="5" spans="2:11" x14ac:dyDescent="0.35">
      <c r="B5" s="24" t="s">
        <v>20</v>
      </c>
      <c r="D5" s="28" t="s">
        <v>21</v>
      </c>
    </row>
    <row r="6" spans="2:11" x14ac:dyDescent="0.35">
      <c r="B6" s="24" t="s">
        <v>22</v>
      </c>
      <c r="D6" s="29" t="s">
        <v>29</v>
      </c>
    </row>
    <row r="7" spans="2:11" x14ac:dyDescent="0.35">
      <c r="B7" s="24" t="s">
        <v>23</v>
      </c>
      <c r="D7" s="30">
        <v>44773</v>
      </c>
    </row>
    <row r="9" spans="2:11" x14ac:dyDescent="0.35">
      <c r="B9" s="24" t="s">
        <v>32</v>
      </c>
    </row>
    <row r="11" spans="2:11" ht="19.899999999999999" customHeight="1" x14ac:dyDescent="0.35">
      <c r="B11" s="196" t="s">
        <v>13</v>
      </c>
      <c r="C11" s="197" t="s">
        <v>3</v>
      </c>
      <c r="D11" s="197" t="s">
        <v>24</v>
      </c>
      <c r="E11" s="196" t="s">
        <v>25</v>
      </c>
      <c r="F11" s="196"/>
      <c r="G11" s="196"/>
      <c r="H11" s="195" t="s">
        <v>26</v>
      </c>
      <c r="I11" s="195"/>
      <c r="J11" s="195"/>
      <c r="K11" s="195" t="s">
        <v>4</v>
      </c>
    </row>
    <row r="12" spans="2:11" ht="19.899999999999999" customHeight="1" x14ac:dyDescent="0.35">
      <c r="B12" s="196"/>
      <c r="C12" s="197"/>
      <c r="D12" s="197"/>
      <c r="E12" s="17" t="s">
        <v>12</v>
      </c>
      <c r="F12" s="17" t="s">
        <v>27</v>
      </c>
      <c r="G12" s="17" t="s">
        <v>7</v>
      </c>
      <c r="H12" s="31" t="s">
        <v>12</v>
      </c>
      <c r="I12" s="31" t="s">
        <v>27</v>
      </c>
      <c r="J12" s="31" t="s">
        <v>7</v>
      </c>
      <c r="K12" s="195"/>
    </row>
    <row r="13" spans="2:11" s="1" customFormat="1" ht="25.15" customHeight="1" x14ac:dyDescent="0.35">
      <c r="B13" s="57"/>
      <c r="C13" s="60" t="s">
        <v>33</v>
      </c>
      <c r="D13" s="58"/>
      <c r="E13" s="57"/>
      <c r="F13" s="57"/>
      <c r="G13" s="57"/>
      <c r="H13" s="59"/>
      <c r="I13" s="59"/>
      <c r="J13" s="59"/>
      <c r="K13" s="57"/>
    </row>
    <row r="14" spans="2:11" s="11" customFormat="1" ht="37.15" customHeight="1" x14ac:dyDescent="0.35">
      <c r="B14" s="12" t="s">
        <v>0</v>
      </c>
      <c r="C14" s="13" t="s">
        <v>48</v>
      </c>
      <c r="D14" s="53" t="e">
        <f>Contract!#REF!</f>
        <v>#REF!</v>
      </c>
      <c r="E14" s="20" t="e">
        <f>(H14)/D14</f>
        <v>#REF!</v>
      </c>
      <c r="F14" s="20" t="e">
        <f>+G14-E14</f>
        <v>#REF!</v>
      </c>
      <c r="G14" s="20" t="e">
        <f>J14/D14</f>
        <v>#REF!</v>
      </c>
      <c r="H14" s="55" t="e">
        <f>Contract!#REF!</f>
        <v>#REF!</v>
      </c>
      <c r="I14" s="55" t="e">
        <f>Contract!#REF!</f>
        <v>#REF!</v>
      </c>
      <c r="J14" s="55" t="e">
        <f>Contract!#REF!</f>
        <v>#REF!</v>
      </c>
      <c r="K14" s="18"/>
    </row>
    <row r="15" spans="2:11" s="11" customFormat="1" ht="37.15" customHeight="1" x14ac:dyDescent="0.35">
      <c r="B15" s="12" t="s">
        <v>1</v>
      </c>
      <c r="C15" s="13" t="s">
        <v>49</v>
      </c>
      <c r="D15" s="53">
        <f>Contract!G67</f>
        <v>441760</v>
      </c>
      <c r="E15" s="20" t="e">
        <f t="shared" ref="E15" si="0">(H15)/D15</f>
        <v>#REF!</v>
      </c>
      <c r="F15" s="20" t="e">
        <f t="shared" ref="F15" si="1">+G15-E15</f>
        <v>#REF!</v>
      </c>
      <c r="G15" s="20" t="e">
        <f t="shared" ref="G15" si="2">J15/D15</f>
        <v>#REF!</v>
      </c>
      <c r="H15" s="55" t="e">
        <f>Contract!#REF!</f>
        <v>#REF!</v>
      </c>
      <c r="I15" s="55" t="e">
        <f>Contract!#REF!</f>
        <v>#REF!</v>
      </c>
      <c r="J15" s="55" t="e">
        <f>Contract!#REF!</f>
        <v>#REF!</v>
      </c>
      <c r="K15" s="18"/>
    </row>
    <row r="16" spans="2:11" ht="7.15" customHeight="1" x14ac:dyDescent="0.35">
      <c r="B16" s="32"/>
      <c r="C16" s="32"/>
      <c r="D16" s="54"/>
      <c r="E16" s="32"/>
      <c r="F16" s="32"/>
      <c r="G16" s="32"/>
      <c r="H16" s="56"/>
      <c r="I16" s="56"/>
      <c r="J16" s="56"/>
      <c r="K16" s="32"/>
    </row>
    <row r="17" spans="2:11" s="2" customFormat="1" ht="25.15" customHeight="1" x14ac:dyDescent="0.35">
      <c r="B17" s="33"/>
      <c r="C17" s="33" t="s">
        <v>28</v>
      </c>
      <c r="D17" s="19" t="e">
        <f>SUM(D14:D16)</f>
        <v>#REF!</v>
      </c>
      <c r="E17" s="33"/>
      <c r="F17" s="33"/>
      <c r="G17" s="33"/>
      <c r="H17" s="19" t="e">
        <f>SUM(H14:H16)</f>
        <v>#REF!</v>
      </c>
      <c r="I17" s="19" t="e">
        <f>SUM(I14:I16)</f>
        <v>#REF!</v>
      </c>
      <c r="J17" s="19" t="e">
        <f>SUM(J14:J16)</f>
        <v>#REF!</v>
      </c>
      <c r="K17" s="33"/>
    </row>
    <row r="18" spans="2:11" ht="6" customHeight="1" x14ac:dyDescent="0.35"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20" spans="2:11" x14ac:dyDescent="0.35">
      <c r="D20" s="38"/>
      <c r="E20" s="34"/>
      <c r="F20" s="34"/>
      <c r="G20" s="34"/>
      <c r="H20" s="38"/>
      <c r="I20" s="38"/>
      <c r="J20" s="38"/>
    </row>
    <row r="21" spans="2:11" x14ac:dyDescent="0.35">
      <c r="D21" s="34"/>
      <c r="E21" s="34"/>
      <c r="F21" s="34"/>
      <c r="G21" s="34"/>
      <c r="H21" s="34"/>
      <c r="I21" s="34"/>
      <c r="J21" s="34"/>
    </row>
    <row r="22" spans="2:11" x14ac:dyDescent="0.35">
      <c r="D22" s="39"/>
      <c r="E22" s="34"/>
      <c r="F22" s="34"/>
      <c r="G22" s="34"/>
      <c r="H22" s="39"/>
      <c r="I22" s="39"/>
      <c r="J22" s="39"/>
    </row>
    <row r="23" spans="2:11" x14ac:dyDescent="0.35">
      <c r="D23" s="34"/>
      <c r="E23" s="34"/>
      <c r="F23" s="34"/>
      <c r="G23" s="34"/>
      <c r="H23" s="34"/>
      <c r="I23" s="34"/>
      <c r="J23" s="34"/>
    </row>
    <row r="24" spans="2:11" x14ac:dyDescent="0.35">
      <c r="D24" s="40"/>
      <c r="E24" s="34"/>
      <c r="F24" s="34"/>
      <c r="G24" s="34"/>
      <c r="H24" s="40"/>
      <c r="I24" s="40"/>
      <c r="J24" s="40"/>
    </row>
    <row r="25" spans="2:11" x14ac:dyDescent="0.35">
      <c r="D25" s="34"/>
      <c r="E25" s="34"/>
      <c r="F25" s="34"/>
      <c r="G25" s="34"/>
      <c r="H25" s="35"/>
      <c r="I25" s="35"/>
      <c r="J25" s="35"/>
    </row>
    <row r="28" spans="2:11" x14ac:dyDescent="0.35">
      <c r="I28" s="36"/>
    </row>
    <row r="30" spans="2:11" x14ac:dyDescent="0.35">
      <c r="I30" s="37"/>
    </row>
    <row r="32" spans="2:11" x14ac:dyDescent="0.35">
      <c r="I32" s="37"/>
    </row>
    <row r="33" spans="9:9" x14ac:dyDescent="0.35">
      <c r="I33" s="37"/>
    </row>
  </sheetData>
  <mergeCells count="6">
    <mergeCell ref="K11:K12"/>
    <mergeCell ref="H11:J11"/>
    <mergeCell ref="B11:B12"/>
    <mergeCell ref="C11:C12"/>
    <mergeCell ref="D11:D12"/>
    <mergeCell ref="E11:G11"/>
  </mergeCells>
  <printOptions horizontalCentered="1"/>
  <pageMargins left="0.25" right="0.25" top="0.5" bottom="0.75" header="0.25" footer="0.5"/>
  <pageSetup paperSize="9" scale="82" orientation="landscape" r:id="rId1"/>
  <headerFooter>
    <oddFooter>&amp;CPage &amp;P of &amp;N&amp;R&amp;F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D3EB-4D45-44D0-9412-C701FBD7C94E}">
  <sheetPr>
    <pageSetUpPr fitToPage="1"/>
  </sheetPr>
  <dimension ref="A1:V31"/>
  <sheetViews>
    <sheetView topLeftCell="A4" zoomScaleNormal="100" workbookViewId="0">
      <selection activeCell="M20" sqref="M20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6">
        <v>3</v>
      </c>
      <c r="B10" s="185" t="s">
        <v>595</v>
      </c>
      <c r="C10" s="186">
        <v>3</v>
      </c>
      <c r="D10" s="93" t="s">
        <v>129</v>
      </c>
      <c r="E10" s="193" t="s">
        <v>596</v>
      </c>
      <c r="F10" s="94" t="s">
        <v>385</v>
      </c>
      <c r="G10" s="94" t="s">
        <v>598</v>
      </c>
      <c r="H10" s="95" t="s">
        <v>518</v>
      </c>
      <c r="I10" s="95"/>
      <c r="J10" s="160"/>
      <c r="K10" s="95" t="s">
        <v>599</v>
      </c>
      <c r="L10" s="95"/>
      <c r="M10" s="160"/>
      <c r="N10" s="160"/>
      <c r="O10" s="96">
        <v>1</v>
      </c>
      <c r="P10" s="97">
        <v>85</v>
      </c>
      <c r="Q10" s="96">
        <v>1</v>
      </c>
      <c r="R10" s="161">
        <v>85</v>
      </c>
      <c r="S10" s="148" t="s">
        <v>550</v>
      </c>
      <c r="T10" s="164"/>
      <c r="U10" s="75" t="s">
        <v>157</v>
      </c>
      <c r="V10" s="149">
        <v>1</v>
      </c>
    </row>
    <row r="11" spans="1:22" ht="18" customHeight="1" x14ac:dyDescent="0.35">
      <c r="A11" s="93">
        <v>2</v>
      </c>
      <c r="B11" s="145" t="s">
        <v>601</v>
      </c>
      <c r="C11" s="163"/>
      <c r="D11" s="93" t="s">
        <v>187</v>
      </c>
      <c r="E11" s="193" t="s">
        <v>602</v>
      </c>
      <c r="F11" s="94" t="s">
        <v>385</v>
      </c>
      <c r="G11" s="94" t="s">
        <v>598</v>
      </c>
      <c r="H11" s="95" t="s">
        <v>310</v>
      </c>
      <c r="I11" s="95"/>
      <c r="J11" s="178"/>
      <c r="K11" s="95" t="s">
        <v>496</v>
      </c>
      <c r="L11" s="95"/>
      <c r="M11" s="160"/>
      <c r="N11" s="160"/>
      <c r="O11" s="96">
        <v>1</v>
      </c>
      <c r="P11" s="97">
        <v>85</v>
      </c>
      <c r="Q11" s="96">
        <v>1</v>
      </c>
      <c r="R11" s="161">
        <v>85</v>
      </c>
      <c r="S11" s="148" t="s">
        <v>550</v>
      </c>
      <c r="U11" s="75" t="s">
        <v>157</v>
      </c>
      <c r="V11" s="149">
        <v>1</v>
      </c>
    </row>
    <row r="12" spans="1:22" ht="18" customHeight="1" x14ac:dyDescent="0.35">
      <c r="A12" s="93">
        <v>9</v>
      </c>
      <c r="B12" s="145" t="s">
        <v>601</v>
      </c>
      <c r="C12" s="163"/>
      <c r="D12" s="93" t="s">
        <v>186</v>
      </c>
      <c r="E12" s="193" t="s">
        <v>602</v>
      </c>
      <c r="F12" s="94" t="s">
        <v>385</v>
      </c>
      <c r="G12" s="94" t="s">
        <v>598</v>
      </c>
      <c r="H12" s="95" t="s">
        <v>310</v>
      </c>
      <c r="I12" s="95"/>
      <c r="J12" s="178"/>
      <c r="K12" s="95" t="s">
        <v>496</v>
      </c>
      <c r="L12" s="95"/>
      <c r="M12" s="160"/>
      <c r="N12" s="160"/>
      <c r="O12" s="96">
        <v>1</v>
      </c>
      <c r="P12" s="97">
        <v>85</v>
      </c>
      <c r="Q12" s="96">
        <v>3</v>
      </c>
      <c r="R12" s="161">
        <v>255</v>
      </c>
      <c r="S12" s="148" t="s">
        <v>550</v>
      </c>
      <c r="U12" s="75" t="s">
        <v>157</v>
      </c>
      <c r="V12" s="149">
        <v>3</v>
      </c>
    </row>
    <row r="13" spans="1:22" ht="18" customHeight="1" x14ac:dyDescent="0.35">
      <c r="A13" s="93">
        <v>20</v>
      </c>
      <c r="B13" s="145" t="s">
        <v>601</v>
      </c>
      <c r="C13" s="163"/>
      <c r="D13" s="93" t="s">
        <v>120</v>
      </c>
      <c r="E13" s="193" t="s">
        <v>602</v>
      </c>
      <c r="F13" s="94" t="s">
        <v>385</v>
      </c>
      <c r="G13" s="94" t="s">
        <v>598</v>
      </c>
      <c r="H13" s="95" t="s">
        <v>310</v>
      </c>
      <c r="I13" s="95"/>
      <c r="J13" s="178"/>
      <c r="K13" s="95" t="s">
        <v>496</v>
      </c>
      <c r="L13" s="95"/>
      <c r="M13" s="160"/>
      <c r="N13" s="160"/>
      <c r="O13" s="96">
        <v>1</v>
      </c>
      <c r="P13" s="97">
        <v>85</v>
      </c>
      <c r="Q13" s="96">
        <v>1</v>
      </c>
      <c r="R13" s="161">
        <v>85</v>
      </c>
      <c r="S13" s="148" t="s">
        <v>550</v>
      </c>
      <c r="U13" s="75" t="s">
        <v>157</v>
      </c>
      <c r="V13" s="149">
        <v>1</v>
      </c>
    </row>
    <row r="14" spans="1:22" ht="18" customHeight="1" x14ac:dyDescent="0.35">
      <c r="A14" s="93">
        <v>3</v>
      </c>
      <c r="B14" s="145" t="s">
        <v>606</v>
      </c>
      <c r="C14" s="163"/>
      <c r="D14" s="93" t="s">
        <v>607</v>
      </c>
      <c r="E14" s="193" t="s">
        <v>602</v>
      </c>
      <c r="F14" s="94" t="s">
        <v>385</v>
      </c>
      <c r="G14" s="94" t="s">
        <v>598</v>
      </c>
      <c r="H14" s="95" t="s">
        <v>310</v>
      </c>
      <c r="I14" s="95"/>
      <c r="J14" s="178"/>
      <c r="K14" s="95" t="s">
        <v>496</v>
      </c>
      <c r="L14" s="95"/>
      <c r="M14" s="160"/>
      <c r="N14" s="160"/>
      <c r="O14" s="96">
        <v>1</v>
      </c>
      <c r="P14" s="97">
        <v>85</v>
      </c>
      <c r="Q14" s="96">
        <v>1</v>
      </c>
      <c r="R14" s="161">
        <v>85</v>
      </c>
      <c r="S14" s="148" t="s">
        <v>550</v>
      </c>
      <c r="U14" s="75" t="s">
        <v>157</v>
      </c>
      <c r="V14" s="149">
        <v>1</v>
      </c>
    </row>
    <row r="15" spans="1:22" ht="18" customHeight="1" x14ac:dyDescent="0.35">
      <c r="A15" s="93">
        <v>11</v>
      </c>
      <c r="B15" s="145" t="s">
        <v>606</v>
      </c>
      <c r="C15" s="163"/>
      <c r="D15" s="93" t="s">
        <v>608</v>
      </c>
      <c r="E15" s="193" t="s">
        <v>602</v>
      </c>
      <c r="F15" s="94" t="s">
        <v>385</v>
      </c>
      <c r="G15" s="94" t="s">
        <v>598</v>
      </c>
      <c r="H15" s="95" t="s">
        <v>310</v>
      </c>
      <c r="I15" s="95"/>
      <c r="J15" s="178"/>
      <c r="K15" s="95" t="s">
        <v>496</v>
      </c>
      <c r="L15" s="95"/>
      <c r="M15" s="160"/>
      <c r="N15" s="160"/>
      <c r="O15" s="96">
        <v>1</v>
      </c>
      <c r="P15" s="97">
        <v>85</v>
      </c>
      <c r="Q15" s="96">
        <v>1</v>
      </c>
      <c r="R15" s="161">
        <v>85</v>
      </c>
      <c r="S15" s="148" t="s">
        <v>550</v>
      </c>
      <c r="U15" s="75" t="s">
        <v>157</v>
      </c>
      <c r="V15" s="149">
        <v>1</v>
      </c>
    </row>
    <row r="16" spans="1:22" ht="18" customHeight="1" x14ac:dyDescent="0.35">
      <c r="A16" s="93">
        <v>2</v>
      </c>
      <c r="B16" s="145" t="s">
        <v>609</v>
      </c>
      <c r="C16" s="163"/>
      <c r="D16" s="93" t="s">
        <v>178</v>
      </c>
      <c r="E16" s="193" t="s">
        <v>610</v>
      </c>
      <c r="F16" s="94" t="s">
        <v>385</v>
      </c>
      <c r="G16" s="94" t="s">
        <v>598</v>
      </c>
      <c r="H16" s="95" t="s">
        <v>310</v>
      </c>
      <c r="I16" s="95"/>
      <c r="J16" s="178"/>
      <c r="K16" s="95" t="s">
        <v>496</v>
      </c>
      <c r="L16" s="95"/>
      <c r="M16" s="160"/>
      <c r="N16" s="160"/>
      <c r="O16" s="96">
        <v>1</v>
      </c>
      <c r="P16" s="97">
        <v>85</v>
      </c>
      <c r="Q16" s="96">
        <v>2</v>
      </c>
      <c r="R16" s="161">
        <v>170</v>
      </c>
      <c r="S16" s="148" t="s">
        <v>550</v>
      </c>
      <c r="U16" s="75" t="s">
        <v>157</v>
      </c>
      <c r="V16" s="149">
        <v>2</v>
      </c>
    </row>
    <row r="17" spans="1:22" ht="18" customHeight="1" x14ac:dyDescent="0.35">
      <c r="A17" s="93">
        <v>12</v>
      </c>
      <c r="B17" s="145" t="s">
        <v>609</v>
      </c>
      <c r="C17" s="163"/>
      <c r="D17" s="93" t="s">
        <v>285</v>
      </c>
      <c r="E17" s="193" t="s">
        <v>610</v>
      </c>
      <c r="F17" s="94" t="s">
        <v>385</v>
      </c>
      <c r="G17" s="94" t="s">
        <v>598</v>
      </c>
      <c r="H17" s="95" t="s">
        <v>310</v>
      </c>
      <c r="I17" s="95"/>
      <c r="J17" s="178"/>
      <c r="K17" s="95" t="s">
        <v>496</v>
      </c>
      <c r="L17" s="95"/>
      <c r="M17" s="160"/>
      <c r="N17" s="160"/>
      <c r="O17" s="96">
        <v>1</v>
      </c>
      <c r="P17" s="97">
        <v>85</v>
      </c>
      <c r="Q17" s="96">
        <v>1</v>
      </c>
      <c r="R17" s="161">
        <v>85</v>
      </c>
      <c r="S17" s="148" t="s">
        <v>550</v>
      </c>
      <c r="U17" s="75" t="s">
        <v>157</v>
      </c>
      <c r="V17" s="149">
        <v>1</v>
      </c>
    </row>
    <row r="18" spans="1:22" ht="18" customHeight="1" x14ac:dyDescent="0.35">
      <c r="A18" s="93">
        <v>2</v>
      </c>
      <c r="B18" s="145" t="s">
        <v>611</v>
      </c>
      <c r="C18" s="163"/>
      <c r="D18" s="93" t="s">
        <v>188</v>
      </c>
      <c r="E18" s="193" t="s">
        <v>610</v>
      </c>
      <c r="F18" s="94" t="s">
        <v>385</v>
      </c>
      <c r="G18" s="94" t="s">
        <v>598</v>
      </c>
      <c r="H18" s="95" t="s">
        <v>310</v>
      </c>
      <c r="I18" s="95"/>
      <c r="J18" s="178"/>
      <c r="K18" s="95" t="s">
        <v>496</v>
      </c>
      <c r="L18" s="95"/>
      <c r="M18" s="160"/>
      <c r="N18" s="160"/>
      <c r="O18" s="96">
        <v>1</v>
      </c>
      <c r="P18" s="97">
        <v>85</v>
      </c>
      <c r="Q18" s="96">
        <v>1</v>
      </c>
      <c r="R18" s="161">
        <v>85</v>
      </c>
      <c r="S18" s="148" t="s">
        <v>550</v>
      </c>
      <c r="U18" s="75" t="s">
        <v>157</v>
      </c>
      <c r="V18" s="149">
        <v>1</v>
      </c>
    </row>
    <row r="19" spans="1:22" ht="18" customHeight="1" x14ac:dyDescent="0.35">
      <c r="A19" s="93">
        <v>9</v>
      </c>
      <c r="B19" s="145" t="s">
        <v>611</v>
      </c>
      <c r="C19" s="163"/>
      <c r="D19" s="93" t="s">
        <v>172</v>
      </c>
      <c r="E19" s="193" t="s">
        <v>610</v>
      </c>
      <c r="F19" s="94" t="s">
        <v>385</v>
      </c>
      <c r="G19" s="94" t="s">
        <v>598</v>
      </c>
      <c r="H19" s="95" t="s">
        <v>310</v>
      </c>
      <c r="I19" s="95"/>
      <c r="J19" s="178"/>
      <c r="K19" s="95" t="s">
        <v>496</v>
      </c>
      <c r="L19" s="95"/>
      <c r="M19" s="160"/>
      <c r="N19" s="160"/>
      <c r="O19" s="96">
        <v>1</v>
      </c>
      <c r="P19" s="97">
        <v>85</v>
      </c>
      <c r="Q19" s="96">
        <v>1</v>
      </c>
      <c r="R19" s="161">
        <v>85</v>
      </c>
      <c r="S19" s="148" t="s">
        <v>550</v>
      </c>
      <c r="U19" s="75" t="s">
        <v>157</v>
      </c>
      <c r="V19" s="149">
        <v>1</v>
      </c>
    </row>
    <row r="20" spans="1:22" ht="18" customHeight="1" x14ac:dyDescent="0.35">
      <c r="A20" s="93">
        <v>2</v>
      </c>
      <c r="B20" s="145" t="s">
        <v>612</v>
      </c>
      <c r="C20" s="163"/>
      <c r="D20" s="93" t="s">
        <v>72</v>
      </c>
      <c r="E20" s="193" t="s">
        <v>610</v>
      </c>
      <c r="F20" s="94" t="s">
        <v>385</v>
      </c>
      <c r="G20" s="94" t="s">
        <v>598</v>
      </c>
      <c r="H20" s="95" t="s">
        <v>310</v>
      </c>
      <c r="I20" s="95"/>
      <c r="J20" s="178"/>
      <c r="K20" s="95" t="s">
        <v>496</v>
      </c>
      <c r="L20" s="95"/>
      <c r="M20" s="160"/>
      <c r="N20" s="160"/>
      <c r="O20" s="96">
        <v>1</v>
      </c>
      <c r="P20" s="97">
        <v>85</v>
      </c>
      <c r="Q20" s="96">
        <v>2</v>
      </c>
      <c r="R20" s="161">
        <v>170</v>
      </c>
      <c r="S20" s="148" t="s">
        <v>550</v>
      </c>
      <c r="T20" s="125" t="s">
        <v>612</v>
      </c>
      <c r="U20" s="75" t="s">
        <v>157</v>
      </c>
      <c r="V20" s="149">
        <v>2</v>
      </c>
    </row>
    <row r="21" spans="1:22" ht="18" customHeight="1" x14ac:dyDescent="0.35">
      <c r="A21" s="93">
        <v>10</v>
      </c>
      <c r="B21" s="145" t="s">
        <v>612</v>
      </c>
      <c r="C21" s="163"/>
      <c r="D21" s="93" t="s">
        <v>70</v>
      </c>
      <c r="E21" s="193" t="s">
        <v>610</v>
      </c>
      <c r="F21" s="94" t="s">
        <v>385</v>
      </c>
      <c r="G21" s="94" t="s">
        <v>598</v>
      </c>
      <c r="H21" s="95" t="s">
        <v>310</v>
      </c>
      <c r="I21" s="95"/>
      <c r="J21" s="178"/>
      <c r="K21" s="95" t="s">
        <v>496</v>
      </c>
      <c r="L21" s="95"/>
      <c r="M21" s="160"/>
      <c r="N21" s="160"/>
      <c r="O21" s="96">
        <v>1</v>
      </c>
      <c r="P21" s="97">
        <v>85</v>
      </c>
      <c r="Q21" s="96">
        <v>2</v>
      </c>
      <c r="R21" s="161">
        <v>170</v>
      </c>
      <c r="S21" s="148" t="s">
        <v>550</v>
      </c>
      <c r="T21" s="125" t="s">
        <v>612</v>
      </c>
      <c r="U21" s="75" t="s">
        <v>157</v>
      </c>
      <c r="V21" s="149">
        <v>2</v>
      </c>
    </row>
    <row r="22" spans="1:22" ht="18" customHeight="1" x14ac:dyDescent="0.35">
      <c r="A22" s="93">
        <v>2</v>
      </c>
      <c r="B22" s="145" t="s">
        <v>613</v>
      </c>
      <c r="C22" s="163"/>
      <c r="D22" s="93" t="s">
        <v>80</v>
      </c>
      <c r="E22" s="193" t="s">
        <v>610</v>
      </c>
      <c r="F22" s="94" t="s">
        <v>385</v>
      </c>
      <c r="G22" s="94" t="s">
        <v>598</v>
      </c>
      <c r="H22" s="95" t="s">
        <v>310</v>
      </c>
      <c r="I22" s="95"/>
      <c r="J22" s="178"/>
      <c r="K22" s="95" t="s">
        <v>496</v>
      </c>
      <c r="L22" s="95"/>
      <c r="M22" s="160"/>
      <c r="N22" s="160"/>
      <c r="O22" s="96">
        <v>1</v>
      </c>
      <c r="P22" s="97">
        <v>85</v>
      </c>
      <c r="Q22" s="96">
        <v>1</v>
      </c>
      <c r="R22" s="161">
        <v>85</v>
      </c>
      <c r="S22" s="148" t="s">
        <v>550</v>
      </c>
      <c r="T22" s="125" t="s">
        <v>613</v>
      </c>
      <c r="U22" s="75" t="s">
        <v>157</v>
      </c>
      <c r="V22" s="149">
        <v>1</v>
      </c>
    </row>
    <row r="23" spans="1:22" ht="18" customHeight="1" x14ac:dyDescent="0.35">
      <c r="A23" s="93">
        <v>9</v>
      </c>
      <c r="B23" s="145" t="s">
        <v>613</v>
      </c>
      <c r="C23" s="163"/>
      <c r="D23" s="93" t="s">
        <v>124</v>
      </c>
      <c r="E23" s="193" t="s">
        <v>610</v>
      </c>
      <c r="F23" s="94" t="s">
        <v>385</v>
      </c>
      <c r="G23" s="94" t="s">
        <v>598</v>
      </c>
      <c r="H23" s="95" t="s">
        <v>310</v>
      </c>
      <c r="I23" s="95"/>
      <c r="J23" s="178"/>
      <c r="K23" s="95" t="s">
        <v>496</v>
      </c>
      <c r="L23" s="95"/>
      <c r="M23" s="160"/>
      <c r="N23" s="160"/>
      <c r="O23" s="96">
        <v>1</v>
      </c>
      <c r="P23" s="97">
        <v>85</v>
      </c>
      <c r="Q23" s="96">
        <v>2</v>
      </c>
      <c r="R23" s="161">
        <v>170</v>
      </c>
      <c r="S23" s="148" t="s">
        <v>550</v>
      </c>
      <c r="T23" s="125" t="s">
        <v>613</v>
      </c>
      <c r="U23" s="75" t="s">
        <v>157</v>
      </c>
      <c r="V23" s="149">
        <v>2</v>
      </c>
    </row>
    <row r="24" spans="1:22" ht="18" customHeight="1" x14ac:dyDescent="0.35">
      <c r="A24" s="93">
        <v>2</v>
      </c>
      <c r="B24" s="145" t="s">
        <v>614</v>
      </c>
      <c r="C24" s="163"/>
      <c r="D24" s="93" t="s">
        <v>615</v>
      </c>
      <c r="E24" s="193" t="s">
        <v>616</v>
      </c>
      <c r="F24" s="94" t="s">
        <v>385</v>
      </c>
      <c r="G24" s="94" t="s">
        <v>598</v>
      </c>
      <c r="H24" s="95" t="s">
        <v>310</v>
      </c>
      <c r="I24" s="95"/>
      <c r="J24" s="178"/>
      <c r="K24" s="95" t="s">
        <v>496</v>
      </c>
      <c r="L24" s="95"/>
      <c r="M24" s="160"/>
      <c r="N24" s="160"/>
      <c r="O24" s="96">
        <v>1</v>
      </c>
      <c r="P24" s="97">
        <v>85</v>
      </c>
      <c r="Q24" s="96">
        <v>2</v>
      </c>
      <c r="R24" s="161">
        <v>170</v>
      </c>
      <c r="S24" s="148" t="s">
        <v>550</v>
      </c>
      <c r="T24" s="103" t="s">
        <v>614</v>
      </c>
      <c r="U24" s="75" t="s">
        <v>157</v>
      </c>
      <c r="V24" s="149">
        <v>2</v>
      </c>
    </row>
    <row r="25" spans="1:22" ht="18" customHeight="1" x14ac:dyDescent="0.35">
      <c r="A25" s="93">
        <v>9</v>
      </c>
      <c r="B25" s="145" t="s">
        <v>614</v>
      </c>
      <c r="C25" s="163"/>
      <c r="D25" s="93" t="s">
        <v>617</v>
      </c>
      <c r="E25" s="193" t="s">
        <v>616</v>
      </c>
      <c r="F25" s="94" t="s">
        <v>385</v>
      </c>
      <c r="G25" s="94" t="s">
        <v>598</v>
      </c>
      <c r="H25" s="95" t="s">
        <v>310</v>
      </c>
      <c r="I25" s="95"/>
      <c r="J25" s="178"/>
      <c r="K25" s="95" t="s">
        <v>496</v>
      </c>
      <c r="L25" s="95"/>
      <c r="M25" s="160"/>
      <c r="N25" s="160"/>
      <c r="O25" s="96">
        <v>1</v>
      </c>
      <c r="P25" s="97">
        <v>85</v>
      </c>
      <c r="Q25" s="96">
        <v>2</v>
      </c>
      <c r="R25" s="161">
        <v>170</v>
      </c>
      <c r="S25" s="148" t="s">
        <v>550</v>
      </c>
      <c r="T25" s="103" t="s">
        <v>614</v>
      </c>
      <c r="U25" s="75" t="s">
        <v>157</v>
      </c>
      <c r="V25" s="149">
        <v>2</v>
      </c>
    </row>
    <row r="26" spans="1:22" ht="18" customHeight="1" x14ac:dyDescent="0.35">
      <c r="D26" s="85"/>
      <c r="E26" s="78"/>
    </row>
    <row r="29" spans="1:22" ht="18" customHeight="1" thickBot="1" x14ac:dyDescent="0.4"/>
    <row r="30" spans="1:22" ht="18" customHeight="1" thickBot="1" x14ac:dyDescent="0.5">
      <c r="P30" s="99" t="s">
        <v>85</v>
      </c>
      <c r="R30" s="100">
        <f>SUM(R8:R29)</f>
        <v>2040</v>
      </c>
      <c r="T30" s="165"/>
      <c r="U30" s="101" t="s">
        <v>86</v>
      </c>
      <c r="V30" s="166">
        <f>SUBTOTAL(9,V8:V29)</f>
        <v>24</v>
      </c>
    </row>
    <row r="31" spans="1:22" ht="18" customHeight="1" thickTop="1" x14ac:dyDescent="0.35"/>
  </sheetData>
  <autoFilter ref="A8:W28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6DCBE-AD83-49D8-A129-FE176AFF2E8F}">
  <sheetPr>
    <pageSetUpPr fitToPage="1"/>
  </sheetPr>
  <dimension ref="A1:Z46"/>
  <sheetViews>
    <sheetView topLeftCell="A35" zoomScaleNormal="100" workbookViewId="0">
      <selection activeCell="N35" sqref="N1:V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40</v>
      </c>
      <c r="B10" s="145" t="s">
        <v>281</v>
      </c>
      <c r="C10" s="163">
        <v>8</v>
      </c>
      <c r="D10" s="93" t="s">
        <v>120</v>
      </c>
      <c r="E10" s="170" t="s">
        <v>121</v>
      </c>
      <c r="F10" s="94" t="s">
        <v>282</v>
      </c>
      <c r="G10" s="94" t="s">
        <v>231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23</v>
      </c>
      <c r="Q10" s="96">
        <v>2</v>
      </c>
      <c r="R10" s="161">
        <v>46</v>
      </c>
      <c r="S10" s="148"/>
      <c r="T10" s="148"/>
      <c r="U10" s="75" t="s">
        <v>157</v>
      </c>
      <c r="V10" s="103">
        <v>2</v>
      </c>
    </row>
    <row r="11" spans="1:22" ht="18" customHeight="1" x14ac:dyDescent="0.35">
      <c r="A11" s="93">
        <v>43</v>
      </c>
      <c r="B11" s="145" t="s">
        <v>281</v>
      </c>
      <c r="C11" s="163">
        <v>11</v>
      </c>
      <c r="D11" s="93" t="s">
        <v>120</v>
      </c>
      <c r="E11" s="170" t="s">
        <v>121</v>
      </c>
      <c r="F11" s="94" t="s">
        <v>282</v>
      </c>
      <c r="G11" s="94" t="s">
        <v>231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23</v>
      </c>
      <c r="Q11" s="96">
        <v>1</v>
      </c>
      <c r="R11" s="161">
        <v>23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43</v>
      </c>
      <c r="B12" s="145" t="s">
        <v>306</v>
      </c>
      <c r="C12" s="163">
        <v>11</v>
      </c>
      <c r="D12" s="93" t="s">
        <v>124</v>
      </c>
      <c r="E12" s="170" t="s">
        <v>125</v>
      </c>
      <c r="F12" s="94" t="s">
        <v>282</v>
      </c>
      <c r="G12" s="94" t="s">
        <v>231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23</v>
      </c>
      <c r="Q12" s="96">
        <v>2</v>
      </c>
      <c r="R12" s="161">
        <v>46</v>
      </c>
      <c r="S12" s="148"/>
      <c r="T12" s="148"/>
      <c r="U12" s="75" t="s">
        <v>157</v>
      </c>
      <c r="V12" s="103">
        <v>2</v>
      </c>
    </row>
    <row r="13" spans="1:22" ht="18" customHeight="1" x14ac:dyDescent="0.35">
      <c r="A13" s="93">
        <v>46</v>
      </c>
      <c r="B13" s="145" t="s">
        <v>306</v>
      </c>
      <c r="C13" s="163">
        <v>14</v>
      </c>
      <c r="D13" s="93" t="s">
        <v>124</v>
      </c>
      <c r="E13" s="170" t="s">
        <v>125</v>
      </c>
      <c r="F13" s="94" t="s">
        <v>282</v>
      </c>
      <c r="G13" s="94" t="s">
        <v>231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23</v>
      </c>
      <c r="Q13" s="96">
        <v>2</v>
      </c>
      <c r="R13" s="161">
        <v>46</v>
      </c>
      <c r="S13" s="148"/>
      <c r="T13" s="148"/>
      <c r="U13" s="75" t="s">
        <v>157</v>
      </c>
      <c r="V13" s="103">
        <v>2</v>
      </c>
    </row>
    <row r="14" spans="1:22" ht="18" customHeight="1" x14ac:dyDescent="0.35">
      <c r="A14" s="93">
        <v>48</v>
      </c>
      <c r="B14" s="145" t="s">
        <v>306</v>
      </c>
      <c r="C14" s="163">
        <v>16</v>
      </c>
      <c r="D14" s="93" t="s">
        <v>124</v>
      </c>
      <c r="E14" s="170" t="s">
        <v>125</v>
      </c>
      <c r="F14" s="94" t="s">
        <v>282</v>
      </c>
      <c r="G14" s="94" t="s">
        <v>231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23</v>
      </c>
      <c r="Q14" s="96">
        <v>2</v>
      </c>
      <c r="R14" s="161">
        <v>46</v>
      </c>
      <c r="S14" s="148"/>
      <c r="T14" s="148"/>
      <c r="U14" s="75" t="s">
        <v>157</v>
      </c>
      <c r="V14" s="103">
        <v>2</v>
      </c>
    </row>
    <row r="15" spans="1:22" ht="18" customHeight="1" x14ac:dyDescent="0.35">
      <c r="A15" s="93">
        <v>51</v>
      </c>
      <c r="B15" s="145" t="s">
        <v>306</v>
      </c>
      <c r="C15" s="163">
        <v>19</v>
      </c>
      <c r="D15" s="93" t="s">
        <v>124</v>
      </c>
      <c r="E15" s="170" t="s">
        <v>125</v>
      </c>
      <c r="F15" s="94" t="s">
        <v>282</v>
      </c>
      <c r="G15" s="94" t="s">
        <v>231</v>
      </c>
      <c r="H15" s="95" t="s">
        <v>232</v>
      </c>
      <c r="I15" s="95"/>
      <c r="J15" s="160"/>
      <c r="K15" s="95" t="s">
        <v>283</v>
      </c>
      <c r="L15" s="32"/>
      <c r="M15" s="32"/>
      <c r="N15" s="160"/>
      <c r="O15" s="96">
        <v>1</v>
      </c>
      <c r="P15" s="97">
        <v>23</v>
      </c>
      <c r="Q15" s="96">
        <v>2</v>
      </c>
      <c r="R15" s="161">
        <v>46</v>
      </c>
      <c r="S15" s="148"/>
      <c r="T15" s="148"/>
      <c r="U15" s="75" t="s">
        <v>157</v>
      </c>
      <c r="V15" s="103">
        <v>2</v>
      </c>
    </row>
    <row r="16" spans="1:22" ht="18" customHeight="1" x14ac:dyDescent="0.35">
      <c r="A16" s="93">
        <v>54</v>
      </c>
      <c r="B16" s="145" t="s">
        <v>306</v>
      </c>
      <c r="C16" s="163">
        <v>22</v>
      </c>
      <c r="D16" s="93" t="s">
        <v>124</v>
      </c>
      <c r="E16" s="170" t="s">
        <v>125</v>
      </c>
      <c r="F16" s="94" t="s">
        <v>282</v>
      </c>
      <c r="G16" s="94" t="s">
        <v>231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23</v>
      </c>
      <c r="Q16" s="96">
        <v>2</v>
      </c>
      <c r="R16" s="161">
        <v>46</v>
      </c>
      <c r="S16" s="148"/>
      <c r="T16" s="148"/>
      <c r="U16" s="75" t="s">
        <v>157</v>
      </c>
      <c r="V16" s="103">
        <v>2</v>
      </c>
    </row>
    <row r="17" spans="1:22" ht="18" customHeight="1" x14ac:dyDescent="0.35">
      <c r="A17" s="93">
        <v>59</v>
      </c>
      <c r="B17" s="145" t="s">
        <v>306</v>
      </c>
      <c r="C17" s="163">
        <v>27</v>
      </c>
      <c r="D17" s="93" t="s">
        <v>124</v>
      </c>
      <c r="E17" s="170" t="s">
        <v>125</v>
      </c>
      <c r="F17" s="94" t="s">
        <v>282</v>
      </c>
      <c r="G17" s="94" t="s">
        <v>231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23</v>
      </c>
      <c r="Q17" s="96">
        <v>2</v>
      </c>
      <c r="R17" s="161">
        <v>46</v>
      </c>
      <c r="S17" s="148"/>
      <c r="T17" s="148"/>
      <c r="U17" s="75" t="s">
        <v>157</v>
      </c>
      <c r="V17" s="103">
        <v>2</v>
      </c>
    </row>
    <row r="18" spans="1:22" ht="18" customHeight="1" x14ac:dyDescent="0.35">
      <c r="A18" s="93">
        <v>61</v>
      </c>
      <c r="B18" s="145" t="s">
        <v>309</v>
      </c>
      <c r="C18" s="163">
        <v>29</v>
      </c>
      <c r="D18" s="93" t="s">
        <v>124</v>
      </c>
      <c r="E18" s="170" t="s">
        <v>125</v>
      </c>
      <c r="F18" s="94" t="s">
        <v>282</v>
      </c>
      <c r="G18" s="94" t="s">
        <v>231</v>
      </c>
      <c r="H18" s="95" t="s">
        <v>232</v>
      </c>
      <c r="I18" s="95"/>
      <c r="J18" s="160"/>
      <c r="K18" s="95" t="s">
        <v>283</v>
      </c>
      <c r="L18" s="95"/>
      <c r="M18" s="160"/>
      <c r="N18" s="160"/>
      <c r="O18" s="96">
        <v>1</v>
      </c>
      <c r="P18" s="97">
        <v>23</v>
      </c>
      <c r="Q18" s="96">
        <v>2</v>
      </c>
      <c r="R18" s="161">
        <v>46</v>
      </c>
      <c r="S18" s="148"/>
      <c r="T18" s="148"/>
      <c r="U18" s="75" t="s">
        <v>157</v>
      </c>
      <c r="V18" s="103">
        <v>2</v>
      </c>
    </row>
    <row r="19" spans="1:22" ht="18" customHeight="1" x14ac:dyDescent="0.35">
      <c r="A19" s="93">
        <v>62</v>
      </c>
      <c r="B19" s="145" t="s">
        <v>309</v>
      </c>
      <c r="C19" s="163">
        <v>30</v>
      </c>
      <c r="D19" s="93" t="s">
        <v>124</v>
      </c>
      <c r="E19" s="170" t="s">
        <v>125</v>
      </c>
      <c r="F19" s="94" t="s">
        <v>282</v>
      </c>
      <c r="G19" s="94" t="s">
        <v>231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23</v>
      </c>
      <c r="Q19" s="96">
        <v>2</v>
      </c>
      <c r="R19" s="161">
        <v>46</v>
      </c>
      <c r="S19" s="148"/>
      <c r="T19" s="148"/>
      <c r="U19" s="75" t="s">
        <v>157</v>
      </c>
      <c r="V19" s="103">
        <v>2</v>
      </c>
    </row>
    <row r="20" spans="1:22" ht="18" customHeight="1" x14ac:dyDescent="0.35">
      <c r="A20" s="93">
        <v>82</v>
      </c>
      <c r="B20" s="145" t="s">
        <v>309</v>
      </c>
      <c r="C20" s="163">
        <v>50</v>
      </c>
      <c r="D20" s="93" t="s">
        <v>124</v>
      </c>
      <c r="E20" s="170" t="s">
        <v>125</v>
      </c>
      <c r="F20" s="94" t="s">
        <v>282</v>
      </c>
      <c r="G20" s="94" t="s">
        <v>231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23</v>
      </c>
      <c r="Q20" s="96">
        <v>2</v>
      </c>
      <c r="R20" s="161">
        <v>46</v>
      </c>
      <c r="S20" s="148"/>
      <c r="T20" s="148"/>
      <c r="U20" s="75" t="s">
        <v>157</v>
      </c>
      <c r="V20" s="103">
        <v>2</v>
      </c>
    </row>
    <row r="21" spans="1:22" ht="18" customHeight="1" x14ac:dyDescent="0.35">
      <c r="A21" s="93">
        <v>85</v>
      </c>
      <c r="B21" s="145" t="s">
        <v>311</v>
      </c>
      <c r="C21" s="163">
        <v>53</v>
      </c>
      <c r="D21" s="93" t="s">
        <v>124</v>
      </c>
      <c r="E21" s="170" t="s">
        <v>125</v>
      </c>
      <c r="F21" s="94" t="s">
        <v>282</v>
      </c>
      <c r="G21" s="94" t="s">
        <v>231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23</v>
      </c>
      <c r="Q21" s="96">
        <v>2</v>
      </c>
      <c r="R21" s="161">
        <v>46</v>
      </c>
      <c r="S21" s="148"/>
      <c r="T21" s="148"/>
      <c r="U21" s="75" t="s">
        <v>157</v>
      </c>
      <c r="V21" s="103">
        <v>2</v>
      </c>
    </row>
    <row r="22" spans="1:22" ht="18" customHeight="1" x14ac:dyDescent="0.35">
      <c r="A22" s="93">
        <v>90</v>
      </c>
      <c r="B22" s="145" t="s">
        <v>311</v>
      </c>
      <c r="C22" s="163">
        <v>58</v>
      </c>
      <c r="D22" s="93" t="s">
        <v>124</v>
      </c>
      <c r="E22" s="170" t="s">
        <v>125</v>
      </c>
      <c r="F22" s="94" t="s">
        <v>282</v>
      </c>
      <c r="G22" s="94" t="s">
        <v>231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1</v>
      </c>
      <c r="P22" s="97">
        <v>23</v>
      </c>
      <c r="Q22" s="96">
        <v>2</v>
      </c>
      <c r="R22" s="161">
        <v>46</v>
      </c>
      <c r="S22" s="148"/>
      <c r="T22" s="148"/>
      <c r="U22" s="75" t="s">
        <v>157</v>
      </c>
      <c r="V22" s="103">
        <v>2</v>
      </c>
    </row>
    <row r="23" spans="1:22" ht="18" customHeight="1" x14ac:dyDescent="0.35">
      <c r="A23" s="93">
        <v>93</v>
      </c>
      <c r="B23" s="145" t="s">
        <v>311</v>
      </c>
      <c r="C23" s="163">
        <v>61</v>
      </c>
      <c r="D23" s="93" t="s">
        <v>124</v>
      </c>
      <c r="E23" s="170" t="s">
        <v>125</v>
      </c>
      <c r="F23" s="94" t="s">
        <v>282</v>
      </c>
      <c r="G23" s="94" t="s">
        <v>231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23</v>
      </c>
      <c r="Q23" s="96">
        <v>2</v>
      </c>
      <c r="R23" s="161">
        <v>46</v>
      </c>
      <c r="S23" s="148"/>
      <c r="T23" s="148"/>
      <c r="U23" s="75" t="s">
        <v>157</v>
      </c>
      <c r="V23" s="103">
        <v>2</v>
      </c>
    </row>
    <row r="24" spans="1:22" ht="18" customHeight="1" x14ac:dyDescent="0.35">
      <c r="A24" s="93">
        <v>95</v>
      </c>
      <c r="B24" s="145" t="s">
        <v>311</v>
      </c>
      <c r="C24" s="163">
        <v>63</v>
      </c>
      <c r="D24" s="93" t="s">
        <v>124</v>
      </c>
      <c r="E24" s="170" t="s">
        <v>125</v>
      </c>
      <c r="F24" s="94" t="s">
        <v>282</v>
      </c>
      <c r="G24" s="94" t="s">
        <v>231</v>
      </c>
      <c r="H24" s="95" t="s">
        <v>232</v>
      </c>
      <c r="I24" s="95"/>
      <c r="J24" s="160"/>
      <c r="K24" s="95" t="s">
        <v>283</v>
      </c>
      <c r="L24" s="95"/>
      <c r="M24" s="160"/>
      <c r="N24" s="160"/>
      <c r="O24" s="96">
        <v>1</v>
      </c>
      <c r="P24" s="97">
        <v>23</v>
      </c>
      <c r="Q24" s="96">
        <v>2</v>
      </c>
      <c r="R24" s="161">
        <v>46</v>
      </c>
      <c r="S24" s="148"/>
      <c r="T24" s="148"/>
      <c r="U24" s="75" t="s">
        <v>157</v>
      </c>
      <c r="V24" s="103">
        <v>2</v>
      </c>
    </row>
    <row r="25" spans="1:22" ht="18" customHeight="1" x14ac:dyDescent="0.35">
      <c r="A25" s="93">
        <v>97</v>
      </c>
      <c r="B25" s="145" t="s">
        <v>311</v>
      </c>
      <c r="C25" s="163">
        <v>65</v>
      </c>
      <c r="D25" s="93" t="s">
        <v>124</v>
      </c>
      <c r="E25" s="170" t="s">
        <v>125</v>
      </c>
      <c r="F25" s="94" t="s">
        <v>282</v>
      </c>
      <c r="G25" s="94" t="s">
        <v>231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23</v>
      </c>
      <c r="Q25" s="96">
        <v>2</v>
      </c>
      <c r="R25" s="161">
        <v>46</v>
      </c>
      <c r="S25" s="148"/>
      <c r="T25" s="148"/>
      <c r="U25" s="75" t="s">
        <v>157</v>
      </c>
      <c r="V25" s="103">
        <v>2</v>
      </c>
    </row>
    <row r="26" spans="1:22" ht="18" customHeight="1" x14ac:dyDescent="0.35">
      <c r="A26" s="93">
        <v>102</v>
      </c>
      <c r="B26" s="145" t="s">
        <v>311</v>
      </c>
      <c r="C26" s="163">
        <v>70</v>
      </c>
      <c r="D26" s="93" t="s">
        <v>124</v>
      </c>
      <c r="E26" s="170" t="s">
        <v>125</v>
      </c>
      <c r="F26" s="94" t="s">
        <v>282</v>
      </c>
      <c r="G26" s="94" t="s">
        <v>231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23</v>
      </c>
      <c r="Q26" s="96">
        <v>2</v>
      </c>
      <c r="R26" s="161">
        <v>46</v>
      </c>
      <c r="S26" s="148"/>
      <c r="T26" s="148"/>
      <c r="U26" s="75" t="s">
        <v>157</v>
      </c>
      <c r="V26" s="103">
        <v>2</v>
      </c>
    </row>
    <row r="27" spans="1:22" ht="18" customHeight="1" x14ac:dyDescent="0.35">
      <c r="A27" s="93">
        <v>104</v>
      </c>
      <c r="B27" s="145" t="s">
        <v>311</v>
      </c>
      <c r="C27" s="163">
        <v>72</v>
      </c>
      <c r="D27" s="93" t="s">
        <v>124</v>
      </c>
      <c r="E27" s="170" t="s">
        <v>125</v>
      </c>
      <c r="F27" s="94" t="s">
        <v>282</v>
      </c>
      <c r="G27" s="94" t="s">
        <v>231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23</v>
      </c>
      <c r="Q27" s="96">
        <v>2</v>
      </c>
      <c r="R27" s="161">
        <v>46</v>
      </c>
      <c r="S27" s="148"/>
      <c r="T27" s="148"/>
      <c r="U27" s="75" t="s">
        <v>157</v>
      </c>
      <c r="V27" s="103">
        <v>2</v>
      </c>
    </row>
    <row r="28" spans="1:22" ht="18" customHeight="1" x14ac:dyDescent="0.35">
      <c r="A28" s="93">
        <v>109</v>
      </c>
      <c r="B28" s="145" t="s">
        <v>311</v>
      </c>
      <c r="C28" s="163">
        <v>77</v>
      </c>
      <c r="D28" s="93" t="s">
        <v>124</v>
      </c>
      <c r="E28" s="170" t="s">
        <v>125</v>
      </c>
      <c r="F28" s="94" t="s">
        <v>282</v>
      </c>
      <c r="G28" s="94" t="s">
        <v>231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23</v>
      </c>
      <c r="Q28" s="96">
        <v>2</v>
      </c>
      <c r="R28" s="161">
        <v>46</v>
      </c>
      <c r="S28" s="148"/>
      <c r="T28" s="148"/>
      <c r="U28" s="75" t="s">
        <v>157</v>
      </c>
      <c r="V28" s="103">
        <v>2</v>
      </c>
    </row>
    <row r="31" spans="1:22" ht="18" customHeight="1" x14ac:dyDescent="0.35">
      <c r="A31" s="93">
        <v>13</v>
      </c>
      <c r="B31" s="145" t="s">
        <v>427</v>
      </c>
      <c r="C31" s="163">
        <v>13</v>
      </c>
      <c r="D31" s="93" t="s">
        <v>133</v>
      </c>
      <c r="E31" s="93" t="s">
        <v>402</v>
      </c>
      <c r="F31" s="94" t="s">
        <v>406</v>
      </c>
      <c r="G31" s="94" t="s">
        <v>231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23</v>
      </c>
      <c r="Q31" s="96">
        <v>4</v>
      </c>
      <c r="R31" s="161">
        <v>184</v>
      </c>
      <c r="S31" s="148"/>
      <c r="T31" s="164"/>
      <c r="U31" s="75" t="s">
        <v>69</v>
      </c>
      <c r="V31" s="149">
        <v>8</v>
      </c>
    </row>
    <row r="32" spans="1:22" ht="18" customHeight="1" x14ac:dyDescent="0.35">
      <c r="A32" s="93">
        <v>16</v>
      </c>
      <c r="B32" s="145" t="s">
        <v>427</v>
      </c>
      <c r="C32" s="163">
        <v>16</v>
      </c>
      <c r="D32" s="93" t="s">
        <v>133</v>
      </c>
      <c r="E32" s="93" t="s">
        <v>402</v>
      </c>
      <c r="F32" s="94" t="s">
        <v>406</v>
      </c>
      <c r="G32" s="94" t="s">
        <v>231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23</v>
      </c>
      <c r="Q32" s="96">
        <v>4</v>
      </c>
      <c r="R32" s="161">
        <v>184</v>
      </c>
      <c r="S32" s="148"/>
      <c r="T32" s="164"/>
      <c r="U32" s="75" t="s">
        <v>69</v>
      </c>
      <c r="V32" s="149">
        <v>8</v>
      </c>
    </row>
    <row r="33" spans="1:26" ht="18" customHeight="1" x14ac:dyDescent="0.35">
      <c r="A33" s="93">
        <v>10</v>
      </c>
      <c r="B33" s="145" t="s">
        <v>428</v>
      </c>
      <c r="C33" s="163">
        <v>8</v>
      </c>
      <c r="D33" s="93" t="s">
        <v>187</v>
      </c>
      <c r="E33" s="93" t="s">
        <v>399</v>
      </c>
      <c r="F33" s="94" t="s">
        <v>430</v>
      </c>
      <c r="G33" s="94" t="s">
        <v>231</v>
      </c>
      <c r="H33" s="95" t="s">
        <v>232</v>
      </c>
      <c r="I33" s="95"/>
      <c r="J33" s="171">
        <v>4.4156249999999994E-3</v>
      </c>
      <c r="K33" s="95"/>
      <c r="L33" s="95"/>
      <c r="M33" s="160"/>
      <c r="N33" s="160"/>
      <c r="O33" s="96">
        <v>2</v>
      </c>
      <c r="P33" s="97">
        <v>23</v>
      </c>
      <c r="Q33" s="96">
        <v>2</v>
      </c>
      <c r="R33" s="161">
        <v>92</v>
      </c>
      <c r="S33" s="148"/>
      <c r="T33" s="164"/>
      <c r="U33" s="75" t="s">
        <v>69</v>
      </c>
      <c r="V33" s="149">
        <v>4</v>
      </c>
    </row>
    <row r="34" spans="1:26" ht="18" customHeight="1" x14ac:dyDescent="0.35">
      <c r="A34" s="93">
        <v>22</v>
      </c>
      <c r="B34" s="145" t="s">
        <v>428</v>
      </c>
      <c r="C34" s="163">
        <v>18</v>
      </c>
      <c r="D34" s="93" t="s">
        <v>187</v>
      </c>
      <c r="E34" s="93" t="s">
        <v>399</v>
      </c>
      <c r="F34" s="94" t="s">
        <v>280</v>
      </c>
      <c r="G34" s="94" t="s">
        <v>231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23</v>
      </c>
      <c r="Q34" s="96">
        <v>2</v>
      </c>
      <c r="R34" s="161">
        <v>46</v>
      </c>
      <c r="S34" s="148"/>
      <c r="T34" s="164"/>
      <c r="U34" s="75" t="s">
        <v>69</v>
      </c>
      <c r="V34" s="149">
        <v>2</v>
      </c>
    </row>
    <row r="35" spans="1:26" ht="18" customHeight="1" x14ac:dyDescent="0.35">
      <c r="A35" s="93">
        <v>5</v>
      </c>
      <c r="B35" s="145" t="s">
        <v>432</v>
      </c>
      <c r="C35" s="163">
        <v>4</v>
      </c>
      <c r="D35" s="93" t="s">
        <v>120</v>
      </c>
      <c r="E35" s="93" t="s">
        <v>393</v>
      </c>
      <c r="F35" s="94" t="s">
        <v>385</v>
      </c>
      <c r="G35" s="94" t="s">
        <v>231</v>
      </c>
      <c r="H35" s="95" t="s">
        <v>232</v>
      </c>
      <c r="I35" s="95"/>
      <c r="J35" s="171">
        <v>4.4156249999999994E-3</v>
      </c>
      <c r="K35" s="95"/>
      <c r="L35" s="95"/>
      <c r="M35" s="160"/>
      <c r="N35" s="160"/>
      <c r="O35" s="96">
        <v>1</v>
      </c>
      <c r="P35" s="97">
        <v>23</v>
      </c>
      <c r="Q35" s="96">
        <v>2</v>
      </c>
      <c r="R35" s="161">
        <v>46</v>
      </c>
      <c r="S35" s="148"/>
      <c r="T35" s="164"/>
      <c r="U35" s="75" t="s">
        <v>69</v>
      </c>
      <c r="V35" s="149">
        <v>2</v>
      </c>
    </row>
    <row r="36" spans="1:26" ht="18" customHeight="1" x14ac:dyDescent="0.35">
      <c r="A36" s="93">
        <v>22</v>
      </c>
      <c r="B36" s="145" t="s">
        <v>432</v>
      </c>
      <c r="C36" s="163">
        <v>16</v>
      </c>
      <c r="D36" s="93" t="s">
        <v>120</v>
      </c>
      <c r="E36" s="93" t="s">
        <v>393</v>
      </c>
      <c r="F36" s="94" t="s">
        <v>385</v>
      </c>
      <c r="G36" s="94" t="s">
        <v>231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1</v>
      </c>
      <c r="P36" s="97">
        <v>23</v>
      </c>
      <c r="Q36" s="96">
        <v>2</v>
      </c>
      <c r="R36" s="161">
        <v>46</v>
      </c>
      <c r="S36" s="148"/>
      <c r="T36" s="164"/>
      <c r="U36" s="75" t="s">
        <v>69</v>
      </c>
      <c r="V36" s="149">
        <v>2</v>
      </c>
    </row>
    <row r="37" spans="1:26" ht="18" customHeight="1" x14ac:dyDescent="0.35">
      <c r="A37" s="93">
        <v>24</v>
      </c>
      <c r="B37" s="145" t="s">
        <v>432</v>
      </c>
      <c r="C37" s="163">
        <v>18</v>
      </c>
      <c r="D37" s="93" t="s">
        <v>120</v>
      </c>
      <c r="E37" s="93" t="s">
        <v>393</v>
      </c>
      <c r="F37" s="94" t="s">
        <v>385</v>
      </c>
      <c r="G37" s="94" t="s">
        <v>231</v>
      </c>
      <c r="H37" s="95" t="s">
        <v>232</v>
      </c>
      <c r="I37" s="95"/>
      <c r="J37" s="171">
        <v>4.4156249999999994E-3</v>
      </c>
      <c r="K37" s="95"/>
      <c r="L37" s="95"/>
      <c r="M37" s="160"/>
      <c r="N37" s="160"/>
      <c r="O37" s="96">
        <v>1</v>
      </c>
      <c r="P37" s="97">
        <v>23</v>
      </c>
      <c r="Q37" s="96">
        <v>1</v>
      </c>
      <c r="R37" s="161">
        <v>23</v>
      </c>
      <c r="S37" s="148"/>
      <c r="T37" s="164"/>
      <c r="U37" s="75" t="s">
        <v>69</v>
      </c>
      <c r="V37" s="149">
        <v>1</v>
      </c>
    </row>
    <row r="38" spans="1:26" ht="18" customHeight="1" x14ac:dyDescent="0.35">
      <c r="A38" s="93">
        <v>26</v>
      </c>
      <c r="B38" s="145" t="s">
        <v>432</v>
      </c>
      <c r="C38" s="163">
        <v>19</v>
      </c>
      <c r="D38" s="93" t="s">
        <v>120</v>
      </c>
      <c r="E38" s="93" t="s">
        <v>393</v>
      </c>
      <c r="F38" s="94" t="s">
        <v>385</v>
      </c>
      <c r="G38" s="94" t="s">
        <v>231</v>
      </c>
      <c r="H38" s="95" t="s">
        <v>232</v>
      </c>
      <c r="I38" s="95"/>
      <c r="J38" s="171">
        <v>4.4156249999999994E-3</v>
      </c>
      <c r="K38" s="95"/>
      <c r="L38" s="95"/>
      <c r="M38" s="160"/>
      <c r="N38" s="160"/>
      <c r="O38" s="96">
        <v>1</v>
      </c>
      <c r="P38" s="97">
        <v>23</v>
      </c>
      <c r="Q38" s="96">
        <v>1</v>
      </c>
      <c r="R38" s="161">
        <v>23</v>
      </c>
      <c r="S38" s="148"/>
      <c r="T38" s="164"/>
      <c r="U38" s="75" t="s">
        <v>69</v>
      </c>
      <c r="V38" s="149">
        <v>1</v>
      </c>
    </row>
    <row r="41" spans="1:26" ht="18" customHeight="1" x14ac:dyDescent="0.35">
      <c r="A41" s="93">
        <v>1</v>
      </c>
      <c r="B41" s="145" t="s">
        <v>614</v>
      </c>
      <c r="C41" s="163"/>
      <c r="D41" s="93" t="s">
        <v>615</v>
      </c>
      <c r="E41" s="193" t="s">
        <v>616</v>
      </c>
      <c r="F41" s="94" t="s">
        <v>385</v>
      </c>
      <c r="G41" s="94" t="s">
        <v>231</v>
      </c>
      <c r="H41" s="95" t="s">
        <v>232</v>
      </c>
      <c r="I41" s="95"/>
      <c r="J41" s="178"/>
      <c r="K41" s="95" t="s">
        <v>283</v>
      </c>
      <c r="L41" s="95"/>
      <c r="M41" s="160"/>
      <c r="N41" s="160"/>
      <c r="O41" s="96">
        <v>1</v>
      </c>
      <c r="P41" s="97">
        <v>23</v>
      </c>
      <c r="Q41" s="96">
        <v>2</v>
      </c>
      <c r="R41" s="161">
        <v>46</v>
      </c>
      <c r="S41" s="148" t="s">
        <v>600</v>
      </c>
      <c r="T41" s="103" t="s">
        <v>614</v>
      </c>
      <c r="U41" s="75" t="s">
        <v>157</v>
      </c>
      <c r="V41" s="149">
        <v>2</v>
      </c>
    </row>
    <row r="42" spans="1:26" s="85" customFormat="1" ht="18" customHeight="1" x14ac:dyDescent="0.35">
      <c r="A42" s="93">
        <v>8</v>
      </c>
      <c r="B42" s="145" t="s">
        <v>614</v>
      </c>
      <c r="C42" s="163"/>
      <c r="D42" s="93" t="s">
        <v>617</v>
      </c>
      <c r="E42" s="193" t="s">
        <v>616</v>
      </c>
      <c r="F42" s="94" t="s">
        <v>385</v>
      </c>
      <c r="G42" s="94" t="s">
        <v>231</v>
      </c>
      <c r="H42" s="95" t="s">
        <v>232</v>
      </c>
      <c r="I42" s="95"/>
      <c r="J42" s="178"/>
      <c r="K42" s="95" t="s">
        <v>283</v>
      </c>
      <c r="L42" s="95"/>
      <c r="M42" s="160"/>
      <c r="N42" s="160"/>
      <c r="O42" s="96">
        <v>1</v>
      </c>
      <c r="P42" s="97">
        <v>23</v>
      </c>
      <c r="Q42" s="96">
        <v>2</v>
      </c>
      <c r="R42" s="161">
        <v>46</v>
      </c>
      <c r="S42" s="148" t="s">
        <v>600</v>
      </c>
      <c r="T42" s="103" t="s">
        <v>614</v>
      </c>
      <c r="U42" s="75" t="s">
        <v>157</v>
      </c>
      <c r="V42" s="149">
        <v>2</v>
      </c>
      <c r="W42"/>
      <c r="X42"/>
      <c r="Y42"/>
      <c r="Z42"/>
    </row>
    <row r="43" spans="1:26" ht="18" customHeight="1" x14ac:dyDescent="0.35">
      <c r="A43" s="93">
        <v>15</v>
      </c>
      <c r="B43" s="145" t="s">
        <v>614</v>
      </c>
      <c r="C43" s="163"/>
      <c r="D43" s="93" t="s">
        <v>618</v>
      </c>
      <c r="E43" s="193" t="s">
        <v>616</v>
      </c>
      <c r="F43" s="94" t="s">
        <v>385</v>
      </c>
      <c r="G43" s="94" t="s">
        <v>231</v>
      </c>
      <c r="H43" s="95" t="s">
        <v>232</v>
      </c>
      <c r="I43" s="95"/>
      <c r="J43" s="178"/>
      <c r="K43" s="95" t="s">
        <v>283</v>
      </c>
      <c r="L43" s="95"/>
      <c r="M43" s="160"/>
      <c r="N43" s="160"/>
      <c r="O43" s="96">
        <v>1</v>
      </c>
      <c r="P43" s="97">
        <v>23</v>
      </c>
      <c r="Q43" s="96">
        <v>2</v>
      </c>
      <c r="R43" s="161">
        <v>46</v>
      </c>
      <c r="S43" s="148" t="s">
        <v>600</v>
      </c>
      <c r="T43" s="103" t="s">
        <v>614</v>
      </c>
      <c r="U43" s="75" t="s">
        <v>157</v>
      </c>
      <c r="V43" s="149">
        <v>2</v>
      </c>
    </row>
    <row r="44" spans="1:26" ht="18" customHeight="1" thickBot="1" x14ac:dyDescent="0.4"/>
    <row r="45" spans="1:26" ht="18" customHeight="1" thickBot="1" x14ac:dyDescent="0.5">
      <c r="P45" s="99" t="s">
        <v>85</v>
      </c>
      <c r="R45" s="100">
        <f>SUM(R8:R44)</f>
        <v>1633</v>
      </c>
      <c r="T45" s="165"/>
      <c r="U45" s="101" t="s">
        <v>86</v>
      </c>
      <c r="V45" s="166">
        <f>SUBTOTAL(9,V8:V44)</f>
        <v>71</v>
      </c>
    </row>
    <row r="46" spans="1:26" ht="18" customHeight="1" thickTop="1" x14ac:dyDescent="0.35">
      <c r="W46" s="162"/>
      <c r="X46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CBE5-A329-4BA8-B7FC-346A837F8160}">
  <sheetPr>
    <pageSetUpPr fitToPage="1"/>
  </sheetPr>
  <dimension ref="A1:X39"/>
  <sheetViews>
    <sheetView topLeftCell="A23" zoomScaleNormal="100" workbookViewId="0">
      <selection activeCell="N23" sqref="N1:V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f t="shared" ref="A10" si="0">A9+1</f>
        <v>1</v>
      </c>
      <c r="B10" s="145" t="s">
        <v>427</v>
      </c>
      <c r="C10" s="163">
        <v>5</v>
      </c>
      <c r="D10" s="93" t="s">
        <v>133</v>
      </c>
      <c r="E10" s="93" t="s">
        <v>402</v>
      </c>
      <c r="F10" s="94" t="s">
        <v>404</v>
      </c>
      <c r="G10" s="94" t="s">
        <v>231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2</v>
      </c>
      <c r="P10" s="97">
        <v>29</v>
      </c>
      <c r="Q10" s="96">
        <v>2</v>
      </c>
      <c r="R10" s="161">
        <f t="shared" ref="R10" si="1">O10*P10*Q10</f>
        <v>116</v>
      </c>
      <c r="S10" s="148"/>
      <c r="T10" s="164"/>
      <c r="U10" s="75" t="s">
        <v>69</v>
      </c>
      <c r="V10" s="149">
        <f t="shared" ref="V10" si="2">O10*Q10</f>
        <v>4</v>
      </c>
    </row>
    <row r="13" spans="1:22" ht="18" customHeight="1" x14ac:dyDescent="0.35">
      <c r="A13" s="93">
        <v>6</v>
      </c>
      <c r="B13" s="145" t="s">
        <v>516</v>
      </c>
      <c r="C13" s="163">
        <v>6</v>
      </c>
      <c r="D13" s="93" t="s">
        <v>133</v>
      </c>
      <c r="E13" s="93" t="s">
        <v>517</v>
      </c>
      <c r="F13" s="94" t="s">
        <v>159</v>
      </c>
      <c r="G13" s="94" t="s">
        <v>231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29</v>
      </c>
      <c r="Q13" s="96">
        <v>2</v>
      </c>
      <c r="R13" s="161">
        <v>116</v>
      </c>
      <c r="S13" s="148" t="s">
        <v>494</v>
      </c>
      <c r="T13" s="164"/>
      <c r="U13" s="75" t="s">
        <v>69</v>
      </c>
      <c r="V13" s="149">
        <v>4</v>
      </c>
    </row>
    <row r="14" spans="1:22" ht="18" customHeight="1" x14ac:dyDescent="0.35">
      <c r="A14" s="93">
        <v>12</v>
      </c>
      <c r="B14" s="145" t="s">
        <v>516</v>
      </c>
      <c r="C14" s="163">
        <v>12</v>
      </c>
      <c r="D14" s="93" t="s">
        <v>133</v>
      </c>
      <c r="E14" s="93" t="s">
        <v>517</v>
      </c>
      <c r="F14" s="94" t="s">
        <v>159</v>
      </c>
      <c r="G14" s="94" t="s">
        <v>231</v>
      </c>
      <c r="H14" s="95" t="s">
        <v>248</v>
      </c>
      <c r="I14" s="95"/>
      <c r="J14" s="160"/>
      <c r="K14" s="95" t="s">
        <v>249</v>
      </c>
      <c r="L14" s="95"/>
      <c r="M14" s="160"/>
      <c r="N14" s="160"/>
      <c r="O14" s="96">
        <v>2</v>
      </c>
      <c r="P14" s="97">
        <v>29</v>
      </c>
      <c r="Q14" s="96">
        <v>1</v>
      </c>
      <c r="R14" s="161">
        <v>58</v>
      </c>
      <c r="S14" s="148" t="s">
        <v>494</v>
      </c>
      <c r="T14" s="164"/>
      <c r="U14" s="75" t="s">
        <v>69</v>
      </c>
      <c r="V14" s="149">
        <v>2</v>
      </c>
    </row>
    <row r="17" spans="1:22" ht="18" customHeight="1" x14ac:dyDescent="0.35">
      <c r="A17" s="96">
        <v>1</v>
      </c>
      <c r="B17" s="177" t="s">
        <v>531</v>
      </c>
      <c r="C17" s="163"/>
      <c r="D17" s="93" t="s">
        <v>532</v>
      </c>
      <c r="E17" s="93" t="s">
        <v>533</v>
      </c>
      <c r="F17" s="94" t="s">
        <v>263</v>
      </c>
      <c r="G17" s="94" t="s">
        <v>231</v>
      </c>
      <c r="H17" s="95" t="s">
        <v>248</v>
      </c>
      <c r="I17" s="95"/>
      <c r="J17" s="160"/>
      <c r="K17" s="95" t="s">
        <v>249</v>
      </c>
      <c r="L17" s="95"/>
      <c r="M17" s="160"/>
      <c r="N17" s="160"/>
      <c r="O17" s="96">
        <v>1</v>
      </c>
      <c r="P17" s="97">
        <v>29</v>
      </c>
      <c r="Q17" s="96">
        <v>2</v>
      </c>
      <c r="R17" s="161">
        <v>58</v>
      </c>
      <c r="S17" s="148" t="s">
        <v>494</v>
      </c>
      <c r="T17" s="103" t="s">
        <v>592</v>
      </c>
      <c r="U17" s="75" t="s">
        <v>157</v>
      </c>
      <c r="V17" s="149">
        <v>2</v>
      </c>
    </row>
    <row r="18" spans="1:22" ht="18" customHeight="1" x14ac:dyDescent="0.35">
      <c r="A18" s="96">
        <v>8</v>
      </c>
      <c r="B18" s="177" t="s">
        <v>531</v>
      </c>
      <c r="C18" s="163"/>
      <c r="D18" s="93" t="s">
        <v>229</v>
      </c>
      <c r="E18" s="93" t="s">
        <v>533</v>
      </c>
      <c r="F18" s="94" t="s">
        <v>263</v>
      </c>
      <c r="G18" s="94" t="s">
        <v>231</v>
      </c>
      <c r="H18" s="95" t="s">
        <v>248</v>
      </c>
      <c r="I18" s="95"/>
      <c r="J18" s="160"/>
      <c r="K18" s="95" t="s">
        <v>249</v>
      </c>
      <c r="L18" s="95"/>
      <c r="M18" s="160"/>
      <c r="N18" s="160"/>
      <c r="O18" s="96">
        <v>1</v>
      </c>
      <c r="P18" s="97">
        <v>29</v>
      </c>
      <c r="Q18" s="96">
        <v>2</v>
      </c>
      <c r="R18" s="161">
        <v>58</v>
      </c>
      <c r="S18" s="148" t="s">
        <v>494</v>
      </c>
      <c r="T18" s="103"/>
      <c r="U18" s="75" t="s">
        <v>157</v>
      </c>
      <c r="V18" s="149">
        <v>2</v>
      </c>
    </row>
    <row r="19" spans="1:22" ht="18" customHeight="1" x14ac:dyDescent="0.35">
      <c r="A19" s="96">
        <v>17</v>
      </c>
      <c r="B19" s="177" t="s">
        <v>531</v>
      </c>
      <c r="C19" s="163"/>
      <c r="D19" s="93" t="s">
        <v>452</v>
      </c>
      <c r="E19" s="93" t="s">
        <v>533</v>
      </c>
      <c r="F19" s="94" t="s">
        <v>263</v>
      </c>
      <c r="G19" s="94" t="s">
        <v>231</v>
      </c>
      <c r="H19" s="95" t="s">
        <v>248</v>
      </c>
      <c r="I19" s="95"/>
      <c r="J19" s="160"/>
      <c r="K19" s="95" t="s">
        <v>249</v>
      </c>
      <c r="L19" s="95"/>
      <c r="M19" s="160"/>
      <c r="N19" s="160"/>
      <c r="O19" s="96">
        <v>1</v>
      </c>
      <c r="P19" s="97">
        <v>29</v>
      </c>
      <c r="Q19" s="96">
        <v>2</v>
      </c>
      <c r="R19" s="161">
        <v>58</v>
      </c>
      <c r="S19" s="148" t="s">
        <v>494</v>
      </c>
      <c r="T19" s="103"/>
      <c r="U19" s="75" t="s">
        <v>157</v>
      </c>
      <c r="V19" s="149">
        <v>2</v>
      </c>
    </row>
    <row r="20" spans="1:22" ht="18" customHeight="1" x14ac:dyDescent="0.35">
      <c r="A20" s="96">
        <v>2</v>
      </c>
      <c r="B20" s="177" t="s">
        <v>538</v>
      </c>
      <c r="C20" s="163"/>
      <c r="D20" s="93" t="s">
        <v>80</v>
      </c>
      <c r="E20" s="93" t="s">
        <v>539</v>
      </c>
      <c r="F20" s="94" t="s">
        <v>540</v>
      </c>
      <c r="G20" s="94" t="s">
        <v>231</v>
      </c>
      <c r="H20" s="95" t="s">
        <v>248</v>
      </c>
      <c r="I20" s="95"/>
      <c r="J20" s="160"/>
      <c r="K20" s="95" t="s">
        <v>249</v>
      </c>
      <c r="L20" s="95"/>
      <c r="M20" s="160"/>
      <c r="N20" s="160"/>
      <c r="O20" s="96">
        <v>1</v>
      </c>
      <c r="P20" s="97">
        <v>29</v>
      </c>
      <c r="Q20" s="96">
        <v>2</v>
      </c>
      <c r="R20" s="161">
        <v>58</v>
      </c>
      <c r="S20" s="148" t="s">
        <v>494</v>
      </c>
      <c r="T20" s="164"/>
      <c r="U20" s="75" t="s">
        <v>157</v>
      </c>
      <c r="V20" s="149">
        <v>2</v>
      </c>
    </row>
    <row r="21" spans="1:22" ht="18" customHeight="1" x14ac:dyDescent="0.35">
      <c r="A21" s="96">
        <v>3</v>
      </c>
      <c r="B21" s="177" t="s">
        <v>541</v>
      </c>
      <c r="C21" s="163"/>
      <c r="D21" s="93" t="s">
        <v>376</v>
      </c>
      <c r="E21" s="93" t="s">
        <v>542</v>
      </c>
      <c r="F21" s="94" t="s">
        <v>263</v>
      </c>
      <c r="G21" s="94" t="s">
        <v>231</v>
      </c>
      <c r="H21" s="95" t="s">
        <v>248</v>
      </c>
      <c r="I21" s="95"/>
      <c r="J21" s="160"/>
      <c r="K21" s="95" t="s">
        <v>249</v>
      </c>
      <c r="L21" s="95"/>
      <c r="M21" s="160"/>
      <c r="N21" s="160"/>
      <c r="O21" s="96">
        <v>1</v>
      </c>
      <c r="P21" s="97">
        <v>29</v>
      </c>
      <c r="Q21" s="96">
        <v>2</v>
      </c>
      <c r="R21" s="161">
        <v>58</v>
      </c>
      <c r="S21" s="148" t="s">
        <v>494</v>
      </c>
      <c r="U21" s="75" t="s">
        <v>157</v>
      </c>
      <c r="V21" s="149">
        <v>2</v>
      </c>
    </row>
    <row r="24" spans="1:22" ht="18" customHeight="1" x14ac:dyDescent="0.35">
      <c r="A24" s="93">
        <v>1</v>
      </c>
      <c r="B24" s="145" t="s">
        <v>601</v>
      </c>
      <c r="C24" s="163"/>
      <c r="D24" s="93" t="s">
        <v>187</v>
      </c>
      <c r="E24" s="193" t="s">
        <v>602</v>
      </c>
      <c r="F24" s="94" t="s">
        <v>385</v>
      </c>
      <c r="G24" s="94" t="s">
        <v>231</v>
      </c>
      <c r="H24" s="95" t="s">
        <v>248</v>
      </c>
      <c r="I24" s="95"/>
      <c r="J24" s="178"/>
      <c r="K24" s="95" t="s">
        <v>249</v>
      </c>
      <c r="L24" s="95"/>
      <c r="M24" s="160"/>
      <c r="N24" s="160"/>
      <c r="O24" s="96">
        <v>1</v>
      </c>
      <c r="P24" s="97">
        <v>29</v>
      </c>
      <c r="Q24" s="96">
        <v>2</v>
      </c>
      <c r="R24" s="161">
        <v>58</v>
      </c>
      <c r="S24" s="148" t="s">
        <v>600</v>
      </c>
      <c r="T24" s="103" t="s">
        <v>601</v>
      </c>
      <c r="U24" s="75" t="s">
        <v>157</v>
      </c>
      <c r="V24" s="149">
        <v>2</v>
      </c>
    </row>
    <row r="25" spans="1:22" ht="18" customHeight="1" x14ac:dyDescent="0.35">
      <c r="A25" s="93">
        <v>8</v>
      </c>
      <c r="B25" s="145" t="s">
        <v>601</v>
      </c>
      <c r="C25" s="163"/>
      <c r="D25" s="93" t="s">
        <v>186</v>
      </c>
      <c r="E25" s="193" t="s">
        <v>602</v>
      </c>
      <c r="F25" s="94" t="s">
        <v>385</v>
      </c>
      <c r="G25" s="94" t="s">
        <v>231</v>
      </c>
      <c r="H25" s="95" t="s">
        <v>248</v>
      </c>
      <c r="I25" s="95"/>
      <c r="J25" s="178"/>
      <c r="K25" s="95" t="s">
        <v>249</v>
      </c>
      <c r="L25" s="95"/>
      <c r="M25" s="160"/>
      <c r="N25" s="160"/>
      <c r="O25" s="96">
        <v>1</v>
      </c>
      <c r="P25" s="97">
        <v>29</v>
      </c>
      <c r="Q25" s="96">
        <v>2</v>
      </c>
      <c r="R25" s="161">
        <v>58</v>
      </c>
      <c r="S25" s="148" t="s">
        <v>600</v>
      </c>
      <c r="U25" s="75" t="s">
        <v>157</v>
      </c>
      <c r="V25" s="149">
        <v>2</v>
      </c>
    </row>
    <row r="26" spans="1:22" ht="18" customHeight="1" x14ac:dyDescent="0.35">
      <c r="A26" s="93">
        <v>15</v>
      </c>
      <c r="B26" s="145" t="s">
        <v>601</v>
      </c>
      <c r="C26" s="163"/>
      <c r="D26" s="93" t="s">
        <v>120</v>
      </c>
      <c r="E26" s="193" t="s">
        <v>602</v>
      </c>
      <c r="F26" s="94" t="s">
        <v>385</v>
      </c>
      <c r="G26" s="94" t="s">
        <v>231</v>
      </c>
      <c r="H26" s="95" t="s">
        <v>248</v>
      </c>
      <c r="I26" s="95"/>
      <c r="J26" s="171">
        <v>7.8500000000000011E-3</v>
      </c>
      <c r="K26" s="95"/>
      <c r="L26" s="95"/>
      <c r="M26" s="160"/>
      <c r="N26" s="160"/>
      <c r="O26" s="96">
        <v>2</v>
      </c>
      <c r="P26" s="97">
        <v>29</v>
      </c>
      <c r="Q26" s="96">
        <v>2</v>
      </c>
      <c r="R26" s="161">
        <v>116</v>
      </c>
      <c r="S26" s="148" t="s">
        <v>604</v>
      </c>
      <c r="U26" s="75" t="s">
        <v>157</v>
      </c>
      <c r="V26" s="149">
        <v>4</v>
      </c>
    </row>
    <row r="27" spans="1:22" ht="18" customHeight="1" x14ac:dyDescent="0.35">
      <c r="A27" s="93">
        <v>1</v>
      </c>
      <c r="B27" s="145" t="s">
        <v>606</v>
      </c>
      <c r="C27" s="163"/>
      <c r="D27" s="93" t="s">
        <v>607</v>
      </c>
      <c r="E27" s="193" t="s">
        <v>602</v>
      </c>
      <c r="F27" s="94" t="s">
        <v>385</v>
      </c>
      <c r="G27" s="94" t="s">
        <v>231</v>
      </c>
      <c r="H27" s="95" t="s">
        <v>248</v>
      </c>
      <c r="I27" s="95"/>
      <c r="J27" s="178"/>
      <c r="K27" s="95" t="s">
        <v>249</v>
      </c>
      <c r="L27" s="95"/>
      <c r="M27" s="160"/>
      <c r="N27" s="160"/>
      <c r="O27" s="96">
        <v>1</v>
      </c>
      <c r="P27" s="97">
        <v>29</v>
      </c>
      <c r="Q27" s="96">
        <v>2</v>
      </c>
      <c r="R27" s="161">
        <v>58</v>
      </c>
      <c r="S27" s="148" t="s">
        <v>600</v>
      </c>
      <c r="T27" s="103" t="s">
        <v>606</v>
      </c>
      <c r="U27" s="75" t="s">
        <v>157</v>
      </c>
      <c r="V27" s="149">
        <v>2</v>
      </c>
    </row>
    <row r="28" spans="1:22" ht="18" customHeight="1" x14ac:dyDescent="0.35">
      <c r="A28" s="93">
        <v>10</v>
      </c>
      <c r="B28" s="145" t="s">
        <v>606</v>
      </c>
      <c r="C28" s="163"/>
      <c r="D28" s="93" t="s">
        <v>608</v>
      </c>
      <c r="E28" s="193" t="s">
        <v>602</v>
      </c>
      <c r="F28" s="94" t="s">
        <v>385</v>
      </c>
      <c r="G28" s="94" t="s">
        <v>231</v>
      </c>
      <c r="H28" s="95" t="s">
        <v>248</v>
      </c>
      <c r="I28" s="95"/>
      <c r="J28" s="178"/>
      <c r="K28" s="95" t="s">
        <v>249</v>
      </c>
      <c r="L28" s="95"/>
      <c r="M28" s="160"/>
      <c r="N28" s="160"/>
      <c r="O28" s="96">
        <v>1</v>
      </c>
      <c r="P28" s="97">
        <v>29</v>
      </c>
      <c r="Q28" s="96">
        <v>2</v>
      </c>
      <c r="R28" s="161">
        <v>58</v>
      </c>
      <c r="S28" s="148" t="s">
        <v>600</v>
      </c>
      <c r="U28" s="75" t="s">
        <v>157</v>
      </c>
      <c r="V28" s="149">
        <v>2</v>
      </c>
    </row>
    <row r="29" spans="1:22" ht="18" customHeight="1" x14ac:dyDescent="0.35">
      <c r="A29" s="93">
        <v>1</v>
      </c>
      <c r="B29" s="145" t="s">
        <v>609</v>
      </c>
      <c r="C29" s="163"/>
      <c r="D29" s="93" t="s">
        <v>178</v>
      </c>
      <c r="E29" s="193" t="s">
        <v>610</v>
      </c>
      <c r="F29" s="94" t="s">
        <v>385</v>
      </c>
      <c r="G29" s="94" t="s">
        <v>231</v>
      </c>
      <c r="H29" s="95" t="s">
        <v>248</v>
      </c>
      <c r="I29" s="95"/>
      <c r="J29" s="178"/>
      <c r="K29" s="95" t="s">
        <v>249</v>
      </c>
      <c r="L29" s="95"/>
      <c r="M29" s="160"/>
      <c r="N29" s="160"/>
      <c r="O29" s="96">
        <v>1</v>
      </c>
      <c r="P29" s="97">
        <v>29</v>
      </c>
      <c r="Q29" s="96">
        <v>2</v>
      </c>
      <c r="R29" s="161">
        <v>58</v>
      </c>
      <c r="S29" s="148" t="s">
        <v>600</v>
      </c>
      <c r="T29" s="103" t="s">
        <v>609</v>
      </c>
      <c r="U29" s="75" t="s">
        <v>157</v>
      </c>
      <c r="V29" s="149">
        <v>2</v>
      </c>
    </row>
    <row r="30" spans="1:22" ht="18" customHeight="1" x14ac:dyDescent="0.35">
      <c r="A30" s="93">
        <v>9</v>
      </c>
      <c r="B30" s="145" t="s">
        <v>609</v>
      </c>
      <c r="C30" s="163"/>
      <c r="D30" s="93" t="s">
        <v>285</v>
      </c>
      <c r="E30" s="193" t="s">
        <v>610</v>
      </c>
      <c r="F30" s="94" t="s">
        <v>385</v>
      </c>
      <c r="G30" s="94" t="s">
        <v>231</v>
      </c>
      <c r="H30" s="95" t="s">
        <v>248</v>
      </c>
      <c r="I30" s="95"/>
      <c r="J30" s="178"/>
      <c r="K30" s="95" t="s">
        <v>249</v>
      </c>
      <c r="L30" s="95"/>
      <c r="M30" s="160"/>
      <c r="N30" s="160"/>
      <c r="O30" s="96">
        <v>1</v>
      </c>
      <c r="P30" s="97">
        <v>29</v>
      </c>
      <c r="Q30" s="96">
        <v>2</v>
      </c>
      <c r="R30" s="161">
        <v>58</v>
      </c>
      <c r="S30" s="148" t="s">
        <v>600</v>
      </c>
      <c r="U30" s="75" t="s">
        <v>157</v>
      </c>
      <c r="V30" s="149">
        <v>2</v>
      </c>
    </row>
    <row r="31" spans="1:22" ht="18" customHeight="1" x14ac:dyDescent="0.35">
      <c r="A31" s="93">
        <v>1</v>
      </c>
      <c r="B31" s="145" t="s">
        <v>611</v>
      </c>
      <c r="C31" s="163"/>
      <c r="D31" s="93" t="s">
        <v>188</v>
      </c>
      <c r="E31" s="193" t="s">
        <v>610</v>
      </c>
      <c r="F31" s="94" t="s">
        <v>385</v>
      </c>
      <c r="G31" s="94" t="s">
        <v>231</v>
      </c>
      <c r="H31" s="95" t="s">
        <v>248</v>
      </c>
      <c r="I31" s="95"/>
      <c r="J31" s="178"/>
      <c r="K31" s="95" t="s">
        <v>249</v>
      </c>
      <c r="L31" s="95"/>
      <c r="M31" s="160"/>
      <c r="N31" s="160"/>
      <c r="O31" s="96">
        <v>1</v>
      </c>
      <c r="P31" s="97">
        <v>29</v>
      </c>
      <c r="Q31" s="96">
        <v>2</v>
      </c>
      <c r="R31" s="161">
        <v>58</v>
      </c>
      <c r="S31" s="148" t="s">
        <v>600</v>
      </c>
      <c r="T31" s="103" t="s">
        <v>611</v>
      </c>
      <c r="U31" s="75" t="s">
        <v>157</v>
      </c>
      <c r="V31" s="149">
        <v>2</v>
      </c>
    </row>
    <row r="32" spans="1:22" ht="18" customHeight="1" x14ac:dyDescent="0.35">
      <c r="A32" s="93">
        <v>8</v>
      </c>
      <c r="B32" s="145" t="s">
        <v>611</v>
      </c>
      <c r="C32" s="163"/>
      <c r="D32" s="93" t="s">
        <v>172</v>
      </c>
      <c r="E32" s="193" t="s">
        <v>610</v>
      </c>
      <c r="F32" s="94" t="s">
        <v>385</v>
      </c>
      <c r="G32" s="94" t="s">
        <v>231</v>
      </c>
      <c r="H32" s="95" t="s">
        <v>248</v>
      </c>
      <c r="I32" s="95"/>
      <c r="J32" s="178"/>
      <c r="K32" s="95" t="s">
        <v>249</v>
      </c>
      <c r="L32" s="95"/>
      <c r="M32" s="160"/>
      <c r="N32" s="160"/>
      <c r="O32" s="96">
        <v>1</v>
      </c>
      <c r="P32" s="97">
        <v>29</v>
      </c>
      <c r="Q32" s="96">
        <v>2</v>
      </c>
      <c r="R32" s="161">
        <v>58</v>
      </c>
      <c r="S32" s="148" t="s">
        <v>600</v>
      </c>
      <c r="U32" s="75" t="s">
        <v>157</v>
      </c>
      <c r="V32" s="149">
        <v>2</v>
      </c>
    </row>
    <row r="33" spans="1:24" ht="18" customHeight="1" x14ac:dyDescent="0.35">
      <c r="A33" s="93">
        <v>1</v>
      </c>
      <c r="B33" s="145" t="s">
        <v>612</v>
      </c>
      <c r="C33" s="163"/>
      <c r="D33" s="93" t="s">
        <v>72</v>
      </c>
      <c r="E33" s="193" t="s">
        <v>610</v>
      </c>
      <c r="F33" s="94" t="s">
        <v>385</v>
      </c>
      <c r="G33" s="94" t="s">
        <v>231</v>
      </c>
      <c r="H33" s="95" t="s">
        <v>248</v>
      </c>
      <c r="I33" s="95"/>
      <c r="J33" s="178"/>
      <c r="K33" s="95" t="s">
        <v>249</v>
      </c>
      <c r="L33" s="95"/>
      <c r="M33" s="160"/>
      <c r="N33" s="160"/>
      <c r="O33" s="96">
        <v>1</v>
      </c>
      <c r="P33" s="97">
        <v>29</v>
      </c>
      <c r="Q33" s="96">
        <v>2</v>
      </c>
      <c r="R33" s="161">
        <v>58</v>
      </c>
      <c r="S33" s="148" t="s">
        <v>600</v>
      </c>
      <c r="T33" s="103" t="s">
        <v>612</v>
      </c>
      <c r="U33" s="75" t="s">
        <v>157</v>
      </c>
      <c r="V33" s="149">
        <v>2</v>
      </c>
    </row>
    <row r="34" spans="1:24" ht="18" customHeight="1" x14ac:dyDescent="0.35">
      <c r="A34" s="93">
        <v>9</v>
      </c>
      <c r="B34" s="145" t="s">
        <v>612</v>
      </c>
      <c r="C34" s="163"/>
      <c r="D34" s="93" t="s">
        <v>70</v>
      </c>
      <c r="E34" s="193" t="s">
        <v>610</v>
      </c>
      <c r="F34" s="94" t="s">
        <v>385</v>
      </c>
      <c r="G34" s="94" t="s">
        <v>231</v>
      </c>
      <c r="H34" s="95" t="s">
        <v>248</v>
      </c>
      <c r="I34" s="95"/>
      <c r="J34" s="178"/>
      <c r="K34" s="95" t="s">
        <v>249</v>
      </c>
      <c r="L34" s="95"/>
      <c r="M34" s="160"/>
      <c r="N34" s="160"/>
      <c r="O34" s="96">
        <v>1</v>
      </c>
      <c r="P34" s="97">
        <v>29</v>
      </c>
      <c r="Q34" s="96">
        <v>2</v>
      </c>
      <c r="R34" s="161">
        <v>58</v>
      </c>
      <c r="S34" s="148" t="s">
        <v>600</v>
      </c>
      <c r="T34" s="125" t="s">
        <v>612</v>
      </c>
      <c r="U34" s="75" t="s">
        <v>157</v>
      </c>
      <c r="V34" s="149">
        <v>2</v>
      </c>
    </row>
    <row r="35" spans="1:24" ht="18" customHeight="1" x14ac:dyDescent="0.35">
      <c r="A35" s="93">
        <v>1</v>
      </c>
      <c r="B35" s="145" t="s">
        <v>613</v>
      </c>
      <c r="C35" s="163"/>
      <c r="D35" s="93" t="s">
        <v>80</v>
      </c>
      <c r="E35" s="193" t="s">
        <v>610</v>
      </c>
      <c r="F35" s="94" t="s">
        <v>385</v>
      </c>
      <c r="G35" s="94" t="s">
        <v>231</v>
      </c>
      <c r="H35" s="95" t="s">
        <v>248</v>
      </c>
      <c r="I35" s="95"/>
      <c r="J35" s="178"/>
      <c r="K35" s="95" t="s">
        <v>249</v>
      </c>
      <c r="L35" s="95"/>
      <c r="M35" s="160"/>
      <c r="N35" s="160"/>
      <c r="O35" s="96">
        <v>1</v>
      </c>
      <c r="P35" s="97">
        <v>29</v>
      </c>
      <c r="Q35" s="96">
        <v>2</v>
      </c>
      <c r="R35" s="161">
        <v>58</v>
      </c>
      <c r="S35" s="148" t="s">
        <v>600</v>
      </c>
      <c r="T35" s="103" t="s">
        <v>613</v>
      </c>
      <c r="U35" s="75" t="s">
        <v>157</v>
      </c>
      <c r="V35" s="149">
        <v>2</v>
      </c>
    </row>
    <row r="36" spans="1:24" ht="18" customHeight="1" x14ac:dyDescent="0.35">
      <c r="A36" s="93">
        <v>8</v>
      </c>
      <c r="B36" s="145" t="s">
        <v>613</v>
      </c>
      <c r="C36" s="163"/>
      <c r="D36" s="93" t="s">
        <v>124</v>
      </c>
      <c r="E36" s="193" t="s">
        <v>610</v>
      </c>
      <c r="F36" s="94" t="s">
        <v>385</v>
      </c>
      <c r="G36" s="94" t="s">
        <v>231</v>
      </c>
      <c r="H36" s="95" t="s">
        <v>248</v>
      </c>
      <c r="I36" s="95"/>
      <c r="J36" s="178"/>
      <c r="K36" s="95" t="s">
        <v>249</v>
      </c>
      <c r="L36" s="95"/>
      <c r="M36" s="160"/>
      <c r="N36" s="160"/>
      <c r="O36" s="96">
        <v>1</v>
      </c>
      <c r="P36" s="97">
        <v>29</v>
      </c>
      <c r="Q36" s="96">
        <v>2</v>
      </c>
      <c r="R36" s="161">
        <v>58</v>
      </c>
      <c r="S36" s="148" t="s">
        <v>600</v>
      </c>
      <c r="T36" s="125" t="s">
        <v>613</v>
      </c>
      <c r="U36" s="75" t="s">
        <v>157</v>
      </c>
      <c r="V36" s="149">
        <v>2</v>
      </c>
    </row>
    <row r="37" spans="1:24" ht="18" customHeight="1" thickBot="1" x14ac:dyDescent="0.4"/>
    <row r="38" spans="1:24" ht="18" customHeight="1" thickBot="1" x14ac:dyDescent="0.5">
      <c r="P38" s="99" t="s">
        <v>85</v>
      </c>
      <c r="R38" s="100">
        <f>SUM(R8:R37)</f>
        <v>1392</v>
      </c>
      <c r="T38" s="165"/>
      <c r="U38" s="101" t="s">
        <v>86</v>
      </c>
      <c r="V38" s="166">
        <f>SUBTOTAL(9,V8:V37)</f>
        <v>48</v>
      </c>
    </row>
    <row r="39" spans="1:24" ht="18" customHeight="1" thickTop="1" x14ac:dyDescent="0.35">
      <c r="W39" s="162"/>
      <c r="X39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D9B-1DBF-4549-B948-FFA142FBB259}">
  <sheetPr>
    <pageSetUpPr fitToPage="1"/>
  </sheetPr>
  <dimension ref="A1:X18"/>
  <sheetViews>
    <sheetView zoomScaleNormal="100" workbookViewId="0">
      <selection activeCell="P22" sqref="P22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249</v>
      </c>
      <c r="I11" s="95"/>
      <c r="J11" s="160"/>
      <c r="K11" s="95" t="s">
        <v>307</v>
      </c>
      <c r="L11" s="95"/>
      <c r="M11" s="160"/>
      <c r="N11" s="160"/>
      <c r="O11" s="96">
        <v>2</v>
      </c>
      <c r="P11" s="97">
        <v>35</v>
      </c>
      <c r="Q11" s="96">
        <v>2</v>
      </c>
      <c r="R11" s="161">
        <f>O11*P11*Q11</f>
        <v>140</v>
      </c>
      <c r="S11" s="148" t="s">
        <v>494</v>
      </c>
      <c r="U11" s="75" t="s">
        <v>157</v>
      </c>
      <c r="V11" s="149">
        <f>O11*Q11</f>
        <v>4</v>
      </c>
    </row>
    <row r="14" spans="1:22" ht="18" customHeight="1" x14ac:dyDescent="0.35">
      <c r="A14" s="93">
        <f t="shared" ref="A14" si="1">A13+1</f>
        <v>1</v>
      </c>
      <c r="B14" s="145" t="s">
        <v>609</v>
      </c>
      <c r="C14" s="163"/>
      <c r="D14" s="93" t="s">
        <v>285</v>
      </c>
      <c r="E14" s="193" t="s">
        <v>610</v>
      </c>
      <c r="F14" s="94" t="s">
        <v>385</v>
      </c>
      <c r="G14" s="94" t="s">
        <v>231</v>
      </c>
      <c r="H14" s="95" t="s">
        <v>249</v>
      </c>
      <c r="I14" s="95"/>
      <c r="J14" s="178"/>
      <c r="K14" s="95" t="s">
        <v>307</v>
      </c>
      <c r="L14" s="95"/>
      <c r="M14" s="160"/>
      <c r="N14" s="160"/>
      <c r="O14" s="96">
        <v>1</v>
      </c>
      <c r="P14" s="97">
        <v>35</v>
      </c>
      <c r="Q14" s="96">
        <v>2</v>
      </c>
      <c r="R14" s="161">
        <f t="shared" ref="R14" si="2">O14*P14*Q14</f>
        <v>70</v>
      </c>
      <c r="S14" s="148" t="s">
        <v>600</v>
      </c>
      <c r="U14" s="75" t="s">
        <v>157</v>
      </c>
      <c r="V14" s="149">
        <f t="shared" ref="V14" si="3">O14*Q14</f>
        <v>2</v>
      </c>
    </row>
    <row r="16" spans="1:22" ht="18" customHeight="1" thickBot="1" x14ac:dyDescent="0.4"/>
    <row r="17" spans="16:24" ht="18" customHeight="1" thickBot="1" x14ac:dyDescent="0.5">
      <c r="P17" s="99" t="s">
        <v>85</v>
      </c>
      <c r="R17" s="100">
        <f>SUM(R8:R16)</f>
        <v>210</v>
      </c>
      <c r="T17" s="165"/>
      <c r="U17" s="101" t="s">
        <v>86</v>
      </c>
      <c r="V17" s="166">
        <f>SUBTOTAL(9,V8:V16)</f>
        <v>6</v>
      </c>
    </row>
    <row r="18" spans="16:24" ht="18" customHeight="1" thickTop="1" x14ac:dyDescent="0.35">
      <c r="W18" s="162"/>
      <c r="X18" s="162"/>
    </row>
  </sheetData>
  <autoFilter ref="A8:W15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0AE8-8A4D-4B0C-B1A9-1796B3B0CE66}">
  <sheetPr>
    <pageSetUpPr fitToPage="1"/>
  </sheetPr>
  <dimension ref="A1:X15"/>
  <sheetViews>
    <sheetView topLeftCell="A3" zoomScaleNormal="100" workbookViewId="0">
      <selection activeCell="G27" sqref="G27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hidden="1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4" ht="18" customHeight="1" x14ac:dyDescent="0.35">
      <c r="A11" s="96">
        <f t="shared" ref="A11" si="0">A10+1</f>
        <v>1</v>
      </c>
      <c r="B11" s="177" t="s">
        <v>543</v>
      </c>
      <c r="C11" s="163"/>
      <c r="D11" s="93" t="s">
        <v>189</v>
      </c>
      <c r="E11" s="93" t="s">
        <v>544</v>
      </c>
      <c r="F11" s="94" t="s">
        <v>385</v>
      </c>
      <c r="G11" s="94" t="s">
        <v>231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2</v>
      </c>
      <c r="P11" s="97">
        <v>47</v>
      </c>
      <c r="Q11" s="96">
        <v>4</v>
      </c>
      <c r="R11" s="161">
        <f>O11*P11*Q11</f>
        <v>376</v>
      </c>
      <c r="S11" s="148" t="s">
        <v>494</v>
      </c>
      <c r="U11" s="75" t="s">
        <v>157</v>
      </c>
      <c r="V11" s="149">
        <f>O11*Q11</f>
        <v>8</v>
      </c>
    </row>
    <row r="13" spans="1:24" ht="18" customHeight="1" thickBot="1" x14ac:dyDescent="0.4"/>
    <row r="14" spans="1:24" ht="18" customHeight="1" thickBot="1" x14ac:dyDescent="0.5">
      <c r="P14" s="99" t="s">
        <v>85</v>
      </c>
      <c r="R14" s="100">
        <f>SUM(R8:R13)</f>
        <v>376</v>
      </c>
      <c r="T14" s="165"/>
      <c r="U14" s="101" t="s">
        <v>86</v>
      </c>
      <c r="V14" s="166">
        <f>SUBTOTAL(9,V8:V13)</f>
        <v>8</v>
      </c>
    </row>
    <row r="15" spans="1:24" ht="18" customHeight="1" thickTop="1" x14ac:dyDescent="0.35">
      <c r="W15" s="162"/>
      <c r="X15" s="162"/>
    </row>
  </sheetData>
  <autoFilter ref="A8:W1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29360-5CCE-41EC-8614-59F123177C39}">
  <sheetPr>
    <pageSetUpPr fitToPage="1"/>
  </sheetPr>
  <dimension ref="A1:X22"/>
  <sheetViews>
    <sheetView topLeftCell="A6" zoomScaleNormal="100" workbookViewId="0">
      <selection activeCell="N7" sqref="N1:V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3">
        <f t="shared" ref="A11" si="0">A10+1</f>
        <v>1</v>
      </c>
      <c r="B11" s="145" t="s">
        <v>516</v>
      </c>
      <c r="C11" s="163">
        <v>17</v>
      </c>
      <c r="D11" s="93" t="s">
        <v>133</v>
      </c>
      <c r="E11" s="93" t="s">
        <v>517</v>
      </c>
      <c r="F11" s="94" t="s">
        <v>159</v>
      </c>
      <c r="G11" s="94" t="s">
        <v>231</v>
      </c>
      <c r="H11" s="95" t="s">
        <v>496</v>
      </c>
      <c r="I11" s="95"/>
      <c r="J11" s="160"/>
      <c r="K11" s="95" t="s">
        <v>518</v>
      </c>
      <c r="L11" s="95"/>
      <c r="M11" s="160"/>
      <c r="N11" s="160"/>
      <c r="O11" s="96">
        <v>2</v>
      </c>
      <c r="P11" s="97">
        <v>170</v>
      </c>
      <c r="Q11" s="96">
        <v>2</v>
      </c>
      <c r="R11" s="161">
        <f t="shared" ref="R11" si="1">O11*P11*Q11</f>
        <v>680</v>
      </c>
      <c r="S11" s="148" t="s">
        <v>494</v>
      </c>
      <c r="T11" s="164"/>
      <c r="U11" s="75" t="s">
        <v>69</v>
      </c>
      <c r="V11" s="149">
        <f t="shared" ref="V11" si="2">O11*Q11</f>
        <v>4</v>
      </c>
    </row>
    <row r="14" spans="1:22" ht="18" customHeight="1" x14ac:dyDescent="0.35">
      <c r="A14" s="96">
        <v>6</v>
      </c>
      <c r="B14" s="185" t="s">
        <v>595</v>
      </c>
      <c r="C14" s="186">
        <v>6</v>
      </c>
      <c r="D14" s="93" t="s">
        <v>129</v>
      </c>
      <c r="E14" s="193" t="s">
        <v>596</v>
      </c>
      <c r="F14" s="94" t="s">
        <v>385</v>
      </c>
      <c r="G14" s="94" t="s">
        <v>231</v>
      </c>
      <c r="H14" s="95" t="s">
        <v>518</v>
      </c>
      <c r="I14" s="95"/>
      <c r="J14" s="160"/>
      <c r="K14" s="95" t="s">
        <v>599</v>
      </c>
      <c r="L14" s="95"/>
      <c r="M14" s="160"/>
      <c r="N14" s="160"/>
      <c r="O14" s="96">
        <v>1</v>
      </c>
      <c r="P14" s="97">
        <v>170</v>
      </c>
      <c r="Q14" s="96">
        <v>2</v>
      </c>
      <c r="R14" s="161">
        <v>340</v>
      </c>
      <c r="S14" s="148" t="s">
        <v>600</v>
      </c>
      <c r="T14" s="164"/>
      <c r="U14" s="75" t="s">
        <v>157</v>
      </c>
      <c r="V14" s="149">
        <v>2</v>
      </c>
    </row>
    <row r="16" spans="1:22" ht="18" customHeight="1" thickBot="1" x14ac:dyDescent="0.4"/>
    <row r="17" spans="4:24" ht="18" customHeight="1" thickBot="1" x14ac:dyDescent="0.5">
      <c r="P17" s="99" t="s">
        <v>85</v>
      </c>
      <c r="R17" s="100">
        <f>SUM(R8:R16)</f>
        <v>1020</v>
      </c>
      <c r="T17" s="165"/>
      <c r="U17" s="101" t="s">
        <v>86</v>
      </c>
      <c r="V17" s="166">
        <f>SUBTOTAL(9,V8:V16)</f>
        <v>6</v>
      </c>
    </row>
    <row r="18" spans="4:24" ht="18" customHeight="1" thickTop="1" x14ac:dyDescent="0.35">
      <c r="W18" s="162"/>
      <c r="X18" s="162"/>
    </row>
    <row r="22" spans="4:24" ht="18" customHeight="1" x14ac:dyDescent="0.35">
      <c r="D22" s="85"/>
      <c r="E22" s="78"/>
    </row>
  </sheetData>
  <autoFilter ref="A8:W15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CA2AF-A6F0-40C5-A0BB-D47F075F1E4C}">
  <sheetPr>
    <pageSetUpPr fitToPage="1"/>
  </sheetPr>
  <dimension ref="A1:X16"/>
  <sheetViews>
    <sheetView zoomScaleNormal="100" workbookViewId="0">
      <selection activeCell="G20" sqref="G20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hidden="1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5">
      <c r="A10" s="93">
        <f t="shared" ref="A10" si="0">A9+1</f>
        <v>1</v>
      </c>
      <c r="B10" s="145" t="s">
        <v>428</v>
      </c>
      <c r="C10" s="163">
        <v>14</v>
      </c>
      <c r="D10" s="93" t="s">
        <v>187</v>
      </c>
      <c r="E10" s="93" t="s">
        <v>399</v>
      </c>
      <c r="F10" s="94" t="s">
        <v>430</v>
      </c>
      <c r="G10" s="94" t="s">
        <v>412</v>
      </c>
      <c r="H10" s="95" t="s">
        <v>413</v>
      </c>
      <c r="I10" s="95"/>
      <c r="J10" s="178">
        <v>1.3266499999999999E-4</v>
      </c>
      <c r="K10" s="95"/>
      <c r="L10" s="95"/>
      <c r="M10" s="160"/>
      <c r="N10" s="160"/>
      <c r="O10" s="96">
        <v>2</v>
      </c>
      <c r="P10" s="97">
        <v>18</v>
      </c>
      <c r="Q10" s="96">
        <v>1</v>
      </c>
      <c r="R10" s="161">
        <f t="shared" ref="R10" si="1">O10*P10*Q10</f>
        <v>36</v>
      </c>
      <c r="S10" s="148"/>
      <c r="T10" s="164"/>
      <c r="U10" s="75" t="s">
        <v>69</v>
      </c>
      <c r="V10" s="149">
        <f t="shared" ref="V10" si="2">O10*Q10</f>
        <v>2</v>
      </c>
    </row>
    <row r="12" spans="1:24" ht="18" customHeight="1" x14ac:dyDescent="0.35">
      <c r="A12" s="93">
        <f t="shared" ref="A12" si="3">A11+1</f>
        <v>1</v>
      </c>
      <c r="B12" s="145" t="s">
        <v>520</v>
      </c>
      <c r="C12" s="163">
        <v>35</v>
      </c>
      <c r="D12" s="93" t="s">
        <v>133</v>
      </c>
      <c r="E12" s="93" t="s">
        <v>517</v>
      </c>
      <c r="F12" s="94" t="s">
        <v>521</v>
      </c>
      <c r="G12" s="94" t="s">
        <v>412</v>
      </c>
      <c r="H12" s="95" t="s">
        <v>413</v>
      </c>
      <c r="I12" s="95"/>
      <c r="J12" s="178">
        <v>1.3266499999999999E-4</v>
      </c>
      <c r="K12" s="95"/>
      <c r="L12" s="95"/>
      <c r="M12" s="160"/>
      <c r="N12" s="160"/>
      <c r="O12" s="96">
        <v>1</v>
      </c>
      <c r="P12" s="97">
        <v>18</v>
      </c>
      <c r="Q12" s="96">
        <v>15</v>
      </c>
      <c r="R12" s="161">
        <f t="shared" ref="R12" si="4">O12*P12*Q12</f>
        <v>270</v>
      </c>
      <c r="S12" s="148" t="s">
        <v>494</v>
      </c>
      <c r="T12" s="164"/>
      <c r="U12" s="75" t="s">
        <v>67</v>
      </c>
      <c r="V12" s="149">
        <f t="shared" ref="V12" si="5">O12*Q12</f>
        <v>15</v>
      </c>
    </row>
    <row r="14" spans="1:24" ht="18" customHeight="1" thickBot="1" x14ac:dyDescent="0.4"/>
    <row r="15" spans="1:24" ht="18" customHeight="1" thickBot="1" x14ac:dyDescent="0.5">
      <c r="P15" s="99" t="s">
        <v>85</v>
      </c>
      <c r="R15" s="100">
        <f>SUM(R8:R14)</f>
        <v>306</v>
      </c>
      <c r="T15" s="165"/>
      <c r="U15" s="101" t="s">
        <v>86</v>
      </c>
      <c r="V15" s="166">
        <f>SUBTOTAL(9,V8:V14)</f>
        <v>17</v>
      </c>
    </row>
    <row r="16" spans="1:24" ht="18" customHeight="1" thickTop="1" x14ac:dyDescent="0.35">
      <c r="W16" s="162"/>
      <c r="X16" s="162"/>
    </row>
  </sheetData>
  <autoFilter ref="A8:W13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593CD-D2EB-40ED-B9C8-E751B435A126}">
  <sheetPr>
    <pageSetUpPr fitToPage="1"/>
  </sheetPr>
  <dimension ref="A1:X21"/>
  <sheetViews>
    <sheetView topLeftCell="A5" zoomScaleNormal="100" workbookViewId="0">
      <selection activeCell="H27" sqref="H27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hidden="1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3">
        <v>12</v>
      </c>
      <c r="B11" s="145" t="s">
        <v>428</v>
      </c>
      <c r="C11" s="163">
        <v>10</v>
      </c>
      <c r="D11" s="93" t="s">
        <v>187</v>
      </c>
      <c r="E11" s="93" t="s">
        <v>399</v>
      </c>
      <c r="F11" s="94" t="s">
        <v>430</v>
      </c>
      <c r="G11" s="94" t="s">
        <v>236</v>
      </c>
      <c r="H11" s="95" t="s">
        <v>234</v>
      </c>
      <c r="I11" s="95"/>
      <c r="J11" s="171">
        <v>1.9625000000000003E-3</v>
      </c>
      <c r="K11" s="95"/>
      <c r="L11" s="95"/>
      <c r="M11" s="160"/>
      <c r="N11" s="160"/>
      <c r="O11" s="96">
        <v>2</v>
      </c>
      <c r="P11" s="97">
        <v>28</v>
      </c>
      <c r="Q11" s="96">
        <v>1</v>
      </c>
      <c r="R11" s="161">
        <v>56</v>
      </c>
      <c r="S11" s="148"/>
      <c r="T11" s="164"/>
      <c r="U11" s="75" t="s">
        <v>69</v>
      </c>
      <c r="V11" s="149">
        <v>2</v>
      </c>
    </row>
    <row r="12" spans="1:22" ht="18" customHeight="1" x14ac:dyDescent="0.35">
      <c r="A12" s="93">
        <v>3</v>
      </c>
      <c r="B12" s="145" t="s">
        <v>432</v>
      </c>
      <c r="C12" s="163">
        <v>3</v>
      </c>
      <c r="D12" s="93" t="s">
        <v>120</v>
      </c>
      <c r="E12" s="93" t="s">
        <v>393</v>
      </c>
      <c r="F12" s="94" t="s">
        <v>385</v>
      </c>
      <c r="G12" s="94" t="s">
        <v>236</v>
      </c>
      <c r="H12" s="95" t="s">
        <v>234</v>
      </c>
      <c r="I12" s="95"/>
      <c r="J12" s="171">
        <v>1.9625000000000003E-3</v>
      </c>
      <c r="K12" s="95"/>
      <c r="L12" s="95"/>
      <c r="M12" s="160"/>
      <c r="N12" s="160"/>
      <c r="O12" s="96">
        <v>1</v>
      </c>
      <c r="P12" s="97">
        <v>28</v>
      </c>
      <c r="Q12" s="96">
        <v>1</v>
      </c>
      <c r="R12" s="161">
        <v>28</v>
      </c>
      <c r="S12" s="148"/>
      <c r="T12" s="164"/>
      <c r="U12" s="75" t="s">
        <v>69</v>
      </c>
      <c r="V12" s="149">
        <v>1</v>
      </c>
    </row>
    <row r="13" spans="1:22" ht="18" customHeight="1" x14ac:dyDescent="0.35">
      <c r="A13" s="93">
        <v>18</v>
      </c>
      <c r="B13" s="145" t="s">
        <v>432</v>
      </c>
      <c r="C13" s="163">
        <v>14</v>
      </c>
      <c r="D13" s="93" t="s">
        <v>120</v>
      </c>
      <c r="E13" s="93" t="s">
        <v>393</v>
      </c>
      <c r="F13" s="94" t="s">
        <v>385</v>
      </c>
      <c r="G13" s="94" t="s">
        <v>236</v>
      </c>
      <c r="H13" s="95" t="s">
        <v>234</v>
      </c>
      <c r="I13" s="95"/>
      <c r="J13" s="171">
        <v>1.9625000000000003E-3</v>
      </c>
      <c r="K13" s="95"/>
      <c r="L13" s="95"/>
      <c r="M13" s="160"/>
      <c r="N13" s="160"/>
      <c r="O13" s="96">
        <v>1</v>
      </c>
      <c r="P13" s="97">
        <v>28</v>
      </c>
      <c r="Q13" s="96">
        <v>1</v>
      </c>
      <c r="R13" s="161">
        <v>28</v>
      </c>
      <c r="S13" s="148"/>
      <c r="T13" s="164"/>
      <c r="U13" s="75" t="s">
        <v>69</v>
      </c>
      <c r="V13" s="149">
        <v>1</v>
      </c>
    </row>
    <row r="14" spans="1:22" ht="18" customHeight="1" x14ac:dyDescent="0.35">
      <c r="A14" s="93">
        <v>30</v>
      </c>
      <c r="B14" s="145" t="s">
        <v>432</v>
      </c>
      <c r="C14" s="163">
        <v>21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234</v>
      </c>
      <c r="I14" s="95"/>
      <c r="J14" s="171">
        <v>1.9625000000000003E-3</v>
      </c>
      <c r="K14" s="95"/>
      <c r="L14" s="95"/>
      <c r="M14" s="160"/>
      <c r="N14" s="160"/>
      <c r="O14" s="96">
        <v>1</v>
      </c>
      <c r="P14" s="97">
        <v>28</v>
      </c>
      <c r="Q14" s="96">
        <v>1</v>
      </c>
      <c r="R14" s="161">
        <v>28</v>
      </c>
      <c r="S14" s="148"/>
      <c r="T14" s="164"/>
      <c r="U14" s="75" t="s">
        <v>69</v>
      </c>
      <c r="V14" s="149">
        <v>1</v>
      </c>
    </row>
    <row r="17" spans="1:24" ht="18" customHeight="1" x14ac:dyDescent="0.35">
      <c r="A17" s="93">
        <f t="shared" ref="A17" si="0">A16+1</f>
        <v>1</v>
      </c>
      <c r="B17" s="145" t="s">
        <v>519</v>
      </c>
      <c r="C17" s="163">
        <v>31</v>
      </c>
      <c r="D17" s="93" t="s">
        <v>133</v>
      </c>
      <c r="E17" s="93" t="s">
        <v>517</v>
      </c>
      <c r="F17" s="94" t="s">
        <v>135</v>
      </c>
      <c r="G17" s="94" t="s">
        <v>236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2</v>
      </c>
      <c r="P17" s="97">
        <v>28</v>
      </c>
      <c r="Q17" s="96">
        <v>4</v>
      </c>
      <c r="R17" s="161">
        <f t="shared" ref="R17" si="1">O17*P17*Q17</f>
        <v>224</v>
      </c>
      <c r="S17" s="148" t="s">
        <v>494</v>
      </c>
      <c r="T17" s="164"/>
      <c r="U17" s="75" t="s">
        <v>69</v>
      </c>
      <c r="V17" s="149">
        <f t="shared" ref="V17" si="2">O17*Q17</f>
        <v>8</v>
      </c>
    </row>
    <row r="19" spans="1:24" ht="18" customHeight="1" thickBot="1" x14ac:dyDescent="0.4"/>
    <row r="20" spans="1:24" ht="18" customHeight="1" thickBot="1" x14ac:dyDescent="0.5">
      <c r="P20" s="99" t="s">
        <v>85</v>
      </c>
      <c r="R20" s="100">
        <f>SUM(R8:R19)</f>
        <v>364</v>
      </c>
      <c r="T20" s="165"/>
      <c r="U20" s="101" t="s">
        <v>86</v>
      </c>
      <c r="V20" s="166">
        <f>SUBTOTAL(9,V8:V19)</f>
        <v>13</v>
      </c>
    </row>
    <row r="21" spans="1:24" ht="18" customHeight="1" thickTop="1" x14ac:dyDescent="0.35">
      <c r="W21" s="162"/>
      <c r="X21" s="162"/>
    </row>
  </sheetData>
  <autoFilter ref="A8:W18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844E-59A8-4BB5-9A80-0B36EA037A0B}">
  <sheetPr>
    <pageSetUpPr fitToPage="1"/>
  </sheetPr>
  <dimension ref="A1:X67"/>
  <sheetViews>
    <sheetView topLeftCell="A56" zoomScaleNormal="100" workbookViewId="0">
      <selection activeCell="G77" sqref="G77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hidden="1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31</v>
      </c>
      <c r="B10" s="145" t="s">
        <v>281</v>
      </c>
      <c r="C10" s="163">
        <v>1</v>
      </c>
      <c r="D10" s="93" t="s">
        <v>120</v>
      </c>
      <c r="E10" s="170" t="s">
        <v>121</v>
      </c>
      <c r="F10" s="94" t="s">
        <v>282</v>
      </c>
      <c r="G10" s="94" t="s">
        <v>237</v>
      </c>
      <c r="H10" s="95" t="s">
        <v>232</v>
      </c>
      <c r="I10" s="95"/>
      <c r="J10" s="171">
        <v>4.4156249999999994E-3</v>
      </c>
      <c r="K10" s="95"/>
      <c r="L10" s="95"/>
      <c r="M10" s="160"/>
      <c r="N10" s="160"/>
      <c r="O10" s="96">
        <v>1</v>
      </c>
      <c r="P10" s="97">
        <v>30</v>
      </c>
      <c r="Q10" s="96">
        <v>3</v>
      </c>
      <c r="R10" s="161">
        <v>90</v>
      </c>
      <c r="S10" s="148"/>
      <c r="T10" s="148"/>
      <c r="U10" s="75" t="s">
        <v>157</v>
      </c>
      <c r="V10" s="103">
        <v>3</v>
      </c>
    </row>
    <row r="11" spans="1:22" ht="18" customHeight="1" x14ac:dyDescent="0.35">
      <c r="A11" s="93">
        <v>34</v>
      </c>
      <c r="B11" s="145" t="s">
        <v>281</v>
      </c>
      <c r="C11" s="163">
        <v>3</v>
      </c>
      <c r="D11" s="93" t="s">
        <v>120</v>
      </c>
      <c r="E11" s="170" t="s">
        <v>121</v>
      </c>
      <c r="F11" s="94" t="s">
        <v>282</v>
      </c>
      <c r="G11" s="94" t="s">
        <v>237</v>
      </c>
      <c r="H11" s="95" t="s">
        <v>232</v>
      </c>
      <c r="I11" s="95"/>
      <c r="J11" s="171">
        <v>4.4156249999999994E-3</v>
      </c>
      <c r="K11" s="95"/>
      <c r="L11" s="95"/>
      <c r="M11" s="160"/>
      <c r="N11" s="160"/>
      <c r="O11" s="96">
        <v>1</v>
      </c>
      <c r="P11" s="97">
        <v>30</v>
      </c>
      <c r="Q11" s="96">
        <v>3</v>
      </c>
      <c r="R11" s="161">
        <v>90</v>
      </c>
      <c r="S11" s="148"/>
      <c r="T11" s="148"/>
      <c r="U11" s="75" t="s">
        <v>157</v>
      </c>
      <c r="V11" s="103">
        <v>3</v>
      </c>
    </row>
    <row r="12" spans="1:22" ht="18" customHeight="1" x14ac:dyDescent="0.35">
      <c r="A12" s="93">
        <v>38</v>
      </c>
      <c r="B12" s="145" t="s">
        <v>281</v>
      </c>
      <c r="C12" s="163">
        <v>6</v>
      </c>
      <c r="D12" s="93" t="s">
        <v>120</v>
      </c>
      <c r="E12" s="170" t="s">
        <v>121</v>
      </c>
      <c r="F12" s="94" t="s">
        <v>282</v>
      </c>
      <c r="G12" s="94" t="s">
        <v>237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30</v>
      </c>
      <c r="Q12" s="96">
        <v>3</v>
      </c>
      <c r="R12" s="161">
        <v>90</v>
      </c>
      <c r="S12" s="148"/>
      <c r="T12" s="148"/>
      <c r="U12" s="75" t="s">
        <v>157</v>
      </c>
      <c r="V12" s="103">
        <v>3</v>
      </c>
    </row>
    <row r="13" spans="1:22" ht="18" customHeight="1" x14ac:dyDescent="0.35">
      <c r="A13" s="93">
        <v>41</v>
      </c>
      <c r="B13" s="145" t="s">
        <v>281</v>
      </c>
      <c r="C13" s="163">
        <v>9</v>
      </c>
      <c r="D13" s="93" t="s">
        <v>120</v>
      </c>
      <c r="E13" s="170" t="s">
        <v>121</v>
      </c>
      <c r="F13" s="94" t="s">
        <v>282</v>
      </c>
      <c r="G13" s="94" t="s">
        <v>237</v>
      </c>
      <c r="H13" s="95" t="s">
        <v>232</v>
      </c>
      <c r="I13" s="95"/>
      <c r="J13" s="171"/>
      <c r="K13" s="95" t="s">
        <v>283</v>
      </c>
      <c r="L13" s="95"/>
      <c r="M13" s="160"/>
      <c r="N13" s="160"/>
      <c r="O13" s="96">
        <v>1</v>
      </c>
      <c r="P13" s="97">
        <v>30</v>
      </c>
      <c r="Q13" s="96">
        <v>3</v>
      </c>
      <c r="R13" s="161">
        <v>90</v>
      </c>
      <c r="S13" s="148"/>
      <c r="T13" s="148"/>
      <c r="U13" s="75" t="s">
        <v>157</v>
      </c>
      <c r="V13" s="103">
        <v>3</v>
      </c>
    </row>
    <row r="14" spans="1:22" ht="18" customHeight="1" x14ac:dyDescent="0.35">
      <c r="A14" s="93">
        <v>33</v>
      </c>
      <c r="B14" s="145" t="s">
        <v>306</v>
      </c>
      <c r="C14" s="163">
        <v>1</v>
      </c>
      <c r="D14" s="93" t="s">
        <v>124</v>
      </c>
      <c r="E14" s="170" t="s">
        <v>125</v>
      </c>
      <c r="F14" s="94" t="s">
        <v>282</v>
      </c>
      <c r="G14" s="94" t="s">
        <v>237</v>
      </c>
      <c r="H14" s="95" t="s">
        <v>232</v>
      </c>
      <c r="I14" s="95"/>
      <c r="J14" s="160"/>
      <c r="K14" s="95" t="s">
        <v>283</v>
      </c>
      <c r="L14" s="95"/>
      <c r="M14" s="160"/>
      <c r="N14" s="160"/>
      <c r="O14" s="96">
        <v>1</v>
      </c>
      <c r="P14" s="97">
        <v>30</v>
      </c>
      <c r="Q14" s="96">
        <v>3</v>
      </c>
      <c r="R14" s="161">
        <v>90</v>
      </c>
      <c r="S14" s="148"/>
      <c r="T14" s="148"/>
      <c r="U14" s="75" t="s">
        <v>157</v>
      </c>
      <c r="V14" s="103">
        <v>3</v>
      </c>
    </row>
    <row r="15" spans="1:22" ht="18" customHeight="1" x14ac:dyDescent="0.35">
      <c r="A15" s="93">
        <v>39</v>
      </c>
      <c r="B15" s="145" t="s">
        <v>306</v>
      </c>
      <c r="C15" s="163">
        <v>7</v>
      </c>
      <c r="D15" s="93" t="s">
        <v>124</v>
      </c>
      <c r="E15" s="170" t="s">
        <v>125</v>
      </c>
      <c r="F15" s="94" t="s">
        <v>282</v>
      </c>
      <c r="G15" s="94" t="s">
        <v>237</v>
      </c>
      <c r="H15" s="95" t="s">
        <v>232</v>
      </c>
      <c r="I15" s="95"/>
      <c r="J15" s="160"/>
      <c r="K15" s="95" t="s">
        <v>283</v>
      </c>
      <c r="L15" s="95"/>
      <c r="M15" s="160"/>
      <c r="N15" s="160"/>
      <c r="O15" s="96">
        <v>1</v>
      </c>
      <c r="P15" s="97">
        <v>30</v>
      </c>
      <c r="Q15" s="96">
        <v>3</v>
      </c>
      <c r="R15" s="161">
        <v>90</v>
      </c>
      <c r="S15" s="148"/>
      <c r="T15" s="148"/>
      <c r="U15" s="75" t="s">
        <v>157</v>
      </c>
      <c r="V15" s="103">
        <v>3</v>
      </c>
    </row>
    <row r="16" spans="1:22" ht="18" customHeight="1" x14ac:dyDescent="0.35">
      <c r="A16" s="93">
        <v>41</v>
      </c>
      <c r="B16" s="145" t="s">
        <v>306</v>
      </c>
      <c r="C16" s="163">
        <v>9</v>
      </c>
      <c r="D16" s="93" t="s">
        <v>124</v>
      </c>
      <c r="E16" s="170" t="s">
        <v>125</v>
      </c>
      <c r="F16" s="94" t="s">
        <v>282</v>
      </c>
      <c r="G16" s="94" t="s">
        <v>237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30</v>
      </c>
      <c r="Q16" s="96">
        <v>3</v>
      </c>
      <c r="R16" s="161">
        <v>90</v>
      </c>
      <c r="S16" s="148"/>
      <c r="T16" s="148"/>
      <c r="U16" s="75" t="s">
        <v>157</v>
      </c>
      <c r="V16" s="103">
        <v>3</v>
      </c>
    </row>
    <row r="17" spans="1:22" ht="18" customHeight="1" x14ac:dyDescent="0.35">
      <c r="A17" s="93">
        <v>50</v>
      </c>
      <c r="B17" s="145" t="s">
        <v>306</v>
      </c>
      <c r="C17" s="163">
        <v>18</v>
      </c>
      <c r="D17" s="93" t="s">
        <v>124</v>
      </c>
      <c r="E17" s="170" t="s">
        <v>125</v>
      </c>
      <c r="F17" s="94" t="s">
        <v>282</v>
      </c>
      <c r="G17" s="94" t="s">
        <v>237</v>
      </c>
      <c r="H17" s="95" t="s">
        <v>232</v>
      </c>
      <c r="I17" s="95"/>
      <c r="J17" s="160"/>
      <c r="K17" s="95" t="s">
        <v>283</v>
      </c>
      <c r="L17" s="95"/>
      <c r="M17" s="160"/>
      <c r="N17" s="160"/>
      <c r="O17" s="96">
        <v>1</v>
      </c>
      <c r="P17" s="97">
        <v>30</v>
      </c>
      <c r="Q17" s="96">
        <v>3</v>
      </c>
      <c r="R17" s="161">
        <v>90</v>
      </c>
      <c r="S17" s="148"/>
      <c r="T17" s="148"/>
      <c r="U17" s="75" t="s">
        <v>157</v>
      </c>
      <c r="V17" s="103">
        <v>3</v>
      </c>
    </row>
    <row r="18" spans="1:22" ht="18" customHeight="1" x14ac:dyDescent="0.35">
      <c r="A18" s="93">
        <v>53</v>
      </c>
      <c r="B18" s="145" t="s">
        <v>306</v>
      </c>
      <c r="C18" s="163">
        <v>21</v>
      </c>
      <c r="D18" s="93" t="s">
        <v>124</v>
      </c>
      <c r="E18" s="170" t="s">
        <v>125</v>
      </c>
      <c r="F18" s="94" t="s">
        <v>282</v>
      </c>
      <c r="G18" s="94" t="s">
        <v>237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30</v>
      </c>
      <c r="Q18" s="96">
        <v>3</v>
      </c>
      <c r="R18" s="161">
        <v>90</v>
      </c>
      <c r="S18" s="148"/>
      <c r="T18" s="148"/>
      <c r="U18" s="75" t="s">
        <v>157</v>
      </c>
      <c r="V18" s="103">
        <v>3</v>
      </c>
    </row>
    <row r="19" spans="1:22" ht="18" customHeight="1" x14ac:dyDescent="0.35">
      <c r="A19" s="93">
        <v>57</v>
      </c>
      <c r="B19" s="145" t="s">
        <v>306</v>
      </c>
      <c r="C19" s="163">
        <v>25</v>
      </c>
      <c r="D19" s="93" t="s">
        <v>124</v>
      </c>
      <c r="E19" s="170" t="s">
        <v>125</v>
      </c>
      <c r="F19" s="94" t="s">
        <v>282</v>
      </c>
      <c r="G19" s="94" t="s">
        <v>237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30</v>
      </c>
      <c r="Q19" s="96">
        <v>3</v>
      </c>
      <c r="R19" s="161">
        <v>90</v>
      </c>
      <c r="S19" s="148"/>
      <c r="T19" s="148"/>
      <c r="U19" s="75" t="s">
        <v>157</v>
      </c>
      <c r="V19" s="103">
        <v>3</v>
      </c>
    </row>
    <row r="20" spans="1:22" ht="18" customHeight="1" x14ac:dyDescent="0.35">
      <c r="A20" s="93">
        <v>63</v>
      </c>
      <c r="B20" s="145" t="s">
        <v>309</v>
      </c>
      <c r="C20" s="163">
        <v>31</v>
      </c>
      <c r="D20" s="93" t="s">
        <v>124</v>
      </c>
      <c r="E20" s="170" t="s">
        <v>125</v>
      </c>
      <c r="F20" s="94" t="s">
        <v>282</v>
      </c>
      <c r="G20" s="94" t="s">
        <v>237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30</v>
      </c>
      <c r="Q20" s="96">
        <v>3</v>
      </c>
      <c r="R20" s="161">
        <v>90</v>
      </c>
      <c r="S20" s="148"/>
      <c r="T20" s="148"/>
      <c r="U20" s="75" t="s">
        <v>157</v>
      </c>
      <c r="V20" s="103">
        <v>3</v>
      </c>
    </row>
    <row r="21" spans="1:22" ht="18" customHeight="1" x14ac:dyDescent="0.35">
      <c r="A21" s="93">
        <v>67</v>
      </c>
      <c r="B21" s="145" t="s">
        <v>309</v>
      </c>
      <c r="C21" s="163">
        <v>35</v>
      </c>
      <c r="D21" s="93" t="s">
        <v>124</v>
      </c>
      <c r="E21" s="170" t="s">
        <v>125</v>
      </c>
      <c r="F21" s="94" t="s">
        <v>282</v>
      </c>
      <c r="G21" s="94" t="s">
        <v>237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30</v>
      </c>
      <c r="Q21" s="96">
        <v>3</v>
      </c>
      <c r="R21" s="161">
        <v>90</v>
      </c>
      <c r="S21" s="148"/>
      <c r="T21" s="148"/>
      <c r="U21" s="75" t="s">
        <v>157</v>
      </c>
      <c r="V21" s="103">
        <v>3</v>
      </c>
    </row>
    <row r="22" spans="1:22" ht="18" customHeight="1" x14ac:dyDescent="0.35">
      <c r="A22" s="93">
        <v>72</v>
      </c>
      <c r="B22" s="145" t="s">
        <v>309</v>
      </c>
      <c r="C22" s="163">
        <v>40</v>
      </c>
      <c r="D22" s="93" t="s">
        <v>124</v>
      </c>
      <c r="E22" s="170" t="s">
        <v>125</v>
      </c>
      <c r="F22" s="94" t="s">
        <v>282</v>
      </c>
      <c r="G22" s="94" t="s">
        <v>237</v>
      </c>
      <c r="H22" s="95" t="s">
        <v>232</v>
      </c>
      <c r="I22" s="95"/>
      <c r="J22" s="160"/>
      <c r="K22" s="95" t="s">
        <v>283</v>
      </c>
      <c r="L22" s="95"/>
      <c r="M22" s="160"/>
      <c r="N22" s="160"/>
      <c r="O22" s="96">
        <v>2</v>
      </c>
      <c r="P22" s="97">
        <v>30</v>
      </c>
      <c r="Q22" s="96">
        <v>3</v>
      </c>
      <c r="R22" s="161">
        <v>180</v>
      </c>
      <c r="S22" s="148"/>
      <c r="T22" s="148"/>
      <c r="U22" s="75" t="s">
        <v>157</v>
      </c>
      <c r="V22" s="103">
        <v>6</v>
      </c>
    </row>
    <row r="23" spans="1:22" ht="18" customHeight="1" x14ac:dyDescent="0.35">
      <c r="A23" s="93">
        <v>79</v>
      </c>
      <c r="B23" s="145" t="s">
        <v>309</v>
      </c>
      <c r="C23" s="163">
        <v>47</v>
      </c>
      <c r="D23" s="93" t="s">
        <v>124</v>
      </c>
      <c r="E23" s="170" t="s">
        <v>125</v>
      </c>
      <c r="F23" s="94" t="s">
        <v>282</v>
      </c>
      <c r="G23" s="94" t="s">
        <v>237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1</v>
      </c>
      <c r="P23" s="97">
        <v>30</v>
      </c>
      <c r="Q23" s="96">
        <v>3</v>
      </c>
      <c r="R23" s="161">
        <v>90</v>
      </c>
      <c r="S23" s="148"/>
      <c r="T23" s="148"/>
      <c r="U23" s="75" t="s">
        <v>157</v>
      </c>
      <c r="V23" s="103">
        <v>3</v>
      </c>
    </row>
    <row r="24" spans="1:22" ht="18" customHeight="1" x14ac:dyDescent="0.35">
      <c r="A24" s="93">
        <v>81</v>
      </c>
      <c r="B24" s="145" t="s">
        <v>309</v>
      </c>
      <c r="C24" s="163">
        <v>49</v>
      </c>
      <c r="D24" s="93" t="s">
        <v>124</v>
      </c>
      <c r="E24" s="170" t="s">
        <v>125</v>
      </c>
      <c r="F24" s="94" t="s">
        <v>282</v>
      </c>
      <c r="G24" s="94" t="s">
        <v>237</v>
      </c>
      <c r="H24" s="95" t="s">
        <v>232</v>
      </c>
      <c r="I24" s="95"/>
      <c r="J24" s="160"/>
      <c r="K24" s="95" t="s">
        <v>283</v>
      </c>
      <c r="L24" s="32"/>
      <c r="M24" s="32"/>
      <c r="N24" s="160"/>
      <c r="O24" s="96">
        <v>1</v>
      </c>
      <c r="P24" s="97">
        <v>30</v>
      </c>
      <c r="Q24" s="96">
        <v>3</v>
      </c>
      <c r="R24" s="161">
        <v>90</v>
      </c>
      <c r="S24" s="148"/>
      <c r="T24" s="148"/>
      <c r="U24" s="75" t="s">
        <v>157</v>
      </c>
      <c r="V24" s="103">
        <v>3</v>
      </c>
    </row>
    <row r="25" spans="1:22" ht="18" customHeight="1" x14ac:dyDescent="0.35">
      <c r="A25" s="93">
        <v>89</v>
      </c>
      <c r="B25" s="145" t="s">
        <v>311</v>
      </c>
      <c r="C25" s="163">
        <v>57</v>
      </c>
      <c r="D25" s="93" t="s">
        <v>124</v>
      </c>
      <c r="E25" s="170" t="s">
        <v>125</v>
      </c>
      <c r="F25" s="94" t="s">
        <v>282</v>
      </c>
      <c r="G25" s="94" t="s">
        <v>237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30</v>
      </c>
      <c r="Q25" s="96">
        <v>3</v>
      </c>
      <c r="R25" s="161">
        <v>90</v>
      </c>
      <c r="S25" s="148"/>
      <c r="T25" s="148"/>
      <c r="U25" s="75" t="s">
        <v>157</v>
      </c>
      <c r="V25" s="103">
        <v>3</v>
      </c>
    </row>
    <row r="26" spans="1:22" ht="18" customHeight="1" x14ac:dyDescent="0.35">
      <c r="A26" s="93">
        <v>91</v>
      </c>
      <c r="B26" s="145" t="s">
        <v>311</v>
      </c>
      <c r="C26" s="163">
        <v>59</v>
      </c>
      <c r="D26" s="93" t="s">
        <v>124</v>
      </c>
      <c r="E26" s="170" t="s">
        <v>125</v>
      </c>
      <c r="F26" s="94" t="s">
        <v>282</v>
      </c>
      <c r="G26" s="94" t="s">
        <v>237</v>
      </c>
      <c r="H26" s="95" t="s">
        <v>232</v>
      </c>
      <c r="I26" s="95"/>
      <c r="J26" s="160"/>
      <c r="K26" s="95" t="s">
        <v>283</v>
      </c>
      <c r="L26" s="95"/>
      <c r="M26" s="160"/>
      <c r="N26" s="160"/>
      <c r="O26" s="96">
        <v>1</v>
      </c>
      <c r="P26" s="97">
        <v>30</v>
      </c>
      <c r="Q26" s="96">
        <v>3</v>
      </c>
      <c r="R26" s="161">
        <v>90</v>
      </c>
      <c r="S26" s="148"/>
      <c r="T26" s="148"/>
      <c r="U26" s="75" t="s">
        <v>157</v>
      </c>
      <c r="V26" s="103">
        <v>3</v>
      </c>
    </row>
    <row r="27" spans="1:22" ht="18" customHeight="1" x14ac:dyDescent="0.35">
      <c r="A27" s="93">
        <v>94</v>
      </c>
      <c r="B27" s="145" t="s">
        <v>311</v>
      </c>
      <c r="C27" s="163">
        <v>62</v>
      </c>
      <c r="D27" s="93" t="s">
        <v>124</v>
      </c>
      <c r="E27" s="170" t="s">
        <v>125</v>
      </c>
      <c r="F27" s="94" t="s">
        <v>282</v>
      </c>
      <c r="G27" s="94" t="s">
        <v>250</v>
      </c>
      <c r="H27" s="95" t="s">
        <v>232</v>
      </c>
      <c r="I27" s="95"/>
      <c r="J27" s="160"/>
      <c r="K27" s="95" t="s">
        <v>283</v>
      </c>
      <c r="L27" s="32"/>
      <c r="M27" s="32"/>
      <c r="N27" s="160"/>
      <c r="O27" s="96">
        <v>1</v>
      </c>
      <c r="P27" s="97">
        <v>30</v>
      </c>
      <c r="Q27" s="96">
        <v>1</v>
      </c>
      <c r="R27" s="161">
        <v>30</v>
      </c>
      <c r="S27" s="148"/>
      <c r="T27" s="148"/>
      <c r="U27" s="75" t="s">
        <v>157</v>
      </c>
      <c r="V27" s="103">
        <v>1</v>
      </c>
    </row>
    <row r="28" spans="1:22" ht="18" customHeight="1" x14ac:dyDescent="0.35">
      <c r="A28" s="93">
        <v>98</v>
      </c>
      <c r="B28" s="145" t="s">
        <v>311</v>
      </c>
      <c r="C28" s="163">
        <v>66</v>
      </c>
      <c r="D28" s="93" t="s">
        <v>124</v>
      </c>
      <c r="E28" s="170" t="s">
        <v>125</v>
      </c>
      <c r="F28" s="94" t="s">
        <v>282</v>
      </c>
      <c r="G28" s="94" t="s">
        <v>250</v>
      </c>
      <c r="H28" s="95" t="s">
        <v>232</v>
      </c>
      <c r="I28" s="95"/>
      <c r="J28" s="160"/>
      <c r="K28" s="95" t="s">
        <v>283</v>
      </c>
      <c r="L28" s="95"/>
      <c r="M28" s="160"/>
      <c r="N28" s="160"/>
      <c r="O28" s="96">
        <v>1</v>
      </c>
      <c r="P28" s="97">
        <v>30</v>
      </c>
      <c r="Q28" s="96">
        <v>1</v>
      </c>
      <c r="R28" s="161">
        <v>30</v>
      </c>
      <c r="S28" s="148"/>
      <c r="T28" s="148"/>
      <c r="U28" s="75" t="s">
        <v>157</v>
      </c>
      <c r="V28" s="103">
        <v>1</v>
      </c>
    </row>
    <row r="29" spans="1:22" ht="18" customHeight="1" x14ac:dyDescent="0.35">
      <c r="A29" s="93">
        <v>99</v>
      </c>
      <c r="B29" s="145" t="s">
        <v>311</v>
      </c>
      <c r="C29" s="163">
        <v>67</v>
      </c>
      <c r="D29" s="93" t="s">
        <v>124</v>
      </c>
      <c r="E29" s="170" t="s">
        <v>125</v>
      </c>
      <c r="F29" s="94" t="s">
        <v>282</v>
      </c>
      <c r="G29" s="94" t="s">
        <v>237</v>
      </c>
      <c r="H29" s="95" t="s">
        <v>232</v>
      </c>
      <c r="I29" s="95"/>
      <c r="J29" s="160"/>
      <c r="K29" s="95" t="s">
        <v>283</v>
      </c>
      <c r="L29" s="95"/>
      <c r="M29" s="160"/>
      <c r="N29" s="160"/>
      <c r="O29" s="96">
        <v>1</v>
      </c>
      <c r="P29" s="97">
        <v>30</v>
      </c>
      <c r="Q29" s="96">
        <v>3</v>
      </c>
      <c r="R29" s="161">
        <v>90</v>
      </c>
      <c r="S29" s="148"/>
      <c r="T29" s="148"/>
      <c r="U29" s="75" t="s">
        <v>157</v>
      </c>
      <c r="V29" s="103">
        <v>3</v>
      </c>
    </row>
    <row r="30" spans="1:22" ht="18" customHeight="1" x14ac:dyDescent="0.35">
      <c r="A30" s="93">
        <v>101</v>
      </c>
      <c r="B30" s="145" t="s">
        <v>311</v>
      </c>
      <c r="C30" s="163">
        <v>69</v>
      </c>
      <c r="D30" s="93" t="s">
        <v>124</v>
      </c>
      <c r="E30" s="170" t="s">
        <v>125</v>
      </c>
      <c r="F30" s="94" t="s">
        <v>282</v>
      </c>
      <c r="G30" s="94" t="s">
        <v>237</v>
      </c>
      <c r="H30" s="95" t="s">
        <v>232</v>
      </c>
      <c r="I30" s="95"/>
      <c r="J30" s="171"/>
      <c r="K30" s="95" t="s">
        <v>283</v>
      </c>
      <c r="L30" s="95"/>
      <c r="M30" s="160"/>
      <c r="N30" s="160"/>
      <c r="O30" s="96">
        <v>1</v>
      </c>
      <c r="P30" s="97">
        <v>30</v>
      </c>
      <c r="Q30" s="96">
        <v>3</v>
      </c>
      <c r="R30" s="161">
        <v>90</v>
      </c>
      <c r="S30" s="148"/>
      <c r="T30" s="148"/>
      <c r="U30" s="75" t="s">
        <v>157</v>
      </c>
      <c r="V30" s="103">
        <v>3</v>
      </c>
    </row>
    <row r="31" spans="1:22" ht="18" customHeight="1" x14ac:dyDescent="0.35">
      <c r="A31" s="93">
        <v>110</v>
      </c>
      <c r="B31" s="145" t="s">
        <v>311</v>
      </c>
      <c r="C31" s="163">
        <v>78</v>
      </c>
      <c r="D31" s="93" t="s">
        <v>124</v>
      </c>
      <c r="E31" s="170" t="s">
        <v>125</v>
      </c>
      <c r="F31" s="94" t="s">
        <v>282</v>
      </c>
      <c r="G31" s="94" t="s">
        <v>237</v>
      </c>
      <c r="H31" s="95" t="s">
        <v>232</v>
      </c>
      <c r="I31" s="95"/>
      <c r="J31" s="171"/>
      <c r="K31" s="95" t="s">
        <v>283</v>
      </c>
      <c r="L31" s="95"/>
      <c r="M31" s="160"/>
      <c r="N31" s="160"/>
      <c r="O31" s="96">
        <v>1</v>
      </c>
      <c r="P31" s="97">
        <v>30</v>
      </c>
      <c r="Q31" s="96">
        <v>3</v>
      </c>
      <c r="R31" s="161">
        <v>90</v>
      </c>
      <c r="S31" s="148"/>
      <c r="T31" s="148"/>
      <c r="U31" s="75" t="s">
        <v>157</v>
      </c>
      <c r="V31" s="103">
        <v>3</v>
      </c>
    </row>
    <row r="34" spans="1:22" ht="18" customHeight="1" x14ac:dyDescent="0.35">
      <c r="A34" s="93">
        <v>10</v>
      </c>
      <c r="B34" s="145" t="s">
        <v>427</v>
      </c>
      <c r="C34" s="163">
        <v>10</v>
      </c>
      <c r="D34" s="93" t="s">
        <v>133</v>
      </c>
      <c r="E34" s="93" t="s">
        <v>402</v>
      </c>
      <c r="F34" s="94" t="s">
        <v>406</v>
      </c>
      <c r="G34" s="94" t="s">
        <v>236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2</v>
      </c>
      <c r="P34" s="97">
        <v>30</v>
      </c>
      <c r="Q34" s="96">
        <v>2</v>
      </c>
      <c r="R34" s="161">
        <v>120</v>
      </c>
      <c r="S34" s="148"/>
      <c r="T34" s="164"/>
      <c r="U34" s="75" t="s">
        <v>69</v>
      </c>
      <c r="V34" s="149">
        <v>4</v>
      </c>
    </row>
    <row r="35" spans="1:22" ht="18" customHeight="1" x14ac:dyDescent="0.35">
      <c r="A35" s="93">
        <v>11</v>
      </c>
      <c r="B35" s="145" t="s">
        <v>427</v>
      </c>
      <c r="C35" s="163">
        <v>11</v>
      </c>
      <c r="D35" s="93" t="s">
        <v>133</v>
      </c>
      <c r="E35" s="93" t="s">
        <v>402</v>
      </c>
      <c r="F35" s="94" t="s">
        <v>406</v>
      </c>
      <c r="G35" s="94" t="s">
        <v>237</v>
      </c>
      <c r="H35" s="95" t="s">
        <v>232</v>
      </c>
      <c r="I35" s="95"/>
      <c r="J35" s="171"/>
      <c r="K35" s="95" t="s">
        <v>283</v>
      </c>
      <c r="L35" s="95"/>
      <c r="M35" s="160"/>
      <c r="N35" s="160"/>
      <c r="O35" s="96">
        <v>2</v>
      </c>
      <c r="P35" s="97">
        <v>30</v>
      </c>
      <c r="Q35" s="96">
        <v>6</v>
      </c>
      <c r="R35" s="161">
        <v>360</v>
      </c>
      <c r="S35" s="148"/>
      <c r="T35" s="164"/>
      <c r="U35" s="75" t="s">
        <v>69</v>
      </c>
      <c r="V35" s="149">
        <v>12</v>
      </c>
    </row>
    <row r="36" spans="1:22" ht="18" customHeight="1" x14ac:dyDescent="0.35">
      <c r="A36" s="93">
        <v>14</v>
      </c>
      <c r="B36" s="145" t="s">
        <v>427</v>
      </c>
      <c r="C36" s="163">
        <v>14</v>
      </c>
      <c r="D36" s="93" t="s">
        <v>133</v>
      </c>
      <c r="E36" s="93" t="s">
        <v>402</v>
      </c>
      <c r="F36" s="94" t="s">
        <v>406</v>
      </c>
      <c r="G36" s="94" t="s">
        <v>250</v>
      </c>
      <c r="H36" s="95" t="s">
        <v>232</v>
      </c>
      <c r="I36" s="95"/>
      <c r="J36" s="160"/>
      <c r="K36" s="95" t="s">
        <v>283</v>
      </c>
      <c r="L36" s="95"/>
      <c r="M36" s="160"/>
      <c r="N36" s="160"/>
      <c r="O36" s="96">
        <v>2</v>
      </c>
      <c r="P36" s="97">
        <v>30</v>
      </c>
      <c r="Q36" s="96">
        <v>1</v>
      </c>
      <c r="R36" s="161">
        <v>60</v>
      </c>
      <c r="S36" s="148"/>
      <c r="T36" s="164"/>
      <c r="U36" s="75" t="s">
        <v>69</v>
      </c>
      <c r="V36" s="149">
        <v>2</v>
      </c>
    </row>
    <row r="37" spans="1:22" ht="18" customHeight="1" x14ac:dyDescent="0.35">
      <c r="A37" s="93">
        <v>17</v>
      </c>
      <c r="B37" s="145" t="s">
        <v>427</v>
      </c>
      <c r="C37" s="163">
        <v>17</v>
      </c>
      <c r="D37" s="93" t="s">
        <v>133</v>
      </c>
      <c r="E37" s="93" t="s">
        <v>402</v>
      </c>
      <c r="F37" s="94" t="s">
        <v>406</v>
      </c>
      <c r="G37" s="94" t="s">
        <v>236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30</v>
      </c>
      <c r="Q37" s="96">
        <v>3</v>
      </c>
      <c r="R37" s="161">
        <v>180</v>
      </c>
      <c r="S37" s="148"/>
      <c r="T37" s="164"/>
      <c r="U37" s="75" t="s">
        <v>69</v>
      </c>
      <c r="V37" s="149">
        <v>6</v>
      </c>
    </row>
    <row r="38" spans="1:22" ht="18" customHeight="1" x14ac:dyDescent="0.35">
      <c r="A38" s="93">
        <v>18</v>
      </c>
      <c r="B38" s="145" t="s">
        <v>427</v>
      </c>
      <c r="C38" s="163">
        <v>18</v>
      </c>
      <c r="D38" s="93" t="s">
        <v>133</v>
      </c>
      <c r="E38" s="93" t="s">
        <v>402</v>
      </c>
      <c r="F38" s="94" t="s">
        <v>406</v>
      </c>
      <c r="G38" s="94" t="s">
        <v>237</v>
      </c>
      <c r="H38" s="95" t="s">
        <v>232</v>
      </c>
      <c r="I38" s="95"/>
      <c r="J38" s="171"/>
      <c r="K38" s="95" t="s">
        <v>283</v>
      </c>
      <c r="L38" s="95"/>
      <c r="M38" s="160"/>
      <c r="N38" s="160"/>
      <c r="O38" s="96">
        <v>2</v>
      </c>
      <c r="P38" s="97">
        <v>30</v>
      </c>
      <c r="Q38" s="96">
        <v>9</v>
      </c>
      <c r="R38" s="161">
        <v>540</v>
      </c>
      <c r="S38" s="148"/>
      <c r="T38" s="164"/>
      <c r="U38" s="75" t="s">
        <v>69</v>
      </c>
      <c r="V38" s="149">
        <v>18</v>
      </c>
    </row>
    <row r="39" spans="1:22" ht="18" customHeight="1" x14ac:dyDescent="0.35">
      <c r="A39" s="93">
        <v>2</v>
      </c>
      <c r="B39" s="145" t="s">
        <v>428</v>
      </c>
      <c r="C39" s="163">
        <v>2</v>
      </c>
      <c r="D39" s="93" t="s">
        <v>187</v>
      </c>
      <c r="E39" s="93" t="s">
        <v>399</v>
      </c>
      <c r="F39" s="94" t="s">
        <v>429</v>
      </c>
      <c r="G39" s="94" t="s">
        <v>237</v>
      </c>
      <c r="H39" s="95" t="s">
        <v>232</v>
      </c>
      <c r="I39" s="95"/>
      <c r="J39" s="160"/>
      <c r="K39" s="95" t="s">
        <v>283</v>
      </c>
      <c r="L39" s="95"/>
      <c r="M39" s="160"/>
      <c r="N39" s="160"/>
      <c r="O39" s="96">
        <v>1</v>
      </c>
      <c r="P39" s="97">
        <v>30</v>
      </c>
      <c r="Q39" s="96">
        <v>3</v>
      </c>
      <c r="R39" s="161">
        <v>90</v>
      </c>
      <c r="S39" s="148"/>
      <c r="T39" s="164"/>
      <c r="U39" s="75" t="s">
        <v>69</v>
      </c>
      <c r="V39" s="149">
        <v>3</v>
      </c>
    </row>
    <row r="40" spans="1:22" ht="18" customHeight="1" x14ac:dyDescent="0.35">
      <c r="A40" s="93">
        <v>5</v>
      </c>
      <c r="B40" s="145" t="s">
        <v>428</v>
      </c>
      <c r="C40" s="163">
        <v>5</v>
      </c>
      <c r="D40" s="93" t="s">
        <v>187</v>
      </c>
      <c r="E40" s="93" t="s">
        <v>399</v>
      </c>
      <c r="F40" s="94" t="s">
        <v>429</v>
      </c>
      <c r="G40" s="94" t="s">
        <v>237</v>
      </c>
      <c r="H40" s="95" t="s">
        <v>232</v>
      </c>
      <c r="I40" s="95"/>
      <c r="J40" s="171">
        <v>4.4156249999999994E-3</v>
      </c>
      <c r="K40" s="95"/>
      <c r="L40" s="95"/>
      <c r="M40" s="160"/>
      <c r="N40" s="160"/>
      <c r="O40" s="96">
        <v>1</v>
      </c>
      <c r="P40" s="97">
        <v>30</v>
      </c>
      <c r="Q40" s="96">
        <v>3</v>
      </c>
      <c r="R40" s="161">
        <v>90</v>
      </c>
      <c r="S40" s="148"/>
      <c r="T40" s="164"/>
      <c r="U40" s="75" t="s">
        <v>69</v>
      </c>
      <c r="V40" s="149">
        <v>3</v>
      </c>
    </row>
    <row r="41" spans="1:22" ht="18" customHeight="1" x14ac:dyDescent="0.35">
      <c r="A41" s="93">
        <v>8</v>
      </c>
      <c r="B41" s="145" t="s">
        <v>428</v>
      </c>
      <c r="C41" s="163">
        <v>7</v>
      </c>
      <c r="D41" s="93" t="s">
        <v>187</v>
      </c>
      <c r="E41" s="93" t="s">
        <v>399</v>
      </c>
      <c r="F41" s="94" t="s">
        <v>280</v>
      </c>
      <c r="G41" s="94" t="s">
        <v>250</v>
      </c>
      <c r="H41" s="95" t="s">
        <v>232</v>
      </c>
      <c r="I41" s="95"/>
      <c r="J41" s="171">
        <v>4.4156249999999994E-3</v>
      </c>
      <c r="K41" s="95"/>
      <c r="L41" s="95"/>
      <c r="M41" s="160"/>
      <c r="N41" s="160"/>
      <c r="O41" s="96">
        <v>1</v>
      </c>
      <c r="P41" s="97">
        <v>30</v>
      </c>
      <c r="Q41" s="96">
        <v>1</v>
      </c>
      <c r="R41" s="161">
        <v>30</v>
      </c>
      <c r="S41" s="148"/>
      <c r="T41" s="164"/>
      <c r="U41" s="75" t="s">
        <v>69</v>
      </c>
      <c r="V41" s="149">
        <v>1</v>
      </c>
    </row>
    <row r="42" spans="1:22" ht="18" customHeight="1" x14ac:dyDescent="0.35">
      <c r="A42" s="93">
        <v>13</v>
      </c>
      <c r="B42" s="145" t="s">
        <v>428</v>
      </c>
      <c r="C42" s="163">
        <v>11</v>
      </c>
      <c r="D42" s="93" t="s">
        <v>187</v>
      </c>
      <c r="E42" s="93" t="s">
        <v>399</v>
      </c>
      <c r="F42" s="94" t="s">
        <v>430</v>
      </c>
      <c r="G42" s="94" t="s">
        <v>237</v>
      </c>
      <c r="H42" s="95" t="s">
        <v>232</v>
      </c>
      <c r="I42" s="95"/>
      <c r="J42" s="171">
        <v>4.4156249999999994E-3</v>
      </c>
      <c r="K42" s="95"/>
      <c r="L42" s="95"/>
      <c r="M42" s="160"/>
      <c r="N42" s="160"/>
      <c r="O42" s="96">
        <v>2</v>
      </c>
      <c r="P42" s="97">
        <v>30</v>
      </c>
      <c r="Q42" s="96">
        <v>3</v>
      </c>
      <c r="R42" s="161">
        <v>180</v>
      </c>
      <c r="S42" s="148"/>
      <c r="T42" s="164"/>
      <c r="U42" s="75" t="s">
        <v>69</v>
      </c>
      <c r="V42" s="149">
        <v>6</v>
      </c>
    </row>
    <row r="43" spans="1:22" ht="18" customHeight="1" x14ac:dyDescent="0.35">
      <c r="A43" s="93">
        <v>15</v>
      </c>
      <c r="B43" s="145" t="s">
        <v>428</v>
      </c>
      <c r="C43" s="163">
        <v>12</v>
      </c>
      <c r="D43" s="93" t="s">
        <v>187</v>
      </c>
      <c r="E43" s="93" t="s">
        <v>399</v>
      </c>
      <c r="F43" s="94" t="s">
        <v>430</v>
      </c>
      <c r="G43" s="94" t="s">
        <v>237</v>
      </c>
      <c r="H43" s="95" t="s">
        <v>232</v>
      </c>
      <c r="I43" s="95"/>
      <c r="J43" s="171">
        <v>4.4156249999999994E-3</v>
      </c>
      <c r="K43" s="95"/>
      <c r="L43" s="95"/>
      <c r="M43" s="160"/>
      <c r="N43" s="160"/>
      <c r="O43" s="96">
        <v>2</v>
      </c>
      <c r="P43" s="97">
        <v>30</v>
      </c>
      <c r="Q43" s="96">
        <v>3</v>
      </c>
      <c r="R43" s="161">
        <v>180</v>
      </c>
      <c r="S43" s="148"/>
      <c r="T43" s="164"/>
      <c r="U43" s="75" t="s">
        <v>69</v>
      </c>
      <c r="V43" s="149">
        <v>6</v>
      </c>
    </row>
    <row r="44" spans="1:22" ht="18" customHeight="1" x14ac:dyDescent="0.35">
      <c r="A44" s="93">
        <v>20</v>
      </c>
      <c r="B44" s="145" t="s">
        <v>428</v>
      </c>
      <c r="C44" s="163">
        <v>16</v>
      </c>
      <c r="D44" s="93" t="s">
        <v>187</v>
      </c>
      <c r="E44" s="93" t="s">
        <v>399</v>
      </c>
      <c r="F44" s="94" t="s">
        <v>280</v>
      </c>
      <c r="G44" s="94" t="s">
        <v>237</v>
      </c>
      <c r="H44" s="95" t="s">
        <v>232</v>
      </c>
      <c r="I44" s="95"/>
      <c r="J44" s="171"/>
      <c r="K44" s="95" t="s">
        <v>283</v>
      </c>
      <c r="L44" s="95"/>
      <c r="M44" s="160"/>
      <c r="N44" s="160"/>
      <c r="O44" s="96">
        <v>1</v>
      </c>
      <c r="P44" s="97">
        <v>30</v>
      </c>
      <c r="Q44" s="96">
        <v>3</v>
      </c>
      <c r="R44" s="161">
        <v>90</v>
      </c>
      <c r="S44" s="148"/>
      <c r="T44" s="164"/>
      <c r="U44" s="75" t="s">
        <v>69</v>
      </c>
      <c r="V44" s="149">
        <v>3</v>
      </c>
    </row>
    <row r="45" spans="1:22" ht="18" customHeight="1" x14ac:dyDescent="0.35">
      <c r="A45" s="93">
        <v>21</v>
      </c>
      <c r="B45" s="145" t="s">
        <v>428</v>
      </c>
      <c r="C45" s="163">
        <v>17</v>
      </c>
      <c r="D45" s="93" t="s">
        <v>187</v>
      </c>
      <c r="E45" s="93" t="s">
        <v>399</v>
      </c>
      <c r="F45" s="94" t="s">
        <v>280</v>
      </c>
      <c r="G45" s="94" t="s">
        <v>250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1</v>
      </c>
      <c r="P45" s="97">
        <v>30</v>
      </c>
      <c r="Q45" s="96">
        <v>2</v>
      </c>
      <c r="R45" s="161">
        <v>60</v>
      </c>
      <c r="S45" s="148"/>
      <c r="T45" s="164"/>
      <c r="U45" s="75" t="s">
        <v>69</v>
      </c>
      <c r="V45" s="149">
        <v>2</v>
      </c>
    </row>
    <row r="46" spans="1:22" ht="18" customHeight="1" x14ac:dyDescent="0.35">
      <c r="A46" s="93">
        <v>24</v>
      </c>
      <c r="B46" s="145" t="s">
        <v>428</v>
      </c>
      <c r="C46" s="163">
        <v>20</v>
      </c>
      <c r="D46" s="93" t="s">
        <v>187</v>
      </c>
      <c r="E46" s="93" t="s">
        <v>399</v>
      </c>
      <c r="F46" s="94" t="s">
        <v>280</v>
      </c>
      <c r="G46" s="94" t="s">
        <v>236</v>
      </c>
      <c r="H46" s="95" t="s">
        <v>232</v>
      </c>
      <c r="I46" s="95"/>
      <c r="J46" s="171"/>
      <c r="K46" s="95" t="s">
        <v>283</v>
      </c>
      <c r="L46" s="95"/>
      <c r="M46" s="160"/>
      <c r="N46" s="160"/>
      <c r="O46" s="96">
        <v>1</v>
      </c>
      <c r="P46" s="97">
        <v>30</v>
      </c>
      <c r="Q46" s="96">
        <v>1</v>
      </c>
      <c r="R46" s="161">
        <v>30</v>
      </c>
      <c r="S46" s="148"/>
      <c r="T46" s="164"/>
      <c r="U46" s="75" t="s">
        <v>69</v>
      </c>
      <c r="V46" s="149">
        <v>1</v>
      </c>
    </row>
    <row r="47" spans="1:22" ht="18" customHeight="1" x14ac:dyDescent="0.35">
      <c r="A47" s="93">
        <v>26</v>
      </c>
      <c r="B47" s="145" t="s">
        <v>428</v>
      </c>
      <c r="C47" s="163">
        <v>22</v>
      </c>
      <c r="D47" s="93" t="s">
        <v>187</v>
      </c>
      <c r="E47" s="93" t="s">
        <v>399</v>
      </c>
      <c r="F47" s="94" t="s">
        <v>71</v>
      </c>
      <c r="G47" s="94" t="s">
        <v>237</v>
      </c>
      <c r="H47" s="95" t="s">
        <v>232</v>
      </c>
      <c r="I47" s="95"/>
      <c r="J47" s="171"/>
      <c r="K47" s="95" t="s">
        <v>283</v>
      </c>
      <c r="L47" s="95"/>
      <c r="M47" s="160"/>
      <c r="N47" s="160"/>
      <c r="O47" s="96">
        <v>2</v>
      </c>
      <c r="P47" s="97">
        <v>30</v>
      </c>
      <c r="Q47" s="96">
        <v>3</v>
      </c>
      <c r="R47" s="161">
        <v>180</v>
      </c>
      <c r="S47" s="148"/>
      <c r="T47" s="164"/>
      <c r="U47" s="75" t="s">
        <v>69</v>
      </c>
      <c r="V47" s="149">
        <v>6</v>
      </c>
    </row>
    <row r="48" spans="1:22" ht="18" customHeight="1" x14ac:dyDescent="0.35">
      <c r="A48" s="93">
        <v>1</v>
      </c>
      <c r="B48" s="145" t="s">
        <v>432</v>
      </c>
      <c r="C48" s="163">
        <v>1</v>
      </c>
      <c r="D48" s="93" t="s">
        <v>120</v>
      </c>
      <c r="E48" s="93" t="s">
        <v>393</v>
      </c>
      <c r="F48" s="94" t="s">
        <v>385</v>
      </c>
      <c r="G48" s="94" t="s">
        <v>236</v>
      </c>
      <c r="H48" s="95" t="s">
        <v>232</v>
      </c>
      <c r="I48" s="95"/>
      <c r="J48" s="160"/>
      <c r="K48" s="95" t="s">
        <v>283</v>
      </c>
      <c r="L48" s="95"/>
      <c r="M48" s="160"/>
      <c r="N48" s="160"/>
      <c r="O48" s="96">
        <v>1</v>
      </c>
      <c r="P48" s="97">
        <v>30</v>
      </c>
      <c r="Q48" s="96">
        <v>1</v>
      </c>
      <c r="R48" s="161">
        <v>30</v>
      </c>
      <c r="S48" s="148"/>
      <c r="T48" s="103" t="s">
        <v>432</v>
      </c>
      <c r="U48" s="75" t="s">
        <v>69</v>
      </c>
      <c r="V48" s="149">
        <v>1</v>
      </c>
    </row>
    <row r="49" spans="1:22" ht="18" customHeight="1" x14ac:dyDescent="0.35">
      <c r="A49" s="93">
        <v>7</v>
      </c>
      <c r="B49" s="145" t="s">
        <v>432</v>
      </c>
      <c r="C49" s="163">
        <v>5</v>
      </c>
      <c r="D49" s="93" t="s">
        <v>120</v>
      </c>
      <c r="E49" s="93" t="s">
        <v>393</v>
      </c>
      <c r="F49" s="94" t="s">
        <v>385</v>
      </c>
      <c r="G49" s="94" t="s">
        <v>237</v>
      </c>
      <c r="H49" s="95" t="s">
        <v>232</v>
      </c>
      <c r="I49" s="95"/>
      <c r="J49" s="171">
        <v>4.4156249999999994E-3</v>
      </c>
      <c r="K49" s="95"/>
      <c r="L49" s="95"/>
      <c r="M49" s="160"/>
      <c r="N49" s="160"/>
      <c r="O49" s="96">
        <v>1</v>
      </c>
      <c r="P49" s="97">
        <v>30</v>
      </c>
      <c r="Q49" s="96">
        <v>3</v>
      </c>
      <c r="R49" s="161">
        <v>90</v>
      </c>
      <c r="S49" s="148"/>
      <c r="T49" s="164"/>
      <c r="U49" s="75" t="s">
        <v>69</v>
      </c>
      <c r="V49" s="149">
        <v>3</v>
      </c>
    </row>
    <row r="50" spans="1:22" ht="18" customHeight="1" x14ac:dyDescent="0.35">
      <c r="A50" s="93">
        <v>10</v>
      </c>
      <c r="B50" s="145" t="s">
        <v>432</v>
      </c>
      <c r="C50" s="163">
        <v>7</v>
      </c>
      <c r="D50" s="93" t="s">
        <v>120</v>
      </c>
      <c r="E50" s="93" t="s">
        <v>393</v>
      </c>
      <c r="F50" s="94" t="s">
        <v>385</v>
      </c>
      <c r="G50" s="94" t="s">
        <v>237</v>
      </c>
      <c r="H50" s="95" t="s">
        <v>232</v>
      </c>
      <c r="I50" s="95"/>
      <c r="J50" s="171"/>
      <c r="K50" s="95" t="s">
        <v>283</v>
      </c>
      <c r="L50" s="95"/>
      <c r="M50" s="160"/>
      <c r="N50" s="160"/>
      <c r="O50" s="96">
        <v>2</v>
      </c>
      <c r="P50" s="97">
        <v>30</v>
      </c>
      <c r="Q50" s="96">
        <v>3</v>
      </c>
      <c r="R50" s="161">
        <v>180</v>
      </c>
      <c r="S50" s="148"/>
      <c r="T50" s="164"/>
      <c r="U50" s="75" t="s">
        <v>69</v>
      </c>
      <c r="V50" s="149">
        <v>6</v>
      </c>
    </row>
    <row r="51" spans="1:22" ht="18" customHeight="1" x14ac:dyDescent="0.35">
      <c r="A51" s="93">
        <v>11</v>
      </c>
      <c r="B51" s="145" t="s">
        <v>432</v>
      </c>
      <c r="C51" s="163">
        <v>8</v>
      </c>
      <c r="D51" s="93" t="s">
        <v>120</v>
      </c>
      <c r="E51" s="93" t="s">
        <v>393</v>
      </c>
      <c r="F51" s="94" t="s">
        <v>385</v>
      </c>
      <c r="G51" s="94" t="s">
        <v>237</v>
      </c>
      <c r="H51" s="95" t="s">
        <v>232</v>
      </c>
      <c r="I51" s="95"/>
      <c r="J51" s="160"/>
      <c r="K51" s="95" t="s">
        <v>283</v>
      </c>
      <c r="L51" s="95"/>
      <c r="M51" s="160"/>
      <c r="N51" s="160"/>
      <c r="O51" s="96">
        <v>2</v>
      </c>
      <c r="P51" s="97">
        <v>30</v>
      </c>
      <c r="Q51" s="96">
        <v>3</v>
      </c>
      <c r="R51" s="161">
        <v>180</v>
      </c>
      <c r="S51" s="148"/>
      <c r="T51" s="164"/>
      <c r="U51" s="75" t="s">
        <v>69</v>
      </c>
      <c r="V51" s="149">
        <v>6</v>
      </c>
    </row>
    <row r="52" spans="1:22" ht="18" customHeight="1" x14ac:dyDescent="0.35">
      <c r="A52" s="93">
        <v>13</v>
      </c>
      <c r="B52" s="145" t="s">
        <v>432</v>
      </c>
      <c r="C52" s="163">
        <v>10</v>
      </c>
      <c r="D52" s="93" t="s">
        <v>120</v>
      </c>
      <c r="E52" s="93" t="s">
        <v>393</v>
      </c>
      <c r="F52" s="94" t="s">
        <v>385</v>
      </c>
      <c r="G52" s="94" t="s">
        <v>236</v>
      </c>
      <c r="H52" s="95" t="s">
        <v>232</v>
      </c>
      <c r="I52" s="95"/>
      <c r="J52" s="171"/>
      <c r="K52" s="95" t="s">
        <v>283</v>
      </c>
      <c r="L52" s="95"/>
      <c r="M52" s="160"/>
      <c r="N52" s="160"/>
      <c r="O52" s="96">
        <v>2</v>
      </c>
      <c r="P52" s="97">
        <v>30</v>
      </c>
      <c r="Q52" s="96">
        <v>1</v>
      </c>
      <c r="R52" s="161">
        <v>60</v>
      </c>
      <c r="S52" s="148"/>
      <c r="T52" s="164"/>
      <c r="U52" s="75" t="s">
        <v>69</v>
      </c>
      <c r="V52" s="149">
        <v>2</v>
      </c>
    </row>
    <row r="53" spans="1:22" ht="18" customHeight="1" x14ac:dyDescent="0.35">
      <c r="A53" s="93">
        <v>14</v>
      </c>
      <c r="B53" s="145" t="s">
        <v>432</v>
      </c>
      <c r="C53" s="163">
        <v>11</v>
      </c>
      <c r="D53" s="93" t="s">
        <v>120</v>
      </c>
      <c r="E53" s="93" t="s">
        <v>393</v>
      </c>
      <c r="F53" s="94" t="s">
        <v>385</v>
      </c>
      <c r="G53" s="94" t="s">
        <v>236</v>
      </c>
      <c r="H53" s="95" t="s">
        <v>232</v>
      </c>
      <c r="I53" s="95"/>
      <c r="J53" s="160"/>
      <c r="K53" s="95" t="s">
        <v>283</v>
      </c>
      <c r="L53" s="95"/>
      <c r="M53" s="160"/>
      <c r="N53" s="160"/>
      <c r="O53" s="96">
        <v>2</v>
      </c>
      <c r="P53" s="97">
        <v>30</v>
      </c>
      <c r="Q53" s="96">
        <v>2</v>
      </c>
      <c r="R53" s="161">
        <v>120</v>
      </c>
      <c r="S53" s="148"/>
      <c r="T53" s="164"/>
      <c r="U53" s="75" t="s">
        <v>69</v>
      </c>
      <c r="V53" s="149">
        <v>4</v>
      </c>
    </row>
    <row r="54" spans="1:22" ht="18" customHeight="1" x14ac:dyDescent="0.35">
      <c r="A54" s="93">
        <v>15</v>
      </c>
      <c r="B54" s="145" t="s">
        <v>432</v>
      </c>
      <c r="C54" s="163">
        <v>12</v>
      </c>
      <c r="D54" s="93" t="s">
        <v>120</v>
      </c>
      <c r="E54" s="93" t="s">
        <v>393</v>
      </c>
      <c r="F54" s="94" t="s">
        <v>385</v>
      </c>
      <c r="G54" s="94" t="s">
        <v>236</v>
      </c>
      <c r="H54" s="95" t="s">
        <v>232</v>
      </c>
      <c r="I54" s="95"/>
      <c r="J54" s="160"/>
      <c r="K54" s="95" t="s">
        <v>283</v>
      </c>
      <c r="L54" s="95"/>
      <c r="M54" s="160"/>
      <c r="N54" s="160"/>
      <c r="O54" s="96">
        <v>1</v>
      </c>
      <c r="P54" s="97">
        <v>30</v>
      </c>
      <c r="Q54" s="96">
        <v>2</v>
      </c>
      <c r="R54" s="161">
        <v>60</v>
      </c>
      <c r="S54" s="148"/>
      <c r="T54" s="164"/>
      <c r="U54" s="75" t="s">
        <v>69</v>
      </c>
      <c r="V54" s="149">
        <v>2</v>
      </c>
    </row>
    <row r="57" spans="1:22" ht="18" customHeight="1" x14ac:dyDescent="0.35">
      <c r="A57" s="93">
        <v>4</v>
      </c>
      <c r="B57" s="145" t="s">
        <v>516</v>
      </c>
      <c r="C57" s="163">
        <v>4</v>
      </c>
      <c r="D57" s="93" t="s">
        <v>133</v>
      </c>
      <c r="E57" s="93" t="s">
        <v>517</v>
      </c>
      <c r="F57" s="94" t="s">
        <v>159</v>
      </c>
      <c r="G57" s="94" t="s">
        <v>236</v>
      </c>
      <c r="H57" s="95" t="s">
        <v>232</v>
      </c>
      <c r="I57" s="95"/>
      <c r="J57" s="160"/>
      <c r="K57" s="95" t="s">
        <v>283</v>
      </c>
      <c r="L57" s="95"/>
      <c r="M57" s="160"/>
      <c r="N57" s="160"/>
      <c r="O57" s="96">
        <v>2</v>
      </c>
      <c r="P57" s="97">
        <v>30</v>
      </c>
      <c r="Q57" s="96">
        <v>1</v>
      </c>
      <c r="R57" s="161">
        <v>60</v>
      </c>
      <c r="S57" s="148" t="s">
        <v>494</v>
      </c>
      <c r="T57" s="164"/>
      <c r="U57" s="75" t="s">
        <v>69</v>
      </c>
      <c r="V57" s="149">
        <v>2</v>
      </c>
    </row>
    <row r="58" spans="1:22" ht="18" customHeight="1" x14ac:dyDescent="0.35">
      <c r="A58" s="93">
        <v>7</v>
      </c>
      <c r="B58" s="145" t="s">
        <v>516</v>
      </c>
      <c r="C58" s="163">
        <v>7</v>
      </c>
      <c r="D58" s="93" t="s">
        <v>133</v>
      </c>
      <c r="E58" s="93" t="s">
        <v>517</v>
      </c>
      <c r="F58" s="94" t="s">
        <v>159</v>
      </c>
      <c r="G58" s="94" t="s">
        <v>250</v>
      </c>
      <c r="H58" s="95" t="s">
        <v>232</v>
      </c>
      <c r="I58" s="95"/>
      <c r="J58" s="181"/>
      <c r="K58" s="95" t="s">
        <v>283</v>
      </c>
      <c r="L58" s="95"/>
      <c r="M58" s="160"/>
      <c r="N58" s="160"/>
      <c r="O58" s="96">
        <v>2</v>
      </c>
      <c r="P58" s="97">
        <v>30</v>
      </c>
      <c r="Q58" s="96">
        <v>1</v>
      </c>
      <c r="R58" s="161">
        <v>60</v>
      </c>
      <c r="S58" s="148" t="s">
        <v>494</v>
      </c>
      <c r="T58" s="164"/>
      <c r="U58" s="75" t="s">
        <v>69</v>
      </c>
      <c r="V58" s="149">
        <v>2</v>
      </c>
    </row>
    <row r="59" spans="1:22" ht="18" customHeight="1" x14ac:dyDescent="0.35">
      <c r="A59" s="93">
        <v>13</v>
      </c>
      <c r="B59" s="145" t="s">
        <v>516</v>
      </c>
      <c r="C59" s="163">
        <v>13</v>
      </c>
      <c r="D59" s="93" t="s">
        <v>133</v>
      </c>
      <c r="E59" s="93" t="s">
        <v>517</v>
      </c>
      <c r="F59" s="94" t="s">
        <v>159</v>
      </c>
      <c r="G59" s="94" t="s">
        <v>237</v>
      </c>
      <c r="H59" s="95" t="s">
        <v>232</v>
      </c>
      <c r="I59" s="95"/>
      <c r="J59" s="160"/>
      <c r="K59" s="95" t="s">
        <v>283</v>
      </c>
      <c r="L59" s="95"/>
      <c r="M59" s="160"/>
      <c r="N59" s="160"/>
      <c r="O59" s="96">
        <v>2</v>
      </c>
      <c r="P59" s="97">
        <v>30</v>
      </c>
      <c r="Q59" s="96">
        <v>3</v>
      </c>
      <c r="R59" s="161">
        <v>180</v>
      </c>
      <c r="S59" s="148" t="s">
        <v>494</v>
      </c>
      <c r="T59" s="164"/>
      <c r="U59" s="75" t="s">
        <v>69</v>
      </c>
      <c r="V59" s="149">
        <v>6</v>
      </c>
    </row>
    <row r="60" spans="1:22" ht="18" customHeight="1" x14ac:dyDescent="0.35">
      <c r="A60" s="93">
        <v>11</v>
      </c>
      <c r="B60" s="145" t="s">
        <v>520</v>
      </c>
      <c r="C60" s="163">
        <v>36</v>
      </c>
      <c r="D60" s="93" t="s">
        <v>133</v>
      </c>
      <c r="E60" s="93" t="s">
        <v>517</v>
      </c>
      <c r="F60" s="94" t="s">
        <v>521</v>
      </c>
      <c r="G60" s="94" t="s">
        <v>250</v>
      </c>
      <c r="H60" s="95" t="s">
        <v>232</v>
      </c>
      <c r="I60" s="95"/>
      <c r="J60" s="171">
        <v>4.4156249999999994E-3</v>
      </c>
      <c r="K60" s="95"/>
      <c r="L60" s="95"/>
      <c r="M60" s="160"/>
      <c r="N60" s="160"/>
      <c r="O60" s="96">
        <v>1</v>
      </c>
      <c r="P60" s="97">
        <v>30</v>
      </c>
      <c r="Q60" s="96">
        <v>1</v>
      </c>
      <c r="R60" s="161">
        <v>30</v>
      </c>
      <c r="S60" s="148" t="s">
        <v>494</v>
      </c>
      <c r="T60" s="164"/>
      <c r="U60" s="75" t="s">
        <v>67</v>
      </c>
      <c r="V60" s="149">
        <v>1</v>
      </c>
    </row>
    <row r="63" spans="1:22" ht="18" customHeight="1" x14ac:dyDescent="0.35">
      <c r="A63" s="96">
        <v>1</v>
      </c>
      <c r="B63" s="177" t="s">
        <v>538</v>
      </c>
      <c r="C63" s="163"/>
      <c r="D63" s="93" t="s">
        <v>80</v>
      </c>
      <c r="E63" s="93" t="s">
        <v>539</v>
      </c>
      <c r="F63" s="94" t="s">
        <v>540</v>
      </c>
      <c r="G63" s="94" t="s">
        <v>250</v>
      </c>
      <c r="H63" s="95" t="s">
        <v>232</v>
      </c>
      <c r="I63" s="95"/>
      <c r="J63" s="160"/>
      <c r="K63" s="95" t="s">
        <v>283</v>
      </c>
      <c r="L63" s="95"/>
      <c r="M63" s="160"/>
      <c r="N63" s="160"/>
      <c r="O63" s="96">
        <v>1</v>
      </c>
      <c r="P63" s="97">
        <v>30</v>
      </c>
      <c r="Q63" s="96">
        <v>1</v>
      </c>
      <c r="R63" s="161">
        <v>30</v>
      </c>
      <c r="S63" s="148" t="s">
        <v>494</v>
      </c>
      <c r="T63" s="103" t="s">
        <v>593</v>
      </c>
      <c r="U63" s="75" t="s">
        <v>157</v>
      </c>
      <c r="V63" s="149">
        <v>1</v>
      </c>
    </row>
    <row r="64" spans="1:22" ht="18" customHeight="1" x14ac:dyDescent="0.35">
      <c r="A64" s="96">
        <v>6</v>
      </c>
      <c r="B64" s="177" t="s">
        <v>543</v>
      </c>
      <c r="C64" s="163"/>
      <c r="D64" s="93" t="s">
        <v>189</v>
      </c>
      <c r="E64" s="93" t="s">
        <v>544</v>
      </c>
      <c r="F64" s="94" t="s">
        <v>385</v>
      </c>
      <c r="G64" s="94" t="s">
        <v>237</v>
      </c>
      <c r="H64" s="95" t="s">
        <v>232</v>
      </c>
      <c r="I64" s="95"/>
      <c r="J64" s="160"/>
      <c r="K64" s="95" t="s">
        <v>283</v>
      </c>
      <c r="L64" s="95"/>
      <c r="M64" s="160"/>
      <c r="N64" s="160"/>
      <c r="O64" s="96">
        <v>2</v>
      </c>
      <c r="P64" s="97">
        <v>30</v>
      </c>
      <c r="Q64" s="96">
        <v>3</v>
      </c>
      <c r="R64" s="161">
        <v>180</v>
      </c>
      <c r="S64" s="148" t="s">
        <v>494</v>
      </c>
      <c r="T64" s="164"/>
      <c r="U64" s="75" t="s">
        <v>157</v>
      </c>
      <c r="V64" s="149">
        <v>6</v>
      </c>
    </row>
    <row r="65" spans="16:24" ht="18" customHeight="1" thickBot="1" x14ac:dyDescent="0.4"/>
    <row r="66" spans="16:24" ht="18" customHeight="1" thickBot="1" x14ac:dyDescent="0.5">
      <c r="P66" s="99" t="s">
        <v>85</v>
      </c>
      <c r="R66" s="100">
        <f>SUM(R8:R65)</f>
        <v>5400</v>
      </c>
      <c r="T66" s="165"/>
      <c r="U66" s="101" t="s">
        <v>86</v>
      </c>
      <c r="V66" s="166">
        <f>SUBTOTAL(9,V8:V65)</f>
        <v>180</v>
      </c>
    </row>
    <row r="67" spans="16:24" ht="18" customHeight="1" thickTop="1" x14ac:dyDescent="0.35">
      <c r="W67" s="162"/>
      <c r="X67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E691A-3972-47A9-82CB-B000601D042C}">
  <sheetPr>
    <pageSetUpPr fitToPage="1"/>
  </sheetPr>
  <dimension ref="A1:X33"/>
  <sheetViews>
    <sheetView topLeftCell="A15" zoomScaleNormal="100" workbookViewId="0">
      <selection activeCell="N15" sqref="N1:V1048576"/>
    </sheetView>
  </sheetViews>
  <sheetFormatPr defaultRowHeight="18" customHeight="1" x14ac:dyDescent="0.35"/>
  <cols>
    <col min="1" max="1" width="4.54296875" customWidth="1"/>
    <col min="2" max="3" width="17.269531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f>A11+1</f>
        <v>1</v>
      </c>
      <c r="B10" s="145" t="s">
        <v>306</v>
      </c>
      <c r="C10" s="163">
        <v>13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248</v>
      </c>
      <c r="I10" s="95"/>
      <c r="J10" s="160"/>
      <c r="K10" s="95" t="s">
        <v>249</v>
      </c>
      <c r="L10" s="95"/>
      <c r="M10" s="160"/>
      <c r="N10" s="160"/>
      <c r="O10" s="96">
        <v>1</v>
      </c>
      <c r="P10" s="97">
        <v>65</v>
      </c>
      <c r="Q10" s="96">
        <v>1</v>
      </c>
      <c r="R10" s="161">
        <f t="shared" ref="R10" si="0">O10*P10*Q10</f>
        <v>65</v>
      </c>
      <c r="S10" s="148"/>
      <c r="T10" s="148"/>
      <c r="U10" s="75" t="s">
        <v>157</v>
      </c>
      <c r="V10" s="103">
        <f t="shared" ref="V10" si="1">O10*Q10</f>
        <v>1</v>
      </c>
    </row>
    <row r="13" spans="1:22" ht="18" customHeight="1" x14ac:dyDescent="0.35">
      <c r="A13" s="93">
        <v>15</v>
      </c>
      <c r="B13" s="145" t="s">
        <v>427</v>
      </c>
      <c r="C13" s="163">
        <v>15</v>
      </c>
      <c r="D13" s="93" t="s">
        <v>133</v>
      </c>
      <c r="E13" s="93" t="s">
        <v>402</v>
      </c>
      <c r="F13" s="94" t="s">
        <v>406</v>
      </c>
      <c r="G13" s="94" t="s">
        <v>236</v>
      </c>
      <c r="H13" s="95" t="s">
        <v>248</v>
      </c>
      <c r="I13" s="95"/>
      <c r="J13" s="178"/>
      <c r="K13" s="95" t="s">
        <v>249</v>
      </c>
      <c r="L13" s="95"/>
      <c r="M13" s="160"/>
      <c r="N13" s="160"/>
      <c r="O13" s="96">
        <v>2</v>
      </c>
      <c r="P13" s="97">
        <v>65</v>
      </c>
      <c r="Q13" s="96">
        <v>4</v>
      </c>
      <c r="R13" s="161">
        <v>520</v>
      </c>
      <c r="S13" s="148"/>
      <c r="T13" s="164"/>
      <c r="U13" s="75" t="s">
        <v>69</v>
      </c>
      <c r="V13" s="149">
        <v>8</v>
      </c>
    </row>
    <row r="14" spans="1:22" ht="18" customHeight="1" x14ac:dyDescent="0.35">
      <c r="A14" s="93">
        <v>2</v>
      </c>
      <c r="B14" s="145" t="s">
        <v>432</v>
      </c>
      <c r="C14" s="163">
        <v>2</v>
      </c>
      <c r="D14" s="93" t="s">
        <v>120</v>
      </c>
      <c r="E14" s="93" t="s">
        <v>393</v>
      </c>
      <c r="F14" s="94" t="s">
        <v>385</v>
      </c>
      <c r="G14" s="94" t="s">
        <v>236</v>
      </c>
      <c r="H14" s="95" t="s">
        <v>248</v>
      </c>
      <c r="I14" s="95"/>
      <c r="J14" s="160">
        <v>7.8500000000000011E-3</v>
      </c>
      <c r="K14" s="95"/>
      <c r="L14" s="95"/>
      <c r="M14" s="160"/>
      <c r="N14" s="160"/>
      <c r="O14" s="96">
        <v>1</v>
      </c>
      <c r="P14" s="97">
        <v>65</v>
      </c>
      <c r="Q14" s="96">
        <v>3</v>
      </c>
      <c r="R14" s="161">
        <v>195</v>
      </c>
      <c r="S14" s="148"/>
      <c r="T14" s="164"/>
      <c r="U14" s="75" t="s">
        <v>69</v>
      </c>
      <c r="V14" s="149">
        <v>3</v>
      </c>
    </row>
    <row r="15" spans="1:22" ht="18" customHeight="1" x14ac:dyDescent="0.35">
      <c r="A15" s="93">
        <v>12</v>
      </c>
      <c r="B15" s="145" t="s">
        <v>432</v>
      </c>
      <c r="C15" s="163">
        <v>9</v>
      </c>
      <c r="D15" s="93" t="s">
        <v>120</v>
      </c>
      <c r="E15" s="93" t="s">
        <v>393</v>
      </c>
      <c r="F15" s="94" t="s">
        <v>385</v>
      </c>
      <c r="G15" s="94" t="s">
        <v>236</v>
      </c>
      <c r="H15" s="95" t="s">
        <v>248</v>
      </c>
      <c r="I15" s="95"/>
      <c r="J15" s="160"/>
      <c r="K15" s="95" t="s">
        <v>249</v>
      </c>
      <c r="L15" s="95"/>
      <c r="M15" s="160"/>
      <c r="N15" s="160"/>
      <c r="O15" s="96">
        <v>2</v>
      </c>
      <c r="P15" s="97">
        <v>65</v>
      </c>
      <c r="Q15" s="96">
        <v>1</v>
      </c>
      <c r="R15" s="161">
        <v>130</v>
      </c>
      <c r="S15" s="148"/>
      <c r="T15" s="164"/>
      <c r="U15" s="75" t="s">
        <v>69</v>
      </c>
      <c r="V15" s="149">
        <v>2</v>
      </c>
    </row>
    <row r="16" spans="1:22" ht="18" customHeight="1" x14ac:dyDescent="0.35">
      <c r="A16" s="93">
        <v>16</v>
      </c>
      <c r="B16" s="145" t="s">
        <v>432</v>
      </c>
      <c r="C16" s="163">
        <v>13</v>
      </c>
      <c r="D16" s="93" t="s">
        <v>120</v>
      </c>
      <c r="E16" s="93" t="s">
        <v>393</v>
      </c>
      <c r="F16" s="94" t="s">
        <v>385</v>
      </c>
      <c r="G16" s="94" t="s">
        <v>236</v>
      </c>
      <c r="H16" s="95" t="s">
        <v>248</v>
      </c>
      <c r="I16" s="95"/>
      <c r="J16" s="160">
        <v>7.8500000000000011E-3</v>
      </c>
      <c r="K16" s="95"/>
      <c r="L16" s="95"/>
      <c r="M16" s="160"/>
      <c r="N16" s="160"/>
      <c r="O16" s="96">
        <v>1</v>
      </c>
      <c r="P16" s="97">
        <v>65</v>
      </c>
      <c r="Q16" s="96">
        <v>1</v>
      </c>
      <c r="R16" s="161">
        <v>65</v>
      </c>
      <c r="S16" s="148"/>
      <c r="T16" s="164"/>
      <c r="U16" s="75" t="s">
        <v>69</v>
      </c>
      <c r="V16" s="149">
        <v>1</v>
      </c>
    </row>
    <row r="17" spans="1:24" ht="18" customHeight="1" x14ac:dyDescent="0.35">
      <c r="A17" s="93">
        <v>20</v>
      </c>
      <c r="B17" s="145" t="s">
        <v>432</v>
      </c>
      <c r="C17" s="163">
        <v>15</v>
      </c>
      <c r="D17" s="93" t="s">
        <v>120</v>
      </c>
      <c r="E17" s="93" t="s">
        <v>393</v>
      </c>
      <c r="F17" s="94" t="s">
        <v>385</v>
      </c>
      <c r="G17" s="94" t="s">
        <v>236</v>
      </c>
      <c r="H17" s="95" t="s">
        <v>248</v>
      </c>
      <c r="I17" s="95"/>
      <c r="J17" s="160">
        <v>7.8500000000000011E-3</v>
      </c>
      <c r="K17" s="95"/>
      <c r="L17" s="95"/>
      <c r="M17" s="160"/>
      <c r="N17" s="160"/>
      <c r="O17" s="96">
        <v>1</v>
      </c>
      <c r="P17" s="97">
        <v>65</v>
      </c>
      <c r="Q17" s="96">
        <v>2</v>
      </c>
      <c r="R17" s="161">
        <v>130</v>
      </c>
      <c r="S17" s="148"/>
      <c r="T17" s="164"/>
      <c r="U17" s="75" t="s">
        <v>69</v>
      </c>
      <c r="V17" s="149">
        <v>2</v>
      </c>
    </row>
    <row r="18" spans="1:24" ht="18" customHeight="1" x14ac:dyDescent="0.35">
      <c r="A18" s="93">
        <v>28</v>
      </c>
      <c r="B18" s="145" t="s">
        <v>432</v>
      </c>
      <c r="C18" s="163">
        <v>20</v>
      </c>
      <c r="D18" s="93" t="s">
        <v>120</v>
      </c>
      <c r="E18" s="93" t="s">
        <v>393</v>
      </c>
      <c r="F18" s="94" t="s">
        <v>385</v>
      </c>
      <c r="G18" s="94" t="s">
        <v>236</v>
      </c>
      <c r="H18" s="95" t="s">
        <v>248</v>
      </c>
      <c r="I18" s="95"/>
      <c r="J18" s="160">
        <v>7.8500000000000011E-3</v>
      </c>
      <c r="K18" s="95"/>
      <c r="L18" s="95"/>
      <c r="M18" s="160"/>
      <c r="N18" s="160"/>
      <c r="O18" s="96">
        <v>1</v>
      </c>
      <c r="P18" s="97">
        <v>65</v>
      </c>
      <c r="Q18" s="96">
        <v>1</v>
      </c>
      <c r="R18" s="161">
        <v>65</v>
      </c>
      <c r="S18" s="148"/>
      <c r="T18" s="164"/>
      <c r="U18" s="75" t="s">
        <v>69</v>
      </c>
      <c r="V18" s="149">
        <v>1</v>
      </c>
    </row>
    <row r="19" spans="1:24" ht="18" customHeight="1" x14ac:dyDescent="0.35">
      <c r="A19" s="93">
        <v>32</v>
      </c>
      <c r="B19" s="145" t="s">
        <v>432</v>
      </c>
      <c r="C19" s="163">
        <v>22</v>
      </c>
      <c r="D19" s="93" t="s">
        <v>120</v>
      </c>
      <c r="E19" s="93" t="s">
        <v>393</v>
      </c>
      <c r="F19" s="94" t="s">
        <v>385</v>
      </c>
      <c r="G19" s="94" t="s">
        <v>236</v>
      </c>
      <c r="H19" s="95" t="s">
        <v>248</v>
      </c>
      <c r="I19" s="95"/>
      <c r="J19" s="160">
        <v>7.8500000000000011E-3</v>
      </c>
      <c r="K19" s="95"/>
      <c r="L19" s="95"/>
      <c r="M19" s="160"/>
      <c r="N19" s="160"/>
      <c r="O19" s="96">
        <v>1</v>
      </c>
      <c r="P19" s="97">
        <v>65</v>
      </c>
      <c r="Q19" s="96">
        <v>1</v>
      </c>
      <c r="R19" s="161">
        <v>65</v>
      </c>
      <c r="S19" s="148"/>
      <c r="T19" s="164"/>
      <c r="U19" s="75" t="s">
        <v>69</v>
      </c>
      <c r="V19" s="149">
        <v>1</v>
      </c>
    </row>
    <row r="22" spans="1:24" ht="18" customHeight="1" x14ac:dyDescent="0.35">
      <c r="A22" s="93">
        <v>8</v>
      </c>
      <c r="B22" s="145" t="s">
        <v>516</v>
      </c>
      <c r="C22" s="163">
        <v>8</v>
      </c>
      <c r="D22" s="93" t="s">
        <v>133</v>
      </c>
      <c r="E22" s="93" t="s">
        <v>517</v>
      </c>
      <c r="F22" s="94" t="s">
        <v>159</v>
      </c>
      <c r="G22" s="94" t="s">
        <v>236</v>
      </c>
      <c r="H22" s="95" t="s">
        <v>248</v>
      </c>
      <c r="I22" s="95"/>
      <c r="J22" s="171"/>
      <c r="K22" s="95" t="s">
        <v>249</v>
      </c>
      <c r="L22" s="95"/>
      <c r="M22" s="160"/>
      <c r="N22" s="160"/>
      <c r="O22" s="96">
        <v>2</v>
      </c>
      <c r="P22" s="97">
        <v>65</v>
      </c>
      <c r="Q22" s="96">
        <v>1</v>
      </c>
      <c r="R22" s="161">
        <v>130</v>
      </c>
      <c r="S22" s="148" t="s">
        <v>494</v>
      </c>
      <c r="T22" s="164"/>
      <c r="U22" s="75" t="s">
        <v>69</v>
      </c>
      <c r="V22" s="149">
        <v>2</v>
      </c>
    </row>
    <row r="23" spans="1:24" ht="18" customHeight="1" x14ac:dyDescent="0.35">
      <c r="A23" s="93">
        <v>9</v>
      </c>
      <c r="B23" s="145" t="s">
        <v>516</v>
      </c>
      <c r="C23" s="163">
        <v>9</v>
      </c>
      <c r="D23" s="93" t="s">
        <v>133</v>
      </c>
      <c r="E23" s="93" t="s">
        <v>517</v>
      </c>
      <c r="F23" s="94" t="s">
        <v>159</v>
      </c>
      <c r="G23" s="94" t="s">
        <v>237</v>
      </c>
      <c r="H23" s="95" t="s">
        <v>248</v>
      </c>
      <c r="I23" s="95"/>
      <c r="J23" s="160"/>
      <c r="K23" s="95" t="s">
        <v>249</v>
      </c>
      <c r="L23" s="95"/>
      <c r="M23" s="160"/>
      <c r="N23" s="160"/>
      <c r="O23" s="96">
        <v>2</v>
      </c>
      <c r="P23" s="97">
        <v>65</v>
      </c>
      <c r="Q23" s="96">
        <v>3</v>
      </c>
      <c r="R23" s="161">
        <v>390</v>
      </c>
      <c r="S23" s="148" t="s">
        <v>494</v>
      </c>
      <c r="T23" s="164"/>
      <c r="U23" s="75" t="s">
        <v>69</v>
      </c>
      <c r="V23" s="149">
        <v>6</v>
      </c>
    </row>
    <row r="24" spans="1:24" ht="18" customHeight="1" x14ac:dyDescent="0.35">
      <c r="A24" s="93">
        <v>11</v>
      </c>
      <c r="B24" s="145" t="s">
        <v>516</v>
      </c>
      <c r="C24" s="163">
        <v>11</v>
      </c>
      <c r="D24" s="93" t="s">
        <v>133</v>
      </c>
      <c r="E24" s="93" t="s">
        <v>517</v>
      </c>
      <c r="F24" s="94" t="s">
        <v>159</v>
      </c>
      <c r="G24" s="94" t="s">
        <v>250</v>
      </c>
      <c r="H24" s="95" t="s">
        <v>248</v>
      </c>
      <c r="I24" s="95"/>
      <c r="J24" s="171"/>
      <c r="K24" s="95" t="s">
        <v>249</v>
      </c>
      <c r="L24" s="95"/>
      <c r="M24" s="160"/>
      <c r="N24" s="160"/>
      <c r="O24" s="96">
        <v>2</v>
      </c>
      <c r="P24" s="97">
        <v>65</v>
      </c>
      <c r="Q24" s="96">
        <v>1</v>
      </c>
      <c r="R24" s="161">
        <v>130</v>
      </c>
      <c r="S24" s="148" t="s">
        <v>494</v>
      </c>
      <c r="T24" s="164"/>
      <c r="U24" s="75" t="s">
        <v>69</v>
      </c>
      <c r="V24" s="149">
        <v>2</v>
      </c>
    </row>
    <row r="27" spans="1:24" ht="18" customHeight="1" x14ac:dyDescent="0.35">
      <c r="A27" s="96">
        <v>1</v>
      </c>
      <c r="B27" s="185" t="s">
        <v>595</v>
      </c>
      <c r="C27" s="186">
        <v>1</v>
      </c>
      <c r="D27" s="93" t="s">
        <v>129</v>
      </c>
      <c r="E27" s="193" t="s">
        <v>596</v>
      </c>
      <c r="F27" s="94" t="s">
        <v>385</v>
      </c>
      <c r="G27" s="94" t="s">
        <v>237</v>
      </c>
      <c r="H27" s="95" t="s">
        <v>248</v>
      </c>
      <c r="I27" s="95"/>
      <c r="J27" s="160"/>
      <c r="K27" s="95" t="s">
        <v>249</v>
      </c>
      <c r="L27" s="95"/>
      <c r="M27" s="160"/>
      <c r="N27" s="160"/>
      <c r="O27" s="96">
        <v>1</v>
      </c>
      <c r="P27" s="97">
        <v>65</v>
      </c>
      <c r="Q27" s="96">
        <v>3</v>
      </c>
      <c r="R27" s="161">
        <v>195</v>
      </c>
      <c r="S27" s="148" t="s">
        <v>550</v>
      </c>
      <c r="T27" s="103" t="s">
        <v>597</v>
      </c>
      <c r="U27" s="75" t="s">
        <v>157</v>
      </c>
      <c r="V27" s="149">
        <v>3</v>
      </c>
    </row>
    <row r="28" spans="1:24" ht="18" customHeight="1" x14ac:dyDescent="0.35">
      <c r="A28" s="93">
        <v>18</v>
      </c>
      <c r="B28" s="145" t="s">
        <v>601</v>
      </c>
      <c r="C28" s="163"/>
      <c r="D28" s="93" t="s">
        <v>120</v>
      </c>
      <c r="E28" s="193" t="s">
        <v>602</v>
      </c>
      <c r="F28" s="94" t="s">
        <v>385</v>
      </c>
      <c r="G28" s="94" t="s">
        <v>236</v>
      </c>
      <c r="H28" s="95" t="s">
        <v>248</v>
      </c>
      <c r="I28" s="95"/>
      <c r="J28" s="171">
        <v>7.8500000000000011E-3</v>
      </c>
      <c r="K28" s="95"/>
      <c r="L28" s="95"/>
      <c r="M28" s="160"/>
      <c r="N28" s="160"/>
      <c r="O28" s="96">
        <v>2</v>
      </c>
      <c r="P28" s="97">
        <v>65</v>
      </c>
      <c r="Q28" s="96">
        <v>1</v>
      </c>
      <c r="R28" s="161">
        <v>130</v>
      </c>
      <c r="S28" s="148" t="s">
        <v>605</v>
      </c>
      <c r="T28" s="164"/>
      <c r="U28" s="75" t="s">
        <v>157</v>
      </c>
      <c r="V28" s="149">
        <v>2</v>
      </c>
    </row>
    <row r="29" spans="1:24" ht="18" customHeight="1" x14ac:dyDescent="0.35">
      <c r="A29" s="93">
        <v>4</v>
      </c>
      <c r="B29" s="145" t="s">
        <v>606</v>
      </c>
      <c r="C29" s="163"/>
      <c r="D29" s="93" t="s">
        <v>607</v>
      </c>
      <c r="E29" s="193" t="s">
        <v>602</v>
      </c>
      <c r="F29" s="94" t="s">
        <v>385</v>
      </c>
      <c r="G29" s="94" t="s">
        <v>236</v>
      </c>
      <c r="H29" s="95" t="s">
        <v>248</v>
      </c>
      <c r="I29" s="95"/>
      <c r="J29" s="178"/>
      <c r="K29" s="95" t="s">
        <v>249</v>
      </c>
      <c r="L29" s="95"/>
      <c r="M29" s="160"/>
      <c r="N29" s="160"/>
      <c r="O29" s="96">
        <v>1</v>
      </c>
      <c r="P29" s="97">
        <v>65</v>
      </c>
      <c r="Q29" s="96">
        <v>1</v>
      </c>
      <c r="R29" s="161">
        <v>65</v>
      </c>
      <c r="S29" s="148" t="s">
        <v>550</v>
      </c>
      <c r="U29" s="75" t="s">
        <v>157</v>
      </c>
      <c r="V29" s="149">
        <v>1</v>
      </c>
    </row>
    <row r="30" spans="1:24" ht="18" customHeight="1" thickBot="1" x14ac:dyDescent="0.4"/>
    <row r="31" spans="1:24" ht="18" customHeight="1" thickBot="1" x14ac:dyDescent="0.5">
      <c r="P31" s="99" t="s">
        <v>85</v>
      </c>
      <c r="R31" s="100">
        <f>SUM(R8:R30)</f>
        <v>2275</v>
      </c>
      <c r="T31" s="165"/>
      <c r="U31" s="101" t="s">
        <v>86</v>
      </c>
      <c r="V31" s="166">
        <f>SUBTOTAL(9,V8:V30)</f>
        <v>35</v>
      </c>
    </row>
    <row r="32" spans="1:24" ht="18" customHeight="1" thickTop="1" x14ac:dyDescent="0.35">
      <c r="W32" s="162"/>
      <c r="X32" s="162"/>
    </row>
    <row r="33" spans="4:5" ht="18" customHeight="1" x14ac:dyDescent="0.35">
      <c r="D33" s="85"/>
      <c r="E33" s="78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AD48C-AEB6-4C57-B67B-21697AF622AC}">
  <sheetPr>
    <pageSetUpPr fitToPage="1"/>
  </sheetPr>
  <dimension ref="B1:U74"/>
  <sheetViews>
    <sheetView tabSelected="1" zoomScale="90" zoomScaleNormal="90" zoomScaleSheetLayoutView="90" workbookViewId="0">
      <selection activeCell="C4" sqref="C4"/>
    </sheetView>
  </sheetViews>
  <sheetFormatPr defaultColWidth="8.81640625" defaultRowHeight="14.5" x14ac:dyDescent="0.35"/>
  <cols>
    <col min="1" max="1" width="3" customWidth="1"/>
    <col min="2" max="2" width="6.26953125" customWidth="1"/>
    <col min="3" max="3" width="23.54296875" style="78" customWidth="1"/>
    <col min="4" max="4" width="6.453125" style="42" customWidth="1"/>
    <col min="5" max="5" width="6.1796875" style="41" customWidth="1"/>
    <col min="6" max="6" width="8.1796875" style="41" customWidth="1"/>
    <col min="7" max="7" width="11.7265625" style="41" customWidth="1"/>
    <col min="8" max="8" width="10.81640625" customWidth="1"/>
    <col min="9" max="9" width="11.1796875" style="101" customWidth="1"/>
    <col min="10" max="10" width="12" style="101" customWidth="1"/>
    <col min="11" max="11" width="12.7265625" customWidth="1"/>
    <col min="12" max="12" width="11.7265625" customWidth="1"/>
    <col min="13" max="13" width="13.54296875" customWidth="1"/>
    <col min="14" max="14" width="13.26953125" customWidth="1"/>
    <col min="15" max="15" width="8.81640625" customWidth="1"/>
    <col min="16" max="16" width="9" customWidth="1"/>
    <col min="17" max="17" width="7.90625" bestFit="1" customWidth="1"/>
    <col min="18" max="18" width="11.7265625" bestFit="1" customWidth="1"/>
    <col min="19" max="19" width="9.54296875" bestFit="1" customWidth="1"/>
    <col min="20" max="20" width="9.6328125" bestFit="1" customWidth="1"/>
    <col min="21" max="21" width="11" bestFit="1" customWidth="1"/>
  </cols>
  <sheetData>
    <row r="1" spans="2:21" ht="14.5" customHeight="1" x14ac:dyDescent="0.35"/>
    <row r="2" spans="2:21" ht="9.65" customHeight="1" x14ac:dyDescent="0.35">
      <c r="P2" s="45"/>
      <c r="Q2" s="45"/>
      <c r="R2" s="45"/>
      <c r="S2" s="45"/>
      <c r="T2" s="45"/>
      <c r="U2" s="45"/>
    </row>
    <row r="3" spans="2:21" s="45" customFormat="1" ht="24.65" customHeight="1" x14ac:dyDescent="0.35">
      <c r="B3" s="46" t="s">
        <v>32</v>
      </c>
      <c r="C3" s="15"/>
      <c r="D3" s="43"/>
      <c r="E3" s="44"/>
      <c r="F3" s="16"/>
      <c r="G3" s="16"/>
      <c r="I3" s="104"/>
      <c r="J3" s="104"/>
      <c r="N3" s="23" t="s">
        <v>34</v>
      </c>
      <c r="P3" s="202" t="s">
        <v>681</v>
      </c>
      <c r="Q3" s="202"/>
      <c r="R3" s="202"/>
      <c r="S3" s="202"/>
      <c r="T3" s="202"/>
      <c r="U3" s="202"/>
    </row>
    <row r="4" spans="2:21" s="4" customFormat="1" ht="26.5" customHeight="1" x14ac:dyDescent="0.3">
      <c r="C4" s="5"/>
      <c r="D4" s="7"/>
      <c r="E4" s="6"/>
      <c r="F4" s="6"/>
      <c r="G4" s="6"/>
      <c r="H4" s="200" t="s">
        <v>52</v>
      </c>
      <c r="I4" s="200"/>
      <c r="J4" s="200"/>
      <c r="K4" s="198" t="s">
        <v>35</v>
      </c>
      <c r="L4" s="198"/>
      <c r="M4" s="199"/>
      <c r="P4" s="200" t="s">
        <v>52</v>
      </c>
      <c r="Q4" s="200"/>
      <c r="R4" s="200"/>
      <c r="S4" s="203" t="s">
        <v>35</v>
      </c>
      <c r="T4" s="203"/>
      <c r="U4" s="203"/>
    </row>
    <row r="5" spans="2:21" s="7" customFormat="1" ht="34.5" customHeight="1" x14ac:dyDescent="0.3">
      <c r="B5" s="8" t="s">
        <v>2</v>
      </c>
      <c r="C5" s="136" t="s">
        <v>3</v>
      </c>
      <c r="D5" s="10" t="s">
        <v>8</v>
      </c>
      <c r="E5" s="8" t="s">
        <v>9</v>
      </c>
      <c r="F5" s="10" t="s">
        <v>10</v>
      </c>
      <c r="G5" s="64" t="s">
        <v>11</v>
      </c>
      <c r="H5" s="73" t="s">
        <v>5</v>
      </c>
      <c r="I5" s="74" t="s">
        <v>6</v>
      </c>
      <c r="J5" s="144" t="s">
        <v>7</v>
      </c>
      <c r="K5" s="65" t="s">
        <v>5</v>
      </c>
      <c r="L5" s="3" t="s">
        <v>6</v>
      </c>
      <c r="M5" s="3" t="s">
        <v>7</v>
      </c>
      <c r="N5" s="8" t="s">
        <v>51</v>
      </c>
      <c r="P5" s="74" t="s">
        <v>5</v>
      </c>
      <c r="Q5" s="74" t="s">
        <v>6</v>
      </c>
      <c r="R5" s="144" t="s">
        <v>7</v>
      </c>
      <c r="S5" s="3" t="s">
        <v>5</v>
      </c>
      <c r="T5" s="3" t="s">
        <v>6</v>
      </c>
      <c r="U5" s="3" t="s">
        <v>7</v>
      </c>
    </row>
    <row r="6" spans="2:21" s="4" customFormat="1" ht="20.149999999999999" customHeight="1" x14ac:dyDescent="0.3">
      <c r="B6" s="63" t="s">
        <v>37</v>
      </c>
      <c r="C6" s="62" t="s">
        <v>38</v>
      </c>
      <c r="D6" s="52"/>
      <c r="E6" s="50"/>
      <c r="F6" s="51"/>
      <c r="G6" s="72"/>
      <c r="H6" s="132"/>
      <c r="I6" s="105"/>
      <c r="J6" s="105"/>
      <c r="K6" s="132"/>
      <c r="L6" s="133"/>
      <c r="M6" s="133"/>
      <c r="N6" s="49"/>
      <c r="P6" s="134"/>
      <c r="Q6" s="189"/>
      <c r="R6" s="189"/>
      <c r="S6" s="134"/>
      <c r="T6" s="133"/>
      <c r="U6" s="133"/>
    </row>
    <row r="7" spans="2:21" s="4" customFormat="1" ht="20.149999999999999" customHeight="1" x14ac:dyDescent="0.3">
      <c r="B7" s="48" t="s">
        <v>42</v>
      </c>
      <c r="C7" s="137" t="s">
        <v>39</v>
      </c>
      <c r="D7" s="52">
        <v>500</v>
      </c>
      <c r="E7" s="47" t="s">
        <v>30</v>
      </c>
      <c r="F7" s="51">
        <v>14</v>
      </c>
      <c r="G7" s="61">
        <f>F7*D7</f>
        <v>7000</v>
      </c>
      <c r="H7" s="130">
        <v>4287.1100000000015</v>
      </c>
      <c r="I7" s="176">
        <v>247.88000000000008</v>
      </c>
      <c r="J7" s="140">
        <f>'Joints 20mm'!Q239</f>
        <v>4534.9900000000016</v>
      </c>
      <c r="K7" s="130">
        <f>H7*F7</f>
        <v>60019.540000000023</v>
      </c>
      <c r="L7" s="130">
        <f>I7*F7</f>
        <v>3470.3200000000011</v>
      </c>
      <c r="M7" s="130">
        <f>J7*F7</f>
        <v>63489.860000000022</v>
      </c>
      <c r="N7" s="49"/>
      <c r="O7" s="146">
        <f>H7+I7-J7</f>
        <v>0</v>
      </c>
      <c r="P7" s="130">
        <v>4287.1100000000006</v>
      </c>
      <c r="Q7" s="190">
        <f>SUM('Joints 20mm'!Q209:Q237)</f>
        <v>247.88000000000008</v>
      </c>
      <c r="R7" s="140">
        <f>P7+Q7</f>
        <v>4534.9900000000007</v>
      </c>
      <c r="S7" s="130">
        <v>60019.540000000008</v>
      </c>
      <c r="T7" s="130">
        <f>U7-S7</f>
        <v>3470.3199999999997</v>
      </c>
      <c r="U7" s="130">
        <f>R7*F7</f>
        <v>63489.860000000008</v>
      </c>
    </row>
    <row r="8" spans="2:21" s="4" customFormat="1" ht="20.149999999999999" customHeight="1" x14ac:dyDescent="0.3">
      <c r="B8" s="48" t="s">
        <v>43</v>
      </c>
      <c r="C8" s="137" t="s">
        <v>41</v>
      </c>
      <c r="D8" s="52">
        <v>500</v>
      </c>
      <c r="E8" s="47" t="s">
        <v>30</v>
      </c>
      <c r="F8" s="51">
        <v>20</v>
      </c>
      <c r="G8" s="61">
        <f>F8*D8</f>
        <v>10000</v>
      </c>
      <c r="H8" s="130">
        <v>39</v>
      </c>
      <c r="I8" s="176"/>
      <c r="J8" s="140">
        <f>'Joints 30mm'!Q14</f>
        <v>39</v>
      </c>
      <c r="K8" s="130">
        <f t="shared" ref="K8:K9" si="0">H8*F8</f>
        <v>780</v>
      </c>
      <c r="L8" s="130">
        <f t="shared" ref="L8:L9" si="1">I8*F8</f>
        <v>0</v>
      </c>
      <c r="M8" s="130">
        <f t="shared" ref="M8:M9" si="2">J8*F8</f>
        <v>780</v>
      </c>
      <c r="N8" s="49"/>
      <c r="O8" s="146">
        <f t="shared" ref="O8:O9" si="3">H8+I8-J8</f>
        <v>0</v>
      </c>
      <c r="P8" s="130">
        <v>39</v>
      </c>
      <c r="Q8" s="190">
        <v>0</v>
      </c>
      <c r="R8" s="140">
        <f t="shared" ref="R8:R62" si="4">P8+Q8</f>
        <v>39</v>
      </c>
      <c r="S8" s="130">
        <v>780</v>
      </c>
      <c r="T8" s="130">
        <f t="shared" ref="T8:T62" si="5">U8-S8</f>
        <v>0</v>
      </c>
      <c r="U8" s="130">
        <f>R8*F8</f>
        <v>780</v>
      </c>
    </row>
    <row r="9" spans="2:21" s="4" customFormat="1" ht="20.149999999999999" customHeight="1" x14ac:dyDescent="0.3">
      <c r="B9" s="48" t="s">
        <v>44</v>
      </c>
      <c r="C9" s="137" t="s">
        <v>40</v>
      </c>
      <c r="D9" s="52">
        <v>150</v>
      </c>
      <c r="E9" s="47" t="s">
        <v>30</v>
      </c>
      <c r="F9" s="51">
        <v>27</v>
      </c>
      <c r="G9" s="61">
        <f>F9*D9</f>
        <v>4050</v>
      </c>
      <c r="H9" s="130"/>
      <c r="I9" s="176"/>
      <c r="J9" s="175"/>
      <c r="K9" s="130">
        <f t="shared" si="0"/>
        <v>0</v>
      </c>
      <c r="L9" s="130">
        <f t="shared" si="1"/>
        <v>0</v>
      </c>
      <c r="M9" s="130">
        <f t="shared" si="2"/>
        <v>0</v>
      </c>
      <c r="N9" s="49"/>
      <c r="O9" s="146">
        <f t="shared" si="3"/>
        <v>0</v>
      </c>
      <c r="P9" s="130">
        <v>0</v>
      </c>
      <c r="Q9" s="190"/>
      <c r="R9" s="140">
        <f t="shared" si="4"/>
        <v>0</v>
      </c>
      <c r="S9" s="130">
        <v>0</v>
      </c>
      <c r="T9" s="130">
        <f t="shared" si="5"/>
        <v>0</v>
      </c>
      <c r="U9" s="130">
        <f t="shared" ref="U9:U14" si="6">R9*F10</f>
        <v>0</v>
      </c>
    </row>
    <row r="10" spans="2:21" s="4" customFormat="1" ht="20.149999999999999" customHeight="1" x14ac:dyDescent="0.3">
      <c r="B10" s="63" t="s">
        <v>45</v>
      </c>
      <c r="C10" s="62" t="s">
        <v>47</v>
      </c>
      <c r="D10" s="52"/>
      <c r="E10" s="50"/>
      <c r="F10" s="51"/>
      <c r="G10" s="72"/>
      <c r="H10" s="132"/>
      <c r="I10" s="176"/>
      <c r="J10" s="172"/>
      <c r="K10" s="134"/>
      <c r="L10" s="133"/>
      <c r="M10" s="133"/>
      <c r="N10" s="49"/>
      <c r="P10" s="134">
        <v>0</v>
      </c>
      <c r="Q10" s="190"/>
      <c r="R10" s="140">
        <f t="shared" si="4"/>
        <v>0</v>
      </c>
      <c r="S10" s="130">
        <v>0</v>
      </c>
      <c r="T10" s="130">
        <f t="shared" si="5"/>
        <v>0</v>
      </c>
      <c r="U10" s="130">
        <f t="shared" si="6"/>
        <v>0</v>
      </c>
    </row>
    <row r="11" spans="2:21" s="4" customFormat="1" ht="20.149999999999999" customHeight="1" x14ac:dyDescent="0.3">
      <c r="B11" s="48" t="s">
        <v>46</v>
      </c>
      <c r="C11" s="137" t="s">
        <v>39</v>
      </c>
      <c r="D11" s="52">
        <v>250</v>
      </c>
      <c r="E11" s="47" t="s">
        <v>30</v>
      </c>
      <c r="F11" s="51">
        <v>10</v>
      </c>
      <c r="G11" s="61">
        <f>F11*D11</f>
        <v>2500</v>
      </c>
      <c r="H11" s="130"/>
      <c r="I11" s="176"/>
      <c r="J11" s="172"/>
      <c r="K11" s="130">
        <f>H11*F11</f>
        <v>0</v>
      </c>
      <c r="L11" s="130">
        <f>I11*F11</f>
        <v>0</v>
      </c>
      <c r="M11" s="130">
        <f>J11*F11</f>
        <v>0</v>
      </c>
      <c r="N11" s="49"/>
      <c r="O11" s="146">
        <f>H11+I11-J11</f>
        <v>0</v>
      </c>
      <c r="P11" s="130">
        <v>0</v>
      </c>
      <c r="Q11" s="190"/>
      <c r="R11" s="140">
        <f t="shared" si="4"/>
        <v>0</v>
      </c>
      <c r="S11" s="130">
        <v>0</v>
      </c>
      <c r="T11" s="130">
        <f t="shared" si="5"/>
        <v>0</v>
      </c>
      <c r="U11" s="130">
        <f t="shared" si="6"/>
        <v>0</v>
      </c>
    </row>
    <row r="12" spans="2:21" s="4" customFormat="1" ht="20.149999999999999" customHeight="1" x14ac:dyDescent="0.3">
      <c r="B12" s="48"/>
      <c r="C12" s="137"/>
      <c r="D12" s="52"/>
      <c r="E12" s="47"/>
      <c r="F12" s="51"/>
      <c r="G12" s="61"/>
      <c r="H12" s="135"/>
      <c r="I12" s="176"/>
      <c r="J12" s="172"/>
      <c r="K12" s="135"/>
      <c r="L12" s="130"/>
      <c r="M12" s="130"/>
      <c r="N12" s="49"/>
      <c r="P12" s="130">
        <v>0</v>
      </c>
      <c r="Q12" s="190"/>
      <c r="R12" s="140">
        <f t="shared" si="4"/>
        <v>0</v>
      </c>
      <c r="S12" s="130">
        <v>0</v>
      </c>
      <c r="T12" s="130">
        <f t="shared" si="5"/>
        <v>0</v>
      </c>
      <c r="U12" s="130">
        <f t="shared" si="6"/>
        <v>0</v>
      </c>
    </row>
    <row r="13" spans="2:21" s="4" customFormat="1" ht="20.149999999999999" customHeight="1" x14ac:dyDescent="0.3">
      <c r="B13" s="48"/>
      <c r="C13" s="137"/>
      <c r="D13" s="52"/>
      <c r="E13" s="47"/>
      <c r="F13" s="51"/>
      <c r="G13" s="61"/>
      <c r="H13" s="135"/>
      <c r="I13" s="176"/>
      <c r="J13" s="172"/>
      <c r="K13" s="135"/>
      <c r="L13" s="130"/>
      <c r="M13" s="130"/>
      <c r="N13" s="49"/>
      <c r="P13" s="130">
        <v>0</v>
      </c>
      <c r="Q13" s="190"/>
      <c r="R13" s="140">
        <f t="shared" si="4"/>
        <v>0</v>
      </c>
      <c r="S13" s="130">
        <v>0</v>
      </c>
      <c r="T13" s="130">
        <f t="shared" si="5"/>
        <v>0</v>
      </c>
      <c r="U13" s="130">
        <f t="shared" si="6"/>
        <v>0</v>
      </c>
    </row>
    <row r="14" spans="2:21" s="4" customFormat="1" ht="20.149999999999999" customHeight="1" x14ac:dyDescent="0.3">
      <c r="B14" s="63" t="s">
        <v>0</v>
      </c>
      <c r="C14" s="62" t="s">
        <v>312</v>
      </c>
      <c r="D14" s="52"/>
      <c r="E14" s="50"/>
      <c r="F14" s="51"/>
      <c r="G14" s="72"/>
      <c r="H14" s="135"/>
      <c r="I14" s="176"/>
      <c r="J14" s="172"/>
      <c r="K14" s="135"/>
      <c r="L14" s="130"/>
      <c r="M14" s="130"/>
      <c r="N14" s="49"/>
      <c r="P14" s="130">
        <v>0</v>
      </c>
      <c r="Q14" s="190"/>
      <c r="R14" s="140">
        <f t="shared" si="4"/>
        <v>0</v>
      </c>
      <c r="S14" s="130">
        <v>0</v>
      </c>
      <c r="T14" s="130">
        <f t="shared" si="5"/>
        <v>0</v>
      </c>
      <c r="U14" s="130">
        <f t="shared" si="6"/>
        <v>0</v>
      </c>
    </row>
    <row r="15" spans="2:21" s="4" customFormat="1" ht="20.149999999999999" customHeight="1" x14ac:dyDescent="0.3">
      <c r="B15" s="48" t="s">
        <v>313</v>
      </c>
      <c r="C15" s="137" t="s">
        <v>314</v>
      </c>
      <c r="D15" s="52">
        <v>100</v>
      </c>
      <c r="E15" s="47" t="s">
        <v>36</v>
      </c>
      <c r="F15" s="51">
        <v>14</v>
      </c>
      <c r="G15" s="61">
        <f t="shared" ref="G15:G20" si="7">F15*D15</f>
        <v>1400</v>
      </c>
      <c r="H15" s="135">
        <v>59</v>
      </c>
      <c r="I15" s="176">
        <v>16</v>
      </c>
      <c r="J15" s="172">
        <f>'FF 2"'!V62</f>
        <v>75</v>
      </c>
      <c r="K15" s="130">
        <f t="shared" ref="K15:K20" si="8">H15*F15</f>
        <v>826</v>
      </c>
      <c r="L15" s="130">
        <f t="shared" ref="L15:L20" si="9">I15*F15</f>
        <v>224</v>
      </c>
      <c r="M15" s="130">
        <f t="shared" ref="M15:M20" si="10">J15*F15</f>
        <v>1050</v>
      </c>
      <c r="N15" s="49"/>
      <c r="O15" s="146">
        <f t="shared" ref="O15:O22" si="11">H15+I15-J15</f>
        <v>0</v>
      </c>
      <c r="P15" s="130">
        <v>59</v>
      </c>
      <c r="Q15" s="190">
        <f>SUM('FF 2"'!V44:V59)</f>
        <v>16</v>
      </c>
      <c r="R15" s="140">
        <f t="shared" si="4"/>
        <v>75</v>
      </c>
      <c r="S15" s="130">
        <v>826</v>
      </c>
      <c r="T15" s="130">
        <f t="shared" si="5"/>
        <v>224</v>
      </c>
      <c r="U15" s="130">
        <f>R15*F15</f>
        <v>1050</v>
      </c>
    </row>
    <row r="16" spans="2:21" s="4" customFormat="1" ht="20.149999999999999" customHeight="1" x14ac:dyDescent="0.3">
      <c r="B16" s="48" t="s">
        <v>315</v>
      </c>
      <c r="C16" s="137" t="s">
        <v>316</v>
      </c>
      <c r="D16" s="52">
        <v>100</v>
      </c>
      <c r="E16" s="47" t="s">
        <v>36</v>
      </c>
      <c r="F16" s="51">
        <v>16</v>
      </c>
      <c r="G16" s="61">
        <f t="shared" si="7"/>
        <v>1600</v>
      </c>
      <c r="H16" s="135">
        <v>56</v>
      </c>
      <c r="I16" s="176">
        <v>3</v>
      </c>
      <c r="J16" s="172">
        <f>'FF 3"'!V50</f>
        <v>59</v>
      </c>
      <c r="K16" s="130">
        <f t="shared" si="8"/>
        <v>896</v>
      </c>
      <c r="L16" s="130">
        <f t="shared" si="9"/>
        <v>48</v>
      </c>
      <c r="M16" s="130">
        <f t="shared" si="10"/>
        <v>944</v>
      </c>
      <c r="N16" s="49"/>
      <c r="O16" s="146">
        <f t="shared" si="11"/>
        <v>0</v>
      </c>
      <c r="P16" s="130">
        <v>56</v>
      </c>
      <c r="Q16" s="190">
        <f>SUM('FF 3"'!V48)</f>
        <v>3</v>
      </c>
      <c r="R16" s="140">
        <f t="shared" si="4"/>
        <v>59</v>
      </c>
      <c r="S16" s="130">
        <v>896</v>
      </c>
      <c r="T16" s="130">
        <f t="shared" si="5"/>
        <v>48</v>
      </c>
      <c r="U16" s="130">
        <f>R16*F16</f>
        <v>944</v>
      </c>
    </row>
    <row r="17" spans="2:21" s="4" customFormat="1" ht="20.149999999999999" customHeight="1" x14ac:dyDescent="0.3">
      <c r="B17" s="48" t="s">
        <v>317</v>
      </c>
      <c r="C17" s="137" t="s">
        <v>318</v>
      </c>
      <c r="D17" s="52">
        <v>100</v>
      </c>
      <c r="E17" s="47" t="s">
        <v>36</v>
      </c>
      <c r="F17" s="51">
        <v>21</v>
      </c>
      <c r="G17" s="61">
        <f t="shared" si="7"/>
        <v>2100</v>
      </c>
      <c r="H17" s="135">
        <v>9</v>
      </c>
      <c r="I17" s="176">
        <v>3</v>
      </c>
      <c r="J17" s="172">
        <f>'FF 4"'!V24</f>
        <v>12</v>
      </c>
      <c r="K17" s="130">
        <f t="shared" si="8"/>
        <v>189</v>
      </c>
      <c r="L17" s="130">
        <f t="shared" si="9"/>
        <v>63</v>
      </c>
      <c r="M17" s="130">
        <f t="shared" si="10"/>
        <v>252</v>
      </c>
      <c r="N17" s="49"/>
      <c r="O17" s="146">
        <f t="shared" si="11"/>
        <v>0</v>
      </c>
      <c r="P17" s="130">
        <v>9</v>
      </c>
      <c r="Q17" s="190">
        <f>SUM('FF 4"'!V19:V21)</f>
        <v>3</v>
      </c>
      <c r="R17" s="140">
        <f t="shared" si="4"/>
        <v>12</v>
      </c>
      <c r="S17" s="130">
        <v>189</v>
      </c>
      <c r="T17" s="130">
        <f t="shared" si="5"/>
        <v>63</v>
      </c>
      <c r="U17" s="130">
        <f>R17*F17</f>
        <v>252</v>
      </c>
    </row>
    <row r="18" spans="2:21" s="4" customFormat="1" ht="20.149999999999999" customHeight="1" x14ac:dyDescent="0.3">
      <c r="B18" s="48" t="s">
        <v>319</v>
      </c>
      <c r="C18" s="137" t="s">
        <v>320</v>
      </c>
      <c r="D18" s="52">
        <v>100</v>
      </c>
      <c r="E18" s="47" t="s">
        <v>36</v>
      </c>
      <c r="F18" s="51">
        <v>27</v>
      </c>
      <c r="G18" s="61">
        <f t="shared" si="7"/>
        <v>2700</v>
      </c>
      <c r="H18" s="135">
        <v>15</v>
      </c>
      <c r="I18" s="176">
        <v>20</v>
      </c>
      <c r="J18" s="172">
        <f>'FF 6"'!V45</f>
        <v>35</v>
      </c>
      <c r="K18" s="130">
        <f t="shared" si="8"/>
        <v>405</v>
      </c>
      <c r="L18" s="130">
        <f t="shared" si="9"/>
        <v>540</v>
      </c>
      <c r="M18" s="130">
        <f t="shared" si="10"/>
        <v>945</v>
      </c>
      <c r="N18" s="49"/>
      <c r="O18" s="146">
        <f t="shared" si="11"/>
        <v>0</v>
      </c>
      <c r="P18" s="130">
        <v>15</v>
      </c>
      <c r="Q18" s="190">
        <f>SUM('FF 6"'!V24:V43)</f>
        <v>20</v>
      </c>
      <c r="R18" s="140">
        <f t="shared" si="4"/>
        <v>35</v>
      </c>
      <c r="S18" s="130">
        <v>405</v>
      </c>
      <c r="T18" s="130">
        <f t="shared" si="5"/>
        <v>540</v>
      </c>
      <c r="U18" s="130">
        <f>R18*F18</f>
        <v>945</v>
      </c>
    </row>
    <row r="19" spans="2:21" s="4" customFormat="1" ht="20.149999999999999" customHeight="1" x14ac:dyDescent="0.3">
      <c r="B19" s="48" t="s">
        <v>321</v>
      </c>
      <c r="C19" s="137" t="s">
        <v>322</v>
      </c>
      <c r="D19" s="52">
        <v>50</v>
      </c>
      <c r="E19" s="47" t="s">
        <v>36</v>
      </c>
      <c r="F19" s="51">
        <v>46</v>
      </c>
      <c r="G19" s="61">
        <f t="shared" si="7"/>
        <v>2300</v>
      </c>
      <c r="H19" s="135">
        <v>5</v>
      </c>
      <c r="I19" s="176">
        <v>11</v>
      </c>
      <c r="J19" s="172">
        <f>'FF 8"'!V31</f>
        <v>16</v>
      </c>
      <c r="K19" s="130">
        <f t="shared" si="8"/>
        <v>230</v>
      </c>
      <c r="L19" s="130">
        <f t="shared" si="9"/>
        <v>506</v>
      </c>
      <c r="M19" s="130">
        <f t="shared" si="10"/>
        <v>736</v>
      </c>
      <c r="N19" s="49"/>
      <c r="O19" s="146">
        <f t="shared" si="11"/>
        <v>0</v>
      </c>
      <c r="P19" s="130">
        <v>5</v>
      </c>
      <c r="Q19" s="190">
        <f>SUM('FF 8"'!V19:V28)</f>
        <v>11</v>
      </c>
      <c r="R19" s="140">
        <f t="shared" si="4"/>
        <v>16</v>
      </c>
      <c r="S19" s="130">
        <v>230</v>
      </c>
      <c r="T19" s="130">
        <f t="shared" si="5"/>
        <v>506</v>
      </c>
      <c r="U19" s="130">
        <f>R19*F19</f>
        <v>736</v>
      </c>
    </row>
    <row r="20" spans="2:21" s="4" customFormat="1" ht="20.149999999999999" customHeight="1" x14ac:dyDescent="0.3">
      <c r="B20" s="48" t="s">
        <v>323</v>
      </c>
      <c r="C20" s="137" t="s">
        <v>324</v>
      </c>
      <c r="D20" s="52">
        <v>10</v>
      </c>
      <c r="E20" s="47" t="s">
        <v>36</v>
      </c>
      <c r="F20" s="51">
        <v>141</v>
      </c>
      <c r="G20" s="61">
        <f t="shared" si="7"/>
        <v>1410</v>
      </c>
      <c r="H20" s="135"/>
      <c r="I20" s="176"/>
      <c r="J20" s="172"/>
      <c r="K20" s="130">
        <f t="shared" si="8"/>
        <v>0</v>
      </c>
      <c r="L20" s="130">
        <f t="shared" si="9"/>
        <v>0</v>
      </c>
      <c r="M20" s="130">
        <f t="shared" si="10"/>
        <v>0</v>
      </c>
      <c r="N20" s="49"/>
      <c r="O20" s="146">
        <f t="shared" si="11"/>
        <v>0</v>
      </c>
      <c r="P20" s="130">
        <v>0</v>
      </c>
      <c r="Q20" s="190"/>
      <c r="R20" s="140">
        <f t="shared" si="4"/>
        <v>0</v>
      </c>
      <c r="S20" s="130">
        <v>0</v>
      </c>
      <c r="T20" s="130">
        <f t="shared" si="5"/>
        <v>0</v>
      </c>
      <c r="U20" s="130">
        <f>R20*F21</f>
        <v>0</v>
      </c>
    </row>
    <row r="21" spans="2:21" s="4" customFormat="1" ht="20.149999999999999" customHeight="1" x14ac:dyDescent="0.3">
      <c r="B21" s="63" t="s">
        <v>662</v>
      </c>
      <c r="C21" s="62" t="s">
        <v>661</v>
      </c>
      <c r="D21" s="52"/>
      <c r="E21" s="50"/>
      <c r="F21" s="51"/>
      <c r="G21" s="72"/>
      <c r="H21" s="135"/>
      <c r="I21" s="176"/>
      <c r="J21" s="172"/>
      <c r="K21" s="135"/>
      <c r="L21" s="130"/>
      <c r="M21" s="130"/>
      <c r="N21" s="49"/>
      <c r="O21" s="146"/>
      <c r="P21" s="130">
        <v>0</v>
      </c>
      <c r="Q21" s="190"/>
      <c r="R21" s="140">
        <f t="shared" si="4"/>
        <v>0</v>
      </c>
      <c r="S21" s="130">
        <v>0</v>
      </c>
      <c r="T21" s="130">
        <f t="shared" si="5"/>
        <v>0</v>
      </c>
      <c r="U21" s="130">
        <f>R21*F22</f>
        <v>0</v>
      </c>
    </row>
    <row r="22" spans="2:21" s="4" customFormat="1" ht="20.149999999999999" customHeight="1" x14ac:dyDescent="0.3">
      <c r="B22" s="48"/>
      <c r="C22" s="137" t="s">
        <v>663</v>
      </c>
      <c r="D22" s="52"/>
      <c r="E22" s="47" t="s">
        <v>36</v>
      </c>
      <c r="F22" s="51">
        <v>85</v>
      </c>
      <c r="G22" s="61"/>
      <c r="H22" s="135"/>
      <c r="I22" s="176">
        <v>24</v>
      </c>
      <c r="J22" s="172">
        <f>'metal sleeve'!V30</f>
        <v>24</v>
      </c>
      <c r="K22" s="130">
        <f t="shared" ref="K22" si="12">H22*F22</f>
        <v>0</v>
      </c>
      <c r="L22" s="130">
        <f t="shared" ref="L22" si="13">I22*F22</f>
        <v>2040</v>
      </c>
      <c r="M22" s="130">
        <f t="shared" ref="M22" si="14">J22*F22</f>
        <v>2040</v>
      </c>
      <c r="N22" s="49"/>
      <c r="O22" s="146">
        <f t="shared" si="11"/>
        <v>0</v>
      </c>
      <c r="P22" s="130"/>
      <c r="Q22" s="190">
        <f>SUM('metal sleeve'!V10:V25)</f>
        <v>24</v>
      </c>
      <c r="R22" s="140">
        <f t="shared" ref="R22" si="15">P22+Q22</f>
        <v>24</v>
      </c>
      <c r="S22" s="130">
        <v>0</v>
      </c>
      <c r="T22" s="130">
        <f t="shared" ref="T22" si="16">U22-S22</f>
        <v>2040</v>
      </c>
      <c r="U22" s="130">
        <f>R22*F22</f>
        <v>2040</v>
      </c>
    </row>
    <row r="23" spans="2:21" s="4" customFormat="1" ht="20.149999999999999" customHeight="1" x14ac:dyDescent="0.3">
      <c r="B23" s="63" t="s">
        <v>1</v>
      </c>
      <c r="C23" s="62" t="s">
        <v>325</v>
      </c>
      <c r="D23" s="52"/>
      <c r="E23" s="50"/>
      <c r="F23" s="51"/>
      <c r="G23" s="72"/>
      <c r="H23" s="135"/>
      <c r="I23" s="176"/>
      <c r="J23" s="172"/>
      <c r="K23" s="135"/>
      <c r="L23" s="130"/>
      <c r="M23" s="130"/>
      <c r="N23" s="49"/>
      <c r="P23" s="130"/>
      <c r="Q23" s="190"/>
      <c r="R23" s="140"/>
      <c r="S23" s="130">
        <v>0</v>
      </c>
      <c r="T23" s="130"/>
      <c r="U23" s="130"/>
    </row>
    <row r="24" spans="2:21" s="4" customFormat="1" ht="20.149999999999999" customHeight="1" x14ac:dyDescent="0.3">
      <c r="B24" s="48" t="s">
        <v>326</v>
      </c>
      <c r="C24" s="137" t="s">
        <v>314</v>
      </c>
      <c r="D24" s="52">
        <v>200</v>
      </c>
      <c r="E24" s="47" t="s">
        <v>36</v>
      </c>
      <c r="F24" s="51">
        <v>20</v>
      </c>
      <c r="G24" s="61">
        <f t="shared" ref="G24:G29" si="17">F24*D24</f>
        <v>4000</v>
      </c>
      <c r="H24" s="135"/>
      <c r="I24" s="176"/>
      <c r="J24" s="172"/>
      <c r="K24" s="130">
        <f t="shared" ref="K24:K29" si="18">H24*F24</f>
        <v>0</v>
      </c>
      <c r="L24" s="130">
        <f t="shared" ref="L24:L29" si="19">I24*F24</f>
        <v>0</v>
      </c>
      <c r="M24" s="130">
        <f t="shared" ref="M24:M29" si="20">J24*F24</f>
        <v>0</v>
      </c>
      <c r="N24" s="49"/>
      <c r="O24" s="146">
        <f t="shared" ref="O24:O31" si="21">H24+I24-J24</f>
        <v>0</v>
      </c>
      <c r="P24" s="130">
        <v>0</v>
      </c>
      <c r="Q24" s="190">
        <v>0</v>
      </c>
      <c r="R24" s="140">
        <f t="shared" si="4"/>
        <v>0</v>
      </c>
      <c r="S24" s="130">
        <v>0</v>
      </c>
      <c r="T24" s="130">
        <f t="shared" si="5"/>
        <v>0</v>
      </c>
      <c r="U24" s="130">
        <f>R24*F23</f>
        <v>0</v>
      </c>
    </row>
    <row r="25" spans="2:21" s="4" customFormat="1" ht="20.149999999999999" customHeight="1" x14ac:dyDescent="0.3">
      <c r="B25" s="48" t="s">
        <v>327</v>
      </c>
      <c r="C25" s="137" t="s">
        <v>316</v>
      </c>
      <c r="D25" s="52">
        <v>200</v>
      </c>
      <c r="E25" s="47" t="s">
        <v>36</v>
      </c>
      <c r="F25" s="51">
        <v>23</v>
      </c>
      <c r="G25" s="61">
        <f t="shared" si="17"/>
        <v>4600</v>
      </c>
      <c r="H25" s="135">
        <v>65</v>
      </c>
      <c r="I25" s="176">
        <v>6</v>
      </c>
      <c r="J25" s="172">
        <f>'CHW 3"'!V45</f>
        <v>71</v>
      </c>
      <c r="K25" s="130">
        <f t="shared" si="18"/>
        <v>1495</v>
      </c>
      <c r="L25" s="130">
        <f t="shared" si="19"/>
        <v>138</v>
      </c>
      <c r="M25" s="130">
        <f t="shared" si="20"/>
        <v>1633</v>
      </c>
      <c r="N25" s="49"/>
      <c r="O25" s="146">
        <f t="shared" si="21"/>
        <v>0</v>
      </c>
      <c r="P25" s="130">
        <v>65</v>
      </c>
      <c r="Q25" s="190">
        <f>SUM('CHW 3"'!V41:V43)</f>
        <v>6</v>
      </c>
      <c r="R25" s="140">
        <f t="shared" si="4"/>
        <v>71</v>
      </c>
      <c r="S25" s="130">
        <v>1495</v>
      </c>
      <c r="T25" s="130">
        <f t="shared" si="5"/>
        <v>138</v>
      </c>
      <c r="U25" s="130">
        <f>R25*F25</f>
        <v>1633</v>
      </c>
    </row>
    <row r="26" spans="2:21" s="4" customFormat="1" ht="20.149999999999999" customHeight="1" x14ac:dyDescent="0.3">
      <c r="B26" s="48" t="s">
        <v>328</v>
      </c>
      <c r="C26" s="137" t="s">
        <v>318</v>
      </c>
      <c r="D26" s="52">
        <v>200</v>
      </c>
      <c r="E26" s="47" t="s">
        <v>36</v>
      </c>
      <c r="F26" s="51">
        <v>29</v>
      </c>
      <c r="G26" s="61">
        <f t="shared" si="17"/>
        <v>5800</v>
      </c>
      <c r="H26" s="135">
        <v>20</v>
      </c>
      <c r="I26" s="176">
        <v>28</v>
      </c>
      <c r="J26" s="172">
        <f>'CHW 4"'!V38</f>
        <v>48</v>
      </c>
      <c r="K26" s="130">
        <f t="shared" si="18"/>
        <v>580</v>
      </c>
      <c r="L26" s="130">
        <f t="shared" si="19"/>
        <v>812</v>
      </c>
      <c r="M26" s="130">
        <f t="shared" si="20"/>
        <v>1392</v>
      </c>
      <c r="N26" s="49"/>
      <c r="O26" s="146">
        <f t="shared" si="21"/>
        <v>0</v>
      </c>
      <c r="P26" s="130">
        <v>20</v>
      </c>
      <c r="Q26" s="190">
        <f>SUM('CHW 4"'!V24:V36)</f>
        <v>28</v>
      </c>
      <c r="R26" s="140">
        <f t="shared" si="4"/>
        <v>48</v>
      </c>
      <c r="S26" s="130">
        <v>580</v>
      </c>
      <c r="T26" s="130">
        <f t="shared" si="5"/>
        <v>812</v>
      </c>
      <c r="U26" s="130">
        <f>R26*F26</f>
        <v>1392</v>
      </c>
    </row>
    <row r="27" spans="2:21" s="4" customFormat="1" ht="20.149999999999999" customHeight="1" x14ac:dyDescent="0.3">
      <c r="B27" s="48" t="s">
        <v>329</v>
      </c>
      <c r="C27" s="137" t="s">
        <v>320</v>
      </c>
      <c r="D27" s="52">
        <v>200</v>
      </c>
      <c r="E27" s="47" t="s">
        <v>36</v>
      </c>
      <c r="F27" s="51">
        <v>35</v>
      </c>
      <c r="G27" s="61">
        <f t="shared" si="17"/>
        <v>7000</v>
      </c>
      <c r="H27" s="135">
        <v>4</v>
      </c>
      <c r="I27" s="176">
        <v>2</v>
      </c>
      <c r="J27" s="172">
        <f>'CHW 6"'!V17</f>
        <v>6</v>
      </c>
      <c r="K27" s="130">
        <f t="shared" si="18"/>
        <v>140</v>
      </c>
      <c r="L27" s="130">
        <f t="shared" si="19"/>
        <v>70</v>
      </c>
      <c r="M27" s="130">
        <f t="shared" si="20"/>
        <v>210</v>
      </c>
      <c r="N27" s="49"/>
      <c r="O27" s="146">
        <f t="shared" si="21"/>
        <v>0</v>
      </c>
      <c r="P27" s="130">
        <v>4</v>
      </c>
      <c r="Q27" s="190">
        <f>SUM('CHW 6"'!V14)</f>
        <v>2</v>
      </c>
      <c r="R27" s="140">
        <f t="shared" si="4"/>
        <v>6</v>
      </c>
      <c r="S27" s="130">
        <v>140</v>
      </c>
      <c r="T27" s="130">
        <f t="shared" si="5"/>
        <v>70</v>
      </c>
      <c r="U27" s="130">
        <f>R27*F27</f>
        <v>210</v>
      </c>
    </row>
    <row r="28" spans="2:21" s="4" customFormat="1" ht="20.149999999999999" customHeight="1" x14ac:dyDescent="0.3">
      <c r="B28" s="48" t="s">
        <v>330</v>
      </c>
      <c r="C28" s="137" t="s">
        <v>322</v>
      </c>
      <c r="D28" s="52">
        <v>100</v>
      </c>
      <c r="E28" s="47" t="s">
        <v>36</v>
      </c>
      <c r="F28" s="51">
        <v>47</v>
      </c>
      <c r="G28" s="61">
        <f t="shared" si="17"/>
        <v>4700</v>
      </c>
      <c r="H28" s="135">
        <v>8</v>
      </c>
      <c r="I28" s="176"/>
      <c r="J28" s="172">
        <f>'CHW 8"'!V14</f>
        <v>8</v>
      </c>
      <c r="K28" s="130">
        <f t="shared" si="18"/>
        <v>376</v>
      </c>
      <c r="L28" s="130">
        <f t="shared" si="19"/>
        <v>0</v>
      </c>
      <c r="M28" s="130">
        <f t="shared" si="20"/>
        <v>376</v>
      </c>
      <c r="N28" s="49"/>
      <c r="O28" s="146">
        <f t="shared" si="21"/>
        <v>0</v>
      </c>
      <c r="P28" s="130">
        <v>8</v>
      </c>
      <c r="Q28" s="190">
        <f>SUM('[1]CHW 8"'!V12)</f>
        <v>0</v>
      </c>
      <c r="R28" s="140">
        <f t="shared" si="4"/>
        <v>8</v>
      </c>
      <c r="S28" s="130">
        <v>376</v>
      </c>
      <c r="T28" s="130">
        <f t="shared" si="5"/>
        <v>0</v>
      </c>
      <c r="U28" s="130">
        <f>R28*F28</f>
        <v>376</v>
      </c>
    </row>
    <row r="29" spans="2:21" s="4" customFormat="1" ht="20.149999999999999" customHeight="1" x14ac:dyDescent="0.3">
      <c r="B29" s="48" t="s">
        <v>331</v>
      </c>
      <c r="C29" s="137" t="s">
        <v>332</v>
      </c>
      <c r="D29" s="52">
        <v>50</v>
      </c>
      <c r="E29" s="47" t="s">
        <v>36</v>
      </c>
      <c r="F29" s="51">
        <v>170</v>
      </c>
      <c r="G29" s="61">
        <f t="shared" si="17"/>
        <v>8500</v>
      </c>
      <c r="H29" s="135">
        <v>4</v>
      </c>
      <c r="I29" s="176">
        <v>2</v>
      </c>
      <c r="J29" s="172">
        <f>'CHW 16"'!V17</f>
        <v>6</v>
      </c>
      <c r="K29" s="130">
        <f t="shared" si="18"/>
        <v>680</v>
      </c>
      <c r="L29" s="130">
        <f t="shared" si="19"/>
        <v>340</v>
      </c>
      <c r="M29" s="130">
        <f t="shared" si="20"/>
        <v>1020</v>
      </c>
      <c r="N29" s="49"/>
      <c r="O29" s="146">
        <f t="shared" si="21"/>
        <v>0</v>
      </c>
      <c r="P29" s="130">
        <v>4</v>
      </c>
      <c r="Q29" s="190">
        <f>SUM('CHW 16"'!V14)</f>
        <v>2</v>
      </c>
      <c r="R29" s="140">
        <f t="shared" si="4"/>
        <v>6</v>
      </c>
      <c r="S29" s="130">
        <v>680</v>
      </c>
      <c r="T29" s="130">
        <f t="shared" si="5"/>
        <v>340</v>
      </c>
      <c r="U29" s="130">
        <f>R29*F29</f>
        <v>1020</v>
      </c>
    </row>
    <row r="30" spans="2:21" s="4" customFormat="1" ht="20.149999999999999" customHeight="1" x14ac:dyDescent="0.3">
      <c r="B30" s="63" t="s">
        <v>333</v>
      </c>
      <c r="C30" s="62" t="s">
        <v>433</v>
      </c>
      <c r="D30" s="52"/>
      <c r="E30" s="50"/>
      <c r="F30" s="51"/>
      <c r="G30" s="72"/>
      <c r="H30" s="167"/>
      <c r="I30" s="182"/>
      <c r="J30" s="139"/>
      <c r="K30" s="183"/>
      <c r="L30" s="168"/>
      <c r="M30" s="168"/>
      <c r="N30" s="49"/>
      <c r="O30" s="146"/>
      <c r="P30" s="183">
        <v>0</v>
      </c>
      <c r="Q30" s="190"/>
      <c r="R30" s="140">
        <f t="shared" si="4"/>
        <v>0</v>
      </c>
      <c r="S30" s="130">
        <v>0</v>
      </c>
      <c r="T30" s="130">
        <f t="shared" si="5"/>
        <v>0</v>
      </c>
      <c r="U30" s="130">
        <f t="shared" ref="U30:U62" si="22">R30*F30</f>
        <v>0</v>
      </c>
    </row>
    <row r="31" spans="2:21" s="4" customFormat="1" ht="20.149999999999999" customHeight="1" x14ac:dyDescent="0.3">
      <c r="B31" s="48" t="s">
        <v>335</v>
      </c>
      <c r="C31" s="137" t="s">
        <v>314</v>
      </c>
      <c r="D31" s="52"/>
      <c r="E31" s="47"/>
      <c r="F31" s="51">
        <v>18</v>
      </c>
      <c r="G31" s="61"/>
      <c r="H31" s="135">
        <v>17</v>
      </c>
      <c r="I31" s="182"/>
      <c r="J31" s="173">
        <f>'conduit &amp; cable pipe'!V15</f>
        <v>17</v>
      </c>
      <c r="K31" s="130">
        <f t="shared" ref="K31" si="23">H31*F31</f>
        <v>306</v>
      </c>
      <c r="L31" s="130">
        <f t="shared" ref="L31" si="24">I31*F31</f>
        <v>0</v>
      </c>
      <c r="M31" s="130">
        <f t="shared" ref="M31" si="25">J31*F31</f>
        <v>306</v>
      </c>
      <c r="N31" s="49"/>
      <c r="O31" s="146">
        <f t="shared" si="21"/>
        <v>0</v>
      </c>
      <c r="P31" s="130">
        <v>17</v>
      </c>
      <c r="Q31" s="190">
        <v>0</v>
      </c>
      <c r="R31" s="140">
        <f t="shared" si="4"/>
        <v>17</v>
      </c>
      <c r="S31" s="130">
        <v>306</v>
      </c>
      <c r="T31" s="130">
        <f t="shared" si="5"/>
        <v>0</v>
      </c>
      <c r="U31" s="130">
        <f t="shared" si="22"/>
        <v>306</v>
      </c>
    </row>
    <row r="32" spans="2:21" s="4" customFormat="1" ht="20.149999999999999" customHeight="1" x14ac:dyDescent="0.3">
      <c r="B32" s="63" t="s">
        <v>333</v>
      </c>
      <c r="C32" s="62" t="s">
        <v>334</v>
      </c>
      <c r="D32" s="52"/>
      <c r="E32" s="50"/>
      <c r="F32" s="51"/>
      <c r="G32" s="72"/>
      <c r="H32" s="135"/>
      <c r="I32" s="176"/>
      <c r="J32" s="172"/>
      <c r="K32" s="135"/>
      <c r="L32" s="130"/>
      <c r="M32" s="130"/>
      <c r="N32" s="49"/>
      <c r="P32" s="130">
        <v>0</v>
      </c>
      <c r="Q32" s="190"/>
      <c r="R32" s="140">
        <f t="shared" si="4"/>
        <v>0</v>
      </c>
      <c r="S32" s="130">
        <v>0</v>
      </c>
      <c r="T32" s="130">
        <f t="shared" si="5"/>
        <v>0</v>
      </c>
      <c r="U32" s="130">
        <f t="shared" si="22"/>
        <v>0</v>
      </c>
    </row>
    <row r="33" spans="2:21" s="4" customFormat="1" ht="20.149999999999999" customHeight="1" x14ac:dyDescent="0.3">
      <c r="B33" s="48" t="s">
        <v>335</v>
      </c>
      <c r="C33" s="137" t="s">
        <v>314</v>
      </c>
      <c r="D33" s="52">
        <v>400</v>
      </c>
      <c r="E33" s="47" t="s">
        <v>36</v>
      </c>
      <c r="F33" s="51">
        <v>28</v>
      </c>
      <c r="G33" s="61">
        <f>F33*D33</f>
        <v>11200</v>
      </c>
      <c r="H33" s="135">
        <v>13</v>
      </c>
      <c r="I33" s="176"/>
      <c r="J33" s="172">
        <f>'Plastic pipe 2"'!V20</f>
        <v>13</v>
      </c>
      <c r="K33" s="130">
        <f t="shared" ref="K33:K37" si="26">H33*F33</f>
        <v>364</v>
      </c>
      <c r="L33" s="130">
        <f t="shared" ref="L33:L37" si="27">I33*F33</f>
        <v>0</v>
      </c>
      <c r="M33" s="130">
        <f t="shared" ref="M33:M37" si="28">J33*F33</f>
        <v>364</v>
      </c>
      <c r="N33" s="49"/>
      <c r="O33" s="146">
        <f t="shared" ref="O33:O37" si="29">H33+I33-J33</f>
        <v>0</v>
      </c>
      <c r="P33" s="130">
        <v>13</v>
      </c>
      <c r="Q33" s="190">
        <v>0</v>
      </c>
      <c r="R33" s="140">
        <f t="shared" si="4"/>
        <v>13</v>
      </c>
      <c r="S33" s="130">
        <v>364</v>
      </c>
      <c r="T33" s="130">
        <f t="shared" si="5"/>
        <v>0</v>
      </c>
      <c r="U33" s="130">
        <f t="shared" si="22"/>
        <v>364</v>
      </c>
    </row>
    <row r="34" spans="2:21" s="4" customFormat="1" ht="20.149999999999999" customHeight="1" x14ac:dyDescent="0.3">
      <c r="B34" s="48" t="s">
        <v>336</v>
      </c>
      <c r="C34" s="137" t="s">
        <v>316</v>
      </c>
      <c r="D34" s="52">
        <v>400</v>
      </c>
      <c r="E34" s="47" t="s">
        <v>36</v>
      </c>
      <c r="F34" s="51">
        <v>30</v>
      </c>
      <c r="G34" s="61">
        <f>F34*D34</f>
        <v>12000</v>
      </c>
      <c r="H34" s="135">
        <v>180</v>
      </c>
      <c r="I34" s="176"/>
      <c r="J34" s="172">
        <f>'Plastic pipe 3"'!V66</f>
        <v>180</v>
      </c>
      <c r="K34" s="130">
        <f t="shared" si="26"/>
        <v>5400</v>
      </c>
      <c r="L34" s="130">
        <f t="shared" si="27"/>
        <v>0</v>
      </c>
      <c r="M34" s="130">
        <f t="shared" si="28"/>
        <v>5400</v>
      </c>
      <c r="N34" s="49"/>
      <c r="O34" s="146">
        <f t="shared" si="29"/>
        <v>0</v>
      </c>
      <c r="P34" s="130">
        <v>180</v>
      </c>
      <c r="Q34" s="190">
        <v>0</v>
      </c>
      <c r="R34" s="140">
        <f>P34+Q34</f>
        <v>180</v>
      </c>
      <c r="S34" s="130">
        <v>5400</v>
      </c>
      <c r="T34" s="130">
        <f t="shared" si="5"/>
        <v>0</v>
      </c>
      <c r="U34" s="130">
        <f t="shared" si="22"/>
        <v>5400</v>
      </c>
    </row>
    <row r="35" spans="2:21" s="4" customFormat="1" ht="20.149999999999999" customHeight="1" x14ac:dyDescent="0.3">
      <c r="B35" s="48" t="s">
        <v>337</v>
      </c>
      <c r="C35" s="137" t="s">
        <v>318</v>
      </c>
      <c r="D35" s="52">
        <v>400</v>
      </c>
      <c r="E35" s="47" t="s">
        <v>36</v>
      </c>
      <c r="F35" s="51">
        <v>65</v>
      </c>
      <c r="G35" s="61">
        <f>F35*D35</f>
        <v>26000</v>
      </c>
      <c r="H35" s="135">
        <v>29</v>
      </c>
      <c r="I35" s="176">
        <v>6</v>
      </c>
      <c r="J35" s="172">
        <f>'Plastic pipe 4"'!V31</f>
        <v>35</v>
      </c>
      <c r="K35" s="130">
        <f t="shared" si="26"/>
        <v>1885</v>
      </c>
      <c r="L35" s="130">
        <f t="shared" si="27"/>
        <v>390</v>
      </c>
      <c r="M35" s="130">
        <f t="shared" si="28"/>
        <v>2275</v>
      </c>
      <c r="N35" s="49"/>
      <c r="O35" s="146">
        <f t="shared" si="29"/>
        <v>0</v>
      </c>
      <c r="P35" s="130">
        <v>29</v>
      </c>
      <c r="Q35" s="190">
        <f>SUM('Plastic pipe 4"'!V27:V29)</f>
        <v>6</v>
      </c>
      <c r="R35" s="140">
        <f t="shared" si="4"/>
        <v>35</v>
      </c>
      <c r="S35" s="130">
        <v>1885</v>
      </c>
      <c r="T35" s="130">
        <f t="shared" si="5"/>
        <v>390</v>
      </c>
      <c r="U35" s="130">
        <f t="shared" si="22"/>
        <v>2275</v>
      </c>
    </row>
    <row r="36" spans="2:21" s="4" customFormat="1" ht="20.149999999999999" customHeight="1" x14ac:dyDescent="0.3">
      <c r="B36" s="48" t="s">
        <v>338</v>
      </c>
      <c r="C36" s="137" t="s">
        <v>320</v>
      </c>
      <c r="D36" s="52">
        <v>250</v>
      </c>
      <c r="E36" s="47" t="s">
        <v>36</v>
      </c>
      <c r="F36" s="51">
        <v>125</v>
      </c>
      <c r="G36" s="61">
        <f>F36*D36</f>
        <v>31250</v>
      </c>
      <c r="H36" s="135">
        <v>47</v>
      </c>
      <c r="I36" s="176">
        <v>7</v>
      </c>
      <c r="J36" s="172">
        <f>'Plastic pipe 6"'!V57</f>
        <v>54</v>
      </c>
      <c r="K36" s="130">
        <f t="shared" si="26"/>
        <v>5875</v>
      </c>
      <c r="L36" s="130">
        <f t="shared" si="27"/>
        <v>875</v>
      </c>
      <c r="M36" s="130">
        <f t="shared" si="28"/>
        <v>6750</v>
      </c>
      <c r="N36" s="49"/>
      <c r="O36" s="146">
        <f t="shared" si="29"/>
        <v>0</v>
      </c>
      <c r="P36" s="130">
        <v>47</v>
      </c>
      <c r="Q36" s="190">
        <f>SUM('Plastic pipe 6"'!V49:V55)</f>
        <v>7</v>
      </c>
      <c r="R36" s="140">
        <f t="shared" si="4"/>
        <v>54</v>
      </c>
      <c r="S36" s="130">
        <v>5875</v>
      </c>
      <c r="T36" s="130">
        <f t="shared" si="5"/>
        <v>875</v>
      </c>
      <c r="U36" s="130">
        <f t="shared" si="22"/>
        <v>6750</v>
      </c>
    </row>
    <row r="37" spans="2:21" s="4" customFormat="1" ht="20.149999999999999" customHeight="1" x14ac:dyDescent="0.3">
      <c r="B37" s="48" t="s">
        <v>339</v>
      </c>
      <c r="C37" s="137" t="s">
        <v>322</v>
      </c>
      <c r="D37" s="52">
        <v>250</v>
      </c>
      <c r="E37" s="47" t="s">
        <v>36</v>
      </c>
      <c r="F37" s="51">
        <v>250</v>
      </c>
      <c r="G37" s="61">
        <f>F37*D37</f>
        <v>62500</v>
      </c>
      <c r="H37" s="135">
        <v>56</v>
      </c>
      <c r="I37" s="176">
        <v>3</v>
      </c>
      <c r="J37" s="172">
        <f>'Plastic pipe 8" '!V36</f>
        <v>59</v>
      </c>
      <c r="K37" s="130">
        <f t="shared" si="26"/>
        <v>14000</v>
      </c>
      <c r="L37" s="130">
        <f t="shared" si="27"/>
        <v>750</v>
      </c>
      <c r="M37" s="130">
        <f t="shared" si="28"/>
        <v>14750</v>
      </c>
      <c r="N37" s="49"/>
      <c r="O37" s="146">
        <f t="shared" si="29"/>
        <v>0</v>
      </c>
      <c r="P37" s="130">
        <v>56</v>
      </c>
      <c r="Q37" s="190">
        <f>SUM('Plastic pipe 8" '!V31:V32)</f>
        <v>3</v>
      </c>
      <c r="R37" s="140">
        <f t="shared" si="4"/>
        <v>59</v>
      </c>
      <c r="S37" s="130">
        <v>14000</v>
      </c>
      <c r="T37" s="130">
        <f t="shared" si="5"/>
        <v>750</v>
      </c>
      <c r="U37" s="130">
        <f t="shared" si="22"/>
        <v>14750</v>
      </c>
    </row>
    <row r="38" spans="2:21" s="4" customFormat="1" ht="20.149999999999999" customHeight="1" x14ac:dyDescent="0.3">
      <c r="B38" s="63" t="s">
        <v>204</v>
      </c>
      <c r="C38" s="62" t="s">
        <v>205</v>
      </c>
      <c r="D38" s="52"/>
      <c r="E38" s="50"/>
      <c r="F38" s="51"/>
      <c r="G38" s="72"/>
      <c r="H38" s="167"/>
      <c r="I38" s="176"/>
      <c r="J38" s="139"/>
      <c r="K38" s="167"/>
      <c r="L38" s="168"/>
      <c r="M38" s="168"/>
      <c r="N38" s="49"/>
      <c r="P38" s="183">
        <v>0</v>
      </c>
      <c r="Q38" s="190"/>
      <c r="R38" s="140">
        <f t="shared" si="4"/>
        <v>0</v>
      </c>
      <c r="S38" s="130">
        <v>0</v>
      </c>
      <c r="T38" s="130">
        <f t="shared" si="5"/>
        <v>0</v>
      </c>
      <c r="U38" s="130">
        <f t="shared" si="22"/>
        <v>0</v>
      </c>
    </row>
    <row r="39" spans="2:21" s="4" customFormat="1" ht="20.149999999999999" customHeight="1" x14ac:dyDescent="0.3">
      <c r="B39" s="48" t="s">
        <v>206</v>
      </c>
      <c r="C39" s="137" t="s">
        <v>207</v>
      </c>
      <c r="D39" s="52">
        <v>100</v>
      </c>
      <c r="E39" s="47" t="s">
        <v>36</v>
      </c>
      <c r="F39" s="51">
        <v>50</v>
      </c>
      <c r="G39" s="61">
        <f>F39*D39</f>
        <v>5000</v>
      </c>
      <c r="H39" s="130">
        <v>108</v>
      </c>
      <c r="I39" s="176">
        <v>63</v>
      </c>
      <c r="J39" s="140">
        <f>'civil opening'!V118</f>
        <v>170.40000000000003</v>
      </c>
      <c r="K39" s="130">
        <f t="shared" ref="K39:K47" si="30">H39*F39</f>
        <v>5400</v>
      </c>
      <c r="L39" s="130">
        <f t="shared" ref="L39:L47" si="31">I39*F39</f>
        <v>3150</v>
      </c>
      <c r="M39" s="130">
        <f t="shared" ref="M39:M47" si="32">J39*F39</f>
        <v>8520.0000000000018</v>
      </c>
      <c r="N39" s="49"/>
      <c r="O39" s="146">
        <f t="shared" ref="O39:O47" si="33">H39+I39-J39</f>
        <v>0.59999999999996589</v>
      </c>
      <c r="P39" s="130">
        <v>108</v>
      </c>
      <c r="Q39" s="190">
        <f>SUM('civil opening'!V84:V116)</f>
        <v>62.399999999999991</v>
      </c>
      <c r="R39" s="140">
        <f t="shared" si="4"/>
        <v>170.39999999999998</v>
      </c>
      <c r="S39" s="130">
        <v>5400</v>
      </c>
      <c r="T39" s="130">
        <f t="shared" si="5"/>
        <v>3119.9999999999982</v>
      </c>
      <c r="U39" s="130">
        <f t="shared" si="22"/>
        <v>8519.9999999999982</v>
      </c>
    </row>
    <row r="40" spans="2:21" s="4" customFormat="1" ht="20.149999999999999" customHeight="1" x14ac:dyDescent="0.3">
      <c r="B40" s="48" t="s">
        <v>208</v>
      </c>
      <c r="C40" s="137" t="s">
        <v>209</v>
      </c>
      <c r="D40" s="52">
        <v>100</v>
      </c>
      <c r="E40" s="47" t="s">
        <v>36</v>
      </c>
      <c r="F40" s="51">
        <v>95</v>
      </c>
      <c r="G40" s="61">
        <f t="shared" ref="G40:G47" si="34">F40*D40</f>
        <v>9500</v>
      </c>
      <c r="H40" s="130">
        <v>192</v>
      </c>
      <c r="I40" s="176">
        <v>30</v>
      </c>
      <c r="J40" s="140">
        <f>'civil opening'!V261</f>
        <v>221.30000000000004</v>
      </c>
      <c r="K40" s="130">
        <f t="shared" si="30"/>
        <v>18240</v>
      </c>
      <c r="L40" s="130">
        <f t="shared" si="31"/>
        <v>2850</v>
      </c>
      <c r="M40" s="130">
        <f t="shared" si="32"/>
        <v>21023.500000000004</v>
      </c>
      <c r="N40" s="49"/>
      <c r="O40" s="146">
        <f t="shared" si="33"/>
        <v>0.69999999999996021</v>
      </c>
      <c r="P40" s="130">
        <v>192</v>
      </c>
      <c r="Q40" s="190">
        <f>SUM('civil opening'!V240:V257)</f>
        <v>29.3</v>
      </c>
      <c r="R40" s="140">
        <f t="shared" si="4"/>
        <v>221.3</v>
      </c>
      <c r="S40" s="130">
        <v>18240</v>
      </c>
      <c r="T40" s="130">
        <f t="shared" si="5"/>
        <v>2783.5</v>
      </c>
      <c r="U40" s="130">
        <f t="shared" si="22"/>
        <v>21023.5</v>
      </c>
    </row>
    <row r="41" spans="2:21" s="4" customFormat="1" ht="20.149999999999999" customHeight="1" x14ac:dyDescent="0.3">
      <c r="B41" s="48" t="s">
        <v>210</v>
      </c>
      <c r="C41" s="137" t="s">
        <v>211</v>
      </c>
      <c r="D41" s="52">
        <v>100</v>
      </c>
      <c r="E41" s="47" t="s">
        <v>36</v>
      </c>
      <c r="F41" s="51">
        <v>150</v>
      </c>
      <c r="G41" s="61">
        <f t="shared" si="34"/>
        <v>15000</v>
      </c>
      <c r="H41" s="130">
        <v>119</v>
      </c>
      <c r="I41" s="176">
        <v>8</v>
      </c>
      <c r="J41" s="140">
        <f>'civil opening'!V352</f>
        <v>126.7</v>
      </c>
      <c r="K41" s="130">
        <f t="shared" si="30"/>
        <v>17850</v>
      </c>
      <c r="L41" s="130">
        <f t="shared" si="31"/>
        <v>1200</v>
      </c>
      <c r="M41" s="130">
        <f t="shared" si="32"/>
        <v>19005</v>
      </c>
      <c r="N41" s="49"/>
      <c r="O41" s="146">
        <f t="shared" si="33"/>
        <v>0.29999999999999716</v>
      </c>
      <c r="P41" s="130">
        <v>119</v>
      </c>
      <c r="Q41" s="190">
        <f>SUM('civil opening'!V346:V350)</f>
        <v>7.7</v>
      </c>
      <c r="R41" s="140">
        <f t="shared" si="4"/>
        <v>126.7</v>
      </c>
      <c r="S41" s="130">
        <v>17850</v>
      </c>
      <c r="T41" s="130">
        <f t="shared" si="5"/>
        <v>1155</v>
      </c>
      <c r="U41" s="130">
        <f t="shared" si="22"/>
        <v>19005</v>
      </c>
    </row>
    <row r="42" spans="2:21" s="4" customFormat="1" ht="20.149999999999999" customHeight="1" x14ac:dyDescent="0.3">
      <c r="B42" s="48" t="s">
        <v>212</v>
      </c>
      <c r="C42" s="137" t="s">
        <v>213</v>
      </c>
      <c r="D42" s="52">
        <v>100</v>
      </c>
      <c r="E42" s="47" t="s">
        <v>36</v>
      </c>
      <c r="F42" s="51">
        <v>180</v>
      </c>
      <c r="G42" s="61">
        <f t="shared" si="34"/>
        <v>18000</v>
      </c>
      <c r="H42" s="130">
        <v>98</v>
      </c>
      <c r="I42" s="176">
        <v>45</v>
      </c>
      <c r="J42" s="140">
        <f>'civil opening'!V469</f>
        <v>142.9</v>
      </c>
      <c r="K42" s="130">
        <f t="shared" si="30"/>
        <v>17640</v>
      </c>
      <c r="L42" s="130">
        <f t="shared" si="31"/>
        <v>8100</v>
      </c>
      <c r="M42" s="130">
        <f t="shared" si="32"/>
        <v>25722</v>
      </c>
      <c r="N42" s="49"/>
      <c r="O42" s="146">
        <f t="shared" si="33"/>
        <v>9.9999999999994316E-2</v>
      </c>
      <c r="P42" s="130">
        <v>97</v>
      </c>
      <c r="Q42" s="190">
        <f>SUM('civil opening'!V430:V467)</f>
        <v>44.9</v>
      </c>
      <c r="R42" s="140">
        <f t="shared" si="4"/>
        <v>141.9</v>
      </c>
      <c r="S42" s="130">
        <v>17460</v>
      </c>
      <c r="T42" s="130">
        <f t="shared" si="5"/>
        <v>8082</v>
      </c>
      <c r="U42" s="130">
        <f t="shared" si="22"/>
        <v>25542</v>
      </c>
    </row>
    <row r="43" spans="2:21" s="4" customFormat="1" ht="20.149999999999999" customHeight="1" x14ac:dyDescent="0.3">
      <c r="B43" s="48" t="s">
        <v>214</v>
      </c>
      <c r="C43" s="137" t="s">
        <v>215</v>
      </c>
      <c r="D43" s="52">
        <v>100</v>
      </c>
      <c r="E43" s="47" t="s">
        <v>36</v>
      </c>
      <c r="F43" s="51">
        <v>245</v>
      </c>
      <c r="G43" s="61">
        <f t="shared" si="34"/>
        <v>24500</v>
      </c>
      <c r="H43" s="130">
        <v>24</v>
      </c>
      <c r="I43" s="176">
        <v>29</v>
      </c>
      <c r="J43" s="140">
        <f>'civil opening'!V515</f>
        <v>52.8</v>
      </c>
      <c r="K43" s="130">
        <f t="shared" si="30"/>
        <v>5880</v>
      </c>
      <c r="L43" s="130">
        <f t="shared" si="31"/>
        <v>7105</v>
      </c>
      <c r="M43" s="130">
        <f t="shared" si="32"/>
        <v>12936</v>
      </c>
      <c r="N43" s="49"/>
      <c r="O43" s="146">
        <f t="shared" si="33"/>
        <v>0.20000000000000284</v>
      </c>
      <c r="P43" s="130">
        <v>24</v>
      </c>
      <c r="Q43" s="190">
        <f>SUM('civil opening'!V499:V513)</f>
        <v>28.8</v>
      </c>
      <c r="R43" s="140">
        <f t="shared" si="4"/>
        <v>52.8</v>
      </c>
      <c r="S43" s="130">
        <v>5880</v>
      </c>
      <c r="T43" s="130">
        <f t="shared" si="5"/>
        <v>7056</v>
      </c>
      <c r="U43" s="130">
        <f t="shared" si="22"/>
        <v>12936</v>
      </c>
    </row>
    <row r="44" spans="2:21" s="4" customFormat="1" ht="20.149999999999999" customHeight="1" x14ac:dyDescent="0.3">
      <c r="B44" s="48" t="s">
        <v>216</v>
      </c>
      <c r="C44" s="137" t="s">
        <v>217</v>
      </c>
      <c r="D44" s="52">
        <v>50</v>
      </c>
      <c r="E44" s="47" t="s">
        <v>36</v>
      </c>
      <c r="F44" s="51">
        <v>310</v>
      </c>
      <c r="G44" s="61">
        <f t="shared" si="34"/>
        <v>15500</v>
      </c>
      <c r="H44" s="130">
        <v>78</v>
      </c>
      <c r="I44" s="176">
        <v>15</v>
      </c>
      <c r="J44" s="140">
        <f>'civil opening'!V593</f>
        <v>93</v>
      </c>
      <c r="K44" s="130">
        <f t="shared" si="30"/>
        <v>24180</v>
      </c>
      <c r="L44" s="130">
        <f t="shared" si="31"/>
        <v>4650</v>
      </c>
      <c r="M44" s="130">
        <f t="shared" si="32"/>
        <v>28830</v>
      </c>
      <c r="N44" s="49"/>
      <c r="O44" s="146">
        <f t="shared" si="33"/>
        <v>0</v>
      </c>
      <c r="P44" s="130">
        <v>76</v>
      </c>
      <c r="Q44" s="190">
        <f>SUM('civil opening'!V579:V591)</f>
        <v>15</v>
      </c>
      <c r="R44" s="140">
        <f t="shared" si="4"/>
        <v>91</v>
      </c>
      <c r="S44" s="130">
        <v>23560</v>
      </c>
      <c r="T44" s="130">
        <f t="shared" si="5"/>
        <v>4650</v>
      </c>
      <c r="U44" s="130">
        <f t="shared" si="22"/>
        <v>28210</v>
      </c>
    </row>
    <row r="45" spans="2:21" s="4" customFormat="1" ht="20.149999999999999" customHeight="1" x14ac:dyDescent="0.3">
      <c r="B45" s="48" t="s">
        <v>218</v>
      </c>
      <c r="C45" s="137" t="s">
        <v>219</v>
      </c>
      <c r="D45" s="52">
        <v>50</v>
      </c>
      <c r="E45" s="47" t="s">
        <v>36</v>
      </c>
      <c r="F45" s="51">
        <v>340</v>
      </c>
      <c r="G45" s="61">
        <f t="shared" si="34"/>
        <v>17000</v>
      </c>
      <c r="H45" s="130">
        <v>22</v>
      </c>
      <c r="I45" s="176">
        <v>10</v>
      </c>
      <c r="J45" s="140">
        <f>'civil opening'!V636</f>
        <v>32</v>
      </c>
      <c r="K45" s="130">
        <f t="shared" si="30"/>
        <v>7480</v>
      </c>
      <c r="L45" s="130">
        <f t="shared" si="31"/>
        <v>3400</v>
      </c>
      <c r="M45" s="130">
        <f t="shared" si="32"/>
        <v>10880</v>
      </c>
      <c r="N45" s="49"/>
      <c r="O45" s="146">
        <f t="shared" si="33"/>
        <v>0</v>
      </c>
      <c r="P45" s="130">
        <v>21</v>
      </c>
      <c r="Q45" s="190">
        <f>SUM('civil opening'!V625:V634)</f>
        <v>10</v>
      </c>
      <c r="R45" s="140">
        <f t="shared" si="4"/>
        <v>31</v>
      </c>
      <c r="S45" s="130">
        <v>7140</v>
      </c>
      <c r="T45" s="130">
        <f t="shared" si="5"/>
        <v>3400</v>
      </c>
      <c r="U45" s="130">
        <f t="shared" si="22"/>
        <v>10540</v>
      </c>
    </row>
    <row r="46" spans="2:21" s="4" customFormat="1" ht="20.149999999999999" customHeight="1" x14ac:dyDescent="0.3">
      <c r="B46" s="48" t="s">
        <v>220</v>
      </c>
      <c r="C46" s="137" t="s">
        <v>221</v>
      </c>
      <c r="D46" s="52">
        <v>50</v>
      </c>
      <c r="E46" s="47" t="s">
        <v>36</v>
      </c>
      <c r="F46" s="51">
        <v>400</v>
      </c>
      <c r="G46" s="61">
        <f t="shared" si="34"/>
        <v>20000</v>
      </c>
      <c r="H46" s="130">
        <v>11</v>
      </c>
      <c r="I46" s="176"/>
      <c r="J46" s="140">
        <f>'civil opening'!V658</f>
        <v>11</v>
      </c>
      <c r="K46" s="130">
        <f t="shared" si="30"/>
        <v>4400</v>
      </c>
      <c r="L46" s="130">
        <f t="shared" si="31"/>
        <v>0</v>
      </c>
      <c r="M46" s="130">
        <f t="shared" si="32"/>
        <v>4400</v>
      </c>
      <c r="N46" s="49"/>
      <c r="O46" s="146">
        <f t="shared" si="33"/>
        <v>0</v>
      </c>
      <c r="P46" s="130">
        <v>11</v>
      </c>
      <c r="Q46" s="190">
        <f>SUM('[1]civil opening'!V511)</f>
        <v>0</v>
      </c>
      <c r="R46" s="140">
        <f t="shared" si="4"/>
        <v>11</v>
      </c>
      <c r="S46" s="130">
        <v>4400</v>
      </c>
      <c r="T46" s="130">
        <f t="shared" si="5"/>
        <v>0</v>
      </c>
      <c r="U46" s="130">
        <f t="shared" si="22"/>
        <v>4400</v>
      </c>
    </row>
    <row r="47" spans="2:21" s="4" customFormat="1" ht="20.149999999999999" customHeight="1" x14ac:dyDescent="0.3">
      <c r="B47" s="48" t="s">
        <v>222</v>
      </c>
      <c r="C47" s="137" t="s">
        <v>223</v>
      </c>
      <c r="D47" s="52">
        <v>25</v>
      </c>
      <c r="E47" s="47" t="s">
        <v>224</v>
      </c>
      <c r="F47" s="51">
        <v>450</v>
      </c>
      <c r="G47" s="61">
        <f t="shared" si="34"/>
        <v>11250</v>
      </c>
      <c r="H47" s="130">
        <v>127.87337280500003</v>
      </c>
      <c r="I47" s="176">
        <v>74.327260789999997</v>
      </c>
      <c r="J47" s="140">
        <f>'civil opening'!V764</f>
        <v>201.92375077599991</v>
      </c>
      <c r="K47" s="130">
        <f t="shared" si="30"/>
        <v>57543.017762250012</v>
      </c>
      <c r="L47" s="130">
        <f t="shared" si="31"/>
        <v>33447.2673555</v>
      </c>
      <c r="M47" s="130">
        <f t="shared" si="32"/>
        <v>90865.687849199952</v>
      </c>
      <c r="N47" s="49"/>
      <c r="O47" s="146">
        <f t="shared" si="33"/>
        <v>0.27688281900012157</v>
      </c>
      <c r="P47" s="130">
        <v>125.35137280499998</v>
      </c>
      <c r="Q47" s="190">
        <f>SUM('civil opening'!V723:V762)</f>
        <v>74.050377970999989</v>
      </c>
      <c r="R47" s="140">
        <f t="shared" si="4"/>
        <v>199.40175077599997</v>
      </c>
      <c r="S47" s="130">
        <v>56408.117762249989</v>
      </c>
      <c r="T47" s="130">
        <f t="shared" si="5"/>
        <v>33322.670086949998</v>
      </c>
      <c r="U47" s="130">
        <f t="shared" si="22"/>
        <v>89730.787849199987</v>
      </c>
    </row>
    <row r="48" spans="2:21" s="4" customFormat="1" ht="20.149999999999999" customHeight="1" x14ac:dyDescent="0.3">
      <c r="B48" s="63" t="s">
        <v>340</v>
      </c>
      <c r="C48" s="62" t="s">
        <v>341</v>
      </c>
      <c r="D48" s="52"/>
      <c r="E48" s="50"/>
      <c r="F48" s="51"/>
      <c r="G48" s="72"/>
      <c r="H48" s="135"/>
      <c r="I48" s="176"/>
      <c r="J48" s="173"/>
      <c r="K48" s="135"/>
      <c r="L48" s="130"/>
      <c r="M48" s="130"/>
      <c r="N48" s="49"/>
      <c r="O48" s="146"/>
      <c r="P48" s="130">
        <v>0</v>
      </c>
      <c r="Q48" s="190"/>
      <c r="R48" s="140">
        <f t="shared" si="4"/>
        <v>0</v>
      </c>
      <c r="S48" s="130">
        <v>0</v>
      </c>
      <c r="T48" s="130">
        <f t="shared" si="5"/>
        <v>0</v>
      </c>
      <c r="U48" s="130">
        <f t="shared" si="22"/>
        <v>0</v>
      </c>
    </row>
    <row r="49" spans="2:21" s="4" customFormat="1" ht="20.149999999999999" customHeight="1" x14ac:dyDescent="0.3">
      <c r="B49" s="48" t="s">
        <v>342</v>
      </c>
      <c r="C49" s="137" t="s">
        <v>207</v>
      </c>
      <c r="D49" s="52">
        <v>100</v>
      </c>
      <c r="E49" s="47" t="s">
        <v>36</v>
      </c>
      <c r="F49" s="51">
        <v>32</v>
      </c>
      <c r="G49" s="61">
        <f>F49*D49</f>
        <v>3200</v>
      </c>
      <c r="H49" s="135">
        <v>12</v>
      </c>
      <c r="I49" s="176"/>
      <c r="J49" s="173">
        <f>duct!V12</f>
        <v>12</v>
      </c>
      <c r="K49" s="130">
        <f>H49*F49</f>
        <v>384</v>
      </c>
      <c r="L49" s="130">
        <f>I49*F49</f>
        <v>0</v>
      </c>
      <c r="M49" s="130">
        <f>J49*F49</f>
        <v>384</v>
      </c>
      <c r="N49" s="49"/>
      <c r="O49" s="146">
        <f t="shared" ref="O49:O59" si="35">H49+I49-J49</f>
        <v>0</v>
      </c>
      <c r="P49" s="130">
        <v>12</v>
      </c>
      <c r="Q49" s="190">
        <v>0</v>
      </c>
      <c r="R49" s="140">
        <f t="shared" si="4"/>
        <v>12</v>
      </c>
      <c r="S49" s="130">
        <v>384</v>
      </c>
      <c r="T49" s="130">
        <f t="shared" si="5"/>
        <v>0</v>
      </c>
      <c r="U49" s="130">
        <f t="shared" si="22"/>
        <v>384</v>
      </c>
    </row>
    <row r="50" spans="2:21" s="4" customFormat="1" ht="20.149999999999999" customHeight="1" x14ac:dyDescent="0.3">
      <c r="B50" s="48" t="s">
        <v>343</v>
      </c>
      <c r="C50" s="137" t="s">
        <v>209</v>
      </c>
      <c r="D50" s="52">
        <v>100</v>
      </c>
      <c r="E50" s="47" t="s">
        <v>36</v>
      </c>
      <c r="F50" s="51">
        <v>46</v>
      </c>
      <c r="G50" s="61">
        <f t="shared" ref="G50:G59" si="36">F50*D50</f>
        <v>4600</v>
      </c>
      <c r="H50" s="135">
        <v>16</v>
      </c>
      <c r="I50" s="176"/>
      <c r="J50" s="173">
        <f>duct!V27</f>
        <v>16</v>
      </c>
      <c r="K50" s="130">
        <f t="shared" ref="K50:K59" si="37">H50*F50</f>
        <v>736</v>
      </c>
      <c r="L50" s="130">
        <f t="shared" ref="L50:L59" si="38">I50*F50</f>
        <v>0</v>
      </c>
      <c r="M50" s="130">
        <f t="shared" ref="M50:M59" si="39">J50*F50</f>
        <v>736</v>
      </c>
      <c r="N50" s="49"/>
      <c r="O50" s="146">
        <f t="shared" si="35"/>
        <v>0</v>
      </c>
      <c r="P50" s="130">
        <v>16</v>
      </c>
      <c r="Q50" s="190">
        <v>0</v>
      </c>
      <c r="R50" s="140">
        <f t="shared" si="4"/>
        <v>16</v>
      </c>
      <c r="S50" s="130">
        <v>736</v>
      </c>
      <c r="T50" s="130">
        <f t="shared" si="5"/>
        <v>0</v>
      </c>
      <c r="U50" s="130">
        <f t="shared" si="22"/>
        <v>736</v>
      </c>
    </row>
    <row r="51" spans="2:21" s="4" customFormat="1" ht="20.149999999999999" customHeight="1" x14ac:dyDescent="0.3">
      <c r="B51" s="48" t="s">
        <v>344</v>
      </c>
      <c r="C51" s="137" t="s">
        <v>345</v>
      </c>
      <c r="D51" s="52">
        <v>100</v>
      </c>
      <c r="E51" s="47" t="s">
        <v>36</v>
      </c>
      <c r="F51" s="51">
        <v>51</v>
      </c>
      <c r="G51" s="61">
        <f t="shared" si="36"/>
        <v>5100</v>
      </c>
      <c r="H51" s="135">
        <v>12</v>
      </c>
      <c r="I51" s="176"/>
      <c r="J51" s="173">
        <f>duct!V42</f>
        <v>12</v>
      </c>
      <c r="K51" s="130">
        <f t="shared" si="37"/>
        <v>612</v>
      </c>
      <c r="L51" s="130">
        <f t="shared" si="38"/>
        <v>0</v>
      </c>
      <c r="M51" s="130">
        <f t="shared" si="39"/>
        <v>612</v>
      </c>
      <c r="N51" s="49"/>
      <c r="O51" s="146">
        <f t="shared" si="35"/>
        <v>0</v>
      </c>
      <c r="P51" s="130">
        <v>12</v>
      </c>
      <c r="Q51" s="190">
        <v>0</v>
      </c>
      <c r="R51" s="140">
        <f t="shared" si="4"/>
        <v>12</v>
      </c>
      <c r="S51" s="130">
        <v>612</v>
      </c>
      <c r="T51" s="130">
        <f t="shared" si="5"/>
        <v>0</v>
      </c>
      <c r="U51" s="130">
        <f t="shared" si="22"/>
        <v>612</v>
      </c>
    </row>
    <row r="52" spans="2:21" s="4" customFormat="1" ht="20.149999999999999" customHeight="1" x14ac:dyDescent="0.3">
      <c r="B52" s="48" t="s">
        <v>346</v>
      </c>
      <c r="C52" s="137" t="s">
        <v>347</v>
      </c>
      <c r="D52" s="52">
        <v>100</v>
      </c>
      <c r="E52" s="47" t="s">
        <v>36</v>
      </c>
      <c r="F52" s="51">
        <v>64</v>
      </c>
      <c r="G52" s="61">
        <f t="shared" si="36"/>
        <v>6400</v>
      </c>
      <c r="H52" s="135">
        <v>2</v>
      </c>
      <c r="I52" s="176"/>
      <c r="J52" s="173">
        <f>duct!V52</f>
        <v>2</v>
      </c>
      <c r="K52" s="130">
        <f t="shared" si="37"/>
        <v>128</v>
      </c>
      <c r="L52" s="130">
        <f t="shared" si="38"/>
        <v>0</v>
      </c>
      <c r="M52" s="130">
        <f t="shared" si="39"/>
        <v>128</v>
      </c>
      <c r="N52" s="49"/>
      <c r="O52" s="146">
        <f t="shared" si="35"/>
        <v>0</v>
      </c>
      <c r="P52" s="130">
        <v>2</v>
      </c>
      <c r="Q52" s="190">
        <v>0</v>
      </c>
      <c r="R52" s="140">
        <f t="shared" si="4"/>
        <v>2</v>
      </c>
      <c r="S52" s="130">
        <v>128</v>
      </c>
      <c r="T52" s="130">
        <f t="shared" si="5"/>
        <v>0</v>
      </c>
      <c r="U52" s="130">
        <f t="shared" si="22"/>
        <v>128</v>
      </c>
    </row>
    <row r="53" spans="2:21" s="4" customFormat="1" ht="20.149999999999999" customHeight="1" x14ac:dyDescent="0.3">
      <c r="B53" s="48" t="s">
        <v>348</v>
      </c>
      <c r="C53" s="137" t="s">
        <v>349</v>
      </c>
      <c r="D53" s="52">
        <v>100</v>
      </c>
      <c r="E53" s="47" t="s">
        <v>36</v>
      </c>
      <c r="F53" s="51">
        <v>74</v>
      </c>
      <c r="G53" s="61">
        <f t="shared" si="36"/>
        <v>7400</v>
      </c>
      <c r="H53" s="135">
        <v>0</v>
      </c>
      <c r="I53" s="176"/>
      <c r="J53" s="173">
        <f>duct!V58</f>
        <v>0</v>
      </c>
      <c r="K53" s="130">
        <f t="shared" si="37"/>
        <v>0</v>
      </c>
      <c r="L53" s="130">
        <f t="shared" si="38"/>
        <v>0</v>
      </c>
      <c r="M53" s="130">
        <f t="shared" si="39"/>
        <v>0</v>
      </c>
      <c r="N53" s="49"/>
      <c r="O53" s="146">
        <f t="shared" si="35"/>
        <v>0</v>
      </c>
      <c r="P53" s="130">
        <v>0</v>
      </c>
      <c r="Q53" s="190">
        <v>0</v>
      </c>
      <c r="R53" s="140">
        <f t="shared" si="4"/>
        <v>0</v>
      </c>
      <c r="S53" s="130">
        <v>0</v>
      </c>
      <c r="T53" s="130">
        <f t="shared" si="5"/>
        <v>0</v>
      </c>
      <c r="U53" s="130">
        <f t="shared" si="22"/>
        <v>0</v>
      </c>
    </row>
    <row r="54" spans="2:21" s="4" customFormat="1" ht="20.149999999999999" customHeight="1" x14ac:dyDescent="0.3">
      <c r="B54" s="48" t="s">
        <v>350</v>
      </c>
      <c r="C54" s="137" t="s">
        <v>217</v>
      </c>
      <c r="D54" s="52">
        <v>100</v>
      </c>
      <c r="E54" s="47" t="s">
        <v>36</v>
      </c>
      <c r="F54" s="51">
        <v>82</v>
      </c>
      <c r="G54" s="61">
        <f t="shared" si="36"/>
        <v>8200</v>
      </c>
      <c r="H54" s="135">
        <v>0</v>
      </c>
      <c r="I54" s="176"/>
      <c r="J54" s="173">
        <f>duct!V64</f>
        <v>0</v>
      </c>
      <c r="K54" s="130">
        <f t="shared" si="37"/>
        <v>0</v>
      </c>
      <c r="L54" s="130">
        <f t="shared" si="38"/>
        <v>0</v>
      </c>
      <c r="M54" s="130">
        <f t="shared" si="39"/>
        <v>0</v>
      </c>
      <c r="N54" s="49"/>
      <c r="O54" s="146">
        <f t="shared" si="35"/>
        <v>0</v>
      </c>
      <c r="P54" s="130">
        <v>0</v>
      </c>
      <c r="Q54" s="190">
        <v>0</v>
      </c>
      <c r="R54" s="140">
        <f t="shared" si="4"/>
        <v>0</v>
      </c>
      <c r="S54" s="130">
        <v>0</v>
      </c>
      <c r="T54" s="130">
        <f t="shared" si="5"/>
        <v>0</v>
      </c>
      <c r="U54" s="130">
        <f t="shared" si="22"/>
        <v>0</v>
      </c>
    </row>
    <row r="55" spans="2:21" s="4" customFormat="1" ht="20.149999999999999" customHeight="1" x14ac:dyDescent="0.3">
      <c r="B55" s="48" t="s">
        <v>351</v>
      </c>
      <c r="C55" s="137" t="s">
        <v>352</v>
      </c>
      <c r="D55" s="52">
        <v>100</v>
      </c>
      <c r="E55" s="47" t="s">
        <v>36</v>
      </c>
      <c r="F55" s="51">
        <v>88</v>
      </c>
      <c r="G55" s="61">
        <f t="shared" si="36"/>
        <v>8800</v>
      </c>
      <c r="H55" s="135">
        <v>0</v>
      </c>
      <c r="I55" s="176"/>
      <c r="J55" s="173">
        <f>duct!V70</f>
        <v>0</v>
      </c>
      <c r="K55" s="130">
        <f t="shared" si="37"/>
        <v>0</v>
      </c>
      <c r="L55" s="130">
        <f t="shared" si="38"/>
        <v>0</v>
      </c>
      <c r="M55" s="130">
        <f t="shared" si="39"/>
        <v>0</v>
      </c>
      <c r="N55" s="49"/>
      <c r="O55" s="146">
        <f t="shared" si="35"/>
        <v>0</v>
      </c>
      <c r="P55" s="130">
        <v>0</v>
      </c>
      <c r="Q55" s="190">
        <v>0</v>
      </c>
      <c r="R55" s="140">
        <f t="shared" si="4"/>
        <v>0</v>
      </c>
      <c r="S55" s="130">
        <v>0</v>
      </c>
      <c r="T55" s="130">
        <f t="shared" si="5"/>
        <v>0</v>
      </c>
      <c r="U55" s="130">
        <f t="shared" si="22"/>
        <v>0</v>
      </c>
    </row>
    <row r="56" spans="2:21" s="4" customFormat="1" ht="20.149999999999999" customHeight="1" x14ac:dyDescent="0.3">
      <c r="B56" s="48" t="s">
        <v>353</v>
      </c>
      <c r="C56" s="137" t="s">
        <v>354</v>
      </c>
      <c r="D56" s="52">
        <v>50</v>
      </c>
      <c r="E56" s="47" t="s">
        <v>36</v>
      </c>
      <c r="F56" s="51">
        <v>98</v>
      </c>
      <c r="G56" s="61">
        <f t="shared" si="36"/>
        <v>4900</v>
      </c>
      <c r="H56" s="135">
        <v>0</v>
      </c>
      <c r="I56" s="176"/>
      <c r="J56" s="173">
        <f>duct!V76</f>
        <v>0</v>
      </c>
      <c r="K56" s="130">
        <f t="shared" si="37"/>
        <v>0</v>
      </c>
      <c r="L56" s="130">
        <f t="shared" si="38"/>
        <v>0</v>
      </c>
      <c r="M56" s="130">
        <f t="shared" si="39"/>
        <v>0</v>
      </c>
      <c r="N56" s="49"/>
      <c r="O56" s="146">
        <f t="shared" si="35"/>
        <v>0</v>
      </c>
      <c r="P56" s="130">
        <v>0</v>
      </c>
      <c r="Q56" s="190">
        <v>0</v>
      </c>
      <c r="R56" s="140">
        <f t="shared" si="4"/>
        <v>0</v>
      </c>
      <c r="S56" s="130">
        <v>0</v>
      </c>
      <c r="T56" s="130">
        <f t="shared" si="5"/>
        <v>0</v>
      </c>
      <c r="U56" s="130">
        <f t="shared" si="22"/>
        <v>0</v>
      </c>
    </row>
    <row r="57" spans="2:21" s="4" customFormat="1" ht="20.149999999999999" customHeight="1" x14ac:dyDescent="0.3">
      <c r="B57" s="48" t="s">
        <v>355</v>
      </c>
      <c r="C57" s="137" t="s">
        <v>221</v>
      </c>
      <c r="D57" s="52">
        <v>50</v>
      </c>
      <c r="E57" s="47" t="s">
        <v>36</v>
      </c>
      <c r="F57" s="51">
        <v>103</v>
      </c>
      <c r="G57" s="61">
        <f t="shared" si="36"/>
        <v>5150</v>
      </c>
      <c r="H57" s="135">
        <v>0</v>
      </c>
      <c r="I57" s="176"/>
      <c r="J57" s="173">
        <f>duct!V82</f>
        <v>0</v>
      </c>
      <c r="K57" s="130">
        <f t="shared" si="37"/>
        <v>0</v>
      </c>
      <c r="L57" s="130">
        <f t="shared" si="38"/>
        <v>0</v>
      </c>
      <c r="M57" s="130">
        <f t="shared" si="39"/>
        <v>0</v>
      </c>
      <c r="N57" s="49"/>
      <c r="O57" s="146">
        <f t="shared" si="35"/>
        <v>0</v>
      </c>
      <c r="P57" s="130">
        <v>0</v>
      </c>
      <c r="Q57" s="190">
        <v>0</v>
      </c>
      <c r="R57" s="140">
        <f t="shared" si="4"/>
        <v>0</v>
      </c>
      <c r="S57" s="130">
        <v>0</v>
      </c>
      <c r="T57" s="130">
        <f t="shared" si="5"/>
        <v>0</v>
      </c>
      <c r="U57" s="130">
        <f t="shared" si="22"/>
        <v>0</v>
      </c>
    </row>
    <row r="58" spans="2:21" s="4" customFormat="1" ht="20.149999999999999" customHeight="1" x14ac:dyDescent="0.3">
      <c r="B58" s="48" t="s">
        <v>356</v>
      </c>
      <c r="C58" s="137" t="s">
        <v>357</v>
      </c>
      <c r="D58" s="52">
        <v>25</v>
      </c>
      <c r="E58" s="47" t="s">
        <v>36</v>
      </c>
      <c r="F58" s="51">
        <v>110</v>
      </c>
      <c r="G58" s="61">
        <f t="shared" si="36"/>
        <v>2750</v>
      </c>
      <c r="H58" s="135">
        <v>0</v>
      </c>
      <c r="I58" s="176"/>
      <c r="J58" s="173">
        <f>duct!V88</f>
        <v>0</v>
      </c>
      <c r="K58" s="130">
        <f t="shared" si="37"/>
        <v>0</v>
      </c>
      <c r="L58" s="130">
        <f t="shared" si="38"/>
        <v>0</v>
      </c>
      <c r="M58" s="130">
        <f t="shared" si="39"/>
        <v>0</v>
      </c>
      <c r="N58" s="49"/>
      <c r="O58" s="146">
        <f t="shared" si="35"/>
        <v>0</v>
      </c>
      <c r="P58" s="130">
        <v>0</v>
      </c>
      <c r="Q58" s="190">
        <v>0</v>
      </c>
      <c r="R58" s="140">
        <f t="shared" si="4"/>
        <v>0</v>
      </c>
      <c r="S58" s="130">
        <v>0</v>
      </c>
      <c r="T58" s="130">
        <f t="shared" si="5"/>
        <v>0</v>
      </c>
      <c r="U58" s="130">
        <f t="shared" si="22"/>
        <v>0</v>
      </c>
    </row>
    <row r="59" spans="2:21" s="4" customFormat="1" ht="20.149999999999999" customHeight="1" x14ac:dyDescent="0.3">
      <c r="B59" s="48" t="s">
        <v>358</v>
      </c>
      <c r="C59" s="137" t="s">
        <v>223</v>
      </c>
      <c r="D59" s="52">
        <v>25</v>
      </c>
      <c r="E59" s="47" t="s">
        <v>224</v>
      </c>
      <c r="F59" s="51">
        <v>116</v>
      </c>
      <c r="G59" s="61">
        <f t="shared" si="36"/>
        <v>2900</v>
      </c>
      <c r="H59" s="135">
        <v>0</v>
      </c>
      <c r="I59" s="176"/>
      <c r="J59" s="173">
        <f>duct!V94</f>
        <v>0</v>
      </c>
      <c r="K59" s="130">
        <f t="shared" si="37"/>
        <v>0</v>
      </c>
      <c r="L59" s="130">
        <f t="shared" si="38"/>
        <v>0</v>
      </c>
      <c r="M59" s="130">
        <f t="shared" si="39"/>
        <v>0</v>
      </c>
      <c r="N59" s="49"/>
      <c r="O59" s="146">
        <f t="shared" si="35"/>
        <v>0</v>
      </c>
      <c r="P59" s="130">
        <v>0</v>
      </c>
      <c r="Q59" s="190">
        <v>0</v>
      </c>
      <c r="R59" s="140">
        <f t="shared" si="4"/>
        <v>0</v>
      </c>
      <c r="S59" s="130">
        <v>0</v>
      </c>
      <c r="T59" s="130">
        <f t="shared" si="5"/>
        <v>0</v>
      </c>
      <c r="U59" s="130">
        <f t="shared" si="22"/>
        <v>0</v>
      </c>
    </row>
    <row r="60" spans="2:21" s="4" customFormat="1" ht="20.149999999999999" customHeight="1" x14ac:dyDescent="0.3">
      <c r="B60" s="48"/>
      <c r="C60" s="137"/>
      <c r="D60" s="52"/>
      <c r="E60" s="47"/>
      <c r="F60" s="51"/>
      <c r="G60" s="61"/>
      <c r="H60" s="135"/>
      <c r="I60" s="176"/>
      <c r="J60" s="173"/>
      <c r="K60" s="135"/>
      <c r="L60" s="130"/>
      <c r="M60" s="130"/>
      <c r="N60" s="49"/>
      <c r="O60" s="146"/>
      <c r="P60" s="130">
        <v>0</v>
      </c>
      <c r="Q60" s="190">
        <v>0</v>
      </c>
      <c r="R60" s="140">
        <f t="shared" si="4"/>
        <v>0</v>
      </c>
      <c r="S60" s="130">
        <v>0</v>
      </c>
      <c r="T60" s="130">
        <f t="shared" si="5"/>
        <v>0</v>
      </c>
      <c r="U60" s="130">
        <f t="shared" si="22"/>
        <v>0</v>
      </c>
    </row>
    <row r="61" spans="2:21" s="4" customFormat="1" ht="20.149999999999999" customHeight="1" x14ac:dyDescent="0.3">
      <c r="B61" s="63" t="s">
        <v>225</v>
      </c>
      <c r="C61" s="62" t="s">
        <v>226</v>
      </c>
      <c r="D61" s="52"/>
      <c r="E61" s="50"/>
      <c r="F61" s="51"/>
      <c r="G61" s="72"/>
      <c r="H61" s="167"/>
      <c r="I61" s="176"/>
      <c r="J61" s="139"/>
      <c r="K61" s="167"/>
      <c r="L61" s="168"/>
      <c r="M61" s="168"/>
      <c r="N61" s="49"/>
      <c r="P61" s="183">
        <v>0</v>
      </c>
      <c r="Q61" s="190">
        <v>0</v>
      </c>
      <c r="R61" s="140">
        <f t="shared" si="4"/>
        <v>0</v>
      </c>
      <c r="S61" s="130">
        <v>0</v>
      </c>
      <c r="T61" s="130">
        <f t="shared" si="5"/>
        <v>0</v>
      </c>
      <c r="U61" s="130">
        <f t="shared" si="22"/>
        <v>0</v>
      </c>
    </row>
    <row r="62" spans="2:21" s="4" customFormat="1" ht="20.149999999999999" customHeight="1" x14ac:dyDescent="0.3">
      <c r="B62" s="48" t="s">
        <v>227</v>
      </c>
      <c r="C62" s="137" t="s">
        <v>223</v>
      </c>
      <c r="D62" s="52">
        <v>50</v>
      </c>
      <c r="E62" s="47" t="s">
        <v>224</v>
      </c>
      <c r="F62" s="51">
        <v>680</v>
      </c>
      <c r="G62" s="61">
        <f>F62*D62</f>
        <v>34000</v>
      </c>
      <c r="H62" s="130">
        <v>35.46779999999999</v>
      </c>
      <c r="I62" s="176"/>
      <c r="J62" s="140">
        <f>'civil opening (FR 230)'!V82</f>
        <v>35.46779999999999</v>
      </c>
      <c r="K62" s="130">
        <f>H62*F62</f>
        <v>24118.103999999992</v>
      </c>
      <c r="L62" s="130">
        <f>I62*F62</f>
        <v>0</v>
      </c>
      <c r="M62" s="130">
        <f>J62*F62</f>
        <v>24118.103999999992</v>
      </c>
      <c r="N62" s="49"/>
      <c r="O62" s="146">
        <f>H62+I62-J62</f>
        <v>0</v>
      </c>
      <c r="P62" s="130">
        <v>34.987799999999993</v>
      </c>
      <c r="Q62" s="190">
        <v>0</v>
      </c>
      <c r="R62" s="140">
        <f t="shared" si="4"/>
        <v>34.987799999999993</v>
      </c>
      <c r="S62" s="130">
        <v>23791.703999999994</v>
      </c>
      <c r="T62" s="130">
        <f t="shared" si="5"/>
        <v>0</v>
      </c>
      <c r="U62" s="130">
        <f t="shared" si="22"/>
        <v>23791.703999999994</v>
      </c>
    </row>
    <row r="63" spans="2:21" s="4" customFormat="1" ht="20.149999999999999" customHeight="1" x14ac:dyDescent="0.3">
      <c r="B63" s="48"/>
      <c r="C63" s="137"/>
      <c r="D63" s="52"/>
      <c r="E63" s="47"/>
      <c r="F63" s="51"/>
      <c r="G63" s="61"/>
      <c r="H63" s="135"/>
      <c r="I63" s="176"/>
      <c r="J63" s="105"/>
      <c r="K63" s="135"/>
      <c r="L63" s="130"/>
      <c r="M63" s="130"/>
      <c r="N63" s="49"/>
      <c r="P63" s="130"/>
      <c r="Q63" s="190"/>
      <c r="R63" s="189"/>
      <c r="S63" s="130"/>
      <c r="T63" s="130"/>
      <c r="U63" s="130"/>
    </row>
    <row r="64" spans="2:21" s="4" customFormat="1" ht="20.149999999999999" customHeight="1" x14ac:dyDescent="0.3">
      <c r="B64" s="48"/>
      <c r="C64" s="137"/>
      <c r="D64" s="52"/>
      <c r="E64" s="47"/>
      <c r="F64" s="51"/>
      <c r="G64" s="61"/>
      <c r="H64" s="135"/>
      <c r="I64" s="176"/>
      <c r="J64" s="105"/>
      <c r="K64" s="135"/>
      <c r="L64" s="130"/>
      <c r="M64" s="130"/>
      <c r="N64" s="49"/>
      <c r="P64" s="130"/>
      <c r="Q64" s="190"/>
      <c r="R64" s="189"/>
      <c r="S64" s="130"/>
      <c r="T64" s="130"/>
      <c r="U64" s="130"/>
    </row>
    <row r="65" spans="2:21" s="4" customFormat="1" ht="20.149999999999999" customHeight="1" x14ac:dyDescent="0.3">
      <c r="B65" s="48"/>
      <c r="C65" s="137"/>
      <c r="D65" s="52"/>
      <c r="E65" s="47"/>
      <c r="F65" s="51"/>
      <c r="G65" s="61"/>
      <c r="H65" s="135"/>
      <c r="I65" s="176"/>
      <c r="J65" s="105"/>
      <c r="K65" s="135"/>
      <c r="L65" s="130"/>
      <c r="M65" s="130"/>
      <c r="N65" s="49"/>
      <c r="P65" s="130"/>
      <c r="Q65" s="190"/>
      <c r="R65" s="189"/>
      <c r="S65" s="130"/>
      <c r="T65" s="130"/>
      <c r="U65" s="130"/>
    </row>
    <row r="66" spans="2:21" s="4" customFormat="1" ht="6.75" customHeight="1" x14ac:dyDescent="0.3">
      <c r="B66" s="48"/>
      <c r="C66" s="137"/>
      <c r="D66" s="52"/>
      <c r="E66" s="47"/>
      <c r="F66" s="51"/>
      <c r="G66" s="61"/>
      <c r="H66" s="135"/>
      <c r="I66" s="105"/>
      <c r="J66" s="105"/>
      <c r="K66" s="135"/>
      <c r="L66" s="131"/>
      <c r="M66" s="131"/>
      <c r="N66" s="49"/>
      <c r="P66" s="130"/>
      <c r="Q66" s="189"/>
      <c r="R66" s="189"/>
      <c r="S66" s="130"/>
      <c r="T66" s="131"/>
      <c r="U66" s="131"/>
    </row>
    <row r="67" spans="2:21" s="7" customFormat="1" ht="20.149999999999999" customHeight="1" x14ac:dyDescent="0.3">
      <c r="B67" s="21"/>
      <c r="C67" s="201" t="s">
        <v>50</v>
      </c>
      <c r="D67" s="201"/>
      <c r="E67" s="201"/>
      <c r="F67" s="201"/>
      <c r="G67" s="71">
        <f t="shared" ref="G67:M67" si="40">SUM(G6:G66)</f>
        <v>441760</v>
      </c>
      <c r="H67" s="141">
        <f t="shared" si="40"/>
        <v>5770.451172805002</v>
      </c>
      <c r="I67" s="141">
        <f t="shared" si="40"/>
        <v>653.20726079000008</v>
      </c>
      <c r="J67" s="141">
        <f t="shared" si="40"/>
        <v>6421.4815507760013</v>
      </c>
      <c r="K67" s="141">
        <f t="shared" si="40"/>
        <v>279037.66176225001</v>
      </c>
      <c r="L67" s="142">
        <f t="shared" si="40"/>
        <v>74168.5873555</v>
      </c>
      <c r="M67" s="142">
        <f t="shared" si="40"/>
        <v>352873.15184919996</v>
      </c>
      <c r="N67" s="22"/>
      <c r="P67" s="142">
        <f t="shared" ref="P67:U67" si="41">SUM(P7:P66)</f>
        <v>5763.4491728050007</v>
      </c>
      <c r="Q67" s="142">
        <f t="shared" si="41"/>
        <v>651.03037797100001</v>
      </c>
      <c r="R67" s="142">
        <f t="shared" si="41"/>
        <v>6414.479550776</v>
      </c>
      <c r="S67" s="142">
        <f t="shared" si="41"/>
        <v>276436.36176224996</v>
      </c>
      <c r="T67" s="142">
        <f t="shared" si="41"/>
        <v>73835.490086949998</v>
      </c>
      <c r="U67" s="142">
        <f t="shared" si="41"/>
        <v>350271.85184919997</v>
      </c>
    </row>
    <row r="68" spans="2:21" s="9" customFormat="1" ht="6.4" customHeight="1" x14ac:dyDescent="0.35">
      <c r="B68" s="70"/>
      <c r="C68" s="138"/>
      <c r="D68" s="66"/>
      <c r="E68" s="67"/>
      <c r="F68" s="68"/>
      <c r="G68" s="68"/>
      <c r="H68" s="68"/>
      <c r="I68" s="68"/>
      <c r="J68" s="68"/>
      <c r="K68" s="68"/>
      <c r="L68" s="68"/>
      <c r="M68" s="68"/>
      <c r="N68" s="69"/>
      <c r="P68" s="68"/>
      <c r="Q68" s="68"/>
      <c r="R68" s="68"/>
      <c r="S68" s="68"/>
      <c r="T68" s="68"/>
      <c r="U68" s="68"/>
    </row>
    <row r="70" spans="2:21" x14ac:dyDescent="0.35">
      <c r="T70" s="214"/>
    </row>
    <row r="71" spans="2:21" x14ac:dyDescent="0.35">
      <c r="K71" s="36">
        <v>279037.66176225001</v>
      </c>
      <c r="L71" s="36">
        <v>74168.5873555</v>
      </c>
      <c r="M71" s="36">
        <f>(K67+L67)-M67</f>
        <v>333.09726855001645</v>
      </c>
    </row>
    <row r="73" spans="2:21" x14ac:dyDescent="0.35">
      <c r="K73" s="36"/>
    </row>
    <row r="74" spans="2:21" x14ac:dyDescent="0.35">
      <c r="K74" s="37">
        <f>K71-K67</f>
        <v>0</v>
      </c>
      <c r="L74" s="37">
        <f>L71-L67</f>
        <v>0</v>
      </c>
    </row>
  </sheetData>
  <autoFilter ref="B5:N67" xr:uid="{070AD48C-AEB6-4C57-B67B-21697AF622AC}"/>
  <mergeCells count="6">
    <mergeCell ref="K4:M4"/>
    <mergeCell ref="H4:J4"/>
    <mergeCell ref="C67:F67"/>
    <mergeCell ref="P3:U3"/>
    <mergeCell ref="P4:R4"/>
    <mergeCell ref="S4:U4"/>
  </mergeCells>
  <phoneticPr fontId="12" type="noConversion"/>
  <printOptions horizontalCentered="1" verticalCentered="1"/>
  <pageMargins left="0" right="0" top="0" bottom="0.4" header="0.15" footer="0.35"/>
  <pageSetup paperSize="9" scale="63" orientation="portrait" r:id="rId1"/>
  <headerFooter>
    <oddFooter>&amp;CPage &amp;P of &amp;N&amp;R&amp;F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9C12-6A71-48C3-943B-920CE3F7EBFB}">
  <sheetPr>
    <pageSetUpPr fitToPage="1"/>
  </sheetPr>
  <dimension ref="A1:X62"/>
  <sheetViews>
    <sheetView topLeftCell="A45" zoomScaleNormal="100" workbookViewId="0">
      <selection activeCell="N45" sqref="N1:V1048576"/>
    </sheetView>
  </sheetViews>
  <sheetFormatPr defaultRowHeight="18" customHeight="1" x14ac:dyDescent="0.35"/>
  <cols>
    <col min="1" max="1" width="4.54296875" customWidth="1"/>
    <col min="2" max="3" width="17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36</v>
      </c>
      <c r="B10" s="145" t="s">
        <v>306</v>
      </c>
      <c r="C10" s="163">
        <v>4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249</v>
      </c>
      <c r="I10" s="95"/>
      <c r="J10" s="160"/>
      <c r="K10" s="95" t="s">
        <v>307</v>
      </c>
      <c r="L10" s="95"/>
      <c r="M10" s="160"/>
      <c r="N10" s="160"/>
      <c r="O10" s="96">
        <v>1</v>
      </c>
      <c r="P10" s="97">
        <v>125</v>
      </c>
      <c r="Q10" s="96">
        <v>1</v>
      </c>
      <c r="R10" s="161">
        <v>125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37</v>
      </c>
      <c r="B11" s="145" t="s">
        <v>306</v>
      </c>
      <c r="C11" s="163">
        <v>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283</v>
      </c>
      <c r="I11" s="95"/>
      <c r="J11" s="160"/>
      <c r="K11" s="95" t="s">
        <v>308</v>
      </c>
      <c r="L11" s="95"/>
      <c r="M11" s="160"/>
      <c r="N11" s="160"/>
      <c r="O11" s="96">
        <v>1</v>
      </c>
      <c r="P11" s="97">
        <v>125</v>
      </c>
      <c r="Q11" s="96">
        <v>1</v>
      </c>
      <c r="R11" s="161">
        <v>125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38</v>
      </c>
      <c r="B12" s="145" t="s">
        <v>306</v>
      </c>
      <c r="C12" s="163">
        <v>6</v>
      </c>
      <c r="D12" s="93" t="s">
        <v>124</v>
      </c>
      <c r="E12" s="170" t="s">
        <v>125</v>
      </c>
      <c r="F12" s="94" t="s">
        <v>282</v>
      </c>
      <c r="G12" s="94" t="s">
        <v>236</v>
      </c>
      <c r="H12" s="95" t="s">
        <v>249</v>
      </c>
      <c r="I12" s="95"/>
      <c r="J12" s="160"/>
      <c r="K12" s="95" t="s">
        <v>307</v>
      </c>
      <c r="L12" s="95"/>
      <c r="M12" s="160"/>
      <c r="N12" s="160"/>
      <c r="O12" s="96">
        <v>1</v>
      </c>
      <c r="P12" s="97">
        <v>125</v>
      </c>
      <c r="Q12" s="96">
        <v>1</v>
      </c>
      <c r="R12" s="161">
        <v>125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44</v>
      </c>
      <c r="B13" s="145" t="s">
        <v>306</v>
      </c>
      <c r="C13" s="163">
        <v>12</v>
      </c>
      <c r="D13" s="93" t="s">
        <v>124</v>
      </c>
      <c r="E13" s="170" t="s">
        <v>125</v>
      </c>
      <c r="F13" s="94" t="s">
        <v>282</v>
      </c>
      <c r="G13" s="94" t="s">
        <v>236</v>
      </c>
      <c r="H13" s="95" t="s">
        <v>249</v>
      </c>
      <c r="I13" s="95"/>
      <c r="J13" s="171"/>
      <c r="K13" s="95" t="s">
        <v>307</v>
      </c>
      <c r="L13" s="95"/>
      <c r="M13" s="160"/>
      <c r="N13" s="160"/>
      <c r="O13" s="96">
        <v>1</v>
      </c>
      <c r="P13" s="97">
        <v>125</v>
      </c>
      <c r="Q13" s="96">
        <v>1</v>
      </c>
      <c r="R13" s="161">
        <v>125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52</v>
      </c>
      <c r="B14" s="145" t="s">
        <v>306</v>
      </c>
      <c r="C14" s="163">
        <v>20</v>
      </c>
      <c r="D14" s="93" t="s">
        <v>124</v>
      </c>
      <c r="E14" s="170" t="s">
        <v>125</v>
      </c>
      <c r="F14" s="94" t="s">
        <v>282</v>
      </c>
      <c r="G14" s="94" t="s">
        <v>236</v>
      </c>
      <c r="H14" s="95" t="s">
        <v>249</v>
      </c>
      <c r="I14" s="95"/>
      <c r="J14" s="160"/>
      <c r="K14" s="95" t="s">
        <v>307</v>
      </c>
      <c r="L14" s="95"/>
      <c r="M14" s="160"/>
      <c r="N14" s="160"/>
      <c r="O14" s="96">
        <v>1</v>
      </c>
      <c r="P14" s="97">
        <v>125</v>
      </c>
      <c r="Q14" s="96">
        <v>1</v>
      </c>
      <c r="R14" s="161">
        <v>125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60</v>
      </c>
      <c r="B15" s="145" t="s">
        <v>309</v>
      </c>
      <c r="C15" s="163">
        <v>28</v>
      </c>
      <c r="D15" s="93" t="s">
        <v>124</v>
      </c>
      <c r="E15" s="170" t="s">
        <v>125</v>
      </c>
      <c r="F15" s="94" t="s">
        <v>282</v>
      </c>
      <c r="G15" s="94" t="s">
        <v>236</v>
      </c>
      <c r="H15" s="95" t="s">
        <v>249</v>
      </c>
      <c r="I15" s="95"/>
      <c r="J15" s="160"/>
      <c r="K15" s="95" t="s">
        <v>307</v>
      </c>
      <c r="L15" s="95"/>
      <c r="M15" s="160"/>
      <c r="N15" s="160"/>
      <c r="O15" s="96">
        <v>1</v>
      </c>
      <c r="P15" s="97">
        <v>125</v>
      </c>
      <c r="Q15" s="96">
        <v>1</v>
      </c>
      <c r="R15" s="161">
        <v>125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66</v>
      </c>
      <c r="B16" s="145" t="s">
        <v>309</v>
      </c>
      <c r="C16" s="163">
        <v>34</v>
      </c>
      <c r="D16" s="93" t="s">
        <v>124</v>
      </c>
      <c r="E16" s="170" t="s">
        <v>125</v>
      </c>
      <c r="F16" s="94" t="s">
        <v>282</v>
      </c>
      <c r="G16" s="94" t="s">
        <v>236</v>
      </c>
      <c r="H16" s="95" t="s">
        <v>249</v>
      </c>
      <c r="I16" s="95"/>
      <c r="J16" s="160"/>
      <c r="K16" s="95" t="s">
        <v>307</v>
      </c>
      <c r="L16" s="95"/>
      <c r="M16" s="160"/>
      <c r="N16" s="160"/>
      <c r="O16" s="96">
        <v>1</v>
      </c>
      <c r="P16" s="97">
        <v>125</v>
      </c>
      <c r="Q16" s="96">
        <v>1</v>
      </c>
      <c r="R16" s="161">
        <v>125</v>
      </c>
      <c r="S16" s="148"/>
      <c r="T16" s="148"/>
      <c r="U16" s="75" t="s">
        <v>157</v>
      </c>
      <c r="V16" s="103">
        <v>1</v>
      </c>
    </row>
    <row r="17" spans="1:24" ht="18" customHeight="1" x14ac:dyDescent="0.35">
      <c r="A17" s="93">
        <v>75</v>
      </c>
      <c r="B17" s="145" t="s">
        <v>309</v>
      </c>
      <c r="C17" s="163">
        <v>43</v>
      </c>
      <c r="D17" s="93" t="s">
        <v>124</v>
      </c>
      <c r="E17" s="170" t="s">
        <v>125</v>
      </c>
      <c r="F17" s="94" t="s">
        <v>282</v>
      </c>
      <c r="G17" s="94" t="s">
        <v>236</v>
      </c>
      <c r="H17" s="95" t="s">
        <v>249</v>
      </c>
      <c r="I17" s="95"/>
      <c r="J17" s="160"/>
      <c r="K17" s="95" t="s">
        <v>307</v>
      </c>
      <c r="L17" s="95"/>
      <c r="M17" s="160"/>
      <c r="N17" s="160"/>
      <c r="O17" s="96">
        <v>1</v>
      </c>
      <c r="P17" s="97">
        <v>125</v>
      </c>
      <c r="Q17" s="96">
        <v>1</v>
      </c>
      <c r="R17" s="161">
        <v>125</v>
      </c>
      <c r="S17" s="148"/>
      <c r="T17" s="148"/>
      <c r="U17" s="75" t="s">
        <v>157</v>
      </c>
      <c r="V17" s="103">
        <v>1</v>
      </c>
    </row>
    <row r="18" spans="1:24" ht="18" customHeight="1" x14ac:dyDescent="0.35">
      <c r="A18" s="93">
        <v>77</v>
      </c>
      <c r="B18" s="145" t="s">
        <v>309</v>
      </c>
      <c r="C18" s="163">
        <v>45</v>
      </c>
      <c r="D18" s="93" t="s">
        <v>124</v>
      </c>
      <c r="E18" s="170" t="s">
        <v>125</v>
      </c>
      <c r="F18" s="94" t="s">
        <v>282</v>
      </c>
      <c r="G18" s="94" t="s">
        <v>236</v>
      </c>
      <c r="H18" s="95" t="s">
        <v>249</v>
      </c>
      <c r="I18" s="95"/>
      <c r="J18" s="160"/>
      <c r="K18" s="95" t="s">
        <v>307</v>
      </c>
      <c r="L18" s="95"/>
      <c r="M18" s="160"/>
      <c r="N18" s="160"/>
      <c r="O18" s="96">
        <v>1</v>
      </c>
      <c r="P18" s="97">
        <v>125</v>
      </c>
      <c r="Q18" s="96">
        <v>1</v>
      </c>
      <c r="R18" s="161">
        <v>125</v>
      </c>
      <c r="S18" s="148"/>
      <c r="T18" s="148"/>
      <c r="U18" s="75" t="s">
        <v>157</v>
      </c>
      <c r="V18" s="103">
        <v>1</v>
      </c>
    </row>
    <row r="19" spans="1:24" ht="18" customHeight="1" x14ac:dyDescent="0.35">
      <c r="A19" s="93">
        <v>78</v>
      </c>
      <c r="B19" s="145" t="s">
        <v>309</v>
      </c>
      <c r="C19" s="163">
        <v>46</v>
      </c>
      <c r="D19" s="93" t="s">
        <v>124</v>
      </c>
      <c r="E19" s="170" t="s">
        <v>125</v>
      </c>
      <c r="F19" s="94" t="s">
        <v>282</v>
      </c>
      <c r="G19" s="94" t="s">
        <v>236</v>
      </c>
      <c r="H19" s="95" t="s">
        <v>249</v>
      </c>
      <c r="I19" s="95"/>
      <c r="J19" s="171"/>
      <c r="K19" s="95" t="s">
        <v>307</v>
      </c>
      <c r="L19" s="95"/>
      <c r="M19" s="160"/>
      <c r="N19" s="160"/>
      <c r="O19" s="96">
        <v>1</v>
      </c>
      <c r="P19" s="97">
        <v>125</v>
      </c>
      <c r="Q19" s="96">
        <v>1</v>
      </c>
      <c r="R19" s="161">
        <v>125</v>
      </c>
      <c r="S19" s="148"/>
      <c r="T19" s="148"/>
      <c r="U19" s="75" t="s">
        <v>157</v>
      </c>
      <c r="V19" s="103">
        <v>1</v>
      </c>
    </row>
    <row r="20" spans="1:24" ht="18" customHeight="1" x14ac:dyDescent="0.35">
      <c r="A20" s="93">
        <v>84</v>
      </c>
      <c r="B20" s="145" t="s">
        <v>309</v>
      </c>
      <c r="C20" s="163">
        <v>52</v>
      </c>
      <c r="D20" s="93" t="s">
        <v>124</v>
      </c>
      <c r="E20" s="170" t="s">
        <v>125</v>
      </c>
      <c r="F20" s="94" t="s">
        <v>282</v>
      </c>
      <c r="G20" s="94" t="s">
        <v>236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125</v>
      </c>
      <c r="Q20" s="96">
        <v>1</v>
      </c>
      <c r="R20" s="161">
        <v>125</v>
      </c>
      <c r="S20" s="148"/>
      <c r="T20" s="148"/>
      <c r="U20" s="75" t="s">
        <v>157</v>
      </c>
      <c r="V20" s="103">
        <v>1</v>
      </c>
    </row>
    <row r="21" spans="1:24" ht="18" customHeight="1" x14ac:dyDescent="0.35">
      <c r="A21" s="93">
        <v>86</v>
      </c>
      <c r="B21" s="145" t="s">
        <v>311</v>
      </c>
      <c r="C21" s="163">
        <v>54</v>
      </c>
      <c r="D21" s="93" t="s">
        <v>124</v>
      </c>
      <c r="E21" s="170" t="s">
        <v>125</v>
      </c>
      <c r="F21" s="94" t="s">
        <v>282</v>
      </c>
      <c r="G21" s="94" t="s">
        <v>236</v>
      </c>
      <c r="H21" s="95" t="s">
        <v>249</v>
      </c>
      <c r="I21" s="95"/>
      <c r="J21" s="160"/>
      <c r="K21" s="95" t="s">
        <v>307</v>
      </c>
      <c r="L21" s="95"/>
      <c r="M21" s="160"/>
      <c r="N21" s="160"/>
      <c r="O21" s="96">
        <v>1</v>
      </c>
      <c r="P21" s="97">
        <v>125</v>
      </c>
      <c r="Q21" s="96">
        <v>1</v>
      </c>
      <c r="R21" s="161">
        <v>125</v>
      </c>
      <c r="S21" s="148"/>
      <c r="T21" s="148"/>
      <c r="U21" s="75" t="s">
        <v>157</v>
      </c>
      <c r="V21" s="103">
        <v>1</v>
      </c>
    </row>
    <row r="22" spans="1:24" ht="18" customHeight="1" x14ac:dyDescent="0.35">
      <c r="A22" s="93">
        <v>88</v>
      </c>
      <c r="B22" s="145" t="s">
        <v>311</v>
      </c>
      <c r="C22" s="163">
        <v>56</v>
      </c>
      <c r="D22" s="93" t="s">
        <v>124</v>
      </c>
      <c r="E22" s="170" t="s">
        <v>125</v>
      </c>
      <c r="F22" s="94" t="s">
        <v>282</v>
      </c>
      <c r="G22" s="94" t="s">
        <v>236</v>
      </c>
      <c r="H22" s="95" t="s">
        <v>283</v>
      </c>
      <c r="I22" s="95"/>
      <c r="J22" s="160"/>
      <c r="K22" s="95" t="s">
        <v>308</v>
      </c>
      <c r="L22" s="95"/>
      <c r="M22" s="160"/>
      <c r="N22" s="160"/>
      <c r="O22" s="96">
        <v>1</v>
      </c>
      <c r="P22" s="97">
        <v>125</v>
      </c>
      <c r="Q22" s="96">
        <v>1</v>
      </c>
      <c r="R22" s="161">
        <v>125</v>
      </c>
      <c r="S22" s="148"/>
      <c r="T22" s="148"/>
      <c r="U22" s="75" t="s">
        <v>157</v>
      </c>
      <c r="V22" s="103">
        <v>1</v>
      </c>
    </row>
    <row r="23" spans="1:24" ht="18" customHeight="1" x14ac:dyDescent="0.35">
      <c r="A23" s="93">
        <v>96</v>
      </c>
      <c r="B23" s="145" t="s">
        <v>311</v>
      </c>
      <c r="C23" s="163">
        <v>64</v>
      </c>
      <c r="D23" s="93" t="s">
        <v>124</v>
      </c>
      <c r="E23" s="170" t="s">
        <v>125</v>
      </c>
      <c r="F23" s="94" t="s">
        <v>282</v>
      </c>
      <c r="G23" s="94" t="s">
        <v>236</v>
      </c>
      <c r="H23" s="95" t="s">
        <v>249</v>
      </c>
      <c r="I23" s="95"/>
      <c r="J23" s="160"/>
      <c r="K23" s="95" t="s">
        <v>307</v>
      </c>
      <c r="L23" s="95"/>
      <c r="M23" s="160"/>
      <c r="N23" s="160"/>
      <c r="O23" s="96">
        <v>1</v>
      </c>
      <c r="P23" s="97">
        <v>125</v>
      </c>
      <c r="Q23" s="96">
        <v>1</v>
      </c>
      <c r="R23" s="161">
        <v>125</v>
      </c>
      <c r="S23" s="148"/>
      <c r="T23" s="148"/>
      <c r="U23" s="75" t="s">
        <v>157</v>
      </c>
      <c r="V23" s="103">
        <v>1</v>
      </c>
    </row>
    <row r="24" spans="1:24" ht="18" customHeight="1" x14ac:dyDescent="0.35">
      <c r="A24" s="93">
        <v>106</v>
      </c>
      <c r="B24" s="145" t="s">
        <v>311</v>
      </c>
      <c r="C24" s="163">
        <v>74</v>
      </c>
      <c r="D24" s="93" t="s">
        <v>124</v>
      </c>
      <c r="E24" s="170" t="s">
        <v>125</v>
      </c>
      <c r="F24" s="94" t="s">
        <v>282</v>
      </c>
      <c r="G24" s="94" t="s">
        <v>236</v>
      </c>
      <c r="H24" s="95" t="s">
        <v>249</v>
      </c>
      <c r="I24" s="95"/>
      <c r="J24" s="160"/>
      <c r="K24" s="95" t="s">
        <v>307</v>
      </c>
      <c r="L24" s="32"/>
      <c r="M24" s="32"/>
      <c r="N24" s="160"/>
      <c r="O24" s="96">
        <v>1</v>
      </c>
      <c r="P24" s="97">
        <v>125</v>
      </c>
      <c r="Q24" s="96">
        <v>1</v>
      </c>
      <c r="R24" s="161">
        <v>125</v>
      </c>
      <c r="S24" s="148"/>
      <c r="T24" s="148"/>
      <c r="U24" s="75" t="s">
        <v>157</v>
      </c>
      <c r="V24" s="103">
        <v>1</v>
      </c>
    </row>
    <row r="25" spans="1:24" ht="18" customHeight="1" x14ac:dyDescent="0.35">
      <c r="A25" s="93">
        <v>107</v>
      </c>
      <c r="B25" s="145" t="s">
        <v>311</v>
      </c>
      <c r="C25" s="163">
        <v>75</v>
      </c>
      <c r="D25" s="93" t="s">
        <v>124</v>
      </c>
      <c r="E25" s="170" t="s">
        <v>125</v>
      </c>
      <c r="F25" s="94" t="s">
        <v>282</v>
      </c>
      <c r="G25" s="94" t="s">
        <v>236</v>
      </c>
      <c r="H25" s="95" t="s">
        <v>283</v>
      </c>
      <c r="I25" s="95"/>
      <c r="J25" s="160"/>
      <c r="K25" s="95" t="s">
        <v>308</v>
      </c>
      <c r="L25" s="95"/>
      <c r="M25" s="160"/>
      <c r="N25" s="160"/>
      <c r="O25" s="96">
        <v>1</v>
      </c>
      <c r="P25" s="97">
        <v>125</v>
      </c>
      <c r="Q25" s="96">
        <v>1</v>
      </c>
      <c r="R25" s="161">
        <v>125</v>
      </c>
      <c r="S25" s="148"/>
      <c r="T25" s="148"/>
      <c r="U25" s="75" t="s">
        <v>157</v>
      </c>
      <c r="V25" s="103">
        <v>1</v>
      </c>
    </row>
    <row r="26" spans="1:24" ht="18" customHeight="1" x14ac:dyDescent="0.35">
      <c r="A26" s="93">
        <v>108</v>
      </c>
      <c r="B26" s="145" t="s">
        <v>311</v>
      </c>
      <c r="C26" s="163">
        <v>76</v>
      </c>
      <c r="D26" s="93" t="s">
        <v>124</v>
      </c>
      <c r="E26" s="170" t="s">
        <v>125</v>
      </c>
      <c r="F26" s="94" t="s">
        <v>282</v>
      </c>
      <c r="G26" s="94" t="s">
        <v>236</v>
      </c>
      <c r="H26" s="95" t="s">
        <v>283</v>
      </c>
      <c r="I26" s="95"/>
      <c r="J26" s="171"/>
      <c r="K26" s="95" t="s">
        <v>308</v>
      </c>
      <c r="L26" s="95"/>
      <c r="M26" s="160"/>
      <c r="N26" s="160"/>
      <c r="O26" s="96">
        <v>1</v>
      </c>
      <c r="P26" s="97">
        <v>125</v>
      </c>
      <c r="Q26" s="96">
        <v>1</v>
      </c>
      <c r="R26" s="161">
        <v>125</v>
      </c>
      <c r="S26" s="148"/>
      <c r="T26" s="148"/>
      <c r="U26" s="75" t="s">
        <v>157</v>
      </c>
      <c r="V26" s="103">
        <v>1</v>
      </c>
    </row>
    <row r="29" spans="1:24" ht="18" customHeight="1" x14ac:dyDescent="0.35">
      <c r="A29" s="93">
        <v>6</v>
      </c>
      <c r="B29" s="145" t="s">
        <v>427</v>
      </c>
      <c r="C29" s="163">
        <v>6</v>
      </c>
      <c r="D29" s="93" t="s">
        <v>133</v>
      </c>
      <c r="E29" s="93" t="s">
        <v>402</v>
      </c>
      <c r="F29" s="94" t="s">
        <v>405</v>
      </c>
      <c r="G29" s="94" t="s">
        <v>236</v>
      </c>
      <c r="H29" s="95" t="s">
        <v>249</v>
      </c>
      <c r="I29" s="95"/>
      <c r="J29" s="160"/>
      <c r="K29" s="95" t="s">
        <v>307</v>
      </c>
      <c r="L29" s="95"/>
      <c r="M29" s="160"/>
      <c r="N29" s="160"/>
      <c r="O29" s="96">
        <v>2</v>
      </c>
      <c r="P29" s="97">
        <v>125</v>
      </c>
      <c r="Q29" s="96">
        <v>1</v>
      </c>
      <c r="R29" s="161">
        <v>250</v>
      </c>
      <c r="S29" s="148"/>
      <c r="T29" s="164"/>
      <c r="U29" s="75" t="s">
        <v>69</v>
      </c>
      <c r="V29" s="149">
        <v>2</v>
      </c>
    </row>
    <row r="30" spans="1:24" ht="18" customHeight="1" x14ac:dyDescent="0.35">
      <c r="A30" s="93">
        <v>23</v>
      </c>
      <c r="B30" s="145" t="s">
        <v>428</v>
      </c>
      <c r="C30" s="163">
        <v>19</v>
      </c>
      <c r="D30" s="93" t="s">
        <v>187</v>
      </c>
      <c r="E30" s="93" t="s">
        <v>399</v>
      </c>
      <c r="F30" s="94" t="s">
        <v>280</v>
      </c>
      <c r="G30" s="94" t="s">
        <v>236</v>
      </c>
      <c r="H30" s="95" t="s">
        <v>249</v>
      </c>
      <c r="I30" s="95"/>
      <c r="J30" s="178"/>
      <c r="K30" s="95" t="s">
        <v>307</v>
      </c>
      <c r="L30" s="95"/>
      <c r="M30" s="160"/>
      <c r="N30" s="160"/>
      <c r="O30" s="96">
        <v>1</v>
      </c>
      <c r="P30" s="97">
        <v>125</v>
      </c>
      <c r="Q30" s="96">
        <v>2</v>
      </c>
      <c r="R30" s="161">
        <v>250</v>
      </c>
      <c r="S30" s="148"/>
      <c r="T30" s="164"/>
      <c r="U30" s="75" t="s">
        <v>69</v>
      </c>
      <c r="V30" s="149">
        <v>2</v>
      </c>
    </row>
    <row r="31" spans="1:24" ht="18" customHeight="1" x14ac:dyDescent="0.35">
      <c r="W31" s="162"/>
      <c r="X31" s="162"/>
    </row>
    <row r="33" spans="1:22" ht="18" customHeight="1" x14ac:dyDescent="0.35">
      <c r="A33" s="93">
        <v>25</v>
      </c>
      <c r="B33" s="145" t="s">
        <v>516</v>
      </c>
      <c r="C33" s="163">
        <v>25</v>
      </c>
      <c r="D33" s="93" t="s">
        <v>133</v>
      </c>
      <c r="E33" s="93" t="s">
        <v>517</v>
      </c>
      <c r="F33" s="94" t="s">
        <v>135</v>
      </c>
      <c r="G33" s="94" t="s">
        <v>236</v>
      </c>
      <c r="H33" s="95" t="s">
        <v>249</v>
      </c>
      <c r="I33" s="95"/>
      <c r="J33" s="171"/>
      <c r="K33" s="95" t="s">
        <v>307</v>
      </c>
      <c r="L33" s="95"/>
      <c r="M33" s="160"/>
      <c r="N33" s="160"/>
      <c r="O33" s="96">
        <v>2</v>
      </c>
      <c r="P33" s="97">
        <v>125</v>
      </c>
      <c r="Q33" s="96">
        <v>1</v>
      </c>
      <c r="R33" s="161">
        <v>250</v>
      </c>
      <c r="S33" s="148" t="s">
        <v>494</v>
      </c>
      <c r="T33" s="164"/>
      <c r="U33" s="75" t="s">
        <v>69</v>
      </c>
      <c r="V33" s="149">
        <v>2</v>
      </c>
    </row>
    <row r="34" spans="1:22" ht="18" customHeight="1" x14ac:dyDescent="0.35">
      <c r="A34" s="93">
        <v>2</v>
      </c>
      <c r="B34" s="145" t="s">
        <v>519</v>
      </c>
      <c r="C34" s="163">
        <v>27</v>
      </c>
      <c r="D34" s="93" t="s">
        <v>133</v>
      </c>
      <c r="E34" s="93" t="s">
        <v>517</v>
      </c>
      <c r="F34" s="94" t="s">
        <v>135</v>
      </c>
      <c r="G34" s="94" t="s">
        <v>236</v>
      </c>
      <c r="H34" s="95" t="s">
        <v>249</v>
      </c>
      <c r="I34" s="95"/>
      <c r="J34" s="160"/>
      <c r="K34" s="95" t="s">
        <v>307</v>
      </c>
      <c r="L34" s="95"/>
      <c r="M34" s="160"/>
      <c r="N34" s="160"/>
      <c r="O34" s="96">
        <v>2</v>
      </c>
      <c r="P34" s="97">
        <v>125</v>
      </c>
      <c r="Q34" s="96">
        <v>1</v>
      </c>
      <c r="R34" s="161">
        <v>250</v>
      </c>
      <c r="S34" s="148" t="s">
        <v>494</v>
      </c>
      <c r="T34" s="164"/>
      <c r="U34" s="75" t="s">
        <v>69</v>
      </c>
      <c r="V34" s="149">
        <v>2</v>
      </c>
    </row>
    <row r="35" spans="1:22" ht="18" customHeight="1" x14ac:dyDescent="0.35">
      <c r="A35" s="93">
        <v>4</v>
      </c>
      <c r="B35" s="145" t="s">
        <v>519</v>
      </c>
      <c r="C35" s="163">
        <v>29</v>
      </c>
      <c r="D35" s="93" t="s">
        <v>133</v>
      </c>
      <c r="E35" s="93" t="s">
        <v>517</v>
      </c>
      <c r="F35" s="94" t="s">
        <v>135</v>
      </c>
      <c r="G35" s="94" t="s">
        <v>236</v>
      </c>
      <c r="H35" s="95" t="s">
        <v>249</v>
      </c>
      <c r="I35" s="95"/>
      <c r="J35" s="160"/>
      <c r="K35" s="95" t="s">
        <v>307</v>
      </c>
      <c r="L35" s="95"/>
      <c r="M35" s="160"/>
      <c r="N35" s="160"/>
      <c r="O35" s="96">
        <v>2</v>
      </c>
      <c r="P35" s="97">
        <v>125</v>
      </c>
      <c r="Q35" s="96">
        <v>4</v>
      </c>
      <c r="R35" s="161">
        <v>1000</v>
      </c>
      <c r="S35" s="148" t="s">
        <v>494</v>
      </c>
      <c r="T35" s="164"/>
      <c r="U35" s="75" t="s">
        <v>69</v>
      </c>
      <c r="V35" s="149">
        <v>8</v>
      </c>
    </row>
    <row r="36" spans="1:22" ht="18" customHeight="1" x14ac:dyDescent="0.35">
      <c r="A36" s="93">
        <v>7</v>
      </c>
      <c r="B36" s="145" t="s">
        <v>519</v>
      </c>
      <c r="C36" s="163">
        <v>32</v>
      </c>
      <c r="D36" s="93" t="s">
        <v>133</v>
      </c>
      <c r="E36" s="93" t="s">
        <v>517</v>
      </c>
      <c r="F36" s="94" t="s">
        <v>135</v>
      </c>
      <c r="G36" s="94" t="s">
        <v>236</v>
      </c>
      <c r="H36" s="95" t="s">
        <v>249</v>
      </c>
      <c r="I36" s="95"/>
      <c r="J36" s="181"/>
      <c r="K36" s="95" t="s">
        <v>307</v>
      </c>
      <c r="L36" s="95"/>
      <c r="M36" s="160"/>
      <c r="N36" s="160"/>
      <c r="O36" s="96">
        <v>2</v>
      </c>
      <c r="P36" s="97">
        <v>125</v>
      </c>
      <c r="Q36" s="96">
        <v>1</v>
      </c>
      <c r="R36" s="161">
        <v>250</v>
      </c>
      <c r="S36" s="148" t="s">
        <v>494</v>
      </c>
      <c r="T36" s="164"/>
      <c r="U36" s="75" t="s">
        <v>69</v>
      </c>
      <c r="V36" s="149">
        <v>2</v>
      </c>
    </row>
    <row r="37" spans="1:22" ht="18" customHeight="1" x14ac:dyDescent="0.35">
      <c r="A37" s="93">
        <v>9</v>
      </c>
      <c r="B37" s="145" t="s">
        <v>519</v>
      </c>
      <c r="C37" s="163">
        <v>34</v>
      </c>
      <c r="D37" s="93" t="s">
        <v>133</v>
      </c>
      <c r="E37" s="93" t="s">
        <v>517</v>
      </c>
      <c r="F37" s="94" t="s">
        <v>135</v>
      </c>
      <c r="G37" s="94" t="s">
        <v>236</v>
      </c>
      <c r="H37" s="95" t="s">
        <v>249</v>
      </c>
      <c r="I37" s="95"/>
      <c r="J37" s="160"/>
      <c r="K37" s="95" t="s">
        <v>307</v>
      </c>
      <c r="L37" s="95"/>
      <c r="M37" s="160"/>
      <c r="N37" s="160"/>
      <c r="O37" s="96">
        <v>2</v>
      </c>
      <c r="P37" s="97">
        <v>125</v>
      </c>
      <c r="Q37" s="96">
        <v>1</v>
      </c>
      <c r="R37" s="161">
        <v>250</v>
      </c>
      <c r="S37" s="148" t="s">
        <v>494</v>
      </c>
      <c r="T37" s="164"/>
      <c r="U37" s="75" t="s">
        <v>69</v>
      </c>
      <c r="V37" s="149">
        <v>2</v>
      </c>
    </row>
    <row r="38" spans="1:22" ht="18" customHeight="1" x14ac:dyDescent="0.35">
      <c r="A38" s="93">
        <v>10</v>
      </c>
      <c r="B38" s="145" t="s">
        <v>519</v>
      </c>
      <c r="C38" s="163">
        <v>35</v>
      </c>
      <c r="D38" s="93" t="s">
        <v>133</v>
      </c>
      <c r="E38" s="93" t="s">
        <v>517</v>
      </c>
      <c r="F38" s="94" t="s">
        <v>135</v>
      </c>
      <c r="G38" s="94" t="s">
        <v>236</v>
      </c>
      <c r="H38" s="95" t="s">
        <v>249</v>
      </c>
      <c r="I38" s="95"/>
      <c r="J38" s="160"/>
      <c r="K38" s="95" t="s">
        <v>307</v>
      </c>
      <c r="L38" s="95"/>
      <c r="M38" s="160"/>
      <c r="N38" s="160"/>
      <c r="O38" s="96">
        <v>2</v>
      </c>
      <c r="P38" s="97">
        <v>125</v>
      </c>
      <c r="Q38" s="96">
        <v>1</v>
      </c>
      <c r="R38" s="161">
        <v>250</v>
      </c>
      <c r="S38" s="148" t="s">
        <v>494</v>
      </c>
      <c r="T38" s="164"/>
      <c r="U38" s="75" t="s">
        <v>69</v>
      </c>
      <c r="V38" s="149">
        <v>2</v>
      </c>
    </row>
    <row r="41" spans="1:22" ht="18" customHeight="1" x14ac:dyDescent="0.35">
      <c r="A41" s="93">
        <v>3</v>
      </c>
      <c r="B41" s="177" t="s">
        <v>522</v>
      </c>
      <c r="C41" s="163"/>
      <c r="D41" s="93" t="s">
        <v>172</v>
      </c>
      <c r="E41" s="93" t="s">
        <v>523</v>
      </c>
      <c r="F41" s="94" t="s">
        <v>385</v>
      </c>
      <c r="G41" s="94" t="s">
        <v>236</v>
      </c>
      <c r="H41" s="95" t="s">
        <v>249</v>
      </c>
      <c r="I41" s="95"/>
      <c r="J41" s="160"/>
      <c r="K41" s="95" t="s">
        <v>307</v>
      </c>
      <c r="L41" s="95"/>
      <c r="M41" s="160"/>
      <c r="N41" s="160"/>
      <c r="O41" s="96">
        <v>1</v>
      </c>
      <c r="P41" s="97">
        <v>125</v>
      </c>
      <c r="Q41" s="96">
        <v>1</v>
      </c>
      <c r="R41" s="161">
        <v>125</v>
      </c>
      <c r="S41" s="148"/>
      <c r="T41" s="164"/>
      <c r="U41" s="75" t="s">
        <v>67</v>
      </c>
      <c r="V41" s="149">
        <v>1</v>
      </c>
    </row>
    <row r="42" spans="1:22" ht="18" customHeight="1" x14ac:dyDescent="0.35">
      <c r="A42" s="96">
        <v>2</v>
      </c>
      <c r="B42" s="177" t="s">
        <v>531</v>
      </c>
      <c r="C42" s="163"/>
      <c r="D42" s="93" t="s">
        <v>532</v>
      </c>
      <c r="E42" s="93" t="s">
        <v>533</v>
      </c>
      <c r="F42" s="94" t="s">
        <v>263</v>
      </c>
      <c r="G42" s="94" t="s">
        <v>236</v>
      </c>
      <c r="H42" s="95" t="s">
        <v>249</v>
      </c>
      <c r="I42" s="95"/>
      <c r="J42" s="160"/>
      <c r="K42" s="95" t="s">
        <v>307</v>
      </c>
      <c r="L42" s="95"/>
      <c r="M42" s="160"/>
      <c r="N42" s="160"/>
      <c r="O42" s="96">
        <v>1</v>
      </c>
      <c r="P42" s="97">
        <v>125</v>
      </c>
      <c r="Q42" s="96">
        <v>1</v>
      </c>
      <c r="R42" s="161">
        <v>125</v>
      </c>
      <c r="S42" s="148" t="s">
        <v>494</v>
      </c>
      <c r="T42" s="164"/>
      <c r="U42" s="75" t="s">
        <v>157</v>
      </c>
      <c r="V42" s="149">
        <v>1</v>
      </c>
    </row>
    <row r="43" spans="1:22" ht="18" customHeight="1" x14ac:dyDescent="0.35">
      <c r="A43" s="96">
        <v>9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236</v>
      </c>
      <c r="H43" s="95" t="s">
        <v>249</v>
      </c>
      <c r="I43" s="95"/>
      <c r="J43" s="160"/>
      <c r="K43" s="95" t="s">
        <v>307</v>
      </c>
      <c r="L43" s="95"/>
      <c r="M43" s="160"/>
      <c r="N43" s="160"/>
      <c r="O43" s="96">
        <v>1</v>
      </c>
      <c r="P43" s="97">
        <v>125</v>
      </c>
      <c r="Q43" s="96">
        <v>1</v>
      </c>
      <c r="R43" s="161">
        <v>125</v>
      </c>
      <c r="S43" s="148" t="s">
        <v>494</v>
      </c>
      <c r="T43" s="164"/>
      <c r="U43" s="75" t="s">
        <v>157</v>
      </c>
      <c r="V43" s="149">
        <v>1</v>
      </c>
    </row>
    <row r="44" spans="1:22" ht="18" customHeight="1" x14ac:dyDescent="0.35">
      <c r="A44" s="96">
        <v>3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236</v>
      </c>
      <c r="H44" s="95" t="s">
        <v>283</v>
      </c>
      <c r="I44" s="95"/>
      <c r="J44" s="160"/>
      <c r="K44" s="95" t="s">
        <v>308</v>
      </c>
      <c r="L44" s="95"/>
      <c r="M44" s="160"/>
      <c r="N44" s="160"/>
      <c r="O44" s="96">
        <v>1</v>
      </c>
      <c r="P44" s="97">
        <v>125</v>
      </c>
      <c r="Q44" s="96">
        <v>2</v>
      </c>
      <c r="R44" s="161">
        <v>250</v>
      </c>
      <c r="S44" s="148" t="s">
        <v>494</v>
      </c>
      <c r="T44" s="164"/>
      <c r="U44" s="75" t="s">
        <v>157</v>
      </c>
      <c r="V44" s="149">
        <v>2</v>
      </c>
    </row>
    <row r="45" spans="1:22" ht="18" customHeight="1" x14ac:dyDescent="0.35">
      <c r="A45" s="96">
        <v>5</v>
      </c>
      <c r="B45" s="177" t="s">
        <v>541</v>
      </c>
      <c r="C45" s="163"/>
      <c r="D45" s="93" t="s">
        <v>376</v>
      </c>
      <c r="E45" s="93" t="s">
        <v>542</v>
      </c>
      <c r="F45" s="94" t="s">
        <v>263</v>
      </c>
      <c r="G45" s="94" t="s">
        <v>236</v>
      </c>
      <c r="H45" s="95" t="s">
        <v>249</v>
      </c>
      <c r="I45" s="95"/>
      <c r="J45" s="160"/>
      <c r="K45" s="95" t="s">
        <v>307</v>
      </c>
      <c r="L45" s="95"/>
      <c r="M45" s="160"/>
      <c r="N45" s="160"/>
      <c r="O45" s="96">
        <v>1</v>
      </c>
      <c r="P45" s="97">
        <v>125</v>
      </c>
      <c r="Q45" s="96">
        <v>1</v>
      </c>
      <c r="R45" s="161">
        <v>125</v>
      </c>
      <c r="S45" s="148" t="s">
        <v>494</v>
      </c>
      <c r="T45" s="164"/>
      <c r="U45" s="75" t="s">
        <v>157</v>
      </c>
      <c r="V45" s="149">
        <v>1</v>
      </c>
    </row>
    <row r="46" spans="1:22" ht="18" customHeight="1" x14ac:dyDescent="0.35">
      <c r="A46" s="96">
        <v>2</v>
      </c>
      <c r="B46" s="177" t="s">
        <v>543</v>
      </c>
      <c r="C46" s="163"/>
      <c r="D46" s="93" t="s">
        <v>189</v>
      </c>
      <c r="E46" s="93" t="s">
        <v>544</v>
      </c>
      <c r="F46" s="94" t="s">
        <v>385</v>
      </c>
      <c r="G46" s="94" t="s">
        <v>236</v>
      </c>
      <c r="H46" s="95" t="s">
        <v>249</v>
      </c>
      <c r="I46" s="95"/>
      <c r="J46" s="160"/>
      <c r="K46" s="95" t="s">
        <v>307</v>
      </c>
      <c r="L46" s="95"/>
      <c r="M46" s="160"/>
      <c r="N46" s="160"/>
      <c r="O46" s="96">
        <v>2</v>
      </c>
      <c r="P46" s="97">
        <v>125</v>
      </c>
      <c r="Q46" s="96">
        <v>1</v>
      </c>
      <c r="R46" s="161">
        <v>250</v>
      </c>
      <c r="S46" s="148" t="s">
        <v>494</v>
      </c>
      <c r="T46" s="164"/>
      <c r="U46" s="75" t="s">
        <v>157</v>
      </c>
      <c r="V46" s="149">
        <v>2</v>
      </c>
    </row>
    <row r="49" spans="1:22" ht="18" customHeight="1" x14ac:dyDescent="0.35">
      <c r="A49" s="96">
        <v>4</v>
      </c>
      <c r="B49" s="185" t="s">
        <v>595</v>
      </c>
      <c r="C49" s="186">
        <v>4</v>
      </c>
      <c r="D49" s="93" t="s">
        <v>129</v>
      </c>
      <c r="E49" s="193" t="s">
        <v>596</v>
      </c>
      <c r="F49" s="94" t="s">
        <v>385</v>
      </c>
      <c r="G49" s="94" t="s">
        <v>250</v>
      </c>
      <c r="H49" s="95" t="s">
        <v>283</v>
      </c>
      <c r="I49" s="95"/>
      <c r="J49" s="160"/>
      <c r="K49" s="95" t="s">
        <v>308</v>
      </c>
      <c r="L49" s="95"/>
      <c r="M49" s="160"/>
      <c r="N49" s="160"/>
      <c r="O49" s="96">
        <v>1</v>
      </c>
      <c r="P49" s="97">
        <v>125</v>
      </c>
      <c r="Q49" s="96">
        <v>1</v>
      </c>
      <c r="R49" s="161">
        <v>125</v>
      </c>
      <c r="S49" s="148" t="s">
        <v>550</v>
      </c>
      <c r="T49" s="164"/>
      <c r="U49" s="75" t="s">
        <v>157</v>
      </c>
      <c r="V49" s="149">
        <v>1</v>
      </c>
    </row>
    <row r="50" spans="1:22" ht="18" customHeight="1" x14ac:dyDescent="0.35">
      <c r="A50" s="96">
        <v>5</v>
      </c>
      <c r="B50" s="185" t="s">
        <v>595</v>
      </c>
      <c r="C50" s="186">
        <v>5</v>
      </c>
      <c r="D50" s="93" t="s">
        <v>129</v>
      </c>
      <c r="E50" s="193" t="s">
        <v>596</v>
      </c>
      <c r="F50" s="94" t="s">
        <v>385</v>
      </c>
      <c r="G50" s="94" t="s">
        <v>236</v>
      </c>
      <c r="H50" s="95" t="s">
        <v>249</v>
      </c>
      <c r="I50" s="95"/>
      <c r="J50" s="160"/>
      <c r="K50" s="95" t="s">
        <v>307</v>
      </c>
      <c r="L50" s="95"/>
      <c r="M50" s="160"/>
      <c r="N50" s="160"/>
      <c r="O50" s="96">
        <v>1</v>
      </c>
      <c r="P50" s="97">
        <v>125</v>
      </c>
      <c r="Q50" s="96">
        <v>1</v>
      </c>
      <c r="R50" s="161">
        <v>125</v>
      </c>
      <c r="S50" s="148" t="s">
        <v>550</v>
      </c>
      <c r="T50" s="164"/>
      <c r="U50" s="75" t="s">
        <v>157</v>
      </c>
      <c r="V50" s="149">
        <v>1</v>
      </c>
    </row>
    <row r="51" spans="1:22" ht="18" customHeight="1" x14ac:dyDescent="0.35">
      <c r="A51" s="93">
        <v>2</v>
      </c>
      <c r="B51" s="145" t="s">
        <v>606</v>
      </c>
      <c r="C51" s="163"/>
      <c r="D51" s="93" t="s">
        <v>607</v>
      </c>
      <c r="E51" s="193" t="s">
        <v>602</v>
      </c>
      <c r="F51" s="94" t="s">
        <v>385</v>
      </c>
      <c r="G51" s="94" t="s">
        <v>236</v>
      </c>
      <c r="H51" s="95" t="s">
        <v>249</v>
      </c>
      <c r="I51" s="95"/>
      <c r="J51" s="178"/>
      <c r="K51" s="95" t="s">
        <v>307</v>
      </c>
      <c r="L51" s="95"/>
      <c r="M51" s="160"/>
      <c r="N51" s="160"/>
      <c r="O51" s="96">
        <v>1</v>
      </c>
      <c r="P51" s="97">
        <v>125</v>
      </c>
      <c r="Q51" s="96">
        <v>1</v>
      </c>
      <c r="R51" s="161">
        <v>125</v>
      </c>
      <c r="S51" s="148" t="s">
        <v>550</v>
      </c>
      <c r="U51" s="75" t="s">
        <v>157</v>
      </c>
      <c r="V51" s="149">
        <v>1</v>
      </c>
    </row>
    <row r="52" spans="1:22" ht="18" customHeight="1" x14ac:dyDescent="0.35">
      <c r="A52" s="93">
        <v>6</v>
      </c>
      <c r="B52" s="145" t="s">
        <v>609</v>
      </c>
      <c r="C52" s="163"/>
      <c r="D52" s="93" t="s">
        <v>178</v>
      </c>
      <c r="E52" s="193" t="s">
        <v>610</v>
      </c>
      <c r="F52" s="94" t="s">
        <v>385</v>
      </c>
      <c r="G52" s="94" t="s">
        <v>236</v>
      </c>
      <c r="H52" s="95" t="s">
        <v>249</v>
      </c>
      <c r="I52" s="95"/>
      <c r="J52" s="178"/>
      <c r="K52" s="95" t="s">
        <v>307</v>
      </c>
      <c r="L52" s="95"/>
      <c r="M52" s="160"/>
      <c r="N52" s="160"/>
      <c r="O52" s="96">
        <v>1</v>
      </c>
      <c r="P52" s="97">
        <v>125</v>
      </c>
      <c r="Q52" s="96">
        <v>1</v>
      </c>
      <c r="R52" s="161">
        <v>125</v>
      </c>
      <c r="S52" s="148" t="s">
        <v>550</v>
      </c>
      <c r="U52" s="75" t="s">
        <v>157</v>
      </c>
      <c r="V52" s="149">
        <v>1</v>
      </c>
    </row>
    <row r="53" spans="1:22" ht="18" customHeight="1" x14ac:dyDescent="0.35">
      <c r="A53" s="93">
        <v>3</v>
      </c>
      <c r="B53" s="145" t="s">
        <v>612</v>
      </c>
      <c r="C53" s="163"/>
      <c r="D53" s="93" t="s">
        <v>72</v>
      </c>
      <c r="E53" s="193" t="s">
        <v>610</v>
      </c>
      <c r="F53" s="94" t="s">
        <v>385</v>
      </c>
      <c r="G53" s="94" t="s">
        <v>236</v>
      </c>
      <c r="H53" s="95" t="s">
        <v>249</v>
      </c>
      <c r="I53" s="95"/>
      <c r="J53" s="178"/>
      <c r="K53" s="95" t="s">
        <v>307</v>
      </c>
      <c r="L53" s="95"/>
      <c r="M53" s="160"/>
      <c r="N53" s="160"/>
      <c r="O53" s="96">
        <v>1</v>
      </c>
      <c r="P53" s="97">
        <v>125</v>
      </c>
      <c r="Q53" s="96">
        <v>1</v>
      </c>
      <c r="R53" s="161">
        <v>125</v>
      </c>
      <c r="S53" s="148" t="s">
        <v>550</v>
      </c>
      <c r="T53" s="125" t="s">
        <v>612</v>
      </c>
      <c r="U53" s="75" t="s">
        <v>157</v>
      </c>
      <c r="V53" s="149">
        <v>1</v>
      </c>
    </row>
    <row r="54" spans="1:22" ht="18" customHeight="1" x14ac:dyDescent="0.35">
      <c r="A54" s="93">
        <v>11</v>
      </c>
      <c r="B54" s="145" t="s">
        <v>612</v>
      </c>
      <c r="C54" s="163"/>
      <c r="D54" s="93" t="s">
        <v>70</v>
      </c>
      <c r="E54" s="193" t="s">
        <v>610</v>
      </c>
      <c r="F54" s="94" t="s">
        <v>385</v>
      </c>
      <c r="G54" s="94" t="s">
        <v>236</v>
      </c>
      <c r="H54" s="95" t="s">
        <v>249</v>
      </c>
      <c r="I54" s="95"/>
      <c r="J54" s="178"/>
      <c r="K54" s="95" t="s">
        <v>307</v>
      </c>
      <c r="L54" s="95"/>
      <c r="M54" s="160"/>
      <c r="N54" s="160"/>
      <c r="O54" s="96">
        <v>1</v>
      </c>
      <c r="P54" s="97">
        <v>125</v>
      </c>
      <c r="Q54" s="96">
        <v>1</v>
      </c>
      <c r="R54" s="161">
        <v>125</v>
      </c>
      <c r="S54" s="148" t="s">
        <v>550</v>
      </c>
      <c r="T54" s="125" t="s">
        <v>612</v>
      </c>
      <c r="U54" s="75" t="s">
        <v>157</v>
      </c>
      <c r="V54" s="149">
        <v>1</v>
      </c>
    </row>
    <row r="55" spans="1:22" ht="18" customHeight="1" x14ac:dyDescent="0.35">
      <c r="A55" s="93">
        <v>16</v>
      </c>
      <c r="B55" s="145" t="s">
        <v>614</v>
      </c>
      <c r="C55" s="163"/>
      <c r="D55" s="93" t="s">
        <v>618</v>
      </c>
      <c r="E55" s="193" t="s">
        <v>616</v>
      </c>
      <c r="F55" s="94" t="s">
        <v>385</v>
      </c>
      <c r="G55" s="94" t="s">
        <v>236</v>
      </c>
      <c r="H55" s="95" t="s">
        <v>249</v>
      </c>
      <c r="I55" s="95"/>
      <c r="J55" s="178"/>
      <c r="K55" s="95" t="s">
        <v>307</v>
      </c>
      <c r="L55" s="95"/>
      <c r="M55" s="160"/>
      <c r="N55" s="160"/>
      <c r="O55" s="96">
        <v>1</v>
      </c>
      <c r="P55" s="97">
        <v>125</v>
      </c>
      <c r="Q55" s="96">
        <v>1</v>
      </c>
      <c r="R55" s="161">
        <v>125</v>
      </c>
      <c r="S55" s="148" t="s">
        <v>550</v>
      </c>
      <c r="T55" s="103" t="s">
        <v>614</v>
      </c>
      <c r="U55" s="75" t="s">
        <v>157</v>
      </c>
      <c r="V55" s="149">
        <v>1</v>
      </c>
    </row>
    <row r="56" spans="1:22" ht="18" customHeight="1" thickBot="1" x14ac:dyDescent="0.4"/>
    <row r="57" spans="1:22" ht="18" customHeight="1" thickBot="1" x14ac:dyDescent="0.5">
      <c r="P57" s="99" t="s">
        <v>85</v>
      </c>
      <c r="R57" s="100">
        <f>SUM(R8:R56)</f>
        <v>6750</v>
      </c>
      <c r="T57" s="165"/>
      <c r="U57" s="101" t="s">
        <v>86</v>
      </c>
      <c r="V57" s="166">
        <f>SUBTOTAL(9,V8:V56)</f>
        <v>54</v>
      </c>
    </row>
    <row r="58" spans="1:22" ht="18" customHeight="1" thickTop="1" x14ac:dyDescent="0.35"/>
    <row r="62" spans="1:22" ht="18" customHeight="1" x14ac:dyDescent="0.35">
      <c r="D62" s="85"/>
      <c r="E62" s="78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8E2D-97DE-4A51-A17E-ED52CDF61B6F}">
  <sheetPr>
    <pageSetUpPr fitToPage="1"/>
  </sheetPr>
  <dimension ref="A1:AF39"/>
  <sheetViews>
    <sheetView topLeftCell="A25" zoomScaleNormal="100" workbookViewId="0">
      <selection activeCell="N25" sqref="N1:V1048576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3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3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s="162" customFormat="1" ht="18" customHeight="1" x14ac:dyDescent="0.35">
      <c r="A10" s="93">
        <v>73</v>
      </c>
      <c r="B10" s="145" t="s">
        <v>309</v>
      </c>
      <c r="C10" s="163">
        <v>41</v>
      </c>
      <c r="D10" s="93" t="s">
        <v>124</v>
      </c>
      <c r="E10" s="170" t="s">
        <v>125</v>
      </c>
      <c r="F10" s="94" t="s">
        <v>282</v>
      </c>
      <c r="G10" s="94" t="s">
        <v>236</v>
      </c>
      <c r="H10" s="95" t="s">
        <v>307</v>
      </c>
      <c r="I10" s="95"/>
      <c r="J10" s="160"/>
      <c r="K10" s="95" t="s">
        <v>310</v>
      </c>
      <c r="L10" s="95"/>
      <c r="M10" s="160"/>
      <c r="N10" s="160"/>
      <c r="O10" s="96">
        <v>2</v>
      </c>
      <c r="P10" s="97">
        <v>250</v>
      </c>
      <c r="Q10" s="96">
        <v>1</v>
      </c>
      <c r="R10" s="161">
        <v>500</v>
      </c>
      <c r="S10" s="148"/>
      <c r="T10" s="148"/>
      <c r="U10" s="75" t="s">
        <v>157</v>
      </c>
      <c r="V10" s="103">
        <v>2</v>
      </c>
      <c r="W10"/>
      <c r="X10"/>
      <c r="Y10"/>
      <c r="Z10"/>
      <c r="AA10"/>
      <c r="AB10"/>
      <c r="AC10"/>
      <c r="AD10"/>
      <c r="AE10"/>
      <c r="AF10"/>
    </row>
    <row r="11" spans="1:32" s="162" customFormat="1" ht="18" customHeight="1" x14ac:dyDescent="0.35">
      <c r="A11" s="93">
        <v>87</v>
      </c>
      <c r="B11" s="145" t="s">
        <v>311</v>
      </c>
      <c r="C11" s="163">
        <v>55</v>
      </c>
      <c r="D11" s="93" t="s">
        <v>124</v>
      </c>
      <c r="E11" s="170" t="s">
        <v>125</v>
      </c>
      <c r="F11" s="94" t="s">
        <v>282</v>
      </c>
      <c r="G11" s="94" t="s">
        <v>236</v>
      </c>
      <c r="H11" s="95" t="s">
        <v>307</v>
      </c>
      <c r="I11" s="95"/>
      <c r="J11" s="160"/>
      <c r="K11" s="95" t="s">
        <v>310</v>
      </c>
      <c r="L11" s="95"/>
      <c r="M11" s="160"/>
      <c r="N11" s="160"/>
      <c r="O11" s="96">
        <v>1</v>
      </c>
      <c r="P11" s="97">
        <v>250</v>
      </c>
      <c r="Q11" s="96">
        <v>1</v>
      </c>
      <c r="R11" s="161">
        <v>250</v>
      </c>
      <c r="S11" s="148"/>
      <c r="T11" s="148"/>
      <c r="U11" s="75" t="s">
        <v>157</v>
      </c>
      <c r="V11" s="103">
        <v>1</v>
      </c>
      <c r="W11"/>
      <c r="X11"/>
      <c r="Y11"/>
      <c r="Z11"/>
      <c r="AA11"/>
      <c r="AB11"/>
      <c r="AC11"/>
      <c r="AD11"/>
      <c r="AE11"/>
      <c r="AF11"/>
    </row>
    <row r="14" spans="1:32" ht="18" customHeight="1" x14ac:dyDescent="0.35">
      <c r="A14" s="93">
        <v>14</v>
      </c>
      <c r="B14" s="145" t="s">
        <v>516</v>
      </c>
      <c r="C14" s="163">
        <v>14</v>
      </c>
      <c r="D14" s="93" t="s">
        <v>133</v>
      </c>
      <c r="E14" s="93" t="s">
        <v>517</v>
      </c>
      <c r="F14" s="94" t="s">
        <v>159</v>
      </c>
      <c r="G14" s="94" t="s">
        <v>236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2</v>
      </c>
      <c r="P14" s="97">
        <v>250</v>
      </c>
      <c r="Q14" s="96">
        <v>1</v>
      </c>
      <c r="R14" s="161">
        <v>500</v>
      </c>
      <c r="S14" s="148" t="s">
        <v>494</v>
      </c>
      <c r="T14" s="164"/>
      <c r="U14" s="75" t="s">
        <v>69</v>
      </c>
      <c r="V14" s="149">
        <v>2</v>
      </c>
    </row>
    <row r="15" spans="1:32" ht="18" customHeight="1" x14ac:dyDescent="0.35">
      <c r="A15" s="93">
        <v>15</v>
      </c>
      <c r="B15" s="145" t="s">
        <v>516</v>
      </c>
      <c r="C15" s="163">
        <v>15</v>
      </c>
      <c r="D15" s="93" t="s">
        <v>133</v>
      </c>
      <c r="E15" s="93" t="s">
        <v>517</v>
      </c>
      <c r="F15" s="94" t="s">
        <v>159</v>
      </c>
      <c r="G15" s="94" t="s">
        <v>236</v>
      </c>
      <c r="H15" s="95" t="s">
        <v>307</v>
      </c>
      <c r="I15" s="95"/>
      <c r="J15" s="178"/>
      <c r="K15" s="95" t="s">
        <v>310</v>
      </c>
      <c r="L15" s="95"/>
      <c r="M15" s="160"/>
      <c r="N15" s="160"/>
      <c r="O15" s="96">
        <v>2</v>
      </c>
      <c r="P15" s="97">
        <v>250</v>
      </c>
      <c r="Q15" s="96">
        <v>2</v>
      </c>
      <c r="R15" s="161">
        <v>1000</v>
      </c>
      <c r="S15" s="148" t="s">
        <v>494</v>
      </c>
      <c r="T15" s="164"/>
      <c r="U15" s="75" t="s">
        <v>69</v>
      </c>
      <c r="V15" s="149">
        <v>4</v>
      </c>
    </row>
    <row r="16" spans="1:32" ht="18" customHeight="1" x14ac:dyDescent="0.35">
      <c r="A16" s="93">
        <v>18</v>
      </c>
      <c r="B16" s="145" t="s">
        <v>516</v>
      </c>
      <c r="C16" s="163">
        <v>18</v>
      </c>
      <c r="D16" s="93" t="s">
        <v>133</v>
      </c>
      <c r="E16" s="93" t="s">
        <v>517</v>
      </c>
      <c r="F16" s="94" t="s">
        <v>159</v>
      </c>
      <c r="G16" s="94" t="s">
        <v>236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2</v>
      </c>
      <c r="P16" s="97">
        <v>250</v>
      </c>
      <c r="Q16" s="96">
        <v>5</v>
      </c>
      <c r="R16" s="161">
        <v>2500</v>
      </c>
      <c r="S16" s="148" t="s">
        <v>494</v>
      </c>
      <c r="T16" s="164"/>
      <c r="U16" s="75" t="s">
        <v>69</v>
      </c>
      <c r="V16" s="149">
        <v>10</v>
      </c>
    </row>
    <row r="17" spans="1:22" ht="18" customHeight="1" x14ac:dyDescent="0.35">
      <c r="A17" s="93">
        <v>19</v>
      </c>
      <c r="B17" s="145" t="s">
        <v>516</v>
      </c>
      <c r="C17" s="163">
        <v>19</v>
      </c>
      <c r="D17" s="93" t="s">
        <v>133</v>
      </c>
      <c r="E17" s="93" t="s">
        <v>517</v>
      </c>
      <c r="F17" s="94" t="s">
        <v>159</v>
      </c>
      <c r="G17" s="94" t="s">
        <v>236</v>
      </c>
      <c r="H17" s="95" t="s">
        <v>307</v>
      </c>
      <c r="I17" s="95"/>
      <c r="J17" s="171"/>
      <c r="K17" s="95" t="s">
        <v>310</v>
      </c>
      <c r="L17" s="95"/>
      <c r="M17" s="160"/>
      <c r="N17" s="160"/>
      <c r="O17" s="96">
        <v>2</v>
      </c>
      <c r="P17" s="97">
        <v>250</v>
      </c>
      <c r="Q17" s="96">
        <v>1</v>
      </c>
      <c r="R17" s="161">
        <v>500</v>
      </c>
      <c r="S17" s="148" t="s">
        <v>494</v>
      </c>
      <c r="T17" s="164"/>
      <c r="U17" s="75" t="s">
        <v>69</v>
      </c>
      <c r="V17" s="149">
        <v>2</v>
      </c>
    </row>
    <row r="18" spans="1:22" ht="18" customHeight="1" x14ac:dyDescent="0.35">
      <c r="A18" s="93">
        <v>23</v>
      </c>
      <c r="B18" s="145" t="s">
        <v>516</v>
      </c>
      <c r="C18" s="163">
        <v>23</v>
      </c>
      <c r="D18" s="93" t="s">
        <v>133</v>
      </c>
      <c r="E18" s="93" t="s">
        <v>517</v>
      </c>
      <c r="F18" s="94" t="s">
        <v>135</v>
      </c>
      <c r="G18" s="94" t="s">
        <v>236</v>
      </c>
      <c r="H18" s="95" t="s">
        <v>307</v>
      </c>
      <c r="I18" s="95"/>
      <c r="J18" s="181"/>
      <c r="K18" s="95" t="s">
        <v>310</v>
      </c>
      <c r="L18" s="95"/>
      <c r="M18" s="160"/>
      <c r="N18" s="160"/>
      <c r="O18" s="96">
        <v>2</v>
      </c>
      <c r="P18" s="97">
        <v>250</v>
      </c>
      <c r="Q18" s="96">
        <v>1</v>
      </c>
      <c r="R18" s="161">
        <v>500</v>
      </c>
      <c r="S18" s="148" t="s">
        <v>494</v>
      </c>
      <c r="T18" s="164"/>
      <c r="U18" s="75" t="s">
        <v>69</v>
      </c>
      <c r="V18" s="149">
        <v>2</v>
      </c>
    </row>
    <row r="19" spans="1:22" ht="18" customHeight="1" x14ac:dyDescent="0.35">
      <c r="A19" s="93">
        <v>1</v>
      </c>
      <c r="B19" s="145" t="s">
        <v>519</v>
      </c>
      <c r="C19" s="163">
        <v>26</v>
      </c>
      <c r="D19" s="93" t="s">
        <v>133</v>
      </c>
      <c r="E19" s="93" t="s">
        <v>517</v>
      </c>
      <c r="F19" s="94" t="s">
        <v>135</v>
      </c>
      <c r="G19" s="94" t="s">
        <v>236</v>
      </c>
      <c r="H19" s="95" t="s">
        <v>307</v>
      </c>
      <c r="I19" s="95"/>
      <c r="J19" s="160"/>
      <c r="K19" s="95" t="s">
        <v>310</v>
      </c>
      <c r="L19" s="95"/>
      <c r="M19" s="160"/>
      <c r="N19" s="160"/>
      <c r="O19" s="96">
        <v>2</v>
      </c>
      <c r="P19" s="97">
        <v>250</v>
      </c>
      <c r="Q19" s="96">
        <v>2</v>
      </c>
      <c r="R19" s="161">
        <v>1000</v>
      </c>
      <c r="S19" s="148" t="s">
        <v>494</v>
      </c>
      <c r="T19" s="103" t="s">
        <v>519</v>
      </c>
      <c r="U19" s="75" t="s">
        <v>69</v>
      </c>
      <c r="V19" s="149">
        <v>4</v>
      </c>
    </row>
    <row r="20" spans="1:22" ht="18" customHeight="1" x14ac:dyDescent="0.35">
      <c r="A20" s="93">
        <v>8</v>
      </c>
      <c r="B20" s="145" t="s">
        <v>519</v>
      </c>
      <c r="C20" s="163">
        <v>33</v>
      </c>
      <c r="D20" s="93" t="s">
        <v>133</v>
      </c>
      <c r="E20" s="93" t="s">
        <v>517</v>
      </c>
      <c r="F20" s="94" t="s">
        <v>135</v>
      </c>
      <c r="G20" s="94" t="s">
        <v>236</v>
      </c>
      <c r="H20" s="95" t="s">
        <v>307</v>
      </c>
      <c r="I20" s="95"/>
      <c r="J20" s="171"/>
      <c r="K20" s="95" t="s">
        <v>310</v>
      </c>
      <c r="L20" s="95"/>
      <c r="M20" s="160"/>
      <c r="N20" s="160"/>
      <c r="O20" s="96">
        <v>2</v>
      </c>
      <c r="P20" s="97">
        <v>250</v>
      </c>
      <c r="Q20" s="96">
        <v>1</v>
      </c>
      <c r="R20" s="161">
        <v>500</v>
      </c>
      <c r="S20" s="148" t="s">
        <v>494</v>
      </c>
      <c r="T20" s="164"/>
      <c r="U20" s="75" t="s">
        <v>69</v>
      </c>
      <c r="V20" s="149">
        <v>2</v>
      </c>
    </row>
    <row r="21" spans="1:22" ht="18" customHeight="1" x14ac:dyDescent="0.35">
      <c r="A21" s="93">
        <v>16</v>
      </c>
      <c r="B21" s="145" t="s">
        <v>519</v>
      </c>
      <c r="C21" s="163">
        <v>41</v>
      </c>
      <c r="D21" s="93" t="s">
        <v>133</v>
      </c>
      <c r="E21" s="93" t="s">
        <v>517</v>
      </c>
      <c r="F21" s="94" t="s">
        <v>135</v>
      </c>
      <c r="G21" s="94" t="s">
        <v>236</v>
      </c>
      <c r="H21" s="95" t="s">
        <v>307</v>
      </c>
      <c r="I21" s="95"/>
      <c r="J21" s="171"/>
      <c r="K21" s="95" t="s">
        <v>310</v>
      </c>
      <c r="L21" s="95"/>
      <c r="M21" s="160"/>
      <c r="N21" s="160"/>
      <c r="O21" s="96">
        <v>2</v>
      </c>
      <c r="P21" s="97">
        <v>250</v>
      </c>
      <c r="Q21" s="96">
        <v>4</v>
      </c>
      <c r="R21" s="161">
        <v>2000</v>
      </c>
      <c r="S21" s="148" t="s">
        <v>494</v>
      </c>
      <c r="T21" s="164"/>
      <c r="U21" s="75" t="s">
        <v>69</v>
      </c>
      <c r="V21" s="149">
        <v>8</v>
      </c>
    </row>
    <row r="24" spans="1:22" ht="18" customHeight="1" x14ac:dyDescent="0.35">
      <c r="A24" s="96">
        <v>2</v>
      </c>
      <c r="B24" s="177" t="s">
        <v>522</v>
      </c>
      <c r="C24" s="163"/>
      <c r="D24" s="93" t="s">
        <v>172</v>
      </c>
      <c r="E24" s="93" t="s">
        <v>523</v>
      </c>
      <c r="F24" s="94" t="s">
        <v>385</v>
      </c>
      <c r="G24" s="94" t="s">
        <v>236</v>
      </c>
      <c r="H24" s="95" t="s">
        <v>307</v>
      </c>
      <c r="I24" s="95"/>
      <c r="J24" s="160"/>
      <c r="K24" s="95" t="s">
        <v>310</v>
      </c>
      <c r="L24" s="95"/>
      <c r="M24" s="160"/>
      <c r="N24" s="160"/>
      <c r="O24" s="96">
        <v>1</v>
      </c>
      <c r="P24" s="97">
        <v>250</v>
      </c>
      <c r="Q24" s="96">
        <v>2</v>
      </c>
      <c r="R24" s="161">
        <v>500</v>
      </c>
      <c r="S24" s="148"/>
      <c r="T24" s="164"/>
      <c r="U24" s="75" t="s">
        <v>67</v>
      </c>
      <c r="V24" s="149">
        <v>2</v>
      </c>
    </row>
    <row r="25" spans="1:22" ht="18" customHeight="1" x14ac:dyDescent="0.35">
      <c r="A25" s="96">
        <v>18</v>
      </c>
      <c r="B25" s="177" t="s">
        <v>531</v>
      </c>
      <c r="C25" s="163"/>
      <c r="D25" s="93" t="s">
        <v>452</v>
      </c>
      <c r="E25" s="93" t="s">
        <v>533</v>
      </c>
      <c r="F25" s="94" t="s">
        <v>263</v>
      </c>
      <c r="G25" s="94" t="s">
        <v>236</v>
      </c>
      <c r="H25" s="95" t="s">
        <v>307</v>
      </c>
      <c r="I25" s="95"/>
      <c r="J25" s="160"/>
      <c r="K25" s="95" t="s">
        <v>310</v>
      </c>
      <c r="L25" s="95"/>
      <c r="M25" s="160"/>
      <c r="N25" s="160"/>
      <c r="O25" s="96">
        <v>1</v>
      </c>
      <c r="P25" s="97">
        <v>250</v>
      </c>
      <c r="Q25" s="96">
        <v>1</v>
      </c>
      <c r="R25" s="161">
        <v>250</v>
      </c>
      <c r="S25" s="148" t="s">
        <v>494</v>
      </c>
      <c r="T25" s="164"/>
      <c r="U25" s="75" t="s">
        <v>157</v>
      </c>
      <c r="V25" s="149">
        <v>1</v>
      </c>
    </row>
    <row r="26" spans="1:22" ht="18" customHeight="1" x14ac:dyDescent="0.35">
      <c r="A26" s="96">
        <v>4</v>
      </c>
      <c r="B26" s="177" t="s">
        <v>541</v>
      </c>
      <c r="C26" s="163"/>
      <c r="D26" s="93" t="s">
        <v>376</v>
      </c>
      <c r="E26" s="93" t="s">
        <v>542</v>
      </c>
      <c r="F26" s="94" t="s">
        <v>263</v>
      </c>
      <c r="G26" s="94" t="s">
        <v>236</v>
      </c>
      <c r="H26" s="95" t="s">
        <v>307</v>
      </c>
      <c r="I26" s="95"/>
      <c r="J26" s="160"/>
      <c r="K26" s="95" t="s">
        <v>310</v>
      </c>
      <c r="L26" s="95"/>
      <c r="M26" s="160"/>
      <c r="N26" s="160"/>
      <c r="O26" s="96">
        <v>1</v>
      </c>
      <c r="P26" s="97">
        <v>250</v>
      </c>
      <c r="Q26" s="96">
        <v>2</v>
      </c>
      <c r="R26" s="161">
        <v>500</v>
      </c>
      <c r="S26" s="148" t="s">
        <v>494</v>
      </c>
      <c r="T26" s="164"/>
      <c r="U26" s="75" t="s">
        <v>157</v>
      </c>
      <c r="V26" s="149">
        <v>2</v>
      </c>
    </row>
    <row r="27" spans="1:22" ht="18" customHeight="1" x14ac:dyDescent="0.35">
      <c r="A27" s="96">
        <v>1</v>
      </c>
      <c r="B27" s="177" t="s">
        <v>543</v>
      </c>
      <c r="C27" s="163"/>
      <c r="D27" s="93" t="s">
        <v>189</v>
      </c>
      <c r="E27" s="93" t="s">
        <v>544</v>
      </c>
      <c r="F27" s="94" t="s">
        <v>385</v>
      </c>
      <c r="G27" s="94" t="s">
        <v>236</v>
      </c>
      <c r="H27" s="95" t="s">
        <v>307</v>
      </c>
      <c r="I27" s="95"/>
      <c r="J27" s="160"/>
      <c r="K27" s="95" t="s">
        <v>310</v>
      </c>
      <c r="L27" s="95"/>
      <c r="M27" s="160"/>
      <c r="N27" s="160"/>
      <c r="O27" s="96">
        <v>2</v>
      </c>
      <c r="P27" s="97">
        <v>250</v>
      </c>
      <c r="Q27" s="96">
        <v>5</v>
      </c>
      <c r="R27" s="161">
        <v>2500</v>
      </c>
      <c r="S27" s="148" t="s">
        <v>494</v>
      </c>
      <c r="T27" s="103" t="s">
        <v>543</v>
      </c>
      <c r="U27" s="75" t="s">
        <v>157</v>
      </c>
      <c r="V27" s="149">
        <v>10</v>
      </c>
    </row>
    <row r="28" spans="1:22" ht="18" customHeight="1" x14ac:dyDescent="0.35">
      <c r="A28" s="96">
        <v>3</v>
      </c>
      <c r="B28" s="177" t="s">
        <v>543</v>
      </c>
      <c r="C28" s="163"/>
      <c r="D28" s="93" t="s">
        <v>189</v>
      </c>
      <c r="E28" s="93" t="s">
        <v>544</v>
      </c>
      <c r="F28" s="94" t="s">
        <v>385</v>
      </c>
      <c r="G28" s="94" t="s">
        <v>236</v>
      </c>
      <c r="H28" s="95" t="s">
        <v>307</v>
      </c>
      <c r="I28" s="95"/>
      <c r="J28" s="160"/>
      <c r="K28" s="95" t="s">
        <v>310</v>
      </c>
      <c r="L28" s="95"/>
      <c r="M28" s="160"/>
      <c r="N28" s="160"/>
      <c r="O28" s="96">
        <v>2</v>
      </c>
      <c r="P28" s="97">
        <v>250</v>
      </c>
      <c r="Q28" s="96">
        <v>2</v>
      </c>
      <c r="R28" s="161">
        <v>1000</v>
      </c>
      <c r="S28" s="148" t="s">
        <v>494</v>
      </c>
      <c r="T28" s="164"/>
      <c r="U28" s="75" t="s">
        <v>157</v>
      </c>
      <c r="V28" s="149">
        <v>4</v>
      </c>
    </row>
    <row r="31" spans="1:22" ht="18" customHeight="1" x14ac:dyDescent="0.35">
      <c r="A31" s="93">
        <v>17</v>
      </c>
      <c r="B31" s="145" t="s">
        <v>601</v>
      </c>
      <c r="C31" s="163"/>
      <c r="D31" s="93" t="s">
        <v>120</v>
      </c>
      <c r="E31" s="193" t="s">
        <v>602</v>
      </c>
      <c r="F31" s="94" t="s">
        <v>385</v>
      </c>
      <c r="G31" s="94" t="s">
        <v>236</v>
      </c>
      <c r="H31" s="95" t="s">
        <v>307</v>
      </c>
      <c r="I31" s="95"/>
      <c r="J31" s="171">
        <v>3.234906500000001E-2</v>
      </c>
      <c r="K31" s="95"/>
      <c r="L31" s="95"/>
      <c r="M31" s="160"/>
      <c r="N31" s="160"/>
      <c r="O31" s="96">
        <v>2</v>
      </c>
      <c r="P31" s="97">
        <v>250</v>
      </c>
      <c r="Q31" s="96">
        <v>1</v>
      </c>
      <c r="R31" s="161">
        <v>500</v>
      </c>
      <c r="S31" s="148" t="s">
        <v>605</v>
      </c>
      <c r="U31" s="75" t="s">
        <v>157</v>
      </c>
      <c r="V31" s="149">
        <v>2</v>
      </c>
    </row>
    <row r="32" spans="1:22" ht="18" customHeight="1" x14ac:dyDescent="0.35">
      <c r="A32" s="93">
        <v>11</v>
      </c>
      <c r="B32" s="145" t="s">
        <v>609</v>
      </c>
      <c r="C32" s="163"/>
      <c r="D32" s="93" t="s">
        <v>285</v>
      </c>
      <c r="E32" s="193" t="s">
        <v>610</v>
      </c>
      <c r="F32" s="94" t="s">
        <v>385</v>
      </c>
      <c r="G32" s="94" t="s">
        <v>250</v>
      </c>
      <c r="H32" s="95" t="s">
        <v>307</v>
      </c>
      <c r="I32" s="95"/>
      <c r="J32" s="178"/>
      <c r="K32" s="95" t="s">
        <v>310</v>
      </c>
      <c r="L32" s="95"/>
      <c r="M32" s="160"/>
      <c r="N32" s="160"/>
      <c r="O32" s="96">
        <v>1</v>
      </c>
      <c r="P32" s="97">
        <v>250</v>
      </c>
      <c r="Q32" s="96">
        <v>1</v>
      </c>
      <c r="R32" s="161">
        <v>250</v>
      </c>
      <c r="S32" s="148" t="s">
        <v>550</v>
      </c>
      <c r="U32" s="75" t="s">
        <v>157</v>
      </c>
      <c r="V32" s="149">
        <v>1</v>
      </c>
    </row>
    <row r="35" spans="4:24" ht="18" customHeight="1" thickBot="1" x14ac:dyDescent="0.4"/>
    <row r="36" spans="4:24" ht="18" customHeight="1" thickBot="1" x14ac:dyDescent="0.5">
      <c r="P36" s="99" t="s">
        <v>85</v>
      </c>
      <c r="R36" s="100">
        <f>SUM(R8:R35)</f>
        <v>14750</v>
      </c>
      <c r="T36" s="165"/>
      <c r="U36" s="101" t="s">
        <v>86</v>
      </c>
      <c r="V36" s="166">
        <f>SUBTOTAL(9,V8:V35)</f>
        <v>59</v>
      </c>
    </row>
    <row r="37" spans="4:24" ht="18" customHeight="1" thickTop="1" x14ac:dyDescent="0.35">
      <c r="W37" s="162"/>
      <c r="X37" s="162"/>
    </row>
    <row r="39" spans="4:24" ht="18" customHeight="1" x14ac:dyDescent="0.35">
      <c r="D39" s="85"/>
      <c r="E39" s="78"/>
    </row>
  </sheetData>
  <autoFilter ref="A8:W34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D854-7D3A-4657-A490-80FEF0979EE6}">
  <sheetPr>
    <pageSetUpPr fitToPage="1"/>
  </sheetPr>
  <dimension ref="A1:AF771"/>
  <sheetViews>
    <sheetView topLeftCell="E745" zoomScale="90" zoomScaleNormal="90" workbookViewId="0">
      <selection activeCell="U769" sqref="U769"/>
    </sheetView>
  </sheetViews>
  <sheetFormatPr defaultRowHeight="18" customHeight="1" x14ac:dyDescent="0.35"/>
  <cols>
    <col min="1" max="1" width="4.54296875" customWidth="1"/>
    <col min="2" max="2" width="16.7265625" customWidth="1"/>
    <col min="3" max="3" width="16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6</v>
      </c>
      <c r="B10" s="145" t="s">
        <v>154</v>
      </c>
      <c r="C10" s="163">
        <v>5</v>
      </c>
      <c r="D10" s="93" t="s">
        <v>129</v>
      </c>
      <c r="E10" s="93" t="s">
        <v>155</v>
      </c>
      <c r="F10" s="94" t="s">
        <v>131</v>
      </c>
      <c r="G10" s="94" t="s">
        <v>152</v>
      </c>
      <c r="H10" s="95"/>
      <c r="I10" s="95"/>
      <c r="J10" s="160"/>
      <c r="K10" s="95">
        <v>0.15</v>
      </c>
      <c r="L10" s="95">
        <v>0.15</v>
      </c>
      <c r="M10" s="160">
        <v>2.2499999999999999E-2</v>
      </c>
      <c r="N10" s="160"/>
      <c r="O10" s="96">
        <v>2</v>
      </c>
      <c r="P10" s="97">
        <v>50</v>
      </c>
      <c r="Q10" s="96">
        <v>1</v>
      </c>
      <c r="R10" s="161">
        <v>100</v>
      </c>
      <c r="S10" s="148" t="s">
        <v>156</v>
      </c>
      <c r="T10" s="164"/>
      <c r="U10" s="75" t="s">
        <v>157</v>
      </c>
      <c r="V10" s="149">
        <v>2</v>
      </c>
    </row>
    <row r="11" spans="1:22" ht="18" customHeight="1" x14ac:dyDescent="0.35">
      <c r="A11" s="93">
        <v>9</v>
      </c>
      <c r="B11" s="145" t="s">
        <v>154</v>
      </c>
      <c r="C11" s="163">
        <v>7</v>
      </c>
      <c r="D11" s="93" t="s">
        <v>129</v>
      </c>
      <c r="E11" s="93" t="s">
        <v>155</v>
      </c>
      <c r="F11" s="94" t="s">
        <v>131</v>
      </c>
      <c r="G11" s="94" t="s">
        <v>151</v>
      </c>
      <c r="H11" s="95"/>
      <c r="I11" s="95"/>
      <c r="J11" s="160"/>
      <c r="K11" s="95">
        <v>0.2</v>
      </c>
      <c r="L11" s="95">
        <v>0.2</v>
      </c>
      <c r="M11" s="160">
        <v>4.0000000000000008E-2</v>
      </c>
      <c r="N11" s="160">
        <v>2.9509375000000004E-2</v>
      </c>
      <c r="O11" s="96">
        <v>2</v>
      </c>
      <c r="P11" s="97">
        <v>50</v>
      </c>
      <c r="Q11" s="96">
        <v>1</v>
      </c>
      <c r="R11" s="161">
        <v>100</v>
      </c>
      <c r="S11" s="148" t="s">
        <v>153</v>
      </c>
      <c r="T11" s="164"/>
      <c r="U11" s="75" t="s">
        <v>157</v>
      </c>
      <c r="V11" s="149">
        <v>2</v>
      </c>
    </row>
    <row r="12" spans="1:22" ht="18" customHeight="1" x14ac:dyDescent="0.35">
      <c r="A12" s="93">
        <v>12</v>
      </c>
      <c r="B12" s="145" t="s">
        <v>154</v>
      </c>
      <c r="C12" s="163">
        <v>9</v>
      </c>
      <c r="D12" s="93" t="s">
        <v>129</v>
      </c>
      <c r="E12" s="93" t="s">
        <v>155</v>
      </c>
      <c r="F12" s="94" t="s">
        <v>158</v>
      </c>
      <c r="G12" s="94" t="s">
        <v>151</v>
      </c>
      <c r="H12" s="95"/>
      <c r="I12" s="95"/>
      <c r="J12" s="160"/>
      <c r="K12" s="95">
        <v>0.2</v>
      </c>
      <c r="L12" s="95">
        <v>0.2</v>
      </c>
      <c r="M12" s="160">
        <v>4.0000000000000008E-2</v>
      </c>
      <c r="N12" s="160">
        <v>2.9509375000000004E-2</v>
      </c>
      <c r="O12" s="96">
        <v>2</v>
      </c>
      <c r="P12" s="97">
        <v>50</v>
      </c>
      <c r="Q12" s="96">
        <v>1</v>
      </c>
      <c r="R12" s="161">
        <v>100</v>
      </c>
      <c r="S12" s="148" t="s">
        <v>153</v>
      </c>
      <c r="T12" s="164"/>
      <c r="U12" s="75" t="s">
        <v>157</v>
      </c>
      <c r="V12" s="149">
        <v>2</v>
      </c>
    </row>
    <row r="13" spans="1:22" ht="18" customHeight="1" x14ac:dyDescent="0.35">
      <c r="A13" s="93">
        <v>17</v>
      </c>
      <c r="B13" s="145" t="s">
        <v>154</v>
      </c>
      <c r="C13" s="163">
        <v>13</v>
      </c>
      <c r="D13" s="93" t="s">
        <v>129</v>
      </c>
      <c r="E13" s="93" t="s">
        <v>155</v>
      </c>
      <c r="F13" s="94" t="s">
        <v>158</v>
      </c>
      <c r="G13" s="94" t="s">
        <v>152</v>
      </c>
      <c r="H13" s="95"/>
      <c r="I13" s="95"/>
      <c r="J13" s="160"/>
      <c r="K13" s="95">
        <v>0.15</v>
      </c>
      <c r="L13" s="95">
        <v>0.17</v>
      </c>
      <c r="M13" s="160">
        <v>2.5500000000000002E-2</v>
      </c>
      <c r="N13" s="160"/>
      <c r="O13" s="96">
        <v>2</v>
      </c>
      <c r="P13" s="97">
        <v>50</v>
      </c>
      <c r="Q13" s="96">
        <v>1</v>
      </c>
      <c r="R13" s="161">
        <v>100</v>
      </c>
      <c r="S13" s="148" t="s">
        <v>156</v>
      </c>
      <c r="T13" s="164"/>
      <c r="U13" s="75" t="s">
        <v>157</v>
      </c>
      <c r="V13" s="149">
        <v>2</v>
      </c>
    </row>
    <row r="14" spans="1:22" ht="18" customHeight="1" x14ac:dyDescent="0.35">
      <c r="A14" s="93">
        <v>20</v>
      </c>
      <c r="B14" s="145" t="s">
        <v>154</v>
      </c>
      <c r="C14" s="163">
        <v>15</v>
      </c>
      <c r="D14" s="93" t="s">
        <v>129</v>
      </c>
      <c r="E14" s="93" t="s">
        <v>155</v>
      </c>
      <c r="F14" s="94" t="s">
        <v>158</v>
      </c>
      <c r="G14" s="94" t="s">
        <v>151</v>
      </c>
      <c r="H14" s="95"/>
      <c r="I14" s="95"/>
      <c r="J14" s="160"/>
      <c r="K14" s="95">
        <v>0.2</v>
      </c>
      <c r="L14" s="95">
        <v>0.25</v>
      </c>
      <c r="M14" s="160">
        <v>0.05</v>
      </c>
      <c r="N14" s="160">
        <v>3.9509374999999999E-2</v>
      </c>
      <c r="O14" s="96">
        <v>2</v>
      </c>
      <c r="P14" s="97">
        <v>50</v>
      </c>
      <c r="Q14" s="96">
        <v>1</v>
      </c>
      <c r="R14" s="161">
        <v>100</v>
      </c>
      <c r="S14" s="148" t="s">
        <v>153</v>
      </c>
      <c r="U14" s="75" t="s">
        <v>157</v>
      </c>
      <c r="V14" s="149">
        <v>2</v>
      </c>
    </row>
    <row r="15" spans="1:22" ht="18" customHeight="1" x14ac:dyDescent="0.35">
      <c r="A15" s="93">
        <v>29</v>
      </c>
      <c r="B15" s="145" t="s">
        <v>154</v>
      </c>
      <c r="C15" s="163">
        <v>22</v>
      </c>
      <c r="D15" s="93" t="s">
        <v>129</v>
      </c>
      <c r="E15" s="93" t="s">
        <v>155</v>
      </c>
      <c r="F15" s="94" t="s">
        <v>159</v>
      </c>
      <c r="G15" s="94" t="s">
        <v>152</v>
      </c>
      <c r="H15" s="95"/>
      <c r="I15" s="95"/>
      <c r="J15" s="160"/>
      <c r="K15" s="95">
        <v>0.15</v>
      </c>
      <c r="L15" s="95">
        <v>0.2</v>
      </c>
      <c r="M15" s="160">
        <v>0.03</v>
      </c>
      <c r="N15" s="160"/>
      <c r="O15" s="96">
        <v>2</v>
      </c>
      <c r="P15" s="97">
        <v>50</v>
      </c>
      <c r="Q15" s="96">
        <v>1</v>
      </c>
      <c r="R15" s="161">
        <v>100</v>
      </c>
      <c r="S15" s="148" t="s">
        <v>156</v>
      </c>
      <c r="T15" s="164"/>
      <c r="U15" s="75" t="s">
        <v>157</v>
      </c>
      <c r="V15" s="149">
        <v>2</v>
      </c>
    </row>
    <row r="16" spans="1:22" ht="18" customHeight="1" x14ac:dyDescent="0.35">
      <c r="A16" s="93">
        <v>21</v>
      </c>
      <c r="B16" s="145" t="s">
        <v>160</v>
      </c>
      <c r="C16" s="163">
        <v>17</v>
      </c>
      <c r="D16" s="93" t="s">
        <v>82</v>
      </c>
      <c r="E16" s="93" t="s">
        <v>161</v>
      </c>
      <c r="F16" s="94" t="s">
        <v>162</v>
      </c>
      <c r="G16" s="94" t="s">
        <v>150</v>
      </c>
      <c r="H16" s="95"/>
      <c r="I16" s="95"/>
      <c r="J16" s="160"/>
      <c r="K16" s="95">
        <v>0.1</v>
      </c>
      <c r="L16" s="95">
        <v>0.4</v>
      </c>
      <c r="M16" s="160">
        <v>4.0000000000000008E-2</v>
      </c>
      <c r="N16" s="160"/>
      <c r="O16" s="96">
        <v>2</v>
      </c>
      <c r="P16" s="97">
        <v>50</v>
      </c>
      <c r="Q16" s="96">
        <v>1</v>
      </c>
      <c r="R16" s="161">
        <v>100</v>
      </c>
      <c r="S16" s="148" t="s">
        <v>156</v>
      </c>
      <c r="T16" s="164"/>
      <c r="U16" s="75" t="s">
        <v>157</v>
      </c>
      <c r="V16" s="149">
        <v>2</v>
      </c>
    </row>
    <row r="17" spans="1:22" ht="18" customHeight="1" x14ac:dyDescent="0.35">
      <c r="A17" s="93">
        <v>23</v>
      </c>
      <c r="B17" s="145" t="s">
        <v>160</v>
      </c>
      <c r="C17" s="163">
        <v>18</v>
      </c>
      <c r="D17" s="93" t="s">
        <v>82</v>
      </c>
      <c r="E17" s="93" t="s">
        <v>161</v>
      </c>
      <c r="F17" s="94" t="s">
        <v>162</v>
      </c>
      <c r="G17" s="94" t="s">
        <v>151</v>
      </c>
      <c r="H17" s="95"/>
      <c r="I17" s="95"/>
      <c r="J17" s="160"/>
      <c r="K17" s="95">
        <v>0.25</v>
      </c>
      <c r="L17" s="95">
        <v>0.5</v>
      </c>
      <c r="M17" s="160">
        <v>0.125</v>
      </c>
      <c r="N17" s="160">
        <v>4.4999999999999984E-2</v>
      </c>
      <c r="O17" s="96">
        <v>2</v>
      </c>
      <c r="P17" s="97">
        <v>50</v>
      </c>
      <c r="Q17" s="96">
        <v>1</v>
      </c>
      <c r="R17" s="161">
        <v>100</v>
      </c>
      <c r="S17" s="148" t="s">
        <v>153</v>
      </c>
      <c r="T17" s="164"/>
      <c r="U17" s="75" t="s">
        <v>157</v>
      </c>
      <c r="V17" s="149">
        <v>2</v>
      </c>
    </row>
    <row r="18" spans="1:22" ht="18" customHeight="1" x14ac:dyDescent="0.35">
      <c r="A18" s="93">
        <v>16</v>
      </c>
      <c r="B18" s="145" t="s">
        <v>163</v>
      </c>
      <c r="C18" s="163">
        <v>37</v>
      </c>
      <c r="D18" s="93" t="s">
        <v>82</v>
      </c>
      <c r="E18" s="93" t="s">
        <v>161</v>
      </c>
      <c r="F18" s="94" t="s">
        <v>162</v>
      </c>
      <c r="G18" s="94" t="s">
        <v>150</v>
      </c>
      <c r="H18" s="95"/>
      <c r="I18" s="95"/>
      <c r="J18" s="160"/>
      <c r="K18" s="95">
        <v>0.09</v>
      </c>
      <c r="L18" s="95">
        <v>0.16</v>
      </c>
      <c r="M18" s="160">
        <v>1.44E-2</v>
      </c>
      <c r="N18" s="160"/>
      <c r="O18" s="96">
        <v>2</v>
      </c>
      <c r="P18" s="97">
        <v>50</v>
      </c>
      <c r="Q18" s="96">
        <v>1</v>
      </c>
      <c r="R18" s="161">
        <v>100</v>
      </c>
      <c r="S18" s="148" t="s">
        <v>156</v>
      </c>
      <c r="T18" s="164"/>
      <c r="U18" s="75" t="s">
        <v>157</v>
      </c>
      <c r="V18" s="149">
        <v>2</v>
      </c>
    </row>
    <row r="19" spans="1:22" ht="18" customHeight="1" x14ac:dyDescent="0.35">
      <c r="A19" s="93">
        <v>17</v>
      </c>
      <c r="B19" s="145" t="s">
        <v>163</v>
      </c>
      <c r="C19" s="163">
        <v>38</v>
      </c>
      <c r="D19" s="93" t="s">
        <v>82</v>
      </c>
      <c r="E19" s="93" t="s">
        <v>161</v>
      </c>
      <c r="F19" s="94" t="s">
        <v>162</v>
      </c>
      <c r="G19" s="94" t="s">
        <v>152</v>
      </c>
      <c r="H19" s="95"/>
      <c r="I19" s="95"/>
      <c r="J19" s="160"/>
      <c r="K19" s="95">
        <v>0.15</v>
      </c>
      <c r="L19" s="95">
        <v>0.15</v>
      </c>
      <c r="M19" s="160">
        <v>2.2499999999999999E-2</v>
      </c>
      <c r="N19" s="160"/>
      <c r="O19" s="96">
        <v>2</v>
      </c>
      <c r="P19" s="97">
        <v>50</v>
      </c>
      <c r="Q19" s="96">
        <v>1</v>
      </c>
      <c r="R19" s="161">
        <v>100</v>
      </c>
      <c r="S19" s="148" t="s">
        <v>156</v>
      </c>
      <c r="T19" s="164"/>
      <c r="U19" s="75" t="s">
        <v>157</v>
      </c>
      <c r="V19" s="149">
        <v>2</v>
      </c>
    </row>
    <row r="22" spans="1:22" ht="18" customHeight="1" x14ac:dyDescent="0.35">
      <c r="A22" s="93">
        <v>1</v>
      </c>
      <c r="B22" s="169" t="s">
        <v>242</v>
      </c>
      <c r="C22" s="170"/>
      <c r="D22" s="170" t="s">
        <v>72</v>
      </c>
      <c r="E22" s="170" t="s">
        <v>243</v>
      </c>
      <c r="F22" s="94" t="s">
        <v>71</v>
      </c>
      <c r="G22" s="94" t="s">
        <v>244</v>
      </c>
      <c r="H22" s="95"/>
      <c r="I22" s="95"/>
      <c r="J22" s="160"/>
      <c r="K22" s="95">
        <v>0.15</v>
      </c>
      <c r="L22" s="95">
        <v>0.15</v>
      </c>
      <c r="M22" s="160">
        <v>2.2499999999999999E-2</v>
      </c>
      <c r="N22" s="160">
        <v>2.2499999999999999E-2</v>
      </c>
      <c r="O22" s="96">
        <v>2</v>
      </c>
      <c r="P22" s="97">
        <v>50</v>
      </c>
      <c r="Q22" s="96">
        <v>1</v>
      </c>
      <c r="R22" s="161">
        <v>100</v>
      </c>
      <c r="S22" s="148"/>
      <c r="T22" s="148"/>
      <c r="U22" s="75" t="s">
        <v>67</v>
      </c>
      <c r="V22" s="103">
        <v>2</v>
      </c>
    </row>
    <row r="23" spans="1:22" ht="18" customHeight="1" x14ac:dyDescent="0.35">
      <c r="A23" s="93">
        <v>2</v>
      </c>
      <c r="B23" s="169" t="s">
        <v>242</v>
      </c>
      <c r="C23" s="170"/>
      <c r="D23" s="170" t="s">
        <v>72</v>
      </c>
      <c r="E23" s="170" t="s">
        <v>243</v>
      </c>
      <c r="F23" s="94" t="s">
        <v>71</v>
      </c>
      <c r="G23" s="94" t="s">
        <v>244</v>
      </c>
      <c r="H23" s="95"/>
      <c r="I23" s="95"/>
      <c r="J23" s="160"/>
      <c r="K23" s="95">
        <v>0.3</v>
      </c>
      <c r="L23" s="95">
        <v>0.15</v>
      </c>
      <c r="M23" s="160">
        <v>4.4999999999999998E-2</v>
      </c>
      <c r="N23" s="160">
        <v>4.4999999999999998E-2</v>
      </c>
      <c r="O23" s="96">
        <v>2</v>
      </c>
      <c r="P23" s="97">
        <v>50</v>
      </c>
      <c r="Q23" s="96">
        <v>1</v>
      </c>
      <c r="R23" s="161">
        <v>100</v>
      </c>
      <c r="S23" s="148"/>
      <c r="T23" s="148"/>
      <c r="U23" s="75" t="s">
        <v>67</v>
      </c>
      <c r="V23" s="103">
        <v>2</v>
      </c>
    </row>
    <row r="24" spans="1:22" ht="18" customHeight="1" x14ac:dyDescent="0.35">
      <c r="A24" s="93">
        <v>5</v>
      </c>
      <c r="B24" s="169" t="s">
        <v>245</v>
      </c>
      <c r="C24" s="170"/>
      <c r="D24" s="170" t="s">
        <v>73</v>
      </c>
      <c r="E24" s="170" t="s">
        <v>246</v>
      </c>
      <c r="F24" s="94" t="s">
        <v>74</v>
      </c>
      <c r="G24" s="94" t="s">
        <v>151</v>
      </c>
      <c r="H24" s="95"/>
      <c r="I24" s="95"/>
      <c r="J24" s="160"/>
      <c r="K24" s="95" t="s">
        <v>249</v>
      </c>
      <c r="L24" s="95"/>
      <c r="M24" s="160">
        <v>1.7662500000000001E-2</v>
      </c>
      <c r="N24" s="160">
        <v>1.6460664999999999E-2</v>
      </c>
      <c r="O24" s="96">
        <v>2</v>
      </c>
      <c r="P24" s="97">
        <v>50</v>
      </c>
      <c r="Q24" s="96">
        <v>1</v>
      </c>
      <c r="R24" s="161">
        <v>100</v>
      </c>
      <c r="S24" s="148"/>
      <c r="T24" s="148"/>
      <c r="U24" s="75" t="s">
        <v>67</v>
      </c>
      <c r="V24" s="103">
        <v>2</v>
      </c>
    </row>
    <row r="25" spans="1:22" ht="18" customHeight="1" x14ac:dyDescent="0.35">
      <c r="A25" s="93">
        <v>29</v>
      </c>
      <c r="B25" s="169" t="s">
        <v>261</v>
      </c>
      <c r="C25" s="170"/>
      <c r="D25" s="170" t="s">
        <v>80</v>
      </c>
      <c r="E25" s="170" t="s">
        <v>260</v>
      </c>
      <c r="F25" s="94" t="s">
        <v>75</v>
      </c>
      <c r="G25" s="94" t="s">
        <v>151</v>
      </c>
      <c r="H25" s="95"/>
      <c r="I25" s="95"/>
      <c r="J25" s="160"/>
      <c r="K25" s="95" t="s">
        <v>249</v>
      </c>
      <c r="L25" s="95"/>
      <c r="M25" s="160">
        <v>1.7662499999999998E-2</v>
      </c>
      <c r="N25" s="160">
        <v>1.6681249999999995E-2</v>
      </c>
      <c r="O25" s="96">
        <v>2</v>
      </c>
      <c r="P25" s="97">
        <v>50</v>
      </c>
      <c r="Q25" s="96">
        <v>1</v>
      </c>
      <c r="R25" s="161">
        <v>100</v>
      </c>
      <c r="S25" s="148" t="s">
        <v>153</v>
      </c>
      <c r="T25" s="148"/>
      <c r="U25" s="75" t="s">
        <v>69</v>
      </c>
      <c r="V25" s="103">
        <v>2</v>
      </c>
    </row>
    <row r="26" spans="1:22" ht="18" customHeight="1" x14ac:dyDescent="0.35">
      <c r="A26" s="93">
        <v>29</v>
      </c>
      <c r="B26" s="169" t="s">
        <v>268</v>
      </c>
      <c r="C26" s="170"/>
      <c r="D26" s="170" t="s">
        <v>70</v>
      </c>
      <c r="E26" s="170" t="s">
        <v>266</v>
      </c>
      <c r="F26" s="94" t="s">
        <v>263</v>
      </c>
      <c r="G26" s="94" t="s">
        <v>151</v>
      </c>
      <c r="H26" s="95"/>
      <c r="I26" s="95"/>
      <c r="J26" s="160"/>
      <c r="K26" s="95" t="s">
        <v>248</v>
      </c>
      <c r="L26" s="95"/>
      <c r="M26" s="160">
        <v>7.8500000000000011E-3</v>
      </c>
      <c r="N26" s="160">
        <v>6.8687500000000007E-3</v>
      </c>
      <c r="O26" s="96">
        <v>2</v>
      </c>
      <c r="P26" s="97">
        <v>50</v>
      </c>
      <c r="Q26" s="96">
        <v>1</v>
      </c>
      <c r="R26" s="161">
        <v>100</v>
      </c>
      <c r="S26" s="148" t="s">
        <v>153</v>
      </c>
      <c r="T26" s="148"/>
      <c r="U26" s="75" t="s">
        <v>69</v>
      </c>
      <c r="V26" s="103">
        <v>2</v>
      </c>
    </row>
    <row r="27" spans="1:22" ht="18" customHeight="1" x14ac:dyDescent="0.35">
      <c r="A27" s="93">
        <v>20</v>
      </c>
      <c r="B27" s="169" t="s">
        <v>272</v>
      </c>
      <c r="C27" s="170"/>
      <c r="D27" s="170" t="s">
        <v>82</v>
      </c>
      <c r="E27" s="170" t="s">
        <v>273</v>
      </c>
      <c r="F27" s="94" t="s">
        <v>83</v>
      </c>
      <c r="G27" s="94" t="s">
        <v>151</v>
      </c>
      <c r="H27" s="95"/>
      <c r="I27" s="95"/>
      <c r="J27" s="160"/>
      <c r="K27" s="95">
        <v>0.15</v>
      </c>
      <c r="L27" s="95">
        <v>0.2</v>
      </c>
      <c r="M27" s="160">
        <v>0.03</v>
      </c>
      <c r="N27" s="160">
        <v>2.80375E-2</v>
      </c>
      <c r="O27" s="96">
        <v>2</v>
      </c>
      <c r="P27" s="97">
        <v>50</v>
      </c>
      <c r="Q27" s="96">
        <v>1</v>
      </c>
      <c r="R27" s="161">
        <v>100</v>
      </c>
      <c r="S27" s="148" t="s">
        <v>153</v>
      </c>
      <c r="T27" s="148"/>
      <c r="U27" s="75" t="s">
        <v>67</v>
      </c>
      <c r="V27" s="103">
        <v>2</v>
      </c>
    </row>
    <row r="30" spans="1:22" ht="18" customHeight="1" x14ac:dyDescent="0.35">
      <c r="A30" s="93">
        <v>2</v>
      </c>
      <c r="B30" s="145" t="s">
        <v>409</v>
      </c>
      <c r="C30" s="163">
        <v>21</v>
      </c>
      <c r="D30" s="93" t="s">
        <v>120</v>
      </c>
      <c r="E30" s="93" t="s">
        <v>410</v>
      </c>
      <c r="F30" s="94" t="s">
        <v>411</v>
      </c>
      <c r="G30" s="94" t="s">
        <v>151</v>
      </c>
      <c r="H30" s="95"/>
      <c r="I30" s="95"/>
      <c r="J30" s="160"/>
      <c r="K30" s="95">
        <v>0.25</v>
      </c>
      <c r="L30" s="95">
        <v>0.35</v>
      </c>
      <c r="M30" s="160">
        <v>8.7499999999999994E-2</v>
      </c>
      <c r="N30" s="160">
        <v>4.7499999999999987E-2</v>
      </c>
      <c r="O30" s="96">
        <v>1</v>
      </c>
      <c r="P30" s="97">
        <v>50</v>
      </c>
      <c r="Q30" s="96">
        <v>1</v>
      </c>
      <c r="R30" s="161">
        <v>50</v>
      </c>
      <c r="S30" s="148" t="s">
        <v>153</v>
      </c>
      <c r="T30" s="164"/>
      <c r="U30" s="75" t="s">
        <v>69</v>
      </c>
      <c r="V30" s="149">
        <v>1</v>
      </c>
    </row>
    <row r="31" spans="1:22" ht="18" customHeight="1" x14ac:dyDescent="0.35">
      <c r="A31" s="93">
        <v>7</v>
      </c>
      <c r="B31" s="145" t="s">
        <v>409</v>
      </c>
      <c r="C31" s="163">
        <v>25</v>
      </c>
      <c r="D31" s="93" t="s">
        <v>120</v>
      </c>
      <c r="E31" s="93" t="s">
        <v>410</v>
      </c>
      <c r="F31" s="94" t="s">
        <v>411</v>
      </c>
      <c r="G31" s="94" t="s">
        <v>151</v>
      </c>
      <c r="H31" s="95"/>
      <c r="I31" s="95"/>
      <c r="J31" s="160"/>
      <c r="K31" s="95">
        <v>0.15</v>
      </c>
      <c r="L31" s="95">
        <v>0.4</v>
      </c>
      <c r="M31" s="160">
        <v>0.06</v>
      </c>
      <c r="N31" s="160">
        <v>4.4999999999999998E-2</v>
      </c>
      <c r="O31" s="96">
        <v>1</v>
      </c>
      <c r="P31" s="97">
        <v>50</v>
      </c>
      <c r="Q31" s="96">
        <v>1</v>
      </c>
      <c r="R31" s="161">
        <v>50</v>
      </c>
      <c r="S31" s="148" t="s">
        <v>153</v>
      </c>
      <c r="T31" s="164"/>
      <c r="U31" s="75" t="s">
        <v>69</v>
      </c>
      <c r="V31" s="149">
        <v>1</v>
      </c>
    </row>
    <row r="32" spans="1:22" ht="18" customHeight="1" x14ac:dyDescent="0.35">
      <c r="A32" s="93">
        <v>9</v>
      </c>
      <c r="B32" s="145" t="s">
        <v>409</v>
      </c>
      <c r="C32" s="163">
        <v>26</v>
      </c>
      <c r="D32" s="93" t="s">
        <v>120</v>
      </c>
      <c r="E32" s="93" t="s">
        <v>410</v>
      </c>
      <c r="F32" s="94" t="s">
        <v>411</v>
      </c>
      <c r="G32" s="94" t="s">
        <v>151</v>
      </c>
      <c r="H32" s="95"/>
      <c r="I32" s="95"/>
      <c r="J32" s="160"/>
      <c r="K32" s="95">
        <v>0.25</v>
      </c>
      <c r="L32" s="95">
        <v>0.3</v>
      </c>
      <c r="M32" s="160">
        <v>7.4999999999999997E-2</v>
      </c>
      <c r="N32" s="160">
        <v>3.4999999999999989E-2</v>
      </c>
      <c r="O32" s="96">
        <v>1</v>
      </c>
      <c r="P32" s="97">
        <v>50</v>
      </c>
      <c r="Q32" s="96">
        <v>1</v>
      </c>
      <c r="R32" s="161">
        <v>50</v>
      </c>
      <c r="S32" s="148" t="s">
        <v>153</v>
      </c>
      <c r="T32" s="164"/>
      <c r="U32" s="75" t="s">
        <v>69</v>
      </c>
      <c r="V32" s="149">
        <v>1</v>
      </c>
    </row>
    <row r="33" spans="1:22" ht="18" customHeight="1" x14ac:dyDescent="0.35">
      <c r="A33" s="93">
        <v>2</v>
      </c>
      <c r="B33" s="145" t="s">
        <v>424</v>
      </c>
      <c r="C33" s="163">
        <v>7</v>
      </c>
      <c r="D33" s="93" t="s">
        <v>133</v>
      </c>
      <c r="E33" s="93" t="s">
        <v>425</v>
      </c>
      <c r="F33" s="94" t="s">
        <v>404</v>
      </c>
      <c r="G33" s="94" t="s">
        <v>151</v>
      </c>
      <c r="H33" s="95"/>
      <c r="I33" s="95"/>
      <c r="J33" s="160"/>
      <c r="K33" s="95">
        <v>0.25</v>
      </c>
      <c r="L33" s="95">
        <v>0.3</v>
      </c>
      <c r="M33" s="160">
        <v>7.4999999999999997E-2</v>
      </c>
      <c r="N33" s="160">
        <v>3.4999999999999989E-2</v>
      </c>
      <c r="O33" s="96">
        <v>2</v>
      </c>
      <c r="P33" s="97">
        <v>50</v>
      </c>
      <c r="Q33" s="96">
        <v>1</v>
      </c>
      <c r="R33" s="161">
        <v>100</v>
      </c>
      <c r="S33" s="148" t="s">
        <v>153</v>
      </c>
      <c r="T33" s="164"/>
      <c r="U33" s="75" t="s">
        <v>69</v>
      </c>
      <c r="V33" s="149">
        <v>2</v>
      </c>
    </row>
    <row r="34" spans="1:22" ht="18" customHeight="1" x14ac:dyDescent="0.35">
      <c r="A34" s="93">
        <v>4</v>
      </c>
      <c r="B34" s="145" t="s">
        <v>424</v>
      </c>
      <c r="C34" s="163">
        <v>8</v>
      </c>
      <c r="D34" s="93" t="s">
        <v>133</v>
      </c>
      <c r="E34" s="93" t="s">
        <v>425</v>
      </c>
      <c r="F34" s="94" t="s">
        <v>404</v>
      </c>
      <c r="G34" s="94" t="s">
        <v>151</v>
      </c>
      <c r="H34" s="95"/>
      <c r="I34" s="95"/>
      <c r="J34" s="160"/>
      <c r="K34" s="95">
        <v>0.3</v>
      </c>
      <c r="L34" s="95">
        <v>0.3</v>
      </c>
      <c r="M34" s="160">
        <v>0.09</v>
      </c>
      <c r="N34" s="160">
        <v>4.9999999999999989E-2</v>
      </c>
      <c r="O34" s="96">
        <v>2</v>
      </c>
      <c r="P34" s="97">
        <v>50</v>
      </c>
      <c r="Q34" s="96">
        <v>1</v>
      </c>
      <c r="R34" s="161">
        <v>100</v>
      </c>
      <c r="S34" s="148" t="s">
        <v>153</v>
      </c>
      <c r="T34" s="103"/>
      <c r="U34" s="75" t="s">
        <v>69</v>
      </c>
      <c r="V34" s="149">
        <v>2</v>
      </c>
    </row>
    <row r="35" spans="1:22" ht="18" customHeight="1" x14ac:dyDescent="0.35">
      <c r="A35" s="93">
        <v>8</v>
      </c>
      <c r="B35" s="145" t="s">
        <v>424</v>
      </c>
      <c r="C35" s="163">
        <v>24</v>
      </c>
      <c r="D35" s="93" t="s">
        <v>133</v>
      </c>
      <c r="E35" s="93" t="s">
        <v>425</v>
      </c>
      <c r="F35" s="94" t="s">
        <v>406</v>
      </c>
      <c r="G35" s="94" t="s">
        <v>151</v>
      </c>
      <c r="H35" s="95"/>
      <c r="I35" s="95"/>
      <c r="J35" s="160"/>
      <c r="K35" s="95">
        <v>0.38</v>
      </c>
      <c r="L35" s="95">
        <v>0.38</v>
      </c>
      <c r="M35" s="160">
        <v>0.1444</v>
      </c>
      <c r="N35" s="160">
        <v>5.4400000000000004E-2</v>
      </c>
      <c r="O35" s="96">
        <v>2</v>
      </c>
      <c r="P35" s="97">
        <v>50</v>
      </c>
      <c r="Q35" s="96">
        <v>1</v>
      </c>
      <c r="R35" s="161">
        <v>100</v>
      </c>
      <c r="S35" s="148" t="s">
        <v>153</v>
      </c>
      <c r="T35" s="164"/>
      <c r="U35" s="75" t="s">
        <v>69</v>
      </c>
      <c r="V35" s="149">
        <v>2</v>
      </c>
    </row>
    <row r="36" spans="1:22" ht="18" customHeight="1" x14ac:dyDescent="0.35">
      <c r="A36" s="93">
        <v>17</v>
      </c>
      <c r="B36" s="145" t="s">
        <v>432</v>
      </c>
      <c r="C36" s="163">
        <v>13</v>
      </c>
      <c r="D36" s="93" t="s">
        <v>120</v>
      </c>
      <c r="E36" s="93" t="s">
        <v>393</v>
      </c>
      <c r="F36" s="94" t="s">
        <v>385</v>
      </c>
      <c r="G36" s="94" t="s">
        <v>151</v>
      </c>
      <c r="H36" s="95"/>
      <c r="I36" s="95"/>
      <c r="J36" s="178"/>
      <c r="K36" s="95">
        <v>0.2</v>
      </c>
      <c r="L36" s="95">
        <v>0.3</v>
      </c>
      <c r="M36" s="160">
        <v>0.06</v>
      </c>
      <c r="N36" s="160">
        <v>5.2149999999999995E-2</v>
      </c>
      <c r="O36" s="96">
        <v>1</v>
      </c>
      <c r="P36" s="97">
        <v>50</v>
      </c>
      <c r="Q36" s="96">
        <v>1</v>
      </c>
      <c r="R36" s="161">
        <v>50</v>
      </c>
      <c r="S36" s="148"/>
      <c r="T36" s="164"/>
      <c r="U36" s="75" t="s">
        <v>69</v>
      </c>
      <c r="V36" s="149">
        <v>1</v>
      </c>
    </row>
    <row r="37" spans="1:22" ht="18" customHeight="1" x14ac:dyDescent="0.35">
      <c r="A37" s="93">
        <v>19</v>
      </c>
      <c r="B37" s="145" t="s">
        <v>432</v>
      </c>
      <c r="C37" s="163">
        <v>14</v>
      </c>
      <c r="D37" s="93" t="s">
        <v>120</v>
      </c>
      <c r="E37" s="93" t="s">
        <v>393</v>
      </c>
      <c r="F37" s="94" t="s">
        <v>385</v>
      </c>
      <c r="G37" s="94" t="s">
        <v>151</v>
      </c>
      <c r="H37" s="95"/>
      <c r="I37" s="95"/>
      <c r="J37" s="160"/>
      <c r="K37" s="95">
        <v>0.15</v>
      </c>
      <c r="L37" s="95">
        <v>0.2</v>
      </c>
      <c r="M37" s="160">
        <v>0.03</v>
      </c>
      <c r="N37" s="160">
        <v>2.80375E-2</v>
      </c>
      <c r="O37" s="96">
        <v>1</v>
      </c>
      <c r="P37" s="97">
        <v>50</v>
      </c>
      <c r="Q37" s="96">
        <v>1</v>
      </c>
      <c r="R37" s="161">
        <v>50</v>
      </c>
      <c r="S37" s="148"/>
      <c r="T37" s="164"/>
      <c r="U37" s="75" t="s">
        <v>69</v>
      </c>
      <c r="V37" s="149">
        <v>1</v>
      </c>
    </row>
    <row r="38" spans="1:22" ht="18" customHeight="1" x14ac:dyDescent="0.35">
      <c r="A38" s="93">
        <v>25</v>
      </c>
      <c r="B38" s="145" t="s">
        <v>432</v>
      </c>
      <c r="C38" s="163">
        <v>18</v>
      </c>
      <c r="D38" s="93" t="s">
        <v>120</v>
      </c>
      <c r="E38" s="93" t="s">
        <v>393</v>
      </c>
      <c r="F38" s="94" t="s">
        <v>385</v>
      </c>
      <c r="G38" s="94" t="s">
        <v>151</v>
      </c>
      <c r="H38" s="95"/>
      <c r="I38" s="95"/>
      <c r="J38" s="160"/>
      <c r="K38" s="95">
        <v>0.1</v>
      </c>
      <c r="L38" s="95">
        <v>0.25</v>
      </c>
      <c r="M38" s="160">
        <v>2.5000000000000001E-2</v>
      </c>
      <c r="N38" s="160">
        <v>2.0584375000000002E-2</v>
      </c>
      <c r="O38" s="96">
        <v>1</v>
      </c>
      <c r="P38" s="97">
        <v>50</v>
      </c>
      <c r="Q38" s="96">
        <v>1</v>
      </c>
      <c r="R38" s="161">
        <v>50</v>
      </c>
      <c r="S38" s="148"/>
      <c r="T38" s="164"/>
      <c r="U38" s="75" t="s">
        <v>69</v>
      </c>
      <c r="V38" s="149">
        <v>1</v>
      </c>
    </row>
    <row r="39" spans="1:22" ht="18" customHeight="1" x14ac:dyDescent="0.35">
      <c r="A39" s="93">
        <v>27</v>
      </c>
      <c r="B39" s="145" t="s">
        <v>432</v>
      </c>
      <c r="C39" s="163">
        <v>19</v>
      </c>
      <c r="D39" s="93" t="s">
        <v>120</v>
      </c>
      <c r="E39" s="93" t="s">
        <v>393</v>
      </c>
      <c r="F39" s="94" t="s">
        <v>385</v>
      </c>
      <c r="G39" s="94" t="s">
        <v>151</v>
      </c>
      <c r="H39" s="95"/>
      <c r="I39" s="95"/>
      <c r="J39" s="160"/>
      <c r="K39" s="95">
        <v>0.1</v>
      </c>
      <c r="L39" s="95">
        <v>0.25</v>
      </c>
      <c r="M39" s="160">
        <v>2.5000000000000001E-2</v>
      </c>
      <c r="N39" s="160">
        <v>2.0584375000000002E-2</v>
      </c>
      <c r="O39" s="96">
        <v>1</v>
      </c>
      <c r="P39" s="97">
        <v>50</v>
      </c>
      <c r="Q39" s="96">
        <v>1</v>
      </c>
      <c r="R39" s="161">
        <v>50</v>
      </c>
      <c r="S39" s="148"/>
      <c r="T39" s="164"/>
      <c r="U39" s="75" t="s">
        <v>69</v>
      </c>
      <c r="V39" s="149">
        <v>1</v>
      </c>
    </row>
    <row r="40" spans="1:22" ht="18" customHeight="1" x14ac:dyDescent="0.35">
      <c r="A40" s="93">
        <v>29</v>
      </c>
      <c r="B40" s="145" t="s">
        <v>432</v>
      </c>
      <c r="C40" s="163">
        <v>20</v>
      </c>
      <c r="D40" s="93" t="s">
        <v>120</v>
      </c>
      <c r="E40" s="93" t="s">
        <v>393</v>
      </c>
      <c r="F40" s="94" t="s">
        <v>385</v>
      </c>
      <c r="G40" s="94" t="s">
        <v>151</v>
      </c>
      <c r="H40" s="95"/>
      <c r="I40" s="95"/>
      <c r="J40" s="178"/>
      <c r="K40" s="95">
        <v>0.2</v>
      </c>
      <c r="L40" s="95">
        <v>0.3</v>
      </c>
      <c r="M40" s="160">
        <v>0.06</v>
      </c>
      <c r="N40" s="160">
        <v>5.2149999999999995E-2</v>
      </c>
      <c r="O40" s="96">
        <v>1</v>
      </c>
      <c r="P40" s="97">
        <v>50</v>
      </c>
      <c r="Q40" s="96">
        <v>1</v>
      </c>
      <c r="R40" s="161">
        <v>50</v>
      </c>
      <c r="S40" s="148"/>
      <c r="T40" s="164"/>
      <c r="U40" s="75" t="s">
        <v>69</v>
      </c>
      <c r="V40" s="149">
        <v>1</v>
      </c>
    </row>
    <row r="41" spans="1:22" ht="18" customHeight="1" x14ac:dyDescent="0.35">
      <c r="A41" s="93">
        <v>31</v>
      </c>
      <c r="B41" s="145" t="s">
        <v>432</v>
      </c>
      <c r="C41" s="163">
        <v>21</v>
      </c>
      <c r="D41" s="93" t="s">
        <v>120</v>
      </c>
      <c r="E41" s="93" t="s">
        <v>393</v>
      </c>
      <c r="F41" s="94" t="s">
        <v>385</v>
      </c>
      <c r="G41" s="94" t="s">
        <v>151</v>
      </c>
      <c r="H41" s="95"/>
      <c r="I41" s="95"/>
      <c r="J41" s="160"/>
      <c r="K41" s="95">
        <v>0.1</v>
      </c>
      <c r="L41" s="95">
        <v>0.1</v>
      </c>
      <c r="M41" s="160">
        <v>1.0000000000000002E-2</v>
      </c>
      <c r="N41" s="160">
        <v>8.0375000000000012E-3</v>
      </c>
      <c r="O41" s="96">
        <v>1</v>
      </c>
      <c r="P41" s="97">
        <v>50</v>
      </c>
      <c r="Q41" s="96">
        <v>1</v>
      </c>
      <c r="R41" s="161">
        <v>50</v>
      </c>
      <c r="S41" s="148"/>
      <c r="T41" s="164"/>
      <c r="U41" s="75" t="s">
        <v>69</v>
      </c>
      <c r="V41" s="149">
        <v>1</v>
      </c>
    </row>
    <row r="44" spans="1:22" ht="18" customHeight="1" x14ac:dyDescent="0.35">
      <c r="A44" s="93">
        <v>16</v>
      </c>
      <c r="B44" s="145" t="s">
        <v>459</v>
      </c>
      <c r="C44" s="163">
        <v>40</v>
      </c>
      <c r="D44" s="93" t="s">
        <v>129</v>
      </c>
      <c r="E44" s="93" t="s">
        <v>457</v>
      </c>
      <c r="F44" s="94" t="s">
        <v>446</v>
      </c>
      <c r="G44" s="94" t="s">
        <v>151</v>
      </c>
      <c r="H44" s="95"/>
      <c r="I44" s="95"/>
      <c r="J44" s="178"/>
      <c r="K44" s="95">
        <v>0.25</v>
      </c>
      <c r="L44" s="95">
        <v>0.35</v>
      </c>
      <c r="M44" s="160">
        <v>8.7499999999999994E-2</v>
      </c>
      <c r="N44" s="179">
        <v>2.7499999999999997E-2</v>
      </c>
      <c r="O44" s="96">
        <v>2</v>
      </c>
      <c r="P44" s="97">
        <v>50</v>
      </c>
      <c r="Q44" s="96">
        <v>1</v>
      </c>
      <c r="R44" s="161">
        <v>100</v>
      </c>
      <c r="S44" s="148" t="s">
        <v>153</v>
      </c>
      <c r="T44" s="164"/>
      <c r="U44" s="75" t="s">
        <v>67</v>
      </c>
      <c r="V44" s="149">
        <v>2</v>
      </c>
    </row>
    <row r="45" spans="1:22" ht="18" customHeight="1" x14ac:dyDescent="0.35">
      <c r="A45" s="93">
        <v>6</v>
      </c>
      <c r="B45" s="145" t="s">
        <v>462</v>
      </c>
      <c r="C45" s="163">
        <v>2</v>
      </c>
      <c r="D45" s="93" t="s">
        <v>185</v>
      </c>
      <c r="E45" s="93" t="s">
        <v>463</v>
      </c>
      <c r="F45" s="94" t="s">
        <v>436</v>
      </c>
      <c r="G45" s="94" t="s">
        <v>151</v>
      </c>
      <c r="H45" s="95"/>
      <c r="I45" s="95"/>
      <c r="J45" s="160"/>
      <c r="K45" s="95">
        <v>0.42</v>
      </c>
      <c r="L45" s="95">
        <v>0.37</v>
      </c>
      <c r="M45" s="160">
        <v>0.15539999999999998</v>
      </c>
      <c r="N45" s="179">
        <v>4.6599999999999975E-2</v>
      </c>
      <c r="O45" s="96">
        <v>1</v>
      </c>
      <c r="P45" s="97">
        <v>50</v>
      </c>
      <c r="Q45" s="96">
        <v>1</v>
      </c>
      <c r="R45" s="161">
        <v>50</v>
      </c>
      <c r="S45" s="148" t="s">
        <v>153</v>
      </c>
      <c r="T45" s="164"/>
      <c r="U45" s="75" t="s">
        <v>157</v>
      </c>
      <c r="V45" s="149">
        <v>1</v>
      </c>
    </row>
    <row r="46" spans="1:22" ht="18" customHeight="1" x14ac:dyDescent="0.35">
      <c r="A46" s="93">
        <v>4</v>
      </c>
      <c r="B46" s="145" t="s">
        <v>465</v>
      </c>
      <c r="C46" s="163">
        <v>2</v>
      </c>
      <c r="D46" s="93" t="s">
        <v>133</v>
      </c>
      <c r="E46" s="93" t="s">
        <v>466</v>
      </c>
      <c r="F46" s="94" t="s">
        <v>442</v>
      </c>
      <c r="G46" s="94" t="s">
        <v>151</v>
      </c>
      <c r="H46" s="95"/>
      <c r="I46" s="95"/>
      <c r="J46" s="160"/>
      <c r="K46" s="95">
        <v>0.3</v>
      </c>
      <c r="L46" s="95">
        <v>0.46</v>
      </c>
      <c r="M46" s="160">
        <v>0.13800000000000001</v>
      </c>
      <c r="N46" s="179">
        <v>3.8000000000000006E-2</v>
      </c>
      <c r="O46" s="96">
        <v>2</v>
      </c>
      <c r="P46" s="97">
        <v>50</v>
      </c>
      <c r="Q46" s="96">
        <v>1</v>
      </c>
      <c r="R46" s="161">
        <v>100</v>
      </c>
      <c r="S46" s="148" t="s">
        <v>153</v>
      </c>
      <c r="T46" s="164"/>
      <c r="U46" s="75" t="s">
        <v>157</v>
      </c>
      <c r="V46" s="149">
        <v>2</v>
      </c>
    </row>
    <row r="47" spans="1:22" ht="18" customHeight="1" x14ac:dyDescent="0.35">
      <c r="D47" s="85"/>
      <c r="E47" s="78"/>
    </row>
    <row r="49" spans="1:22" ht="18" customHeight="1" x14ac:dyDescent="0.35">
      <c r="A49" s="93">
        <v>3</v>
      </c>
      <c r="B49" s="145" t="s">
        <v>492</v>
      </c>
      <c r="C49" s="163">
        <v>2</v>
      </c>
      <c r="D49" s="93" t="s">
        <v>133</v>
      </c>
      <c r="E49" s="93" t="s">
        <v>493</v>
      </c>
      <c r="F49" s="94" t="s">
        <v>159</v>
      </c>
      <c r="G49" s="94" t="s">
        <v>151</v>
      </c>
      <c r="H49" s="95"/>
      <c r="I49" s="95"/>
      <c r="J49" s="160"/>
      <c r="K49" s="95" t="s">
        <v>248</v>
      </c>
      <c r="L49" s="95"/>
      <c r="M49" s="160">
        <v>7.8500000000000011E-3</v>
      </c>
      <c r="N49" s="179">
        <v>6.8687500000000007E-3</v>
      </c>
      <c r="O49" s="96">
        <v>2</v>
      </c>
      <c r="P49" s="97">
        <v>50</v>
      </c>
      <c r="Q49" s="96">
        <v>1</v>
      </c>
      <c r="R49" s="161">
        <v>100</v>
      </c>
      <c r="S49" s="148" t="s">
        <v>494</v>
      </c>
      <c r="U49" s="75" t="s">
        <v>491</v>
      </c>
      <c r="V49" s="149">
        <v>2</v>
      </c>
    </row>
    <row r="50" spans="1:22" ht="18" customHeight="1" x14ac:dyDescent="0.35">
      <c r="A50" s="93">
        <v>7</v>
      </c>
      <c r="B50" s="145" t="s">
        <v>492</v>
      </c>
      <c r="C50" s="163">
        <v>5</v>
      </c>
      <c r="D50" s="93" t="s">
        <v>133</v>
      </c>
      <c r="E50" s="93" t="s">
        <v>493</v>
      </c>
      <c r="F50" s="94" t="s">
        <v>159</v>
      </c>
      <c r="G50" s="94" t="s">
        <v>151</v>
      </c>
      <c r="H50" s="95"/>
      <c r="I50" s="95"/>
      <c r="J50" s="160"/>
      <c r="K50" s="95">
        <v>0.1</v>
      </c>
      <c r="L50" s="95">
        <v>0.1</v>
      </c>
      <c r="M50" s="160">
        <v>1.0000000000000002E-2</v>
      </c>
      <c r="N50" s="179">
        <v>5.000000000000001E-3</v>
      </c>
      <c r="O50" s="96">
        <v>2</v>
      </c>
      <c r="P50" s="97">
        <v>50</v>
      </c>
      <c r="Q50" s="96">
        <v>1</v>
      </c>
      <c r="R50" s="161">
        <v>100</v>
      </c>
      <c r="S50" s="148" t="s">
        <v>153</v>
      </c>
      <c r="T50" s="164"/>
      <c r="U50" s="75" t="s">
        <v>491</v>
      </c>
      <c r="V50" s="149">
        <v>2</v>
      </c>
    </row>
    <row r="51" spans="1:22" ht="18" customHeight="1" x14ac:dyDescent="0.35">
      <c r="A51" s="93">
        <v>8</v>
      </c>
      <c r="B51" s="145" t="s">
        <v>495</v>
      </c>
      <c r="C51" s="163">
        <v>30</v>
      </c>
      <c r="D51" s="93" t="s">
        <v>133</v>
      </c>
      <c r="E51" s="93" t="s">
        <v>493</v>
      </c>
      <c r="F51" s="94" t="s">
        <v>159</v>
      </c>
      <c r="G51" s="94" t="s">
        <v>151</v>
      </c>
      <c r="H51" s="95"/>
      <c r="I51" s="95"/>
      <c r="J51" s="160"/>
      <c r="K51" s="95">
        <v>0.3</v>
      </c>
      <c r="L51" s="95">
        <v>0.38</v>
      </c>
      <c r="M51" s="160">
        <v>0.11399999999999999</v>
      </c>
      <c r="N51" s="179">
        <v>5.149999999999999E-2</v>
      </c>
      <c r="O51" s="96">
        <v>1</v>
      </c>
      <c r="P51" s="97">
        <v>50</v>
      </c>
      <c r="Q51" s="96">
        <v>1</v>
      </c>
      <c r="R51" s="161">
        <v>50</v>
      </c>
      <c r="S51" s="148" t="s">
        <v>153</v>
      </c>
      <c r="T51" s="164"/>
      <c r="U51" s="75" t="s">
        <v>491</v>
      </c>
      <c r="V51" s="149">
        <v>1</v>
      </c>
    </row>
    <row r="52" spans="1:22" ht="18" customHeight="1" x14ac:dyDescent="0.35">
      <c r="A52" s="93">
        <v>15</v>
      </c>
      <c r="B52" s="145" t="s">
        <v>495</v>
      </c>
      <c r="C52" s="163">
        <v>35</v>
      </c>
      <c r="D52" s="93" t="s">
        <v>133</v>
      </c>
      <c r="E52" s="93" t="s">
        <v>493</v>
      </c>
      <c r="F52" s="94" t="s">
        <v>159</v>
      </c>
      <c r="G52" s="94" t="s">
        <v>151</v>
      </c>
      <c r="H52" s="95"/>
      <c r="I52" s="95"/>
      <c r="J52" s="160"/>
      <c r="K52" s="95">
        <v>0.3</v>
      </c>
      <c r="L52" s="95">
        <v>0.46</v>
      </c>
      <c r="M52" s="160">
        <v>0.13800000000000001</v>
      </c>
      <c r="N52" s="179">
        <v>3.8000000000000006E-2</v>
      </c>
      <c r="O52" s="96">
        <v>2</v>
      </c>
      <c r="P52" s="97">
        <v>50</v>
      </c>
      <c r="Q52" s="96">
        <v>1</v>
      </c>
      <c r="R52" s="161">
        <v>100</v>
      </c>
      <c r="S52" s="148" t="s">
        <v>153</v>
      </c>
      <c r="T52" s="164"/>
      <c r="U52" s="75" t="s">
        <v>491</v>
      </c>
      <c r="V52" s="149">
        <v>2</v>
      </c>
    </row>
    <row r="53" spans="1:22" ht="18" customHeight="1" x14ac:dyDescent="0.35">
      <c r="A53" s="93">
        <v>15</v>
      </c>
      <c r="B53" s="145" t="s">
        <v>498</v>
      </c>
      <c r="C53" s="163">
        <v>85</v>
      </c>
      <c r="D53" s="93" t="s">
        <v>133</v>
      </c>
      <c r="E53" s="93" t="s">
        <v>493</v>
      </c>
      <c r="F53" s="94" t="s">
        <v>135</v>
      </c>
      <c r="G53" s="94" t="s">
        <v>151</v>
      </c>
      <c r="H53" s="95"/>
      <c r="I53" s="95"/>
      <c r="J53" s="160"/>
      <c r="K53" s="95">
        <v>0.15</v>
      </c>
      <c r="L53" s="95">
        <v>0.25</v>
      </c>
      <c r="M53" s="160">
        <v>3.7499999999999999E-2</v>
      </c>
      <c r="N53" s="179">
        <v>1.7499999999999995E-2</v>
      </c>
      <c r="O53" s="96">
        <v>2</v>
      </c>
      <c r="P53" s="97">
        <v>50</v>
      </c>
      <c r="Q53" s="96">
        <v>1</v>
      </c>
      <c r="R53" s="161">
        <v>100</v>
      </c>
      <c r="S53" s="148" t="s">
        <v>153</v>
      </c>
      <c r="T53" s="164"/>
      <c r="U53" s="75" t="s">
        <v>491</v>
      </c>
      <c r="V53" s="149">
        <v>2</v>
      </c>
    </row>
    <row r="54" spans="1:22" ht="18" customHeight="1" x14ac:dyDescent="0.35">
      <c r="A54" s="93">
        <v>28</v>
      </c>
      <c r="B54" s="145" t="s">
        <v>499</v>
      </c>
      <c r="C54" s="163">
        <v>122</v>
      </c>
      <c r="D54" s="93" t="s">
        <v>133</v>
      </c>
      <c r="E54" s="93" t="s">
        <v>493</v>
      </c>
      <c r="F54" s="94" t="s">
        <v>135</v>
      </c>
      <c r="G54" s="94" t="s">
        <v>151</v>
      </c>
      <c r="H54" s="95"/>
      <c r="I54" s="95"/>
      <c r="J54" s="160"/>
      <c r="K54" s="95">
        <v>0.35</v>
      </c>
      <c r="L54" s="95">
        <v>0.4</v>
      </c>
      <c r="M54" s="160">
        <v>0.13999999999999999</v>
      </c>
      <c r="N54" s="179">
        <v>1.0603739999999945E-2</v>
      </c>
      <c r="O54" s="96">
        <v>2</v>
      </c>
      <c r="P54" s="97">
        <v>50</v>
      </c>
      <c r="Q54" s="96">
        <v>1</v>
      </c>
      <c r="R54" s="161">
        <v>100</v>
      </c>
      <c r="S54" s="148" t="s">
        <v>153</v>
      </c>
      <c r="T54" s="164"/>
      <c r="U54" s="75" t="s">
        <v>491</v>
      </c>
      <c r="V54" s="149">
        <v>2</v>
      </c>
    </row>
    <row r="55" spans="1:22" ht="18" customHeight="1" x14ac:dyDescent="0.35">
      <c r="A55" s="93">
        <v>15</v>
      </c>
      <c r="B55" s="145" t="s">
        <v>502</v>
      </c>
      <c r="C55" s="163">
        <v>167</v>
      </c>
      <c r="D55" s="93" t="s">
        <v>133</v>
      </c>
      <c r="E55" s="93" t="s">
        <v>493</v>
      </c>
      <c r="F55" s="94" t="s">
        <v>78</v>
      </c>
      <c r="G55" s="94" t="s">
        <v>151</v>
      </c>
      <c r="H55" s="95"/>
      <c r="I55" s="95"/>
      <c r="J55" s="160"/>
      <c r="K55" s="95">
        <v>0.2</v>
      </c>
      <c r="L55" s="95">
        <v>0.5</v>
      </c>
      <c r="M55" s="160">
        <v>0.1</v>
      </c>
      <c r="N55" s="179">
        <v>4.5000000000000012E-2</v>
      </c>
      <c r="O55" s="96">
        <v>2</v>
      </c>
      <c r="P55" s="97">
        <v>50</v>
      </c>
      <c r="Q55" s="96">
        <v>1</v>
      </c>
      <c r="R55" s="161">
        <v>100</v>
      </c>
      <c r="S55" s="148" t="s">
        <v>153</v>
      </c>
      <c r="T55" s="164"/>
      <c r="U55" s="75" t="s">
        <v>491</v>
      </c>
      <c r="V55" s="149">
        <v>2</v>
      </c>
    </row>
    <row r="56" spans="1:22" ht="18" customHeight="1" x14ac:dyDescent="0.35">
      <c r="A56" s="93">
        <v>13</v>
      </c>
      <c r="B56" s="145" t="s">
        <v>503</v>
      </c>
      <c r="C56" s="163">
        <v>189</v>
      </c>
      <c r="D56" s="93" t="s">
        <v>133</v>
      </c>
      <c r="E56" s="93" t="s">
        <v>493</v>
      </c>
      <c r="F56" s="94" t="s">
        <v>441</v>
      </c>
      <c r="G56" s="94" t="s">
        <v>151</v>
      </c>
      <c r="H56" s="95"/>
      <c r="I56" s="95"/>
      <c r="J56" s="160"/>
      <c r="K56" s="95">
        <v>0.3</v>
      </c>
      <c r="L56" s="95">
        <v>0.33</v>
      </c>
      <c r="M56" s="160">
        <v>9.9000000000000005E-2</v>
      </c>
      <c r="N56" s="179">
        <v>3.6500000000000005E-2</v>
      </c>
      <c r="O56" s="96">
        <v>2</v>
      </c>
      <c r="P56" s="97">
        <v>50</v>
      </c>
      <c r="Q56" s="96">
        <v>1</v>
      </c>
      <c r="R56" s="161">
        <v>100</v>
      </c>
      <c r="S56" s="148" t="s">
        <v>153</v>
      </c>
      <c r="T56" s="164"/>
      <c r="U56" s="75" t="s">
        <v>491</v>
      </c>
      <c r="V56" s="149">
        <v>2</v>
      </c>
    </row>
    <row r="57" spans="1:22" ht="18" customHeight="1" x14ac:dyDescent="0.35">
      <c r="A57" s="93">
        <v>15</v>
      </c>
      <c r="B57" s="145" t="s">
        <v>508</v>
      </c>
      <c r="C57" s="163">
        <v>66</v>
      </c>
      <c r="D57" s="93" t="s">
        <v>185</v>
      </c>
      <c r="E57" s="93" t="s">
        <v>505</v>
      </c>
      <c r="F57" s="94" t="s">
        <v>78</v>
      </c>
      <c r="G57" s="94" t="s">
        <v>151</v>
      </c>
      <c r="H57" s="95"/>
      <c r="I57" s="95"/>
      <c r="J57" s="160"/>
      <c r="K57" s="95" t="s">
        <v>249</v>
      </c>
      <c r="L57" s="95"/>
      <c r="M57" s="160">
        <v>1.7662499999999998E-2</v>
      </c>
      <c r="N57" s="179">
        <v>1.5699999999999999E-2</v>
      </c>
      <c r="O57" s="96">
        <v>2</v>
      </c>
      <c r="P57" s="97">
        <v>50</v>
      </c>
      <c r="Q57" s="96">
        <v>1</v>
      </c>
      <c r="R57" s="161">
        <v>100</v>
      </c>
      <c r="S57" s="148" t="s">
        <v>153</v>
      </c>
      <c r="T57" s="164"/>
      <c r="U57" s="75" t="s">
        <v>491</v>
      </c>
      <c r="V57" s="149">
        <v>2</v>
      </c>
    </row>
    <row r="60" spans="1:22" ht="18" customHeight="1" x14ac:dyDescent="0.35">
      <c r="A60" s="93">
        <v>27</v>
      </c>
      <c r="B60" s="145" t="s">
        <v>551</v>
      </c>
      <c r="C60" s="163">
        <v>52</v>
      </c>
      <c r="D60" s="93" t="s">
        <v>139</v>
      </c>
      <c r="E60" s="93" t="s">
        <v>549</v>
      </c>
      <c r="F60" s="94" t="s">
        <v>78</v>
      </c>
      <c r="G60" s="94" t="s">
        <v>151</v>
      </c>
      <c r="H60" s="95"/>
      <c r="I60" s="95"/>
      <c r="J60" s="160"/>
      <c r="K60" s="95">
        <v>0.25</v>
      </c>
      <c r="L60" s="95">
        <v>0.3</v>
      </c>
      <c r="M60" s="160">
        <v>7.4999999999999997E-2</v>
      </c>
      <c r="N60" s="179">
        <v>4.2499999999999996E-2</v>
      </c>
      <c r="O60" s="96">
        <v>2</v>
      </c>
      <c r="P60" s="97">
        <v>50</v>
      </c>
      <c r="Q60" s="96">
        <v>1</v>
      </c>
      <c r="R60" s="161">
        <v>100</v>
      </c>
      <c r="S60" s="148" t="s">
        <v>153</v>
      </c>
      <c r="U60" s="75" t="s">
        <v>157</v>
      </c>
      <c r="V60" s="149">
        <v>2</v>
      </c>
    </row>
    <row r="61" spans="1:22" ht="18" customHeight="1" x14ac:dyDescent="0.35">
      <c r="A61" s="93">
        <v>30</v>
      </c>
      <c r="B61" s="145" t="s">
        <v>551</v>
      </c>
      <c r="C61" s="163">
        <v>54</v>
      </c>
      <c r="D61" s="93" t="s">
        <v>139</v>
      </c>
      <c r="E61" s="93" t="s">
        <v>549</v>
      </c>
      <c r="F61" s="94" t="s">
        <v>78</v>
      </c>
      <c r="G61" s="94" t="s">
        <v>151</v>
      </c>
      <c r="H61" s="95"/>
      <c r="I61" s="95"/>
      <c r="J61" s="160"/>
      <c r="K61" s="95">
        <v>0.2</v>
      </c>
      <c r="L61" s="95">
        <v>0.3</v>
      </c>
      <c r="M61" s="160">
        <v>0.06</v>
      </c>
      <c r="N61" s="179">
        <v>4.9734669999999995E-2</v>
      </c>
      <c r="O61" s="96">
        <v>2</v>
      </c>
      <c r="P61" s="97">
        <v>50</v>
      </c>
      <c r="Q61" s="96">
        <v>1</v>
      </c>
      <c r="R61" s="161">
        <v>100</v>
      </c>
      <c r="S61" s="148" t="s">
        <v>153</v>
      </c>
      <c r="T61" s="164"/>
      <c r="U61" s="75" t="s">
        <v>157</v>
      </c>
      <c r="V61" s="149">
        <v>2</v>
      </c>
    </row>
    <row r="62" spans="1:22" ht="18" customHeight="1" x14ac:dyDescent="0.35">
      <c r="A62" s="93">
        <v>12</v>
      </c>
      <c r="B62" s="145" t="s">
        <v>553</v>
      </c>
      <c r="C62" s="163">
        <v>92</v>
      </c>
      <c r="D62" s="93" t="s">
        <v>139</v>
      </c>
      <c r="E62" s="93" t="s">
        <v>549</v>
      </c>
      <c r="F62" s="94" t="s">
        <v>554</v>
      </c>
      <c r="G62" s="94" t="s">
        <v>151</v>
      </c>
      <c r="H62" s="95"/>
      <c r="I62" s="95"/>
      <c r="J62" s="160"/>
      <c r="K62" s="95" t="s">
        <v>249</v>
      </c>
      <c r="L62" s="95"/>
      <c r="M62" s="160">
        <v>1.7662499999999998E-2</v>
      </c>
      <c r="N62" s="179">
        <v>1.7397169999999997E-2</v>
      </c>
      <c r="O62" s="96">
        <v>2</v>
      </c>
      <c r="P62" s="97">
        <v>50</v>
      </c>
      <c r="Q62" s="96">
        <v>1</v>
      </c>
      <c r="R62" s="161">
        <v>100</v>
      </c>
      <c r="S62" s="148" t="s">
        <v>153</v>
      </c>
      <c r="U62" s="75" t="s">
        <v>157</v>
      </c>
      <c r="V62" s="149">
        <v>2</v>
      </c>
    </row>
    <row r="63" spans="1:22" ht="18" customHeight="1" x14ac:dyDescent="0.35">
      <c r="A63" s="93">
        <v>14</v>
      </c>
      <c r="B63" s="145" t="s">
        <v>553</v>
      </c>
      <c r="C63" s="163">
        <v>93</v>
      </c>
      <c r="D63" s="93" t="s">
        <v>139</v>
      </c>
      <c r="E63" s="93" t="s">
        <v>549</v>
      </c>
      <c r="F63" s="94" t="s">
        <v>554</v>
      </c>
      <c r="G63" s="94" t="s">
        <v>151</v>
      </c>
      <c r="H63" s="95"/>
      <c r="I63" s="95"/>
      <c r="J63" s="160"/>
      <c r="K63" s="95" t="s">
        <v>248</v>
      </c>
      <c r="L63" s="95"/>
      <c r="M63" s="160">
        <v>7.8500000000000011E-3</v>
      </c>
      <c r="N63" s="179">
        <v>7.3593750000000013E-3</v>
      </c>
      <c r="O63" s="96">
        <v>2</v>
      </c>
      <c r="P63" s="97">
        <v>50</v>
      </c>
      <c r="Q63" s="96">
        <v>1</v>
      </c>
      <c r="R63" s="161">
        <v>100</v>
      </c>
      <c r="S63" s="148" t="s">
        <v>153</v>
      </c>
      <c r="T63" s="164"/>
      <c r="U63" s="75" t="s">
        <v>157</v>
      </c>
      <c r="V63" s="149">
        <v>2</v>
      </c>
    </row>
    <row r="64" spans="1:22" ht="18" customHeight="1" x14ac:dyDescent="0.35">
      <c r="A64" s="93">
        <v>1</v>
      </c>
      <c r="B64" s="145" t="s">
        <v>555</v>
      </c>
      <c r="C64" s="163">
        <v>110</v>
      </c>
      <c r="D64" s="93" t="s">
        <v>139</v>
      </c>
      <c r="E64" s="93" t="s">
        <v>549</v>
      </c>
      <c r="F64" s="94" t="s">
        <v>429</v>
      </c>
      <c r="G64" s="94" t="s">
        <v>152</v>
      </c>
      <c r="H64" s="95"/>
      <c r="I64" s="95"/>
      <c r="J64" s="160"/>
      <c r="K64" s="95">
        <v>0.08</v>
      </c>
      <c r="L64" s="95">
        <v>0.08</v>
      </c>
      <c r="M64" s="160">
        <v>6.4000000000000003E-3</v>
      </c>
      <c r="N64" s="160"/>
      <c r="O64" s="96">
        <v>2</v>
      </c>
      <c r="P64" s="97">
        <v>50</v>
      </c>
      <c r="Q64" s="96">
        <v>1</v>
      </c>
      <c r="R64" s="161">
        <v>100</v>
      </c>
      <c r="S64" s="148" t="s">
        <v>153</v>
      </c>
      <c r="T64" s="103" t="s">
        <v>555</v>
      </c>
      <c r="U64" s="75" t="s">
        <v>157</v>
      </c>
      <c r="V64" s="149">
        <v>2</v>
      </c>
    </row>
    <row r="65" spans="1:22" ht="18" customHeight="1" x14ac:dyDescent="0.35">
      <c r="A65" s="93">
        <v>16</v>
      </c>
      <c r="B65" s="145" t="s">
        <v>555</v>
      </c>
      <c r="C65" s="163">
        <v>124</v>
      </c>
      <c r="D65" s="93" t="s">
        <v>139</v>
      </c>
      <c r="E65" s="93" t="s">
        <v>549</v>
      </c>
      <c r="F65" s="94" t="s">
        <v>556</v>
      </c>
      <c r="G65" s="94" t="s">
        <v>150</v>
      </c>
      <c r="H65" s="95"/>
      <c r="I65" s="95"/>
      <c r="J65" s="160"/>
      <c r="K65" s="95">
        <v>0.1</v>
      </c>
      <c r="L65" s="95">
        <v>0.25</v>
      </c>
      <c r="M65" s="160">
        <v>2.5000000000000001E-2</v>
      </c>
      <c r="N65" s="160"/>
      <c r="O65" s="96">
        <v>1</v>
      </c>
      <c r="P65" s="97">
        <v>50</v>
      </c>
      <c r="Q65" s="96">
        <v>1</v>
      </c>
      <c r="R65" s="161">
        <v>50</v>
      </c>
      <c r="S65" s="148" t="s">
        <v>153</v>
      </c>
      <c r="T65" s="164"/>
      <c r="U65" s="75" t="s">
        <v>157</v>
      </c>
      <c r="V65" s="149">
        <v>1</v>
      </c>
    </row>
    <row r="66" spans="1:22" ht="18" customHeight="1" x14ac:dyDescent="0.35">
      <c r="A66" s="93">
        <v>19</v>
      </c>
      <c r="B66" s="145" t="s">
        <v>555</v>
      </c>
      <c r="C66" s="163">
        <v>126</v>
      </c>
      <c r="D66" s="93" t="s">
        <v>139</v>
      </c>
      <c r="E66" s="93" t="s">
        <v>549</v>
      </c>
      <c r="F66" s="94" t="s">
        <v>556</v>
      </c>
      <c r="G66" s="94" t="s">
        <v>151</v>
      </c>
      <c r="H66" s="95"/>
      <c r="I66" s="95"/>
      <c r="J66" s="160"/>
      <c r="K66" s="95">
        <v>0.2</v>
      </c>
      <c r="L66" s="95">
        <v>0.2</v>
      </c>
      <c r="M66" s="160">
        <v>4.0000000000000008E-2</v>
      </c>
      <c r="N66" s="179">
        <v>3.9509375000000006E-2</v>
      </c>
      <c r="O66" s="96">
        <v>2</v>
      </c>
      <c r="P66" s="97">
        <v>50</v>
      </c>
      <c r="Q66" s="96">
        <v>1</v>
      </c>
      <c r="R66" s="161">
        <v>100</v>
      </c>
      <c r="S66" s="148" t="s">
        <v>153</v>
      </c>
      <c r="U66" s="75" t="s">
        <v>157</v>
      </c>
      <c r="V66" s="149">
        <v>2</v>
      </c>
    </row>
    <row r="67" spans="1:22" ht="18" customHeight="1" x14ac:dyDescent="0.35">
      <c r="A67" s="93">
        <v>4</v>
      </c>
      <c r="B67" s="145" t="s">
        <v>558</v>
      </c>
      <c r="C67" s="163">
        <v>140</v>
      </c>
      <c r="D67" s="93" t="s">
        <v>139</v>
      </c>
      <c r="E67" s="93" t="s">
        <v>549</v>
      </c>
      <c r="F67" s="94" t="s">
        <v>557</v>
      </c>
      <c r="G67" s="94" t="s">
        <v>152</v>
      </c>
      <c r="H67" s="95"/>
      <c r="I67" s="95"/>
      <c r="J67" s="160"/>
      <c r="K67" s="95">
        <v>0.2</v>
      </c>
      <c r="L67" s="95">
        <v>0.2</v>
      </c>
      <c r="M67" s="160">
        <v>4.0000000000000008E-2</v>
      </c>
      <c r="N67" s="160"/>
      <c r="O67" s="96">
        <v>2</v>
      </c>
      <c r="P67" s="97">
        <v>50</v>
      </c>
      <c r="Q67" s="96">
        <v>1</v>
      </c>
      <c r="R67" s="161">
        <v>100</v>
      </c>
      <c r="S67" s="148" t="s">
        <v>153</v>
      </c>
      <c r="T67" s="164"/>
      <c r="U67" s="75" t="s">
        <v>157</v>
      </c>
      <c r="V67" s="149">
        <v>2</v>
      </c>
    </row>
    <row r="68" spans="1:22" ht="18" customHeight="1" x14ac:dyDescent="0.35">
      <c r="A68" s="93">
        <v>13</v>
      </c>
      <c r="B68" s="145" t="s">
        <v>562</v>
      </c>
      <c r="C68" s="163">
        <v>10</v>
      </c>
      <c r="D68" s="93" t="s">
        <v>172</v>
      </c>
      <c r="E68" s="93" t="s">
        <v>563</v>
      </c>
      <c r="F68" s="94" t="s">
        <v>564</v>
      </c>
      <c r="G68" s="94" t="s">
        <v>151</v>
      </c>
      <c r="H68" s="95"/>
      <c r="I68" s="95"/>
      <c r="J68" s="160"/>
      <c r="K68" s="95">
        <v>0.35</v>
      </c>
      <c r="L68" s="95">
        <v>0.75</v>
      </c>
      <c r="M68" s="160">
        <v>0.26249999999999996</v>
      </c>
      <c r="N68" s="179">
        <v>5.2499999999999963E-2</v>
      </c>
      <c r="O68" s="96">
        <v>1</v>
      </c>
      <c r="P68" s="97">
        <v>50</v>
      </c>
      <c r="Q68" s="96">
        <v>1</v>
      </c>
      <c r="R68" s="161">
        <v>50</v>
      </c>
      <c r="S68" s="148" t="s">
        <v>153</v>
      </c>
      <c r="T68" s="164"/>
      <c r="U68" s="75" t="s">
        <v>67</v>
      </c>
      <c r="V68" s="149">
        <v>1</v>
      </c>
    </row>
    <row r="69" spans="1:22" ht="18" customHeight="1" x14ac:dyDescent="0.35">
      <c r="A69" s="93">
        <v>35</v>
      </c>
      <c r="B69" s="145" t="s">
        <v>562</v>
      </c>
      <c r="C69" s="163">
        <v>26</v>
      </c>
      <c r="D69" s="93" t="s">
        <v>172</v>
      </c>
      <c r="E69" s="93" t="s">
        <v>563</v>
      </c>
      <c r="F69" s="94" t="s">
        <v>565</v>
      </c>
      <c r="G69" s="94" t="s">
        <v>151</v>
      </c>
      <c r="H69" s="95"/>
      <c r="I69" s="95"/>
      <c r="J69" s="160"/>
      <c r="K69" s="95">
        <v>0.2</v>
      </c>
      <c r="L69" s="95">
        <v>0.2</v>
      </c>
      <c r="M69" s="160">
        <v>4.0000000000000008E-2</v>
      </c>
      <c r="N69" s="179">
        <v>3.2150000000000005E-2</v>
      </c>
      <c r="O69" s="96">
        <v>2</v>
      </c>
      <c r="P69" s="97">
        <v>50</v>
      </c>
      <c r="Q69" s="96">
        <v>1</v>
      </c>
      <c r="R69" s="161">
        <v>100</v>
      </c>
      <c r="S69" s="148" t="s">
        <v>153</v>
      </c>
      <c r="U69" s="75" t="s">
        <v>67</v>
      </c>
      <c r="V69" s="149">
        <v>2</v>
      </c>
    </row>
    <row r="70" spans="1:22" ht="18" customHeight="1" x14ac:dyDescent="0.35">
      <c r="A70" s="93">
        <v>17</v>
      </c>
      <c r="B70" s="145" t="s">
        <v>567</v>
      </c>
      <c r="C70" s="163">
        <v>12</v>
      </c>
      <c r="D70" s="93" t="s">
        <v>189</v>
      </c>
      <c r="E70" s="93" t="s">
        <v>568</v>
      </c>
      <c r="F70" s="94" t="s">
        <v>569</v>
      </c>
      <c r="G70" s="94" t="s">
        <v>151</v>
      </c>
      <c r="H70" s="95"/>
      <c r="I70" s="95"/>
      <c r="J70" s="160"/>
      <c r="K70" s="95">
        <v>0.35</v>
      </c>
      <c r="L70" s="95">
        <v>0.48</v>
      </c>
      <c r="M70" s="160">
        <v>0.16799999999999998</v>
      </c>
      <c r="N70" s="179">
        <v>4.7999999999999987E-2</v>
      </c>
      <c r="O70" s="96">
        <v>1</v>
      </c>
      <c r="P70" s="97">
        <v>50</v>
      </c>
      <c r="Q70" s="96">
        <v>1</v>
      </c>
      <c r="R70" s="161">
        <v>50</v>
      </c>
      <c r="S70" s="148" t="s">
        <v>153</v>
      </c>
      <c r="U70" s="75" t="s">
        <v>157</v>
      </c>
      <c r="V70" s="149">
        <v>1</v>
      </c>
    </row>
    <row r="71" spans="1:22" ht="18" customHeight="1" x14ac:dyDescent="0.35">
      <c r="A71" s="93">
        <v>13</v>
      </c>
      <c r="B71" s="145" t="s">
        <v>572</v>
      </c>
      <c r="C71" s="163">
        <v>11</v>
      </c>
      <c r="D71" s="93" t="s">
        <v>532</v>
      </c>
      <c r="E71" s="93" t="s">
        <v>573</v>
      </c>
      <c r="F71" s="94" t="s">
        <v>78</v>
      </c>
      <c r="G71" s="94" t="s">
        <v>152</v>
      </c>
      <c r="H71" s="95"/>
      <c r="I71" s="95"/>
      <c r="J71" s="160"/>
      <c r="K71" s="95">
        <v>0.15</v>
      </c>
      <c r="L71" s="95">
        <v>0.15</v>
      </c>
      <c r="M71" s="160">
        <v>2.2499999999999999E-2</v>
      </c>
      <c r="N71" s="160"/>
      <c r="O71" s="96">
        <v>2</v>
      </c>
      <c r="P71" s="97">
        <v>50</v>
      </c>
      <c r="Q71" s="96">
        <v>1</v>
      </c>
      <c r="R71" s="161">
        <v>100</v>
      </c>
      <c r="S71" s="148" t="s">
        <v>153</v>
      </c>
      <c r="U71" s="75" t="s">
        <v>157</v>
      </c>
      <c r="V71" s="149">
        <v>2</v>
      </c>
    </row>
    <row r="72" spans="1:22" ht="18" customHeight="1" x14ac:dyDescent="0.35">
      <c r="A72" s="93">
        <v>19</v>
      </c>
      <c r="B72" s="145" t="s">
        <v>576</v>
      </c>
      <c r="C72" s="163">
        <v>15</v>
      </c>
      <c r="D72" s="93" t="s">
        <v>186</v>
      </c>
      <c r="E72" s="93" t="s">
        <v>575</v>
      </c>
      <c r="F72" s="94" t="s">
        <v>78</v>
      </c>
      <c r="G72" s="94" t="s">
        <v>151</v>
      </c>
      <c r="H72" s="95"/>
      <c r="I72" s="95"/>
      <c r="J72" s="160"/>
      <c r="K72" s="95">
        <v>0.25</v>
      </c>
      <c r="L72" s="95">
        <v>0.25</v>
      </c>
      <c r="M72" s="160">
        <v>6.25E-2</v>
      </c>
      <c r="N72" s="179">
        <v>4.2234669999999995E-2</v>
      </c>
      <c r="O72" s="96">
        <v>2</v>
      </c>
      <c r="P72" s="97">
        <v>50</v>
      </c>
      <c r="Q72" s="96">
        <v>1</v>
      </c>
      <c r="R72" s="161">
        <v>100</v>
      </c>
      <c r="S72" s="148" t="s">
        <v>153</v>
      </c>
      <c r="T72" s="164"/>
      <c r="U72" s="75" t="s">
        <v>157</v>
      </c>
      <c r="V72" s="149">
        <v>2</v>
      </c>
    </row>
    <row r="73" spans="1:22" ht="18" customHeight="1" x14ac:dyDescent="0.35">
      <c r="A73" s="93">
        <v>25</v>
      </c>
      <c r="B73" s="145" t="s">
        <v>577</v>
      </c>
      <c r="C73" s="163">
        <v>20</v>
      </c>
      <c r="D73" s="93" t="s">
        <v>187</v>
      </c>
      <c r="E73" s="93" t="s">
        <v>575</v>
      </c>
      <c r="F73" s="94" t="s">
        <v>78</v>
      </c>
      <c r="G73" s="94" t="s">
        <v>151</v>
      </c>
      <c r="H73" s="95"/>
      <c r="I73" s="95"/>
      <c r="J73" s="160"/>
      <c r="K73" s="95">
        <v>0.2</v>
      </c>
      <c r="L73" s="95">
        <v>0.25</v>
      </c>
      <c r="M73" s="160">
        <v>0.05</v>
      </c>
      <c r="N73" s="179">
        <v>4.8037500000000004E-2</v>
      </c>
      <c r="O73" s="96">
        <v>2</v>
      </c>
      <c r="P73" s="97">
        <v>50</v>
      </c>
      <c r="Q73" s="96">
        <v>1</v>
      </c>
      <c r="R73" s="161">
        <v>100</v>
      </c>
      <c r="S73" s="148" t="s">
        <v>550</v>
      </c>
      <c r="U73" s="75" t="s">
        <v>157</v>
      </c>
      <c r="V73" s="149">
        <v>2</v>
      </c>
    </row>
    <row r="74" spans="1:22" ht="18" customHeight="1" x14ac:dyDescent="0.35">
      <c r="A74" s="93">
        <v>22</v>
      </c>
      <c r="B74" s="145" t="s">
        <v>579</v>
      </c>
      <c r="C74" s="163">
        <v>18</v>
      </c>
      <c r="D74" s="93" t="s">
        <v>172</v>
      </c>
      <c r="E74" s="93" t="s">
        <v>575</v>
      </c>
      <c r="F74" s="94" t="s">
        <v>78</v>
      </c>
      <c r="G74" s="94" t="s">
        <v>151</v>
      </c>
      <c r="H74" s="95"/>
      <c r="I74" s="95"/>
      <c r="J74" s="160"/>
      <c r="K74" s="95">
        <v>0.2</v>
      </c>
      <c r="L74" s="95">
        <v>0.4</v>
      </c>
      <c r="M74" s="160">
        <v>8.0000000000000016E-2</v>
      </c>
      <c r="N74" s="179">
        <v>4.933667500000001E-2</v>
      </c>
      <c r="O74" s="96">
        <v>2</v>
      </c>
      <c r="P74" s="97">
        <v>50</v>
      </c>
      <c r="Q74" s="96">
        <v>1</v>
      </c>
      <c r="R74" s="161">
        <v>100</v>
      </c>
      <c r="S74" s="148" t="s">
        <v>153</v>
      </c>
      <c r="T74" s="164"/>
      <c r="U74" s="75" t="s">
        <v>157</v>
      </c>
      <c r="V74" s="149">
        <v>2</v>
      </c>
    </row>
    <row r="75" spans="1:22" ht="18" customHeight="1" x14ac:dyDescent="0.35">
      <c r="A75" s="93">
        <v>15</v>
      </c>
      <c r="B75" s="145" t="s">
        <v>580</v>
      </c>
      <c r="C75" s="163">
        <v>11</v>
      </c>
      <c r="D75" s="93" t="s">
        <v>72</v>
      </c>
      <c r="E75" s="93" t="s">
        <v>581</v>
      </c>
      <c r="F75" s="94" t="s">
        <v>78</v>
      </c>
      <c r="G75" s="94" t="s">
        <v>151</v>
      </c>
      <c r="H75" s="95"/>
      <c r="I75" s="95"/>
      <c r="J75" s="160"/>
      <c r="K75" s="95">
        <v>0.26</v>
      </c>
      <c r="L75" s="95">
        <v>0.28000000000000003</v>
      </c>
      <c r="M75" s="160">
        <v>7.2800000000000004E-2</v>
      </c>
      <c r="N75" s="179">
        <v>3.2799999999999996E-2</v>
      </c>
      <c r="O75" s="96">
        <v>1</v>
      </c>
      <c r="P75" s="97">
        <v>50</v>
      </c>
      <c r="Q75" s="96">
        <v>1</v>
      </c>
      <c r="R75" s="161">
        <v>50</v>
      </c>
      <c r="S75" s="148" t="s">
        <v>153</v>
      </c>
      <c r="T75" s="164"/>
      <c r="U75" s="75" t="s">
        <v>157</v>
      </c>
      <c r="V75" s="149">
        <v>1</v>
      </c>
    </row>
    <row r="76" spans="1:22" ht="18" customHeight="1" x14ac:dyDescent="0.35">
      <c r="A76" s="93">
        <v>25</v>
      </c>
      <c r="B76" s="145" t="s">
        <v>580</v>
      </c>
      <c r="C76" s="163">
        <v>19</v>
      </c>
      <c r="D76" s="93" t="s">
        <v>72</v>
      </c>
      <c r="E76" s="93" t="s">
        <v>581</v>
      </c>
      <c r="F76" s="94" t="s">
        <v>78</v>
      </c>
      <c r="G76" s="94" t="s">
        <v>151</v>
      </c>
      <c r="H76" s="95"/>
      <c r="I76" s="95"/>
      <c r="J76" s="160"/>
      <c r="K76" s="95">
        <v>0.2</v>
      </c>
      <c r="L76" s="95">
        <v>0.3</v>
      </c>
      <c r="M76" s="160">
        <v>0.06</v>
      </c>
      <c r="N76" s="179">
        <v>3.9602004999999996E-2</v>
      </c>
      <c r="O76" s="96">
        <v>2</v>
      </c>
      <c r="P76" s="97">
        <v>50</v>
      </c>
      <c r="Q76" s="96">
        <v>1</v>
      </c>
      <c r="R76" s="161">
        <v>100</v>
      </c>
      <c r="S76" s="148" t="s">
        <v>153</v>
      </c>
      <c r="T76" s="164"/>
      <c r="U76" s="75" t="s">
        <v>157</v>
      </c>
      <c r="V76" s="149">
        <v>2</v>
      </c>
    </row>
    <row r="77" spans="1:22" ht="18" customHeight="1" x14ac:dyDescent="0.35">
      <c r="A77" s="93">
        <v>28</v>
      </c>
      <c r="B77" s="145" t="s">
        <v>580</v>
      </c>
      <c r="C77" s="163">
        <v>22</v>
      </c>
      <c r="D77" s="93" t="s">
        <v>72</v>
      </c>
      <c r="E77" s="93" t="s">
        <v>581</v>
      </c>
      <c r="F77" s="94" t="s">
        <v>78</v>
      </c>
      <c r="G77" s="94" t="s">
        <v>152</v>
      </c>
      <c r="H77" s="95"/>
      <c r="I77" s="95"/>
      <c r="J77" s="160"/>
      <c r="K77" s="95">
        <v>0.1</v>
      </c>
      <c r="L77" s="95">
        <v>0.12</v>
      </c>
      <c r="M77" s="160">
        <v>1.2E-2</v>
      </c>
      <c r="N77" s="160"/>
      <c r="O77" s="96">
        <v>2</v>
      </c>
      <c r="P77" s="97">
        <v>50</v>
      </c>
      <c r="Q77" s="96">
        <v>1</v>
      </c>
      <c r="R77" s="161">
        <v>100</v>
      </c>
      <c r="S77" s="148" t="s">
        <v>153</v>
      </c>
      <c r="U77" s="75" t="s">
        <v>157</v>
      </c>
      <c r="V77" s="149">
        <v>2</v>
      </c>
    </row>
    <row r="78" spans="1:22" ht="18" customHeight="1" x14ac:dyDescent="0.35">
      <c r="A78" s="93">
        <v>18</v>
      </c>
      <c r="B78" s="145" t="s">
        <v>582</v>
      </c>
      <c r="C78" s="163">
        <v>14</v>
      </c>
      <c r="D78" s="93" t="s">
        <v>70</v>
      </c>
      <c r="E78" s="93" t="s">
        <v>581</v>
      </c>
      <c r="F78" s="94" t="s">
        <v>78</v>
      </c>
      <c r="G78" s="94" t="s">
        <v>151</v>
      </c>
      <c r="H78" s="95"/>
      <c r="I78" s="95"/>
      <c r="J78" s="160"/>
      <c r="K78" s="95">
        <v>0.2</v>
      </c>
      <c r="L78" s="95">
        <v>0.3</v>
      </c>
      <c r="M78" s="160">
        <v>0.06</v>
      </c>
      <c r="N78" s="179">
        <v>3.9999999999999994E-2</v>
      </c>
      <c r="O78" s="96">
        <v>2</v>
      </c>
      <c r="P78" s="97">
        <v>50</v>
      </c>
      <c r="Q78" s="96">
        <v>1</v>
      </c>
      <c r="R78" s="161">
        <v>100</v>
      </c>
      <c r="S78" s="148" t="s">
        <v>153</v>
      </c>
      <c r="T78" s="164"/>
      <c r="U78" s="75" t="s">
        <v>157</v>
      </c>
      <c r="V78" s="149">
        <v>2</v>
      </c>
    </row>
    <row r="79" spans="1:22" ht="18" customHeight="1" x14ac:dyDescent="0.35">
      <c r="A79" s="93">
        <v>24</v>
      </c>
      <c r="B79" s="145" t="s">
        <v>582</v>
      </c>
      <c r="C79" s="163">
        <v>18</v>
      </c>
      <c r="D79" s="93" t="s">
        <v>70</v>
      </c>
      <c r="E79" s="93" t="s">
        <v>581</v>
      </c>
      <c r="F79" s="94" t="s">
        <v>78</v>
      </c>
      <c r="G79" s="94" t="s">
        <v>151</v>
      </c>
      <c r="H79" s="95"/>
      <c r="I79" s="95"/>
      <c r="J79" s="160"/>
      <c r="K79" s="95">
        <v>0.18</v>
      </c>
      <c r="L79" s="95">
        <v>0.3</v>
      </c>
      <c r="M79" s="160">
        <v>5.3999999999999999E-2</v>
      </c>
      <c r="N79" s="179">
        <v>3.3469339999999993E-2</v>
      </c>
      <c r="O79" s="96">
        <v>2</v>
      </c>
      <c r="P79" s="97">
        <v>50</v>
      </c>
      <c r="Q79" s="96">
        <v>1</v>
      </c>
      <c r="R79" s="161">
        <v>100</v>
      </c>
      <c r="S79" s="148" t="s">
        <v>153</v>
      </c>
      <c r="U79" s="75" t="s">
        <v>157</v>
      </c>
      <c r="V79" s="149">
        <v>2</v>
      </c>
    </row>
    <row r="80" spans="1:22" ht="18" customHeight="1" x14ac:dyDescent="0.35">
      <c r="A80" s="93">
        <v>14</v>
      </c>
      <c r="B80" s="145" t="s">
        <v>583</v>
      </c>
      <c r="C80" s="163">
        <v>10</v>
      </c>
      <c r="D80" s="93" t="s">
        <v>80</v>
      </c>
      <c r="E80" s="93" t="s">
        <v>581</v>
      </c>
      <c r="F80" s="94" t="s">
        <v>78</v>
      </c>
      <c r="G80" s="94" t="s">
        <v>151</v>
      </c>
      <c r="H80" s="95"/>
      <c r="I80" s="95"/>
      <c r="J80" s="160"/>
      <c r="K80" s="95">
        <v>0.28000000000000003</v>
      </c>
      <c r="L80" s="95">
        <v>0.3</v>
      </c>
      <c r="M80" s="160">
        <v>8.4000000000000005E-2</v>
      </c>
      <c r="N80" s="179">
        <v>4.3999999999999997E-2</v>
      </c>
      <c r="O80" s="96">
        <v>1</v>
      </c>
      <c r="P80" s="97">
        <v>50</v>
      </c>
      <c r="Q80" s="96">
        <v>1</v>
      </c>
      <c r="R80" s="161">
        <v>50</v>
      </c>
      <c r="S80" s="148" t="s">
        <v>153</v>
      </c>
      <c r="T80" s="164"/>
      <c r="U80" s="75" t="s">
        <v>157</v>
      </c>
      <c r="V80" s="149">
        <v>1</v>
      </c>
    </row>
    <row r="81" spans="1:22" ht="18" customHeight="1" x14ac:dyDescent="0.35">
      <c r="A81" s="93">
        <v>4</v>
      </c>
      <c r="B81" s="145" t="s">
        <v>589</v>
      </c>
      <c r="C81" s="163">
        <v>3</v>
      </c>
      <c r="D81" s="93" t="s">
        <v>376</v>
      </c>
      <c r="E81" s="93" t="s">
        <v>590</v>
      </c>
      <c r="F81" s="94" t="s">
        <v>263</v>
      </c>
      <c r="G81" s="94" t="s">
        <v>151</v>
      </c>
      <c r="H81" s="95"/>
      <c r="I81" s="95"/>
      <c r="J81" s="160"/>
      <c r="K81" s="95">
        <v>0.2</v>
      </c>
      <c r="L81" s="95">
        <v>0.3</v>
      </c>
      <c r="M81" s="160">
        <v>0.06</v>
      </c>
      <c r="N81" s="179">
        <v>5.2149999999999995E-2</v>
      </c>
      <c r="O81" s="96">
        <v>2</v>
      </c>
      <c r="P81" s="97">
        <v>50</v>
      </c>
      <c r="Q81" s="96">
        <v>1</v>
      </c>
      <c r="R81" s="161">
        <v>100</v>
      </c>
      <c r="S81" s="148" t="s">
        <v>153</v>
      </c>
      <c r="U81" s="75" t="s">
        <v>157</v>
      </c>
      <c r="V81" s="149">
        <v>2</v>
      </c>
    </row>
    <row r="84" spans="1:22" ht="18" customHeight="1" x14ac:dyDescent="0.35">
      <c r="A84" s="93">
        <v>3</v>
      </c>
      <c r="B84" s="145" t="s">
        <v>621</v>
      </c>
      <c r="C84" s="163"/>
      <c r="D84" s="93" t="s">
        <v>454</v>
      </c>
      <c r="E84" s="194" t="s">
        <v>622</v>
      </c>
      <c r="F84" s="94" t="s">
        <v>515</v>
      </c>
      <c r="G84" s="94" t="s">
        <v>151</v>
      </c>
      <c r="H84" s="95"/>
      <c r="I84" s="95"/>
      <c r="J84" s="160"/>
      <c r="K84" s="95">
        <v>0.3</v>
      </c>
      <c r="L84" s="95">
        <v>0.3</v>
      </c>
      <c r="M84" s="160">
        <v>0.09</v>
      </c>
      <c r="N84" s="192">
        <v>5.4675000000000001E-2</v>
      </c>
      <c r="O84" s="96">
        <v>1</v>
      </c>
      <c r="P84" s="97">
        <v>50</v>
      </c>
      <c r="Q84" s="96">
        <v>1</v>
      </c>
      <c r="R84" s="161">
        <v>50</v>
      </c>
      <c r="S84" s="148" t="s">
        <v>153</v>
      </c>
      <c r="T84" s="125" t="s">
        <v>621</v>
      </c>
      <c r="U84" s="75" t="s">
        <v>67</v>
      </c>
      <c r="V84" s="149">
        <v>1</v>
      </c>
    </row>
    <row r="85" spans="1:22" ht="18" customHeight="1" x14ac:dyDescent="0.35">
      <c r="A85" s="93">
        <v>4</v>
      </c>
      <c r="B85" s="145" t="s">
        <v>625</v>
      </c>
      <c r="C85" s="163"/>
      <c r="D85" s="93" t="s">
        <v>124</v>
      </c>
      <c r="E85" s="194" t="s">
        <v>626</v>
      </c>
      <c r="F85" s="94" t="s">
        <v>278</v>
      </c>
      <c r="G85" s="94" t="s">
        <v>151</v>
      </c>
      <c r="H85" s="95"/>
      <c r="I85" s="95"/>
      <c r="J85" s="160"/>
      <c r="K85" s="95" t="s">
        <v>496</v>
      </c>
      <c r="L85" s="95"/>
      <c r="M85" s="160">
        <v>7.3024624999999996E-2</v>
      </c>
      <c r="N85" s="160">
        <v>8.3264949999999754E-3</v>
      </c>
      <c r="O85" s="96">
        <v>2</v>
      </c>
      <c r="P85" s="97">
        <v>50</v>
      </c>
      <c r="Q85" s="96">
        <v>1</v>
      </c>
      <c r="R85" s="161">
        <v>100</v>
      </c>
      <c r="S85" s="148" t="s">
        <v>153</v>
      </c>
      <c r="T85" s="125" t="s">
        <v>625</v>
      </c>
      <c r="U85" s="75" t="s">
        <v>157</v>
      </c>
      <c r="V85" s="149">
        <v>2</v>
      </c>
    </row>
    <row r="86" spans="1:22" ht="18" customHeight="1" x14ac:dyDescent="0.35">
      <c r="A86" s="93">
        <v>4</v>
      </c>
      <c r="B86" s="145" t="s">
        <v>627</v>
      </c>
      <c r="C86" s="163"/>
      <c r="D86" s="93" t="s">
        <v>80</v>
      </c>
      <c r="E86" s="194" t="s">
        <v>626</v>
      </c>
      <c r="F86" s="94" t="s">
        <v>278</v>
      </c>
      <c r="G86" s="94" t="s">
        <v>151</v>
      </c>
      <c r="H86" s="95"/>
      <c r="I86" s="95"/>
      <c r="J86" s="160"/>
      <c r="K86" s="95" t="s">
        <v>496</v>
      </c>
      <c r="L86" s="95"/>
      <c r="M86" s="160">
        <v>7.3024624999999996E-2</v>
      </c>
      <c r="N86" s="160">
        <v>8.3264949999999754E-3</v>
      </c>
      <c r="O86" s="96">
        <v>2</v>
      </c>
      <c r="P86" s="97">
        <v>50</v>
      </c>
      <c r="Q86" s="96">
        <v>1</v>
      </c>
      <c r="R86" s="161">
        <v>100</v>
      </c>
      <c r="S86" s="148" t="s">
        <v>153</v>
      </c>
      <c r="T86" s="125" t="s">
        <v>627</v>
      </c>
      <c r="U86" s="75" t="s">
        <v>157</v>
      </c>
      <c r="V86" s="149">
        <v>2</v>
      </c>
    </row>
    <row r="87" spans="1:22" ht="18" customHeight="1" x14ac:dyDescent="0.35">
      <c r="A87" s="93">
        <v>4</v>
      </c>
      <c r="B87" s="145" t="s">
        <v>628</v>
      </c>
      <c r="C87" s="163"/>
      <c r="D87" s="93" t="s">
        <v>70</v>
      </c>
      <c r="E87" s="194" t="s">
        <v>626</v>
      </c>
      <c r="F87" s="94" t="s">
        <v>278</v>
      </c>
      <c r="G87" s="94" t="s">
        <v>151</v>
      </c>
      <c r="H87" s="95"/>
      <c r="I87" s="95"/>
      <c r="J87" s="160"/>
      <c r="K87" s="95" t="s">
        <v>496</v>
      </c>
      <c r="L87" s="95"/>
      <c r="M87" s="160">
        <v>7.3024624999999996E-2</v>
      </c>
      <c r="N87" s="160">
        <v>8.3264949999999754E-3</v>
      </c>
      <c r="O87" s="96">
        <v>2</v>
      </c>
      <c r="P87" s="97">
        <v>50</v>
      </c>
      <c r="Q87" s="96">
        <v>1</v>
      </c>
      <c r="R87" s="161">
        <v>100</v>
      </c>
      <c r="S87" s="148" t="s">
        <v>153</v>
      </c>
      <c r="T87" s="125" t="s">
        <v>628</v>
      </c>
      <c r="U87" s="75" t="s">
        <v>157</v>
      </c>
      <c r="V87" s="149">
        <v>2</v>
      </c>
    </row>
    <row r="88" spans="1:22" ht="18" customHeight="1" x14ac:dyDescent="0.35">
      <c r="A88" s="93">
        <v>4</v>
      </c>
      <c r="B88" s="145" t="s">
        <v>629</v>
      </c>
      <c r="C88" s="163"/>
      <c r="D88" s="93" t="s">
        <v>72</v>
      </c>
      <c r="E88" s="194" t="s">
        <v>626</v>
      </c>
      <c r="F88" s="94" t="s">
        <v>278</v>
      </c>
      <c r="G88" s="94" t="s">
        <v>151</v>
      </c>
      <c r="H88" s="95"/>
      <c r="I88" s="95"/>
      <c r="J88" s="160"/>
      <c r="K88" s="95" t="s">
        <v>496</v>
      </c>
      <c r="L88" s="95"/>
      <c r="M88" s="160">
        <v>7.3024624999999996E-2</v>
      </c>
      <c r="N88" s="160">
        <v>8.3264949999999754E-3</v>
      </c>
      <c r="O88" s="96">
        <v>2</v>
      </c>
      <c r="P88" s="97">
        <v>50</v>
      </c>
      <c r="Q88" s="96">
        <v>1</v>
      </c>
      <c r="R88" s="161">
        <v>100</v>
      </c>
      <c r="S88" s="148" t="s">
        <v>153</v>
      </c>
      <c r="T88" s="125" t="s">
        <v>629</v>
      </c>
      <c r="U88" s="75" t="s">
        <v>157</v>
      </c>
      <c r="V88" s="149">
        <v>2</v>
      </c>
    </row>
    <row r="89" spans="1:22" ht="18" customHeight="1" x14ac:dyDescent="0.35">
      <c r="A89" s="93">
        <v>4</v>
      </c>
      <c r="B89" s="145" t="s">
        <v>630</v>
      </c>
      <c r="C89" s="163"/>
      <c r="D89" s="93" t="s">
        <v>172</v>
      </c>
      <c r="E89" s="194" t="s">
        <v>626</v>
      </c>
      <c r="F89" s="94" t="s">
        <v>278</v>
      </c>
      <c r="G89" s="94" t="s">
        <v>151</v>
      </c>
      <c r="H89" s="95"/>
      <c r="I89" s="95"/>
      <c r="J89" s="160"/>
      <c r="K89" s="95" t="s">
        <v>496</v>
      </c>
      <c r="L89" s="95"/>
      <c r="M89" s="160">
        <v>7.3024624999999996E-2</v>
      </c>
      <c r="N89" s="160">
        <v>4.0675559999999986E-2</v>
      </c>
      <c r="O89" s="96">
        <v>2</v>
      </c>
      <c r="P89" s="97">
        <v>50</v>
      </c>
      <c r="Q89" s="96">
        <v>1</v>
      </c>
      <c r="R89" s="161">
        <v>100</v>
      </c>
      <c r="S89" s="148" t="s">
        <v>153</v>
      </c>
      <c r="T89" s="125" t="s">
        <v>630</v>
      </c>
      <c r="U89" s="75" t="s">
        <v>157</v>
      </c>
      <c r="V89" s="149">
        <v>2</v>
      </c>
    </row>
    <row r="90" spans="1:22" ht="18" customHeight="1" x14ac:dyDescent="0.35">
      <c r="A90" s="93">
        <v>3</v>
      </c>
      <c r="B90" s="145" t="s">
        <v>631</v>
      </c>
      <c r="C90" s="163"/>
      <c r="D90" s="93" t="s">
        <v>188</v>
      </c>
      <c r="E90" s="194" t="s">
        <v>626</v>
      </c>
      <c r="F90" s="94" t="s">
        <v>278</v>
      </c>
      <c r="G90" s="94" t="s">
        <v>151</v>
      </c>
      <c r="H90" s="95"/>
      <c r="I90" s="95"/>
      <c r="J90" s="160"/>
      <c r="K90" s="95" t="s">
        <v>496</v>
      </c>
      <c r="L90" s="95"/>
      <c r="M90" s="160">
        <v>7.3024624999999996E-2</v>
      </c>
      <c r="N90" s="160">
        <v>4.0675559999999986E-2</v>
      </c>
      <c r="O90" s="96">
        <v>2</v>
      </c>
      <c r="P90" s="97">
        <v>50</v>
      </c>
      <c r="Q90" s="96">
        <v>1</v>
      </c>
      <c r="R90" s="161">
        <v>100</v>
      </c>
      <c r="S90" s="148" t="s">
        <v>153</v>
      </c>
      <c r="T90" s="125" t="s">
        <v>631</v>
      </c>
      <c r="U90" s="75" t="s">
        <v>157</v>
      </c>
      <c r="V90" s="149">
        <v>2</v>
      </c>
    </row>
    <row r="91" spans="1:22" ht="18" customHeight="1" x14ac:dyDescent="0.35">
      <c r="A91" s="93">
        <v>17</v>
      </c>
      <c r="B91" s="145" t="s">
        <v>631</v>
      </c>
      <c r="C91" s="163"/>
      <c r="D91" s="93" t="s">
        <v>188</v>
      </c>
      <c r="E91" s="194" t="s">
        <v>626</v>
      </c>
      <c r="F91" s="94" t="s">
        <v>166</v>
      </c>
      <c r="G91" s="94" t="s">
        <v>151</v>
      </c>
      <c r="H91" s="95"/>
      <c r="I91" s="95"/>
      <c r="J91" s="160"/>
      <c r="K91" s="95">
        <v>0.2</v>
      </c>
      <c r="L91" s="95">
        <v>0.2</v>
      </c>
      <c r="M91" s="160">
        <v>4.0000000000000008E-2</v>
      </c>
      <c r="N91" s="160">
        <v>3.5584375000000008E-2</v>
      </c>
      <c r="O91" s="96">
        <v>1</v>
      </c>
      <c r="P91" s="97">
        <v>50</v>
      </c>
      <c r="Q91" s="96">
        <v>1</v>
      </c>
      <c r="R91" s="161">
        <v>50</v>
      </c>
      <c r="S91" s="148" t="s">
        <v>153</v>
      </c>
      <c r="T91" s="125" t="s">
        <v>631</v>
      </c>
      <c r="U91" s="75" t="s">
        <v>157</v>
      </c>
      <c r="V91" s="149">
        <v>1</v>
      </c>
    </row>
    <row r="92" spans="1:22" ht="18" customHeight="1" x14ac:dyDescent="0.35">
      <c r="A92" s="93">
        <v>19</v>
      </c>
      <c r="B92" s="145" t="s">
        <v>631</v>
      </c>
      <c r="C92" s="163"/>
      <c r="D92" s="93" t="s">
        <v>188</v>
      </c>
      <c r="E92" s="194" t="s">
        <v>626</v>
      </c>
      <c r="F92" s="94" t="s">
        <v>166</v>
      </c>
      <c r="G92" s="94" t="s">
        <v>151</v>
      </c>
      <c r="H92" s="95"/>
      <c r="I92" s="95"/>
      <c r="J92" s="160"/>
      <c r="K92" s="95">
        <v>0.2</v>
      </c>
      <c r="L92" s="95">
        <v>0.2</v>
      </c>
      <c r="M92" s="160">
        <v>4.0000000000000008E-2</v>
      </c>
      <c r="N92" s="160">
        <v>3.8037500000000009E-2</v>
      </c>
      <c r="O92" s="96">
        <v>1</v>
      </c>
      <c r="P92" s="97">
        <v>50</v>
      </c>
      <c r="Q92" s="96">
        <v>1</v>
      </c>
      <c r="R92" s="161">
        <v>50</v>
      </c>
      <c r="S92" s="148" t="s">
        <v>153</v>
      </c>
      <c r="T92" s="125" t="s">
        <v>631</v>
      </c>
      <c r="U92" s="75" t="s">
        <v>157</v>
      </c>
      <c r="V92" s="149">
        <v>1</v>
      </c>
    </row>
    <row r="93" spans="1:22" ht="18" customHeight="1" x14ac:dyDescent="0.35">
      <c r="A93" s="93">
        <v>4</v>
      </c>
      <c r="B93" s="145" t="s">
        <v>632</v>
      </c>
      <c r="C93" s="163"/>
      <c r="D93" s="93" t="s">
        <v>285</v>
      </c>
      <c r="E93" s="194" t="s">
        <v>626</v>
      </c>
      <c r="F93" s="94" t="s">
        <v>278</v>
      </c>
      <c r="G93" s="94" t="s">
        <v>151</v>
      </c>
      <c r="H93" s="95"/>
      <c r="I93" s="95"/>
      <c r="J93" s="160"/>
      <c r="K93" s="95" t="s">
        <v>310</v>
      </c>
      <c r="L93" s="95"/>
      <c r="M93" s="160">
        <v>5.0645060000000006E-2</v>
      </c>
      <c r="N93" s="160">
        <v>3.2982560000000008E-2</v>
      </c>
      <c r="O93" s="96">
        <v>2</v>
      </c>
      <c r="P93" s="97">
        <v>50</v>
      </c>
      <c r="Q93" s="96">
        <v>1</v>
      </c>
      <c r="R93" s="161">
        <v>100</v>
      </c>
      <c r="S93" s="148" t="s">
        <v>153</v>
      </c>
      <c r="T93" s="125" t="s">
        <v>632</v>
      </c>
      <c r="U93" s="75" t="s">
        <v>157</v>
      </c>
      <c r="V93" s="149">
        <v>2</v>
      </c>
    </row>
    <row r="94" spans="1:22" ht="18" customHeight="1" x14ac:dyDescent="0.35">
      <c r="A94" s="93">
        <v>6</v>
      </c>
      <c r="B94" s="145" t="s">
        <v>632</v>
      </c>
      <c r="C94" s="163"/>
      <c r="D94" s="93" t="s">
        <v>285</v>
      </c>
      <c r="E94" s="194" t="s">
        <v>626</v>
      </c>
      <c r="F94" s="94" t="s">
        <v>278</v>
      </c>
      <c r="G94" s="94" t="s">
        <v>151</v>
      </c>
      <c r="H94" s="95"/>
      <c r="I94" s="95"/>
      <c r="J94" s="160"/>
      <c r="K94" s="95" t="s">
        <v>496</v>
      </c>
      <c r="L94" s="95"/>
      <c r="M94" s="160">
        <v>7.3024624999999996E-2</v>
      </c>
      <c r="N94" s="160">
        <v>4.0675559999999986E-2</v>
      </c>
      <c r="O94" s="96">
        <v>2</v>
      </c>
      <c r="P94" s="97">
        <v>50</v>
      </c>
      <c r="Q94" s="96">
        <v>1</v>
      </c>
      <c r="R94" s="161">
        <v>100</v>
      </c>
      <c r="S94" s="148" t="s">
        <v>153</v>
      </c>
      <c r="T94" s="125" t="s">
        <v>632</v>
      </c>
      <c r="U94" s="75" t="s">
        <v>157</v>
      </c>
      <c r="V94" s="149">
        <v>2</v>
      </c>
    </row>
    <row r="95" spans="1:22" ht="18" customHeight="1" x14ac:dyDescent="0.35">
      <c r="A95" s="93">
        <v>4</v>
      </c>
      <c r="B95" s="145" t="s">
        <v>633</v>
      </c>
      <c r="C95" s="163"/>
      <c r="D95" s="93" t="s">
        <v>178</v>
      </c>
      <c r="E95" s="194" t="s">
        <v>626</v>
      </c>
      <c r="F95" s="94" t="s">
        <v>278</v>
      </c>
      <c r="G95" s="94" t="s">
        <v>151</v>
      </c>
      <c r="H95" s="95"/>
      <c r="I95" s="95"/>
      <c r="J95" s="160"/>
      <c r="K95" s="95" t="s">
        <v>496</v>
      </c>
      <c r="L95" s="95"/>
      <c r="M95" s="160">
        <v>7.3024624999999996E-2</v>
      </c>
      <c r="N95" s="160">
        <v>8.3264949999999754E-3</v>
      </c>
      <c r="O95" s="96">
        <v>2</v>
      </c>
      <c r="P95" s="97">
        <v>50</v>
      </c>
      <c r="Q95" s="96">
        <v>1</v>
      </c>
      <c r="R95" s="161">
        <v>100</v>
      </c>
      <c r="S95" s="148" t="s">
        <v>153</v>
      </c>
      <c r="T95" s="125" t="s">
        <v>633</v>
      </c>
      <c r="U95" s="75" t="s">
        <v>157</v>
      </c>
      <c r="V95" s="149">
        <v>2</v>
      </c>
    </row>
    <row r="96" spans="1:22" ht="18" customHeight="1" x14ac:dyDescent="0.35">
      <c r="A96" s="93">
        <v>3</v>
      </c>
      <c r="B96" s="145" t="s">
        <v>637</v>
      </c>
      <c r="C96" s="163"/>
      <c r="D96" s="93" t="s">
        <v>187</v>
      </c>
      <c r="E96" s="194" t="s">
        <v>638</v>
      </c>
      <c r="F96" s="94" t="s">
        <v>278</v>
      </c>
      <c r="G96" s="94" t="s">
        <v>151</v>
      </c>
      <c r="H96" s="95"/>
      <c r="I96" s="95"/>
      <c r="J96" s="160"/>
      <c r="K96" s="95" t="s">
        <v>496</v>
      </c>
      <c r="L96" s="95"/>
      <c r="M96" s="160">
        <v>7.3024624999999996E-2</v>
      </c>
      <c r="N96" s="160">
        <v>4.0675559999999986E-2</v>
      </c>
      <c r="O96" s="96">
        <v>2</v>
      </c>
      <c r="P96" s="97">
        <v>50</v>
      </c>
      <c r="Q96" s="96">
        <v>1</v>
      </c>
      <c r="R96" s="161">
        <v>100</v>
      </c>
      <c r="S96" s="148" t="s">
        <v>153</v>
      </c>
      <c r="T96" s="125" t="s">
        <v>637</v>
      </c>
      <c r="U96" s="75" t="s">
        <v>157</v>
      </c>
      <c r="V96" s="149">
        <v>2</v>
      </c>
    </row>
    <row r="97" spans="1:22" ht="18" customHeight="1" x14ac:dyDescent="0.35">
      <c r="A97" s="93">
        <v>4</v>
      </c>
      <c r="B97" s="145" t="s">
        <v>639</v>
      </c>
      <c r="C97" s="163"/>
      <c r="D97" s="93" t="s">
        <v>186</v>
      </c>
      <c r="E97" s="194" t="s">
        <v>638</v>
      </c>
      <c r="F97" s="94" t="s">
        <v>278</v>
      </c>
      <c r="G97" s="94" t="s">
        <v>151</v>
      </c>
      <c r="H97" s="95"/>
      <c r="I97" s="95"/>
      <c r="J97" s="160"/>
      <c r="K97" s="95" t="s">
        <v>496</v>
      </c>
      <c r="L97" s="95"/>
      <c r="M97" s="160">
        <v>7.3024624999999996E-2</v>
      </c>
      <c r="N97" s="160">
        <v>4.0675559999999986E-2</v>
      </c>
      <c r="O97" s="96">
        <v>2</v>
      </c>
      <c r="P97" s="97">
        <v>50</v>
      </c>
      <c r="Q97" s="96">
        <v>1</v>
      </c>
      <c r="R97" s="161">
        <v>100</v>
      </c>
      <c r="S97" s="148" t="s">
        <v>153</v>
      </c>
      <c r="T97" s="125" t="s">
        <v>639</v>
      </c>
      <c r="U97" s="75" t="s">
        <v>157</v>
      </c>
      <c r="V97" s="149">
        <v>2</v>
      </c>
    </row>
    <row r="98" spans="1:22" ht="18" customHeight="1" x14ac:dyDescent="0.35">
      <c r="A98" s="93">
        <v>4</v>
      </c>
      <c r="B98" s="145" t="s">
        <v>640</v>
      </c>
      <c r="C98" s="163"/>
      <c r="D98" s="93" t="s">
        <v>120</v>
      </c>
      <c r="E98" s="194" t="s">
        <v>638</v>
      </c>
      <c r="F98" s="94" t="s">
        <v>278</v>
      </c>
      <c r="G98" s="94" t="s">
        <v>151</v>
      </c>
      <c r="H98" s="95"/>
      <c r="I98" s="95"/>
      <c r="J98" s="160"/>
      <c r="K98" s="95" t="s">
        <v>496</v>
      </c>
      <c r="L98" s="95"/>
      <c r="M98" s="160">
        <v>7.3024624999999996E-2</v>
      </c>
      <c r="N98" s="160">
        <v>8.3264949999999754E-3</v>
      </c>
      <c r="O98" s="96">
        <v>2</v>
      </c>
      <c r="P98" s="97">
        <v>50</v>
      </c>
      <c r="Q98" s="96">
        <v>1</v>
      </c>
      <c r="R98" s="161">
        <v>100</v>
      </c>
      <c r="S98" s="148" t="s">
        <v>153</v>
      </c>
      <c r="T98" s="125" t="s">
        <v>640</v>
      </c>
      <c r="U98" s="75" t="s">
        <v>157</v>
      </c>
      <c r="V98" s="149">
        <v>2</v>
      </c>
    </row>
    <row r="99" spans="1:22" ht="18" customHeight="1" x14ac:dyDescent="0.35">
      <c r="A99" s="93">
        <v>4</v>
      </c>
      <c r="B99" s="145" t="s">
        <v>641</v>
      </c>
      <c r="C99" s="163"/>
      <c r="D99" s="93" t="s">
        <v>607</v>
      </c>
      <c r="E99" s="194" t="s">
        <v>638</v>
      </c>
      <c r="F99" s="94" t="s">
        <v>278</v>
      </c>
      <c r="G99" s="94" t="s">
        <v>151</v>
      </c>
      <c r="H99" s="95"/>
      <c r="I99" s="95"/>
      <c r="J99" s="160"/>
      <c r="K99" s="95" t="s">
        <v>496</v>
      </c>
      <c r="L99" s="95"/>
      <c r="M99" s="160">
        <v>7.3024624999999996E-2</v>
      </c>
      <c r="N99" s="160">
        <v>4.0675559999999986E-2</v>
      </c>
      <c r="O99" s="96">
        <v>2</v>
      </c>
      <c r="P99" s="97">
        <v>50</v>
      </c>
      <c r="Q99" s="96">
        <v>1</v>
      </c>
      <c r="R99" s="161">
        <v>100</v>
      </c>
      <c r="S99" s="148" t="s">
        <v>153</v>
      </c>
      <c r="T99" s="125" t="s">
        <v>641</v>
      </c>
      <c r="U99" s="75" t="s">
        <v>157</v>
      </c>
      <c r="V99" s="149">
        <v>2</v>
      </c>
    </row>
    <row r="100" spans="1:22" ht="18" customHeight="1" x14ac:dyDescent="0.35">
      <c r="A100" s="93">
        <v>4</v>
      </c>
      <c r="B100" s="145" t="s">
        <v>642</v>
      </c>
      <c r="C100" s="163"/>
      <c r="D100" s="93" t="s">
        <v>608</v>
      </c>
      <c r="E100" s="194" t="s">
        <v>638</v>
      </c>
      <c r="F100" s="94" t="s">
        <v>278</v>
      </c>
      <c r="G100" s="94" t="s">
        <v>151</v>
      </c>
      <c r="H100" s="95"/>
      <c r="I100" s="95"/>
      <c r="J100" s="160"/>
      <c r="K100" s="95" t="s">
        <v>496</v>
      </c>
      <c r="L100" s="95"/>
      <c r="M100" s="160">
        <v>7.3024624999999996E-2</v>
      </c>
      <c r="N100" s="160">
        <v>4.0675559999999986E-2</v>
      </c>
      <c r="O100" s="96">
        <v>2</v>
      </c>
      <c r="P100" s="97">
        <v>50</v>
      </c>
      <c r="Q100" s="96">
        <v>1</v>
      </c>
      <c r="R100" s="161">
        <v>100</v>
      </c>
      <c r="S100" s="148" t="s">
        <v>153</v>
      </c>
      <c r="T100" s="125" t="s">
        <v>642</v>
      </c>
      <c r="U100" s="75" t="s">
        <v>157</v>
      </c>
      <c r="V100" s="149">
        <v>2</v>
      </c>
    </row>
    <row r="101" spans="1:22" ht="18" customHeight="1" x14ac:dyDescent="0.35">
      <c r="A101" s="93">
        <v>3</v>
      </c>
      <c r="B101" s="145" t="s">
        <v>643</v>
      </c>
      <c r="C101" s="163"/>
      <c r="D101" s="93" t="s">
        <v>448</v>
      </c>
      <c r="E101" s="194" t="s">
        <v>644</v>
      </c>
      <c r="F101" s="94" t="s">
        <v>515</v>
      </c>
      <c r="G101" s="94" t="s">
        <v>151</v>
      </c>
      <c r="H101" s="95"/>
      <c r="I101" s="95"/>
      <c r="J101" s="160"/>
      <c r="K101" s="95" t="s">
        <v>249</v>
      </c>
      <c r="L101" s="95"/>
      <c r="M101" s="160">
        <v>1.7662499999999998E-2</v>
      </c>
      <c r="N101" s="160">
        <v>7.2645049999999992E-3</v>
      </c>
      <c r="O101" s="96">
        <v>2</v>
      </c>
      <c r="P101" s="97">
        <v>50</v>
      </c>
      <c r="Q101" s="96">
        <v>1</v>
      </c>
      <c r="R101" s="161">
        <v>100</v>
      </c>
      <c r="S101" s="148" t="s">
        <v>153</v>
      </c>
      <c r="T101" s="125" t="s">
        <v>643</v>
      </c>
      <c r="U101" s="75" t="s">
        <v>157</v>
      </c>
      <c r="V101" s="149">
        <v>2</v>
      </c>
    </row>
    <row r="102" spans="1:22" ht="18" customHeight="1" x14ac:dyDescent="0.35">
      <c r="A102" s="93">
        <v>8</v>
      </c>
      <c r="B102" s="145" t="s">
        <v>643</v>
      </c>
      <c r="C102" s="163"/>
      <c r="D102" s="93" t="s">
        <v>448</v>
      </c>
      <c r="E102" s="194" t="s">
        <v>644</v>
      </c>
      <c r="F102" s="94" t="s">
        <v>515</v>
      </c>
      <c r="G102" s="94" t="s">
        <v>151</v>
      </c>
      <c r="H102" s="95"/>
      <c r="I102" s="95"/>
      <c r="J102" s="160"/>
      <c r="K102" s="95">
        <v>0.1</v>
      </c>
      <c r="L102" s="95">
        <v>0.2</v>
      </c>
      <c r="M102" s="160">
        <v>2.0000000000000004E-2</v>
      </c>
      <c r="N102" s="160">
        <v>1.0000000000000004E-2</v>
      </c>
      <c r="O102" s="96">
        <v>2</v>
      </c>
      <c r="P102" s="97">
        <v>50</v>
      </c>
      <c r="Q102" s="96">
        <v>1</v>
      </c>
      <c r="R102" s="161">
        <v>100</v>
      </c>
      <c r="S102" s="148" t="s">
        <v>153</v>
      </c>
      <c r="T102" s="125" t="s">
        <v>643</v>
      </c>
      <c r="U102" s="75" t="s">
        <v>157</v>
      </c>
      <c r="V102" s="149">
        <v>2</v>
      </c>
    </row>
    <row r="103" spans="1:22" ht="18" customHeight="1" x14ac:dyDescent="0.35">
      <c r="A103" s="93">
        <v>15</v>
      </c>
      <c r="B103" s="145" t="s">
        <v>643</v>
      </c>
      <c r="C103" s="163"/>
      <c r="D103" s="93" t="s">
        <v>448</v>
      </c>
      <c r="E103" s="194" t="s">
        <v>644</v>
      </c>
      <c r="F103" s="94" t="s">
        <v>515</v>
      </c>
      <c r="G103" s="94" t="s">
        <v>151</v>
      </c>
      <c r="H103" s="95"/>
      <c r="I103" s="95"/>
      <c r="J103" s="160"/>
      <c r="K103" s="95">
        <v>0.15</v>
      </c>
      <c r="L103" s="95">
        <v>0.35</v>
      </c>
      <c r="M103" s="160">
        <v>5.2499999999999998E-2</v>
      </c>
      <c r="N103" s="160">
        <v>3.2499999999999994E-2</v>
      </c>
      <c r="O103" s="96">
        <v>2</v>
      </c>
      <c r="P103" s="97">
        <v>50</v>
      </c>
      <c r="Q103" s="96">
        <v>1</v>
      </c>
      <c r="R103" s="161">
        <v>100</v>
      </c>
      <c r="S103" s="148" t="s">
        <v>153</v>
      </c>
      <c r="T103" s="125" t="s">
        <v>643</v>
      </c>
      <c r="U103" s="75" t="s">
        <v>157</v>
      </c>
      <c r="V103" s="149">
        <v>2</v>
      </c>
    </row>
    <row r="104" spans="1:22" ht="18" customHeight="1" x14ac:dyDescent="0.35">
      <c r="A104" s="93">
        <v>19</v>
      </c>
      <c r="B104" s="145" t="s">
        <v>643</v>
      </c>
      <c r="C104" s="163"/>
      <c r="D104" s="93" t="s">
        <v>448</v>
      </c>
      <c r="E104" s="194" t="s">
        <v>644</v>
      </c>
      <c r="F104" s="94" t="s">
        <v>645</v>
      </c>
      <c r="G104" s="94" t="s">
        <v>151</v>
      </c>
      <c r="H104" s="95"/>
      <c r="I104" s="95"/>
      <c r="J104" s="160"/>
      <c r="K104" s="95" t="s">
        <v>307</v>
      </c>
      <c r="L104" s="95"/>
      <c r="M104" s="160">
        <v>3.234906500000001E-2</v>
      </c>
      <c r="N104" s="160">
        <v>3.1818405000000008E-2</v>
      </c>
      <c r="O104" s="96">
        <v>2</v>
      </c>
      <c r="P104" s="97">
        <v>50</v>
      </c>
      <c r="Q104" s="96">
        <v>1</v>
      </c>
      <c r="R104" s="161">
        <v>100</v>
      </c>
      <c r="S104" s="148" t="s">
        <v>153</v>
      </c>
      <c r="T104" s="125" t="s">
        <v>643</v>
      </c>
      <c r="U104" s="75" t="s">
        <v>157</v>
      </c>
      <c r="V104" s="149">
        <v>2</v>
      </c>
    </row>
    <row r="105" spans="1:22" ht="18" customHeight="1" x14ac:dyDescent="0.35">
      <c r="A105" s="93">
        <v>22</v>
      </c>
      <c r="B105" s="145" t="s">
        <v>643</v>
      </c>
      <c r="C105" s="163"/>
      <c r="D105" s="93" t="s">
        <v>448</v>
      </c>
      <c r="E105" s="194" t="s">
        <v>644</v>
      </c>
      <c r="F105" s="94" t="s">
        <v>645</v>
      </c>
      <c r="G105" s="94" t="s">
        <v>151</v>
      </c>
      <c r="H105" s="95"/>
      <c r="I105" s="95"/>
      <c r="J105" s="160"/>
      <c r="K105" s="95" t="s">
        <v>307</v>
      </c>
      <c r="L105" s="95"/>
      <c r="M105" s="160">
        <v>3.234906500000001E-2</v>
      </c>
      <c r="N105" s="160">
        <v>2.195107000000001E-2</v>
      </c>
      <c r="O105" s="96">
        <v>2</v>
      </c>
      <c r="P105" s="97">
        <v>50</v>
      </c>
      <c r="Q105" s="96">
        <v>1</v>
      </c>
      <c r="R105" s="161">
        <v>100</v>
      </c>
      <c r="S105" s="148" t="s">
        <v>153</v>
      </c>
      <c r="T105" s="125" t="s">
        <v>643</v>
      </c>
      <c r="U105" s="75" t="s">
        <v>157</v>
      </c>
      <c r="V105" s="149">
        <v>2</v>
      </c>
    </row>
    <row r="106" spans="1:22" ht="18" customHeight="1" x14ac:dyDescent="0.35">
      <c r="A106" s="93">
        <v>25</v>
      </c>
      <c r="B106" s="145" t="s">
        <v>643</v>
      </c>
      <c r="C106" s="163"/>
      <c r="D106" s="93" t="s">
        <v>448</v>
      </c>
      <c r="E106" s="194" t="s">
        <v>644</v>
      </c>
      <c r="F106" s="94" t="s">
        <v>645</v>
      </c>
      <c r="G106" s="94" t="s">
        <v>151</v>
      </c>
      <c r="H106" s="95"/>
      <c r="I106" s="95"/>
      <c r="J106" s="160"/>
      <c r="K106" s="95" t="s">
        <v>307</v>
      </c>
      <c r="L106" s="95"/>
      <c r="M106" s="160">
        <v>3.234906500000001E-2</v>
      </c>
      <c r="N106" s="160">
        <v>1.2349065000000008E-2</v>
      </c>
      <c r="O106" s="96">
        <v>2</v>
      </c>
      <c r="P106" s="97">
        <v>50</v>
      </c>
      <c r="Q106" s="96">
        <v>1</v>
      </c>
      <c r="R106" s="161">
        <v>100</v>
      </c>
      <c r="S106" s="148" t="s">
        <v>153</v>
      </c>
      <c r="T106" s="125" t="s">
        <v>643</v>
      </c>
      <c r="U106" s="75" t="s">
        <v>157</v>
      </c>
      <c r="V106" s="149">
        <v>2</v>
      </c>
    </row>
    <row r="107" spans="1:22" ht="18" customHeight="1" x14ac:dyDescent="0.35">
      <c r="A107" s="93">
        <v>28</v>
      </c>
      <c r="B107" s="145" t="s">
        <v>643</v>
      </c>
      <c r="C107" s="163"/>
      <c r="D107" s="93" t="s">
        <v>448</v>
      </c>
      <c r="E107" s="194" t="s">
        <v>644</v>
      </c>
      <c r="F107" s="94" t="s">
        <v>645</v>
      </c>
      <c r="G107" s="94" t="s">
        <v>151</v>
      </c>
      <c r="H107" s="95"/>
      <c r="I107" s="95"/>
      <c r="J107" s="160"/>
      <c r="K107" s="95" t="s">
        <v>307</v>
      </c>
      <c r="L107" s="95"/>
      <c r="M107" s="160">
        <v>3.234906500000001E-2</v>
      </c>
      <c r="N107" s="160">
        <v>2.1858440000000007E-2</v>
      </c>
      <c r="O107" s="96">
        <v>2</v>
      </c>
      <c r="P107" s="97">
        <v>50</v>
      </c>
      <c r="Q107" s="96">
        <v>1</v>
      </c>
      <c r="R107" s="161">
        <v>100</v>
      </c>
      <c r="S107" s="148" t="s">
        <v>153</v>
      </c>
      <c r="T107" s="125" t="s">
        <v>643</v>
      </c>
      <c r="U107" s="75" t="s">
        <v>157</v>
      </c>
      <c r="V107" s="149">
        <v>2</v>
      </c>
    </row>
    <row r="108" spans="1:22" ht="18" customHeight="1" x14ac:dyDescent="0.35">
      <c r="A108" s="93">
        <v>29</v>
      </c>
      <c r="B108" s="145" t="s">
        <v>643</v>
      </c>
      <c r="C108" s="163"/>
      <c r="D108" s="93" t="s">
        <v>448</v>
      </c>
      <c r="E108" s="194" t="s">
        <v>644</v>
      </c>
      <c r="F108" s="94" t="s">
        <v>645</v>
      </c>
      <c r="G108" s="94" t="s">
        <v>150</v>
      </c>
      <c r="H108" s="95"/>
      <c r="I108" s="95"/>
      <c r="J108" s="160"/>
      <c r="K108" s="95">
        <v>0.2</v>
      </c>
      <c r="L108" s="95">
        <v>0.2</v>
      </c>
      <c r="M108" s="160">
        <v>4.0000000000000008E-2</v>
      </c>
      <c r="N108" s="160">
        <v>4.0000000000000008E-2</v>
      </c>
      <c r="O108" s="96">
        <v>2</v>
      </c>
      <c r="P108" s="97">
        <v>50</v>
      </c>
      <c r="Q108" s="96">
        <v>1</v>
      </c>
      <c r="R108" s="161">
        <v>100</v>
      </c>
      <c r="S108" s="148" t="s">
        <v>153</v>
      </c>
      <c r="T108" s="125" t="s">
        <v>643</v>
      </c>
      <c r="U108" s="75" t="s">
        <v>157</v>
      </c>
      <c r="V108" s="149">
        <v>2</v>
      </c>
    </row>
    <row r="109" spans="1:22" ht="18" customHeight="1" x14ac:dyDescent="0.35">
      <c r="A109" s="93">
        <v>36</v>
      </c>
      <c r="B109" s="145" t="s">
        <v>643</v>
      </c>
      <c r="C109" s="163"/>
      <c r="D109" s="93" t="s">
        <v>448</v>
      </c>
      <c r="E109" s="194" t="s">
        <v>644</v>
      </c>
      <c r="F109" s="94" t="s">
        <v>280</v>
      </c>
      <c r="G109" s="94" t="s">
        <v>151</v>
      </c>
      <c r="H109" s="95"/>
      <c r="I109" s="95"/>
      <c r="J109" s="160"/>
      <c r="K109" s="95">
        <v>0.2</v>
      </c>
      <c r="L109" s="95">
        <v>0.2</v>
      </c>
      <c r="M109" s="160">
        <v>4.0000000000000008E-2</v>
      </c>
      <c r="N109" s="160">
        <v>3.5584375000000008E-2</v>
      </c>
      <c r="O109" s="96">
        <v>2</v>
      </c>
      <c r="P109" s="97">
        <v>50</v>
      </c>
      <c r="Q109" s="96">
        <v>1</v>
      </c>
      <c r="R109" s="161">
        <v>100</v>
      </c>
      <c r="S109" s="148" t="s">
        <v>153</v>
      </c>
      <c r="T109" s="125" t="s">
        <v>643</v>
      </c>
      <c r="U109" s="75" t="s">
        <v>157</v>
      </c>
      <c r="V109" s="149">
        <v>2</v>
      </c>
    </row>
    <row r="110" spans="1:22" ht="18" customHeight="1" x14ac:dyDescent="0.35">
      <c r="A110" s="93">
        <v>38</v>
      </c>
      <c r="B110" s="145" t="s">
        <v>643</v>
      </c>
      <c r="C110" s="163"/>
      <c r="D110" s="93" t="s">
        <v>448</v>
      </c>
      <c r="E110" s="194" t="s">
        <v>644</v>
      </c>
      <c r="F110" s="94" t="s">
        <v>280</v>
      </c>
      <c r="G110" s="94" t="s">
        <v>151</v>
      </c>
      <c r="H110" s="95"/>
      <c r="I110" s="95"/>
      <c r="J110" s="160"/>
      <c r="K110" s="95">
        <v>0.2</v>
      </c>
      <c r="L110" s="95">
        <v>0.2</v>
      </c>
      <c r="M110" s="160">
        <v>4.0000000000000008E-2</v>
      </c>
      <c r="N110" s="160">
        <v>3.5584375000000008E-2</v>
      </c>
      <c r="O110" s="96">
        <v>2</v>
      </c>
      <c r="P110" s="97">
        <v>50</v>
      </c>
      <c r="Q110" s="96">
        <v>1</v>
      </c>
      <c r="R110" s="161">
        <v>100</v>
      </c>
      <c r="S110" s="148" t="s">
        <v>153</v>
      </c>
      <c r="T110" s="125" t="s">
        <v>643</v>
      </c>
      <c r="U110" s="75" t="s">
        <v>157</v>
      </c>
      <c r="V110" s="149">
        <v>2</v>
      </c>
    </row>
    <row r="111" spans="1:22" ht="18" customHeight="1" x14ac:dyDescent="0.35">
      <c r="A111" s="93">
        <v>13</v>
      </c>
      <c r="B111" s="145" t="s">
        <v>646</v>
      </c>
      <c r="C111" s="163"/>
      <c r="D111" s="93" t="s">
        <v>448</v>
      </c>
      <c r="E111" s="194" t="s">
        <v>644</v>
      </c>
      <c r="F111" s="94" t="s">
        <v>645</v>
      </c>
      <c r="G111" s="94" t="s">
        <v>151</v>
      </c>
      <c r="H111" s="95"/>
      <c r="I111" s="95"/>
      <c r="J111" s="160"/>
      <c r="K111" s="95" t="s">
        <v>307</v>
      </c>
      <c r="L111" s="95"/>
      <c r="M111" s="160">
        <v>3.234906500000001E-2</v>
      </c>
      <c r="N111" s="160">
        <v>2.7442815000000009E-2</v>
      </c>
      <c r="O111" s="96">
        <v>2</v>
      </c>
      <c r="P111" s="97">
        <v>50</v>
      </c>
      <c r="Q111" s="96">
        <v>1</v>
      </c>
      <c r="R111" s="161">
        <v>100</v>
      </c>
      <c r="S111" s="148" t="s">
        <v>153</v>
      </c>
      <c r="T111" s="125" t="s">
        <v>646</v>
      </c>
      <c r="U111" s="75" t="s">
        <v>157</v>
      </c>
      <c r="V111" s="149">
        <v>2</v>
      </c>
    </row>
    <row r="112" spans="1:22" ht="18" customHeight="1" x14ac:dyDescent="0.35">
      <c r="A112" s="93">
        <v>17</v>
      </c>
      <c r="B112" s="145" t="s">
        <v>646</v>
      </c>
      <c r="C112" s="163"/>
      <c r="D112" s="93" t="s">
        <v>448</v>
      </c>
      <c r="E112" s="194" t="s">
        <v>644</v>
      </c>
      <c r="F112" s="94" t="s">
        <v>645</v>
      </c>
      <c r="G112" s="94" t="s">
        <v>151</v>
      </c>
      <c r="H112" s="95"/>
      <c r="I112" s="95"/>
      <c r="J112" s="160"/>
      <c r="K112" s="95" t="s">
        <v>307</v>
      </c>
      <c r="L112" s="95"/>
      <c r="M112" s="160">
        <v>3.234906500000001E-2</v>
      </c>
      <c r="N112" s="160">
        <v>1.597094000000001E-2</v>
      </c>
      <c r="O112" s="96">
        <v>2</v>
      </c>
      <c r="P112" s="97">
        <v>50</v>
      </c>
      <c r="Q112" s="96">
        <v>1</v>
      </c>
      <c r="R112" s="161">
        <v>100</v>
      </c>
      <c r="S112" s="148" t="s">
        <v>153</v>
      </c>
      <c r="T112" s="125" t="s">
        <v>646</v>
      </c>
      <c r="U112" s="75" t="s">
        <v>157</v>
      </c>
      <c r="V112" s="149">
        <v>2</v>
      </c>
    </row>
    <row r="113" spans="1:32" ht="18" customHeight="1" x14ac:dyDescent="0.35">
      <c r="A113" s="93">
        <v>20</v>
      </c>
      <c r="B113" s="145" t="s">
        <v>646</v>
      </c>
      <c r="C113" s="163"/>
      <c r="D113" s="93" t="s">
        <v>448</v>
      </c>
      <c r="E113" s="194" t="s">
        <v>644</v>
      </c>
      <c r="F113" s="94" t="s">
        <v>645</v>
      </c>
      <c r="G113" s="94" t="s">
        <v>151</v>
      </c>
      <c r="H113" s="95"/>
      <c r="I113" s="95"/>
      <c r="J113" s="160"/>
      <c r="K113" s="95" t="s">
        <v>307</v>
      </c>
      <c r="L113" s="95"/>
      <c r="M113" s="160">
        <v>3.234906500000001E-2</v>
      </c>
      <c r="N113" s="160">
        <v>2.195107000000001E-2</v>
      </c>
      <c r="O113" s="96">
        <v>2</v>
      </c>
      <c r="P113" s="97">
        <v>50</v>
      </c>
      <c r="Q113" s="96">
        <v>1</v>
      </c>
      <c r="R113" s="161">
        <v>100</v>
      </c>
      <c r="S113" s="148" t="s">
        <v>153</v>
      </c>
      <c r="T113" s="125" t="s">
        <v>646</v>
      </c>
      <c r="U113" s="75" t="s">
        <v>157</v>
      </c>
      <c r="V113" s="149">
        <v>2</v>
      </c>
    </row>
    <row r="114" spans="1:32" ht="18" customHeight="1" x14ac:dyDescent="0.35">
      <c r="A114" s="93">
        <v>5</v>
      </c>
      <c r="B114" s="145" t="s">
        <v>649</v>
      </c>
      <c r="C114" s="163">
        <v>5</v>
      </c>
      <c r="D114" s="93" t="s">
        <v>129</v>
      </c>
      <c r="E114" s="212" t="s">
        <v>648</v>
      </c>
      <c r="F114" s="94" t="s">
        <v>650</v>
      </c>
      <c r="G114" s="94" t="s">
        <v>152</v>
      </c>
      <c r="H114" s="95"/>
      <c r="I114" s="95"/>
      <c r="J114" s="160"/>
      <c r="K114" s="95">
        <v>0.08</v>
      </c>
      <c r="L114" s="95">
        <v>0.08</v>
      </c>
      <c r="M114" s="160">
        <v>6.4000000000000003E-3</v>
      </c>
      <c r="N114" s="160">
        <v>6.4000000000000003E-3</v>
      </c>
      <c r="O114" s="96">
        <v>2</v>
      </c>
      <c r="P114" s="97">
        <v>50</v>
      </c>
      <c r="Q114" s="96">
        <v>1</v>
      </c>
      <c r="R114" s="161">
        <v>100</v>
      </c>
      <c r="S114" s="148" t="s">
        <v>153</v>
      </c>
      <c r="T114" s="125" t="s">
        <v>649</v>
      </c>
      <c r="U114" s="75" t="s">
        <v>157</v>
      </c>
      <c r="V114" s="149">
        <f>2*0.9</f>
        <v>1.8</v>
      </c>
    </row>
    <row r="115" spans="1:32" ht="18" customHeight="1" x14ac:dyDescent="0.35">
      <c r="A115" s="93">
        <v>6</v>
      </c>
      <c r="B115" s="145" t="s">
        <v>649</v>
      </c>
      <c r="C115" s="163">
        <v>6</v>
      </c>
      <c r="D115" s="93" t="s">
        <v>129</v>
      </c>
      <c r="E115" s="212" t="s">
        <v>648</v>
      </c>
      <c r="F115" s="94" t="s">
        <v>650</v>
      </c>
      <c r="G115" s="94" t="s">
        <v>152</v>
      </c>
      <c r="H115" s="95"/>
      <c r="I115" s="95"/>
      <c r="J115" s="160"/>
      <c r="K115" s="95">
        <v>0.1</v>
      </c>
      <c r="L115" s="95">
        <v>0.1</v>
      </c>
      <c r="M115" s="160">
        <v>1.0000000000000002E-2</v>
      </c>
      <c r="N115" s="160">
        <v>1.0000000000000002E-2</v>
      </c>
      <c r="O115" s="96">
        <v>2</v>
      </c>
      <c r="P115" s="97">
        <v>50</v>
      </c>
      <c r="Q115" s="96">
        <v>1</v>
      </c>
      <c r="R115" s="161">
        <v>100</v>
      </c>
      <c r="S115" s="148" t="s">
        <v>153</v>
      </c>
      <c r="T115" s="125" t="s">
        <v>649</v>
      </c>
      <c r="U115" s="75" t="s">
        <v>157</v>
      </c>
      <c r="V115" s="149">
        <f>2*0.9</f>
        <v>1.8</v>
      </c>
    </row>
    <row r="116" spans="1:32" ht="18" customHeight="1" x14ac:dyDescent="0.35">
      <c r="A116" s="93">
        <v>18</v>
      </c>
      <c r="B116" s="145" t="s">
        <v>649</v>
      </c>
      <c r="C116" s="163">
        <v>18</v>
      </c>
      <c r="D116" s="93" t="s">
        <v>129</v>
      </c>
      <c r="E116" s="212" t="s">
        <v>648</v>
      </c>
      <c r="F116" s="94" t="s">
        <v>650</v>
      </c>
      <c r="G116" s="94" t="s">
        <v>152</v>
      </c>
      <c r="H116" s="95"/>
      <c r="I116" s="95"/>
      <c r="J116" s="160"/>
      <c r="K116" s="95">
        <v>0.15</v>
      </c>
      <c r="L116" s="95">
        <v>0.15</v>
      </c>
      <c r="M116" s="160">
        <v>2.2499999999999999E-2</v>
      </c>
      <c r="N116" s="160">
        <v>2.2499999999999999E-2</v>
      </c>
      <c r="O116" s="96">
        <v>2</v>
      </c>
      <c r="P116" s="97">
        <v>50</v>
      </c>
      <c r="Q116" s="96">
        <v>1</v>
      </c>
      <c r="R116" s="161">
        <v>100</v>
      </c>
      <c r="S116" s="148" t="s">
        <v>153</v>
      </c>
      <c r="T116" s="125" t="s">
        <v>649</v>
      </c>
      <c r="U116" s="75" t="s">
        <v>157</v>
      </c>
      <c r="V116" s="149">
        <f>2*0.9</f>
        <v>1.8</v>
      </c>
    </row>
    <row r="117" spans="1:32" ht="18" customHeight="1" thickBot="1" x14ac:dyDescent="0.4"/>
    <row r="118" spans="1:32" ht="18" customHeight="1" thickBot="1" x14ac:dyDescent="0.5">
      <c r="N118" s="99" t="s">
        <v>164</v>
      </c>
      <c r="P118" s="99"/>
      <c r="R118" s="100">
        <f>SUM(R9:R117)</f>
        <v>8550</v>
      </c>
      <c r="T118" s="165"/>
      <c r="U118" s="101"/>
      <c r="V118" s="166">
        <f>SUM(V9:V117)</f>
        <v>170.40000000000003</v>
      </c>
    </row>
    <row r="119" spans="1:32" ht="18" customHeight="1" thickTop="1" x14ac:dyDescent="0.35">
      <c r="W119" s="162"/>
      <c r="X119" s="162"/>
      <c r="Y119" s="162"/>
      <c r="Z119" s="162"/>
      <c r="AA119" s="162"/>
      <c r="AB119" s="162"/>
      <c r="AC119" s="162"/>
      <c r="AD119" s="162"/>
      <c r="AE119" s="162"/>
      <c r="AF119" s="162"/>
    </row>
    <row r="122" spans="1:32" ht="18" customHeight="1" x14ac:dyDescent="0.35">
      <c r="A122" s="93">
        <v>4</v>
      </c>
      <c r="B122" s="145" t="s">
        <v>154</v>
      </c>
      <c r="C122" s="163">
        <v>3</v>
      </c>
      <c r="D122" s="93" t="s">
        <v>129</v>
      </c>
      <c r="E122" s="93" t="s">
        <v>155</v>
      </c>
      <c r="F122" s="94" t="s">
        <v>131</v>
      </c>
      <c r="G122" s="94" t="s">
        <v>151</v>
      </c>
      <c r="H122" s="95"/>
      <c r="I122" s="95"/>
      <c r="J122" s="160"/>
      <c r="K122" s="95">
        <v>0.3</v>
      </c>
      <c r="L122" s="95">
        <v>0.4</v>
      </c>
      <c r="M122" s="160">
        <v>0.12</v>
      </c>
      <c r="N122" s="160">
        <v>9.9509375000000011E-2</v>
      </c>
      <c r="O122" s="96">
        <v>2</v>
      </c>
      <c r="P122" s="97">
        <v>95</v>
      </c>
      <c r="Q122" s="96">
        <v>1</v>
      </c>
      <c r="R122" s="161">
        <v>190</v>
      </c>
      <c r="S122" s="148" t="s">
        <v>153</v>
      </c>
      <c r="T122" s="164"/>
      <c r="U122" s="75" t="s">
        <v>157</v>
      </c>
      <c r="V122" s="149">
        <v>2</v>
      </c>
    </row>
    <row r="123" spans="1:32" ht="18" customHeight="1" x14ac:dyDescent="0.35">
      <c r="A123" s="93">
        <v>16</v>
      </c>
      <c r="B123" s="145" t="s">
        <v>154</v>
      </c>
      <c r="C123" s="163">
        <v>12</v>
      </c>
      <c r="D123" s="93" t="s">
        <v>129</v>
      </c>
      <c r="E123" s="93" t="s">
        <v>155</v>
      </c>
      <c r="F123" s="94" t="s">
        <v>158</v>
      </c>
      <c r="G123" s="94" t="s">
        <v>151</v>
      </c>
      <c r="H123" s="95"/>
      <c r="I123" s="95"/>
      <c r="J123" s="160"/>
      <c r="K123" s="95">
        <v>0.3</v>
      </c>
      <c r="L123" s="95">
        <v>0.6</v>
      </c>
      <c r="M123" s="160">
        <v>0.18</v>
      </c>
      <c r="N123" s="160">
        <v>8.9509374999999988E-2</v>
      </c>
      <c r="O123" s="96">
        <v>2</v>
      </c>
      <c r="P123" s="97">
        <v>95</v>
      </c>
      <c r="Q123" s="96">
        <v>1</v>
      </c>
      <c r="R123" s="161">
        <v>190</v>
      </c>
      <c r="S123" s="148" t="s">
        <v>153</v>
      </c>
      <c r="T123" s="164"/>
      <c r="U123" s="75" t="s">
        <v>157</v>
      </c>
      <c r="V123" s="149">
        <v>2</v>
      </c>
    </row>
    <row r="124" spans="1:32" ht="18" customHeight="1" x14ac:dyDescent="0.35">
      <c r="A124" s="93">
        <v>24</v>
      </c>
      <c r="B124" s="145" t="s">
        <v>154</v>
      </c>
      <c r="C124" s="163">
        <v>18</v>
      </c>
      <c r="D124" s="93" t="s">
        <v>129</v>
      </c>
      <c r="E124" s="93" t="s">
        <v>155</v>
      </c>
      <c r="F124" s="94" t="s">
        <v>159</v>
      </c>
      <c r="G124" s="94" t="s">
        <v>151</v>
      </c>
      <c r="H124" s="95"/>
      <c r="I124" s="95"/>
      <c r="J124" s="160"/>
      <c r="K124" s="95">
        <v>0.3</v>
      </c>
      <c r="L124" s="95">
        <v>0.48</v>
      </c>
      <c r="M124" s="160">
        <v>0.14399999999999999</v>
      </c>
      <c r="N124" s="160">
        <v>6.3999999999999974E-2</v>
      </c>
      <c r="O124" s="96">
        <v>2</v>
      </c>
      <c r="P124" s="97">
        <v>95</v>
      </c>
      <c r="Q124" s="96">
        <v>1</v>
      </c>
      <c r="R124" s="161">
        <v>190</v>
      </c>
      <c r="S124" s="148" t="s">
        <v>153</v>
      </c>
      <c r="T124" s="164"/>
      <c r="U124" s="75" t="s">
        <v>157</v>
      </c>
      <c r="V124" s="149">
        <v>2</v>
      </c>
    </row>
    <row r="125" spans="1:32" ht="18" customHeight="1" x14ac:dyDescent="0.35">
      <c r="A125" s="93">
        <v>26</v>
      </c>
      <c r="B125" s="145" t="s">
        <v>154</v>
      </c>
      <c r="C125" s="163">
        <v>19</v>
      </c>
      <c r="D125" s="93" t="s">
        <v>129</v>
      </c>
      <c r="E125" s="93" t="s">
        <v>155</v>
      </c>
      <c r="F125" s="94" t="s">
        <v>159</v>
      </c>
      <c r="G125" s="94" t="s">
        <v>151</v>
      </c>
      <c r="H125" s="95"/>
      <c r="I125" s="95"/>
      <c r="J125" s="160"/>
      <c r="K125" s="95">
        <v>0.3</v>
      </c>
      <c r="L125" s="95">
        <v>0.48</v>
      </c>
      <c r="M125" s="160">
        <v>0.14399999999999999</v>
      </c>
      <c r="N125" s="160">
        <v>6.3999999999999974E-2</v>
      </c>
      <c r="O125" s="96">
        <v>2</v>
      </c>
      <c r="P125" s="97">
        <v>95</v>
      </c>
      <c r="Q125" s="96">
        <v>1</v>
      </c>
      <c r="R125" s="161">
        <v>190</v>
      </c>
      <c r="S125" s="148" t="s">
        <v>153</v>
      </c>
      <c r="U125" s="75" t="s">
        <v>157</v>
      </c>
      <c r="V125" s="149">
        <v>2</v>
      </c>
    </row>
    <row r="126" spans="1:32" ht="18" customHeight="1" x14ac:dyDescent="0.35">
      <c r="A126" s="93">
        <v>10</v>
      </c>
      <c r="B126" s="145" t="s">
        <v>160</v>
      </c>
      <c r="C126" s="163">
        <v>8</v>
      </c>
      <c r="D126" s="93" t="s">
        <v>82</v>
      </c>
      <c r="E126" s="93" t="s">
        <v>161</v>
      </c>
      <c r="F126" s="94" t="s">
        <v>162</v>
      </c>
      <c r="G126" s="94" t="s">
        <v>151</v>
      </c>
      <c r="H126" s="95"/>
      <c r="I126" s="95"/>
      <c r="J126" s="160"/>
      <c r="K126" s="95">
        <v>0.45</v>
      </c>
      <c r="L126" s="95">
        <v>0.45</v>
      </c>
      <c r="M126" s="160">
        <v>0.20250000000000001</v>
      </c>
      <c r="N126" s="160">
        <v>8.0000000000000029E-2</v>
      </c>
      <c r="O126" s="96">
        <v>2</v>
      </c>
      <c r="P126" s="97">
        <v>95</v>
      </c>
      <c r="Q126" s="96">
        <v>1</v>
      </c>
      <c r="R126" s="161">
        <v>190</v>
      </c>
      <c r="S126" s="148" t="s">
        <v>153</v>
      </c>
      <c r="T126" s="164"/>
      <c r="U126" s="75" t="s">
        <v>157</v>
      </c>
      <c r="V126" s="149">
        <v>2</v>
      </c>
    </row>
    <row r="129" spans="1:22" ht="18" customHeight="1" x14ac:dyDescent="0.35">
      <c r="A129" s="93">
        <v>2</v>
      </c>
      <c r="B129" s="169" t="s">
        <v>245</v>
      </c>
      <c r="C129" s="169"/>
      <c r="D129" s="170" t="s">
        <v>73</v>
      </c>
      <c r="E129" s="170" t="s">
        <v>246</v>
      </c>
      <c r="F129" s="94" t="s">
        <v>247</v>
      </c>
      <c r="G129" s="94" t="s">
        <v>151</v>
      </c>
      <c r="H129" s="95"/>
      <c r="I129" s="95"/>
      <c r="J129" s="160"/>
      <c r="K129" s="95">
        <v>0.35</v>
      </c>
      <c r="L129" s="95">
        <v>0.2</v>
      </c>
      <c r="M129" s="160">
        <v>6.9999999999999993E-2</v>
      </c>
      <c r="N129" s="160">
        <v>6.214999999999999E-2</v>
      </c>
      <c r="O129" s="96">
        <v>2</v>
      </c>
      <c r="P129" s="97">
        <v>95</v>
      </c>
      <c r="Q129" s="96">
        <v>1</v>
      </c>
      <c r="R129" s="161">
        <v>190</v>
      </c>
      <c r="S129" s="148"/>
      <c r="T129" s="148"/>
      <c r="U129" s="75" t="s">
        <v>67</v>
      </c>
      <c r="V129" s="103">
        <v>2</v>
      </c>
    </row>
    <row r="130" spans="1:22" ht="18" customHeight="1" x14ac:dyDescent="0.35">
      <c r="A130" s="93">
        <v>8</v>
      </c>
      <c r="B130" s="169" t="s">
        <v>245</v>
      </c>
      <c r="C130" s="169"/>
      <c r="D130" s="170" t="s">
        <v>73</v>
      </c>
      <c r="E130" s="170" t="s">
        <v>246</v>
      </c>
      <c r="F130" s="94" t="s">
        <v>74</v>
      </c>
      <c r="G130" s="94" t="s">
        <v>151</v>
      </c>
      <c r="H130" s="95"/>
      <c r="I130" s="95"/>
      <c r="J130" s="160"/>
      <c r="K130" s="95">
        <v>0.2</v>
      </c>
      <c r="L130" s="95">
        <v>0.35</v>
      </c>
      <c r="M130" s="160">
        <v>6.9999999999999993E-2</v>
      </c>
      <c r="N130" s="160">
        <v>5.6753124999999995E-2</v>
      </c>
      <c r="O130" s="96">
        <v>2</v>
      </c>
      <c r="P130" s="97">
        <v>95</v>
      </c>
      <c r="Q130" s="96">
        <v>1</v>
      </c>
      <c r="R130" s="161">
        <v>190</v>
      </c>
      <c r="S130" s="148"/>
      <c r="T130" s="148"/>
      <c r="U130" s="75" t="s">
        <v>67</v>
      </c>
      <c r="V130" s="103">
        <v>2</v>
      </c>
    </row>
    <row r="131" spans="1:22" ht="18" customHeight="1" x14ac:dyDescent="0.35">
      <c r="A131" s="93">
        <v>12</v>
      </c>
      <c r="B131" s="169" t="s">
        <v>251</v>
      </c>
      <c r="C131" s="169"/>
      <c r="D131" s="170" t="s">
        <v>73</v>
      </c>
      <c r="E131" s="170" t="s">
        <v>246</v>
      </c>
      <c r="F131" s="94" t="s">
        <v>252</v>
      </c>
      <c r="G131" s="94" t="s">
        <v>151</v>
      </c>
      <c r="H131" s="95"/>
      <c r="I131" s="95"/>
      <c r="J131" s="160"/>
      <c r="K131" s="95">
        <v>0.3</v>
      </c>
      <c r="L131" s="95">
        <v>0.3</v>
      </c>
      <c r="M131" s="160">
        <v>0.09</v>
      </c>
      <c r="N131" s="160">
        <v>8.558437499999999E-2</v>
      </c>
      <c r="O131" s="96">
        <v>2</v>
      </c>
      <c r="P131" s="97">
        <v>95</v>
      </c>
      <c r="Q131" s="96">
        <v>1</v>
      </c>
      <c r="R131" s="161">
        <v>190</v>
      </c>
      <c r="S131" s="148"/>
      <c r="T131" s="148"/>
      <c r="U131" s="75" t="s">
        <v>67</v>
      </c>
      <c r="V131" s="103">
        <v>2</v>
      </c>
    </row>
    <row r="132" spans="1:22" ht="18" customHeight="1" x14ac:dyDescent="0.35">
      <c r="A132" s="93">
        <v>15</v>
      </c>
      <c r="B132" s="169" t="s">
        <v>251</v>
      </c>
      <c r="C132" s="169"/>
      <c r="D132" s="170" t="s">
        <v>73</v>
      </c>
      <c r="E132" s="170" t="s">
        <v>246</v>
      </c>
      <c r="F132" s="94" t="s">
        <v>75</v>
      </c>
      <c r="G132" s="94" t="s">
        <v>151</v>
      </c>
      <c r="H132" s="95"/>
      <c r="I132" s="95"/>
      <c r="J132" s="160"/>
      <c r="K132" s="95">
        <v>0.4</v>
      </c>
      <c r="L132" s="95">
        <v>0.25</v>
      </c>
      <c r="M132" s="160">
        <v>0.1</v>
      </c>
      <c r="N132" s="160">
        <v>9.80375E-2</v>
      </c>
      <c r="O132" s="96">
        <v>2</v>
      </c>
      <c r="P132" s="97">
        <v>95</v>
      </c>
      <c r="Q132" s="96">
        <v>1</v>
      </c>
      <c r="R132" s="161">
        <v>190</v>
      </c>
      <c r="S132" s="148"/>
      <c r="T132" s="148"/>
      <c r="U132" s="75" t="s">
        <v>67</v>
      </c>
      <c r="V132" s="103">
        <v>2</v>
      </c>
    </row>
    <row r="133" spans="1:22" ht="18" customHeight="1" x14ac:dyDescent="0.35">
      <c r="A133" s="93">
        <v>3</v>
      </c>
      <c r="B133" s="169" t="s">
        <v>254</v>
      </c>
      <c r="C133" s="169"/>
      <c r="D133" s="170" t="s">
        <v>79</v>
      </c>
      <c r="E133" s="170" t="s">
        <v>255</v>
      </c>
      <c r="F133" s="94" t="s">
        <v>75</v>
      </c>
      <c r="G133" s="94" t="s">
        <v>151</v>
      </c>
      <c r="H133" s="95"/>
      <c r="I133" s="95"/>
      <c r="J133" s="160"/>
      <c r="K133" s="95">
        <v>0.3</v>
      </c>
      <c r="L133" s="95">
        <v>0.25</v>
      </c>
      <c r="M133" s="160">
        <v>7.4999999999999997E-2</v>
      </c>
      <c r="N133" s="160">
        <v>6.5187499999999995E-2</v>
      </c>
      <c r="O133" s="96">
        <v>2</v>
      </c>
      <c r="P133" s="97">
        <v>95</v>
      </c>
      <c r="Q133" s="96">
        <v>1</v>
      </c>
      <c r="R133" s="161">
        <v>190</v>
      </c>
      <c r="S133" s="148"/>
      <c r="T133" s="148"/>
      <c r="U133" s="75" t="s">
        <v>67</v>
      </c>
      <c r="V133" s="103">
        <v>2</v>
      </c>
    </row>
    <row r="134" spans="1:22" ht="18" customHeight="1" x14ac:dyDescent="0.35">
      <c r="A134" s="93">
        <v>11</v>
      </c>
      <c r="B134" s="169" t="s">
        <v>254</v>
      </c>
      <c r="C134" s="169"/>
      <c r="D134" s="170" t="s">
        <v>79</v>
      </c>
      <c r="E134" s="170" t="s">
        <v>255</v>
      </c>
      <c r="F134" s="94" t="s">
        <v>257</v>
      </c>
      <c r="G134" s="94" t="s">
        <v>151</v>
      </c>
      <c r="H134" s="95"/>
      <c r="I134" s="95"/>
      <c r="J134" s="171"/>
      <c r="K134" s="95">
        <v>0.35</v>
      </c>
      <c r="L134" s="95">
        <v>0.25</v>
      </c>
      <c r="M134" s="160">
        <v>8.7499999999999994E-2</v>
      </c>
      <c r="N134" s="160">
        <v>7.2926475000000004E-2</v>
      </c>
      <c r="O134" s="96">
        <v>2</v>
      </c>
      <c r="P134" s="97">
        <v>95</v>
      </c>
      <c r="Q134" s="96">
        <v>1</v>
      </c>
      <c r="R134" s="161">
        <v>190</v>
      </c>
      <c r="S134" s="148"/>
      <c r="T134" s="148"/>
      <c r="U134" s="75" t="s">
        <v>67</v>
      </c>
      <c r="V134" s="103">
        <v>2</v>
      </c>
    </row>
    <row r="135" spans="1:22" ht="18" customHeight="1" x14ac:dyDescent="0.35">
      <c r="A135" s="93">
        <v>10</v>
      </c>
      <c r="B135" s="169" t="s">
        <v>259</v>
      </c>
      <c r="C135" s="169"/>
      <c r="D135" s="170" t="s">
        <v>80</v>
      </c>
      <c r="E135" s="170" t="s">
        <v>260</v>
      </c>
      <c r="F135" s="94" t="s">
        <v>78</v>
      </c>
      <c r="G135" s="94" t="s">
        <v>151</v>
      </c>
      <c r="H135" s="95"/>
      <c r="I135" s="95"/>
      <c r="J135" s="171"/>
      <c r="K135" s="95">
        <v>0.3</v>
      </c>
      <c r="L135" s="95">
        <v>0.3</v>
      </c>
      <c r="M135" s="160">
        <v>0.09</v>
      </c>
      <c r="N135" s="160">
        <v>8.6074999999999999E-2</v>
      </c>
      <c r="O135" s="96">
        <v>2</v>
      </c>
      <c r="P135" s="97">
        <v>95</v>
      </c>
      <c r="Q135" s="96">
        <v>1</v>
      </c>
      <c r="R135" s="161">
        <v>190</v>
      </c>
      <c r="S135" s="148" t="s">
        <v>153</v>
      </c>
      <c r="T135" s="148"/>
      <c r="U135" s="75" t="s">
        <v>69</v>
      </c>
      <c r="V135" s="103">
        <v>2</v>
      </c>
    </row>
    <row r="136" spans="1:22" ht="18" customHeight="1" x14ac:dyDescent="0.35">
      <c r="A136" s="93">
        <v>12</v>
      </c>
      <c r="B136" s="169" t="s">
        <v>259</v>
      </c>
      <c r="C136" s="169"/>
      <c r="D136" s="170" t="s">
        <v>80</v>
      </c>
      <c r="E136" s="170" t="s">
        <v>260</v>
      </c>
      <c r="F136" s="94" t="s">
        <v>78</v>
      </c>
      <c r="G136" s="94" t="s">
        <v>151</v>
      </c>
      <c r="H136" s="95"/>
      <c r="I136" s="95"/>
      <c r="J136" s="160"/>
      <c r="K136" s="95">
        <v>0.3</v>
      </c>
      <c r="L136" s="95">
        <v>0.3</v>
      </c>
      <c r="M136" s="160">
        <v>0.09</v>
      </c>
      <c r="N136" s="160">
        <v>8.558437499999999E-2</v>
      </c>
      <c r="O136" s="96">
        <v>2</v>
      </c>
      <c r="P136" s="97">
        <v>95</v>
      </c>
      <c r="Q136" s="96">
        <v>1</v>
      </c>
      <c r="R136" s="161">
        <v>190</v>
      </c>
      <c r="S136" s="148" t="s">
        <v>153</v>
      </c>
      <c r="T136" s="148"/>
      <c r="U136" s="75" t="s">
        <v>69</v>
      </c>
      <c r="V136" s="103">
        <v>2</v>
      </c>
    </row>
    <row r="137" spans="1:22" ht="18" customHeight="1" x14ac:dyDescent="0.35">
      <c r="A137" s="93">
        <v>30</v>
      </c>
      <c r="B137" s="169" t="s">
        <v>261</v>
      </c>
      <c r="C137" s="169"/>
      <c r="D137" s="170" t="s">
        <v>80</v>
      </c>
      <c r="E137" s="170" t="s">
        <v>260</v>
      </c>
      <c r="F137" s="94" t="s">
        <v>264</v>
      </c>
      <c r="G137" s="94" t="s">
        <v>151</v>
      </c>
      <c r="H137" s="95"/>
      <c r="I137" s="95"/>
      <c r="J137" s="160"/>
      <c r="K137" s="95">
        <v>0.3</v>
      </c>
      <c r="L137" s="95">
        <v>0.3</v>
      </c>
      <c r="M137" s="160">
        <v>0.09</v>
      </c>
      <c r="N137" s="160">
        <v>8.2150000000000001E-2</v>
      </c>
      <c r="O137" s="96">
        <v>2</v>
      </c>
      <c r="P137" s="97">
        <v>95</v>
      </c>
      <c r="Q137" s="96">
        <v>1</v>
      </c>
      <c r="R137" s="161">
        <v>190</v>
      </c>
      <c r="S137" s="148" t="s">
        <v>153</v>
      </c>
      <c r="T137" s="148"/>
      <c r="U137" s="75" t="s">
        <v>69</v>
      </c>
      <c r="V137" s="103">
        <v>2</v>
      </c>
    </row>
    <row r="138" spans="1:22" ht="18" customHeight="1" x14ac:dyDescent="0.35">
      <c r="A138" s="93">
        <v>10</v>
      </c>
      <c r="B138" s="169" t="s">
        <v>265</v>
      </c>
      <c r="C138" s="169"/>
      <c r="D138" s="170" t="s">
        <v>70</v>
      </c>
      <c r="E138" s="170" t="s">
        <v>266</v>
      </c>
      <c r="F138" s="94" t="s">
        <v>78</v>
      </c>
      <c r="G138" s="94" t="s">
        <v>151</v>
      </c>
      <c r="H138" s="95"/>
      <c r="I138" s="95"/>
      <c r="J138" s="171"/>
      <c r="K138" s="95">
        <v>0.3</v>
      </c>
      <c r="L138" s="95">
        <v>0.3</v>
      </c>
      <c r="M138" s="160">
        <v>0.09</v>
      </c>
      <c r="N138" s="160">
        <v>8.6074999999999985E-2</v>
      </c>
      <c r="O138" s="96">
        <v>2</v>
      </c>
      <c r="P138" s="97">
        <v>95</v>
      </c>
      <c r="Q138" s="96">
        <v>1</v>
      </c>
      <c r="R138" s="161">
        <v>190</v>
      </c>
      <c r="S138" s="148" t="s">
        <v>153</v>
      </c>
      <c r="T138" s="148"/>
      <c r="U138" s="75" t="s">
        <v>69</v>
      </c>
      <c r="V138" s="103">
        <v>2</v>
      </c>
    </row>
    <row r="139" spans="1:22" ht="18" customHeight="1" x14ac:dyDescent="0.35">
      <c r="A139" s="93">
        <v>12</v>
      </c>
      <c r="B139" s="169" t="s">
        <v>265</v>
      </c>
      <c r="C139" s="169"/>
      <c r="D139" s="170" t="s">
        <v>70</v>
      </c>
      <c r="E139" s="170" t="s">
        <v>266</v>
      </c>
      <c r="F139" s="94" t="s">
        <v>78</v>
      </c>
      <c r="G139" s="94" t="s">
        <v>151</v>
      </c>
      <c r="H139" s="95"/>
      <c r="I139" s="95"/>
      <c r="J139" s="160"/>
      <c r="K139" s="95">
        <v>0.3</v>
      </c>
      <c r="L139" s="95">
        <v>0.3</v>
      </c>
      <c r="M139" s="160">
        <v>0.09</v>
      </c>
      <c r="N139" s="160">
        <v>7.2337499999999999E-2</v>
      </c>
      <c r="O139" s="96">
        <v>2</v>
      </c>
      <c r="P139" s="97">
        <v>95</v>
      </c>
      <c r="Q139" s="96">
        <v>1</v>
      </c>
      <c r="R139" s="161">
        <v>190</v>
      </c>
      <c r="S139" s="148" t="s">
        <v>153</v>
      </c>
      <c r="T139" s="148"/>
      <c r="U139" s="75" t="s">
        <v>69</v>
      </c>
      <c r="V139" s="103">
        <v>2</v>
      </c>
    </row>
    <row r="140" spans="1:22" ht="18" customHeight="1" x14ac:dyDescent="0.35">
      <c r="A140" s="93">
        <v>30</v>
      </c>
      <c r="B140" s="169" t="s">
        <v>268</v>
      </c>
      <c r="C140" s="169"/>
      <c r="D140" s="170" t="s">
        <v>70</v>
      </c>
      <c r="E140" s="170" t="s">
        <v>266</v>
      </c>
      <c r="F140" s="94" t="s">
        <v>263</v>
      </c>
      <c r="G140" s="94" t="s">
        <v>151</v>
      </c>
      <c r="H140" s="95"/>
      <c r="I140" s="95"/>
      <c r="J140" s="160"/>
      <c r="K140" s="95">
        <v>0.3</v>
      </c>
      <c r="L140" s="95">
        <v>0.3</v>
      </c>
      <c r="M140" s="160">
        <v>0.09</v>
      </c>
      <c r="N140" s="160">
        <v>7.2337499999999999E-2</v>
      </c>
      <c r="O140" s="96">
        <v>2</v>
      </c>
      <c r="P140" s="97">
        <v>95</v>
      </c>
      <c r="Q140" s="96">
        <v>1</v>
      </c>
      <c r="R140" s="161">
        <v>190</v>
      </c>
      <c r="S140" s="148" t="s">
        <v>153</v>
      </c>
      <c r="T140" s="148"/>
      <c r="U140" s="75" t="s">
        <v>69</v>
      </c>
      <c r="V140" s="103">
        <v>2</v>
      </c>
    </row>
    <row r="141" spans="1:22" ht="18" customHeight="1" x14ac:dyDescent="0.35">
      <c r="A141" s="93">
        <v>10</v>
      </c>
      <c r="B141" s="169" t="s">
        <v>269</v>
      </c>
      <c r="C141" s="169"/>
      <c r="D141" s="170" t="s">
        <v>72</v>
      </c>
      <c r="E141" s="170" t="s">
        <v>270</v>
      </c>
      <c r="F141" s="94" t="s">
        <v>78</v>
      </c>
      <c r="G141" s="94" t="s">
        <v>151</v>
      </c>
      <c r="H141" s="95"/>
      <c r="I141" s="95"/>
      <c r="J141" s="171"/>
      <c r="K141" s="95">
        <v>0.3</v>
      </c>
      <c r="L141" s="95">
        <v>0.3</v>
      </c>
      <c r="M141" s="160">
        <v>0.09</v>
      </c>
      <c r="N141" s="160">
        <v>8.4112499999999993E-2</v>
      </c>
      <c r="O141" s="96">
        <v>2</v>
      </c>
      <c r="P141" s="97">
        <v>95</v>
      </c>
      <c r="Q141" s="96">
        <v>1</v>
      </c>
      <c r="R141" s="161">
        <v>190</v>
      </c>
      <c r="S141" s="148" t="s">
        <v>153</v>
      </c>
      <c r="T141" s="148"/>
      <c r="U141" s="75" t="s">
        <v>69</v>
      </c>
      <c r="V141" s="103">
        <v>2</v>
      </c>
    </row>
    <row r="142" spans="1:22" ht="18" customHeight="1" x14ac:dyDescent="0.35">
      <c r="A142" s="93">
        <v>12</v>
      </c>
      <c r="B142" s="169" t="s">
        <v>271</v>
      </c>
      <c r="C142" s="169"/>
      <c r="D142" s="170" t="s">
        <v>72</v>
      </c>
      <c r="E142" s="170" t="s">
        <v>270</v>
      </c>
      <c r="F142" s="94" t="s">
        <v>78</v>
      </c>
      <c r="G142" s="94" t="s">
        <v>151</v>
      </c>
      <c r="H142" s="95"/>
      <c r="I142" s="95"/>
      <c r="J142" s="160"/>
      <c r="K142" s="95">
        <v>0.3</v>
      </c>
      <c r="L142" s="95">
        <v>0.3</v>
      </c>
      <c r="M142" s="160">
        <v>0.09</v>
      </c>
      <c r="N142" s="160">
        <v>7.2337499999999999E-2</v>
      </c>
      <c r="O142" s="96">
        <v>2</v>
      </c>
      <c r="P142" s="97">
        <v>95</v>
      </c>
      <c r="Q142" s="96">
        <v>1</v>
      </c>
      <c r="R142" s="161">
        <v>190</v>
      </c>
      <c r="S142" s="148" t="s">
        <v>153</v>
      </c>
      <c r="T142" s="148"/>
      <c r="U142" s="75" t="s">
        <v>69</v>
      </c>
      <c r="V142" s="103">
        <v>2</v>
      </c>
    </row>
    <row r="143" spans="1:22" ht="18" customHeight="1" x14ac:dyDescent="0.35">
      <c r="A143" s="93">
        <v>28</v>
      </c>
      <c r="B143" s="169" t="s">
        <v>271</v>
      </c>
      <c r="C143" s="169"/>
      <c r="D143" s="170" t="s">
        <v>72</v>
      </c>
      <c r="E143" s="170" t="s">
        <v>270</v>
      </c>
      <c r="F143" s="94" t="s">
        <v>264</v>
      </c>
      <c r="G143" s="94" t="s">
        <v>151</v>
      </c>
      <c r="H143" s="95"/>
      <c r="I143" s="95"/>
      <c r="J143" s="160"/>
      <c r="K143" s="95">
        <v>0.3</v>
      </c>
      <c r="L143" s="95">
        <v>0.3</v>
      </c>
      <c r="M143" s="160">
        <v>0.09</v>
      </c>
      <c r="N143" s="160">
        <v>7.2337499999999999E-2</v>
      </c>
      <c r="O143" s="96">
        <v>2</v>
      </c>
      <c r="P143" s="97">
        <v>95</v>
      </c>
      <c r="Q143" s="96">
        <v>1</v>
      </c>
      <c r="R143" s="161">
        <v>190</v>
      </c>
      <c r="S143" s="148" t="s">
        <v>153</v>
      </c>
      <c r="T143" s="148"/>
      <c r="U143" s="75" t="s">
        <v>69</v>
      </c>
      <c r="V143" s="103">
        <v>2</v>
      </c>
    </row>
    <row r="144" spans="1:22" ht="18" customHeight="1" x14ac:dyDescent="0.35">
      <c r="A144" s="93">
        <v>9</v>
      </c>
      <c r="B144" s="145" t="s">
        <v>275</v>
      </c>
      <c r="C144" s="145"/>
      <c r="D144" s="170" t="s">
        <v>120</v>
      </c>
      <c r="E144" s="170" t="s">
        <v>276</v>
      </c>
      <c r="F144" s="94" t="s">
        <v>78</v>
      </c>
      <c r="G144" s="94" t="s">
        <v>151</v>
      </c>
      <c r="H144" s="95"/>
      <c r="I144" s="95"/>
      <c r="J144" s="160"/>
      <c r="K144" s="95">
        <v>0.3</v>
      </c>
      <c r="L144" s="95">
        <v>0.3</v>
      </c>
      <c r="M144" s="160">
        <v>0.09</v>
      </c>
      <c r="N144" s="160">
        <v>8.6074999999999999E-2</v>
      </c>
      <c r="O144" s="96">
        <v>2</v>
      </c>
      <c r="P144" s="97">
        <v>95</v>
      </c>
      <c r="Q144" s="96">
        <v>1</v>
      </c>
      <c r="R144" s="161">
        <v>190</v>
      </c>
      <c r="S144" s="148"/>
      <c r="T144" s="148"/>
      <c r="U144" s="75" t="s">
        <v>157</v>
      </c>
      <c r="V144" s="103">
        <v>2</v>
      </c>
    </row>
    <row r="145" spans="1:22" ht="18" customHeight="1" x14ac:dyDescent="0.35">
      <c r="A145" s="93">
        <v>12</v>
      </c>
      <c r="B145" s="145" t="s">
        <v>275</v>
      </c>
      <c r="C145" s="145"/>
      <c r="D145" s="170" t="s">
        <v>120</v>
      </c>
      <c r="E145" s="170" t="s">
        <v>276</v>
      </c>
      <c r="F145" s="94" t="s">
        <v>277</v>
      </c>
      <c r="G145" s="94" t="s">
        <v>151</v>
      </c>
      <c r="H145" s="95"/>
      <c r="I145" s="95"/>
      <c r="J145" s="160"/>
      <c r="K145" s="95">
        <v>0.3</v>
      </c>
      <c r="L145" s="95">
        <v>0.3</v>
      </c>
      <c r="M145" s="160">
        <v>0.09</v>
      </c>
      <c r="N145" s="160">
        <v>8.558437499999999E-2</v>
      </c>
      <c r="O145" s="96">
        <v>2</v>
      </c>
      <c r="P145" s="97">
        <v>95</v>
      </c>
      <c r="Q145" s="96">
        <v>1</v>
      </c>
      <c r="R145" s="161">
        <v>190</v>
      </c>
      <c r="S145" s="148"/>
      <c r="T145" s="148"/>
      <c r="U145" s="75" t="s">
        <v>157</v>
      </c>
      <c r="V145" s="103">
        <v>2</v>
      </c>
    </row>
    <row r="146" spans="1:22" ht="18" customHeight="1" x14ac:dyDescent="0.35">
      <c r="A146" s="93">
        <v>30</v>
      </c>
      <c r="B146" s="145" t="s">
        <v>279</v>
      </c>
      <c r="C146" s="145"/>
      <c r="D146" s="170" t="s">
        <v>120</v>
      </c>
      <c r="E146" s="170" t="s">
        <v>276</v>
      </c>
      <c r="F146" s="94" t="s">
        <v>280</v>
      </c>
      <c r="G146" s="94" t="s">
        <v>151</v>
      </c>
      <c r="H146" s="95"/>
      <c r="I146" s="95"/>
      <c r="J146" s="160"/>
      <c r="K146" s="95">
        <v>0.3</v>
      </c>
      <c r="L146" s="95">
        <v>0.3</v>
      </c>
      <c r="M146" s="160">
        <v>0.09</v>
      </c>
      <c r="N146" s="160">
        <v>8.558437499999999E-2</v>
      </c>
      <c r="O146" s="96">
        <v>2</v>
      </c>
      <c r="P146" s="97">
        <v>95</v>
      </c>
      <c r="Q146" s="96">
        <v>1</v>
      </c>
      <c r="R146" s="161">
        <v>190</v>
      </c>
      <c r="S146" s="148"/>
      <c r="T146" s="148"/>
      <c r="U146" s="75" t="s">
        <v>157</v>
      </c>
      <c r="V146" s="103">
        <v>2</v>
      </c>
    </row>
    <row r="147" spans="1:22" ht="18" customHeight="1" x14ac:dyDescent="0.35">
      <c r="A147" s="93">
        <v>33</v>
      </c>
      <c r="B147" s="145" t="s">
        <v>281</v>
      </c>
      <c r="C147" s="145"/>
      <c r="D147" s="170" t="s">
        <v>120</v>
      </c>
      <c r="E147" s="170" t="s">
        <v>121</v>
      </c>
      <c r="F147" s="94" t="s">
        <v>282</v>
      </c>
      <c r="G147" s="94" t="s">
        <v>151</v>
      </c>
      <c r="H147" s="95"/>
      <c r="I147" s="95"/>
      <c r="J147" s="171"/>
      <c r="K147" s="95">
        <v>0.2</v>
      </c>
      <c r="L147" s="95">
        <v>0.4</v>
      </c>
      <c r="M147" s="160">
        <v>8.0000000000000016E-2</v>
      </c>
      <c r="N147" s="160">
        <v>6.4790625000000018E-2</v>
      </c>
      <c r="O147" s="96">
        <v>1</v>
      </c>
      <c r="P147" s="97">
        <v>95</v>
      </c>
      <c r="Q147" s="96">
        <v>1</v>
      </c>
      <c r="R147" s="161">
        <v>95</v>
      </c>
      <c r="S147" s="148"/>
      <c r="T147" s="148"/>
      <c r="U147" s="75" t="s">
        <v>157</v>
      </c>
      <c r="V147" s="103">
        <v>1</v>
      </c>
    </row>
    <row r="148" spans="1:22" ht="18" customHeight="1" x14ac:dyDescent="0.35">
      <c r="A148" s="93">
        <v>35</v>
      </c>
      <c r="B148" s="145" t="s">
        <v>281</v>
      </c>
      <c r="C148" s="145"/>
      <c r="D148" s="170" t="s">
        <v>120</v>
      </c>
      <c r="E148" s="170" t="s">
        <v>121</v>
      </c>
      <c r="F148" s="94" t="s">
        <v>282</v>
      </c>
      <c r="G148" s="94" t="s">
        <v>151</v>
      </c>
      <c r="H148" s="95"/>
      <c r="I148" s="95"/>
      <c r="J148" s="171"/>
      <c r="K148" s="95">
        <v>0.2</v>
      </c>
      <c r="L148" s="95">
        <v>0.4</v>
      </c>
      <c r="M148" s="160">
        <v>8.0000000000000016E-2</v>
      </c>
      <c r="N148" s="160">
        <v>6.6753125000000024E-2</v>
      </c>
      <c r="O148" s="96">
        <v>1</v>
      </c>
      <c r="P148" s="97">
        <v>95</v>
      </c>
      <c r="Q148" s="96">
        <v>1</v>
      </c>
      <c r="R148" s="161">
        <v>95</v>
      </c>
      <c r="S148" s="148"/>
      <c r="T148" s="148"/>
      <c r="U148" s="75" t="s">
        <v>157</v>
      </c>
      <c r="V148" s="103">
        <v>1</v>
      </c>
    </row>
    <row r="149" spans="1:22" ht="18" customHeight="1" x14ac:dyDescent="0.35">
      <c r="A149" s="93">
        <v>12</v>
      </c>
      <c r="B149" s="145" t="s">
        <v>303</v>
      </c>
      <c r="C149" s="145"/>
      <c r="D149" s="170" t="s">
        <v>124</v>
      </c>
      <c r="E149" s="170" t="s">
        <v>304</v>
      </c>
      <c r="F149" s="94" t="s">
        <v>264</v>
      </c>
      <c r="G149" s="94" t="s">
        <v>151</v>
      </c>
      <c r="H149" s="95"/>
      <c r="I149" s="95"/>
      <c r="J149" s="160"/>
      <c r="K149" s="95">
        <v>0.3</v>
      </c>
      <c r="L149" s="95">
        <v>0.3</v>
      </c>
      <c r="M149" s="160">
        <v>0.09</v>
      </c>
      <c r="N149" s="160">
        <v>8.558437499999999E-2</v>
      </c>
      <c r="O149" s="96">
        <v>2</v>
      </c>
      <c r="P149" s="97">
        <v>95</v>
      </c>
      <c r="Q149" s="96">
        <v>1</v>
      </c>
      <c r="R149" s="161">
        <v>190</v>
      </c>
      <c r="S149" s="148"/>
      <c r="T149" s="148"/>
      <c r="U149" s="75" t="s">
        <v>157</v>
      </c>
      <c r="V149" s="103">
        <v>2</v>
      </c>
    </row>
    <row r="150" spans="1:22" ht="18" customHeight="1" x14ac:dyDescent="0.35">
      <c r="A150" s="93">
        <v>16</v>
      </c>
      <c r="B150" s="145" t="s">
        <v>303</v>
      </c>
      <c r="C150" s="145"/>
      <c r="D150" s="170" t="s">
        <v>124</v>
      </c>
      <c r="E150" s="170" t="s">
        <v>304</v>
      </c>
      <c r="F150" s="94" t="s">
        <v>110</v>
      </c>
      <c r="G150" s="94" t="s">
        <v>151</v>
      </c>
      <c r="H150" s="95"/>
      <c r="I150" s="95"/>
      <c r="J150" s="160"/>
      <c r="K150" s="95">
        <v>0.2</v>
      </c>
      <c r="L150" s="95">
        <v>0.5</v>
      </c>
      <c r="M150" s="160">
        <v>0.1</v>
      </c>
      <c r="N150" s="160">
        <v>8.7734375000000003E-2</v>
      </c>
      <c r="O150" s="96">
        <v>2</v>
      </c>
      <c r="P150" s="97">
        <v>95</v>
      </c>
      <c r="Q150" s="96">
        <v>1</v>
      </c>
      <c r="R150" s="161">
        <v>190</v>
      </c>
      <c r="S150" s="148"/>
      <c r="T150" s="148"/>
      <c r="U150" s="75" t="s">
        <v>157</v>
      </c>
      <c r="V150" s="103">
        <v>2</v>
      </c>
    </row>
    <row r="151" spans="1:22" ht="18" customHeight="1" x14ac:dyDescent="0.35">
      <c r="A151" s="93">
        <v>23</v>
      </c>
      <c r="B151" s="145" t="s">
        <v>303</v>
      </c>
      <c r="C151" s="145"/>
      <c r="D151" s="170" t="s">
        <v>124</v>
      </c>
      <c r="E151" s="170" t="s">
        <v>304</v>
      </c>
      <c r="F151" s="94" t="s">
        <v>137</v>
      </c>
      <c r="G151" s="94" t="s">
        <v>151</v>
      </c>
      <c r="H151" s="95"/>
      <c r="I151" s="95"/>
      <c r="J151" s="160"/>
      <c r="K151" s="95">
        <v>0.3</v>
      </c>
      <c r="L151" s="95">
        <v>0.3</v>
      </c>
      <c r="M151" s="160">
        <v>0.09</v>
      </c>
      <c r="N151" s="160">
        <v>7.2337499999999999E-2</v>
      </c>
      <c r="O151" s="96">
        <v>2</v>
      </c>
      <c r="P151" s="97">
        <v>95</v>
      </c>
      <c r="Q151" s="96">
        <v>1</v>
      </c>
      <c r="R151" s="161">
        <v>190</v>
      </c>
      <c r="S151" s="148"/>
      <c r="T151" s="148"/>
      <c r="U151" s="75" t="s">
        <v>157</v>
      </c>
      <c r="V151" s="103">
        <v>2</v>
      </c>
    </row>
    <row r="152" spans="1:22" ht="18" customHeight="1" x14ac:dyDescent="0.35">
      <c r="A152" s="93">
        <v>32</v>
      </c>
      <c r="B152" s="145" t="s">
        <v>305</v>
      </c>
      <c r="C152" s="145"/>
      <c r="D152" s="170" t="s">
        <v>124</v>
      </c>
      <c r="E152" s="170" t="s">
        <v>304</v>
      </c>
      <c r="F152" s="94" t="s">
        <v>278</v>
      </c>
      <c r="G152" s="94" t="s">
        <v>151</v>
      </c>
      <c r="H152" s="95"/>
      <c r="I152" s="95"/>
      <c r="J152" s="160"/>
      <c r="K152" s="95">
        <v>0.3</v>
      </c>
      <c r="L152" s="95">
        <v>0.3</v>
      </c>
      <c r="M152" s="160">
        <v>0.09</v>
      </c>
      <c r="N152" s="160">
        <v>8.2150000000000001E-2</v>
      </c>
      <c r="O152" s="96">
        <v>2</v>
      </c>
      <c r="P152" s="97">
        <v>95</v>
      </c>
      <c r="Q152" s="96">
        <v>1</v>
      </c>
      <c r="R152" s="161">
        <v>190</v>
      </c>
      <c r="S152" s="148"/>
      <c r="T152" s="148"/>
      <c r="U152" s="75" t="s">
        <v>157</v>
      </c>
      <c r="V152" s="103">
        <v>2</v>
      </c>
    </row>
    <row r="153" spans="1:22" ht="18" customHeight="1" x14ac:dyDescent="0.35">
      <c r="A153" s="93">
        <v>16</v>
      </c>
      <c r="B153" s="145" t="s">
        <v>372</v>
      </c>
      <c r="C153" s="163">
        <v>14</v>
      </c>
      <c r="D153" s="93" t="s">
        <v>133</v>
      </c>
      <c r="E153" s="93" t="s">
        <v>373</v>
      </c>
      <c r="F153" s="94" t="s">
        <v>135</v>
      </c>
      <c r="G153" s="94" t="s">
        <v>151</v>
      </c>
      <c r="H153" s="95"/>
      <c r="I153" s="95"/>
      <c r="J153" s="178"/>
      <c r="K153" s="95">
        <v>0.2</v>
      </c>
      <c r="L153" s="95">
        <v>0.5</v>
      </c>
      <c r="M153" s="160">
        <v>0.1</v>
      </c>
      <c r="N153" s="179">
        <v>7.0000000000000007E-2</v>
      </c>
      <c r="O153" s="96">
        <v>1</v>
      </c>
      <c r="P153" s="97">
        <v>95</v>
      </c>
      <c r="Q153" s="96">
        <v>1</v>
      </c>
      <c r="R153" s="161">
        <v>95</v>
      </c>
      <c r="S153" s="148" t="s">
        <v>153</v>
      </c>
      <c r="T153" s="164"/>
      <c r="U153" s="75" t="s">
        <v>69</v>
      </c>
      <c r="V153" s="149">
        <v>1</v>
      </c>
    </row>
    <row r="154" spans="1:22" ht="18" customHeight="1" x14ac:dyDescent="0.35">
      <c r="A154" s="93">
        <v>21</v>
      </c>
      <c r="B154" s="145" t="s">
        <v>380</v>
      </c>
      <c r="C154" s="163">
        <v>47</v>
      </c>
      <c r="D154" s="93" t="s">
        <v>188</v>
      </c>
      <c r="E154" s="93" t="s">
        <v>378</v>
      </c>
      <c r="F154" s="94" t="s">
        <v>78</v>
      </c>
      <c r="G154" s="94" t="s">
        <v>151</v>
      </c>
      <c r="H154" s="95"/>
      <c r="I154" s="95"/>
      <c r="J154" s="171"/>
      <c r="K154" s="95">
        <v>0.3</v>
      </c>
      <c r="L154" s="95">
        <v>0.3</v>
      </c>
      <c r="M154" s="160">
        <v>0.09</v>
      </c>
      <c r="N154" s="179">
        <v>8.4112499999999993E-2</v>
      </c>
      <c r="O154" s="96">
        <v>2</v>
      </c>
      <c r="P154" s="97">
        <v>95</v>
      </c>
      <c r="Q154" s="96">
        <v>1</v>
      </c>
      <c r="R154" s="161">
        <v>190</v>
      </c>
      <c r="S154" s="148" t="s">
        <v>153</v>
      </c>
      <c r="T154" s="164"/>
      <c r="U154" s="75" t="s">
        <v>69</v>
      </c>
      <c r="V154" s="149">
        <v>2</v>
      </c>
    </row>
    <row r="155" spans="1:22" ht="18" customHeight="1" x14ac:dyDescent="0.35">
      <c r="A155" s="93">
        <v>23</v>
      </c>
      <c r="B155" s="145" t="s">
        <v>380</v>
      </c>
      <c r="C155" s="163">
        <v>48</v>
      </c>
      <c r="D155" s="93" t="s">
        <v>188</v>
      </c>
      <c r="E155" s="93" t="s">
        <v>378</v>
      </c>
      <c r="F155" s="94" t="s">
        <v>264</v>
      </c>
      <c r="G155" s="94" t="s">
        <v>151</v>
      </c>
      <c r="H155" s="95"/>
      <c r="I155" s="95"/>
      <c r="J155" s="160"/>
      <c r="K155" s="95">
        <v>0.3</v>
      </c>
      <c r="L155" s="95">
        <v>0.3</v>
      </c>
      <c r="M155" s="160">
        <v>0.09</v>
      </c>
      <c r="N155" s="179">
        <v>8.558437499999999E-2</v>
      </c>
      <c r="O155" s="96">
        <v>2</v>
      </c>
      <c r="P155" s="97">
        <v>95</v>
      </c>
      <c r="Q155" s="96">
        <v>1</v>
      </c>
      <c r="R155" s="161">
        <v>190</v>
      </c>
      <c r="S155" s="148" t="s">
        <v>153</v>
      </c>
      <c r="T155" s="164"/>
      <c r="U155" s="75" t="s">
        <v>69</v>
      </c>
      <c r="V155" s="149">
        <v>2</v>
      </c>
    </row>
    <row r="156" spans="1:22" ht="18" customHeight="1" x14ac:dyDescent="0.35">
      <c r="A156" s="93">
        <v>10</v>
      </c>
      <c r="B156" s="145" t="s">
        <v>381</v>
      </c>
      <c r="C156" s="163">
        <v>62</v>
      </c>
      <c r="D156" s="93" t="s">
        <v>188</v>
      </c>
      <c r="E156" s="93" t="s">
        <v>378</v>
      </c>
      <c r="F156" s="94" t="s">
        <v>379</v>
      </c>
      <c r="G156" s="94" t="s">
        <v>151</v>
      </c>
      <c r="H156" s="95"/>
      <c r="I156" s="95"/>
      <c r="J156" s="160"/>
      <c r="K156" s="95">
        <v>0.3</v>
      </c>
      <c r="L156" s="95">
        <v>0.3</v>
      </c>
      <c r="M156" s="160">
        <v>0.09</v>
      </c>
      <c r="N156" s="179">
        <v>8.558437499999999E-2</v>
      </c>
      <c r="O156" s="96">
        <v>2</v>
      </c>
      <c r="P156" s="97">
        <v>95</v>
      </c>
      <c r="Q156" s="96">
        <v>1</v>
      </c>
      <c r="R156" s="161">
        <v>190</v>
      </c>
      <c r="S156" s="148" t="s">
        <v>153</v>
      </c>
      <c r="T156" s="103"/>
      <c r="U156" s="75" t="s">
        <v>69</v>
      </c>
      <c r="V156" s="149">
        <v>2</v>
      </c>
    </row>
    <row r="157" spans="1:22" ht="18" customHeight="1" x14ac:dyDescent="0.35">
      <c r="A157" s="93">
        <v>12</v>
      </c>
      <c r="B157" s="145" t="s">
        <v>383</v>
      </c>
      <c r="C157" s="163">
        <v>37</v>
      </c>
      <c r="D157" s="93" t="s">
        <v>172</v>
      </c>
      <c r="E157" s="93" t="s">
        <v>382</v>
      </c>
      <c r="F157" s="94" t="s">
        <v>78</v>
      </c>
      <c r="G157" s="94" t="s">
        <v>151</v>
      </c>
      <c r="H157" s="95"/>
      <c r="I157" s="95"/>
      <c r="J157" s="160"/>
      <c r="K157" s="95">
        <v>0.3</v>
      </c>
      <c r="L157" s="95">
        <v>0.3</v>
      </c>
      <c r="M157" s="160">
        <v>0.09</v>
      </c>
      <c r="N157" s="179">
        <v>8.4112499999999993E-2</v>
      </c>
      <c r="O157" s="96">
        <v>2</v>
      </c>
      <c r="P157" s="97">
        <v>95</v>
      </c>
      <c r="Q157" s="96">
        <v>1</v>
      </c>
      <c r="R157" s="161">
        <v>190</v>
      </c>
      <c r="S157" s="148" t="s">
        <v>153</v>
      </c>
      <c r="T157" s="164"/>
      <c r="U157" s="75" t="s">
        <v>69</v>
      </c>
      <c r="V157" s="149">
        <v>2</v>
      </c>
    </row>
    <row r="158" spans="1:22" ht="18" customHeight="1" x14ac:dyDescent="0.35">
      <c r="A158" s="93">
        <v>14</v>
      </c>
      <c r="B158" s="145" t="s">
        <v>383</v>
      </c>
      <c r="C158" s="163">
        <v>38</v>
      </c>
      <c r="D158" s="93" t="s">
        <v>172</v>
      </c>
      <c r="E158" s="93" t="s">
        <v>382</v>
      </c>
      <c r="F158" s="94" t="s">
        <v>264</v>
      </c>
      <c r="G158" s="94" t="s">
        <v>151</v>
      </c>
      <c r="H158" s="95"/>
      <c r="I158" s="95"/>
      <c r="J158" s="160"/>
      <c r="K158" s="95">
        <v>0.3</v>
      </c>
      <c r="L158" s="95">
        <v>0.3</v>
      </c>
      <c r="M158" s="160">
        <v>0.09</v>
      </c>
      <c r="N158" s="179">
        <v>8.558437499999999E-2</v>
      </c>
      <c r="O158" s="96">
        <v>2</v>
      </c>
      <c r="P158" s="97">
        <v>95</v>
      </c>
      <c r="Q158" s="96">
        <v>1</v>
      </c>
      <c r="R158" s="161">
        <v>190</v>
      </c>
      <c r="S158" s="148" t="s">
        <v>153</v>
      </c>
      <c r="T158" s="164"/>
      <c r="U158" s="75" t="s">
        <v>69</v>
      </c>
      <c r="V158" s="149">
        <v>2</v>
      </c>
    </row>
    <row r="159" spans="1:22" ht="18" customHeight="1" x14ac:dyDescent="0.35">
      <c r="A159" s="93">
        <v>29</v>
      </c>
      <c r="B159" s="145" t="s">
        <v>383</v>
      </c>
      <c r="C159" s="163">
        <v>49</v>
      </c>
      <c r="D159" s="93" t="s">
        <v>172</v>
      </c>
      <c r="E159" s="93" t="s">
        <v>382</v>
      </c>
      <c r="F159" s="94" t="s">
        <v>137</v>
      </c>
      <c r="G159" s="94" t="s">
        <v>151</v>
      </c>
      <c r="H159" s="95"/>
      <c r="I159" s="95"/>
      <c r="J159" s="160"/>
      <c r="K159" s="95">
        <v>0.3</v>
      </c>
      <c r="L159" s="95">
        <v>0.3</v>
      </c>
      <c r="M159" s="160">
        <v>0.09</v>
      </c>
      <c r="N159" s="179">
        <v>8.558437499999999E-2</v>
      </c>
      <c r="O159" s="96">
        <v>2</v>
      </c>
      <c r="P159" s="97">
        <v>95</v>
      </c>
      <c r="Q159" s="96">
        <v>1</v>
      </c>
      <c r="R159" s="161">
        <v>190</v>
      </c>
      <c r="S159" s="148" t="s">
        <v>153</v>
      </c>
      <c r="T159" s="164"/>
      <c r="U159" s="75" t="s">
        <v>69</v>
      </c>
      <c r="V159" s="149">
        <v>2</v>
      </c>
    </row>
    <row r="160" spans="1:22" ht="18" customHeight="1" x14ac:dyDescent="0.35">
      <c r="A160" s="93">
        <v>4</v>
      </c>
      <c r="B160" s="145" t="s">
        <v>384</v>
      </c>
      <c r="C160" s="163"/>
      <c r="D160" s="93" t="s">
        <v>72</v>
      </c>
      <c r="E160" s="93"/>
      <c r="F160" s="94" t="s">
        <v>385</v>
      </c>
      <c r="G160" s="94" t="s">
        <v>151</v>
      </c>
      <c r="H160" s="95"/>
      <c r="I160" s="95"/>
      <c r="J160" s="160"/>
      <c r="K160" s="95">
        <v>0.3</v>
      </c>
      <c r="L160" s="95">
        <v>0.3</v>
      </c>
      <c r="M160" s="160">
        <v>0.09</v>
      </c>
      <c r="N160" s="179">
        <v>8.558437499999999E-2</v>
      </c>
      <c r="O160" s="96">
        <v>1</v>
      </c>
      <c r="P160" s="97">
        <v>95</v>
      </c>
      <c r="Q160" s="96">
        <v>1</v>
      </c>
      <c r="R160" s="161">
        <v>95</v>
      </c>
      <c r="S160" s="148"/>
      <c r="T160" s="164"/>
      <c r="U160" s="75" t="s">
        <v>69</v>
      </c>
      <c r="V160" s="149">
        <v>1</v>
      </c>
    </row>
    <row r="163" spans="1:22" ht="18" customHeight="1" x14ac:dyDescent="0.35">
      <c r="A163" s="93">
        <v>1</v>
      </c>
      <c r="B163" s="145" t="s">
        <v>390</v>
      </c>
      <c r="C163" s="163"/>
      <c r="D163" s="93" t="s">
        <v>285</v>
      </c>
      <c r="E163" s="93" t="s">
        <v>391</v>
      </c>
      <c r="F163" s="94" t="s">
        <v>371</v>
      </c>
      <c r="G163" s="94" t="s">
        <v>407</v>
      </c>
      <c r="H163" s="95"/>
      <c r="I163" s="95"/>
      <c r="J163" s="160"/>
      <c r="K163" s="95">
        <v>0.2</v>
      </c>
      <c r="L163" s="95">
        <v>0.35</v>
      </c>
      <c r="M163" s="160">
        <v>6.9999999999999993E-2</v>
      </c>
      <c r="N163" s="160">
        <v>6.9999999999999993E-2</v>
      </c>
      <c r="O163" s="96">
        <v>1</v>
      </c>
      <c r="P163" s="97">
        <v>95</v>
      </c>
      <c r="Q163" s="96">
        <v>1</v>
      </c>
      <c r="R163" s="161">
        <v>95</v>
      </c>
      <c r="S163" s="148" t="s">
        <v>153</v>
      </c>
      <c r="T163" s="98" t="s">
        <v>408</v>
      </c>
      <c r="U163" s="75" t="s">
        <v>69</v>
      </c>
      <c r="V163" s="149">
        <v>1</v>
      </c>
    </row>
    <row r="164" spans="1:22" ht="18" customHeight="1" x14ac:dyDescent="0.35">
      <c r="A164" s="93">
        <v>18</v>
      </c>
      <c r="B164" s="145" t="s">
        <v>417</v>
      </c>
      <c r="C164" s="163">
        <v>13</v>
      </c>
      <c r="D164" s="93" t="s">
        <v>185</v>
      </c>
      <c r="E164" s="93" t="s">
        <v>418</v>
      </c>
      <c r="F164" s="94" t="s">
        <v>397</v>
      </c>
      <c r="G164" s="94" t="s">
        <v>151</v>
      </c>
      <c r="H164" s="95"/>
      <c r="I164" s="95"/>
      <c r="J164" s="160"/>
      <c r="K164" s="95">
        <v>0.2</v>
      </c>
      <c r="L164" s="95">
        <v>0.45</v>
      </c>
      <c r="M164" s="160">
        <v>9.0000000000000011E-2</v>
      </c>
      <c r="N164" s="160">
        <v>8.1168750000000012E-2</v>
      </c>
      <c r="O164" s="96">
        <v>1</v>
      </c>
      <c r="P164" s="97">
        <v>95</v>
      </c>
      <c r="Q164" s="96">
        <v>1</v>
      </c>
      <c r="R164" s="161">
        <v>95</v>
      </c>
      <c r="S164" s="148" t="s">
        <v>153</v>
      </c>
      <c r="T164" s="164"/>
      <c r="U164" s="75" t="s">
        <v>69</v>
      </c>
      <c r="V164" s="149">
        <v>1</v>
      </c>
    </row>
    <row r="165" spans="1:22" ht="18" customHeight="1" x14ac:dyDescent="0.35">
      <c r="A165" s="93">
        <v>20</v>
      </c>
      <c r="B165" s="145" t="s">
        <v>417</v>
      </c>
      <c r="C165" s="163">
        <v>18</v>
      </c>
      <c r="D165" s="93" t="s">
        <v>185</v>
      </c>
      <c r="E165" s="93" t="s">
        <v>418</v>
      </c>
      <c r="F165" s="94" t="s">
        <v>397</v>
      </c>
      <c r="G165" s="94" t="s">
        <v>151</v>
      </c>
      <c r="H165" s="95"/>
      <c r="I165" s="95"/>
      <c r="J165" s="160"/>
      <c r="K165" s="95">
        <v>0.26</v>
      </c>
      <c r="L165" s="95">
        <v>0.48</v>
      </c>
      <c r="M165" s="160">
        <v>0.12479999999999999</v>
      </c>
      <c r="N165" s="160">
        <v>8.9599999999999957E-2</v>
      </c>
      <c r="O165" s="96">
        <v>1</v>
      </c>
      <c r="P165" s="97">
        <v>95</v>
      </c>
      <c r="Q165" s="96">
        <v>2</v>
      </c>
      <c r="R165" s="161">
        <v>190</v>
      </c>
      <c r="S165" s="148" t="s">
        <v>153</v>
      </c>
      <c r="T165" s="164"/>
      <c r="U165" s="75" t="s">
        <v>69</v>
      </c>
      <c r="V165" s="149">
        <v>2</v>
      </c>
    </row>
    <row r="166" spans="1:22" ht="18" customHeight="1" x14ac:dyDescent="0.35">
      <c r="A166" s="93">
        <v>2</v>
      </c>
      <c r="B166" s="145" t="s">
        <v>419</v>
      </c>
      <c r="C166" s="163">
        <v>9</v>
      </c>
      <c r="D166" s="93" t="s">
        <v>187</v>
      </c>
      <c r="E166" s="93" t="s">
        <v>420</v>
      </c>
      <c r="F166" s="94" t="s">
        <v>421</v>
      </c>
      <c r="G166" s="94" t="s">
        <v>151</v>
      </c>
      <c r="H166" s="95"/>
      <c r="I166" s="95"/>
      <c r="J166" s="160"/>
      <c r="K166" s="95">
        <v>0.45</v>
      </c>
      <c r="L166" s="95">
        <v>0.5</v>
      </c>
      <c r="M166" s="160">
        <v>0.22500000000000001</v>
      </c>
      <c r="N166" s="160">
        <v>6.4999999999999974E-2</v>
      </c>
      <c r="O166" s="96">
        <v>1</v>
      </c>
      <c r="P166" s="97">
        <v>95</v>
      </c>
      <c r="Q166" s="96">
        <v>1</v>
      </c>
      <c r="R166" s="161">
        <v>95</v>
      </c>
      <c r="S166" s="148" t="s">
        <v>153</v>
      </c>
      <c r="T166" s="103"/>
      <c r="U166" s="75" t="s">
        <v>69</v>
      </c>
      <c r="V166" s="149">
        <v>1</v>
      </c>
    </row>
    <row r="167" spans="1:22" ht="18" customHeight="1" x14ac:dyDescent="0.35">
      <c r="A167" s="93">
        <v>6</v>
      </c>
      <c r="B167" s="145" t="s">
        <v>424</v>
      </c>
      <c r="C167" s="163">
        <v>17</v>
      </c>
      <c r="D167" s="93" t="s">
        <v>133</v>
      </c>
      <c r="E167" s="93" t="s">
        <v>425</v>
      </c>
      <c r="F167" s="94" t="s">
        <v>406</v>
      </c>
      <c r="G167" s="94" t="s">
        <v>151</v>
      </c>
      <c r="H167" s="95"/>
      <c r="I167" s="95"/>
      <c r="J167" s="160"/>
      <c r="K167" s="95">
        <v>0.25</v>
      </c>
      <c r="L167" s="95">
        <v>0.3</v>
      </c>
      <c r="M167" s="160">
        <v>7.4999999999999997E-2</v>
      </c>
      <c r="N167" s="160">
        <v>7.4999999999999956E-2</v>
      </c>
      <c r="O167" s="96">
        <v>2</v>
      </c>
      <c r="P167" s="97">
        <v>95</v>
      </c>
      <c r="Q167" s="96">
        <v>3</v>
      </c>
      <c r="R167" s="161">
        <v>570</v>
      </c>
      <c r="S167" s="148" t="s">
        <v>153</v>
      </c>
      <c r="T167" s="164"/>
      <c r="U167" s="75" t="s">
        <v>69</v>
      </c>
      <c r="V167" s="149">
        <v>6</v>
      </c>
    </row>
    <row r="168" spans="1:22" ht="18" customHeight="1" x14ac:dyDescent="0.35">
      <c r="A168" s="93">
        <v>6</v>
      </c>
      <c r="B168" s="145" t="s">
        <v>432</v>
      </c>
      <c r="C168" s="163">
        <v>4</v>
      </c>
      <c r="D168" s="93" t="s">
        <v>120</v>
      </c>
      <c r="E168" s="93" t="s">
        <v>393</v>
      </c>
      <c r="F168" s="94" t="s">
        <v>385</v>
      </c>
      <c r="G168" s="94" t="s">
        <v>151</v>
      </c>
      <c r="H168" s="95"/>
      <c r="I168" s="95"/>
      <c r="J168" s="160"/>
      <c r="K168" s="95">
        <v>0.25</v>
      </c>
      <c r="L168" s="95">
        <v>0.3</v>
      </c>
      <c r="M168" s="160">
        <v>7.4999999999999997E-2</v>
      </c>
      <c r="N168" s="160">
        <v>6.6168749999999998E-2</v>
      </c>
      <c r="O168" s="96">
        <v>1</v>
      </c>
      <c r="P168" s="97">
        <v>95</v>
      </c>
      <c r="Q168" s="96">
        <v>1</v>
      </c>
      <c r="R168" s="161">
        <v>95</v>
      </c>
      <c r="S168" s="148"/>
      <c r="T168" s="164"/>
      <c r="U168" s="75" t="s">
        <v>69</v>
      </c>
      <c r="V168" s="149">
        <v>1</v>
      </c>
    </row>
    <row r="169" spans="1:22" ht="18" customHeight="1" x14ac:dyDescent="0.35">
      <c r="A169" s="93">
        <v>8</v>
      </c>
      <c r="B169" s="145" t="s">
        <v>432</v>
      </c>
      <c r="C169" s="163">
        <v>5</v>
      </c>
      <c r="D169" s="93" t="s">
        <v>120</v>
      </c>
      <c r="E169" s="93" t="s">
        <v>393</v>
      </c>
      <c r="F169" s="94" t="s">
        <v>385</v>
      </c>
      <c r="G169" s="94" t="s">
        <v>151</v>
      </c>
      <c r="H169" s="95"/>
      <c r="I169" s="95"/>
      <c r="J169" s="178"/>
      <c r="K169" s="95">
        <v>0.2</v>
      </c>
      <c r="L169" s="95">
        <v>0.5</v>
      </c>
      <c r="M169" s="160">
        <v>0.1</v>
      </c>
      <c r="N169" s="160">
        <v>8.6753125000000014E-2</v>
      </c>
      <c r="O169" s="96">
        <v>1</v>
      </c>
      <c r="P169" s="97">
        <v>95</v>
      </c>
      <c r="Q169" s="96">
        <v>1</v>
      </c>
      <c r="R169" s="161">
        <v>95</v>
      </c>
      <c r="S169" s="148"/>
      <c r="T169" s="164"/>
      <c r="U169" s="75" t="s">
        <v>69</v>
      </c>
      <c r="V169" s="149">
        <v>1</v>
      </c>
    </row>
    <row r="170" spans="1:22" ht="18" customHeight="1" x14ac:dyDescent="0.35">
      <c r="A170" s="93">
        <v>33</v>
      </c>
      <c r="B170" s="145" t="s">
        <v>432</v>
      </c>
      <c r="C170" s="163">
        <v>22</v>
      </c>
      <c r="D170" s="93" t="s">
        <v>120</v>
      </c>
      <c r="E170" s="93" t="s">
        <v>393</v>
      </c>
      <c r="F170" s="94" t="s">
        <v>385</v>
      </c>
      <c r="G170" s="94" t="s">
        <v>151</v>
      </c>
      <c r="H170" s="95"/>
      <c r="I170" s="95"/>
      <c r="J170" s="160"/>
      <c r="K170" s="95">
        <v>0.2</v>
      </c>
      <c r="L170" s="95">
        <v>0.35</v>
      </c>
      <c r="M170" s="160">
        <v>6.9999999999999993E-2</v>
      </c>
      <c r="N170" s="160">
        <v>6.214999999999999E-2</v>
      </c>
      <c r="O170" s="96">
        <v>1</v>
      </c>
      <c r="P170" s="97">
        <v>95</v>
      </c>
      <c r="Q170" s="96">
        <v>1</v>
      </c>
      <c r="R170" s="161">
        <v>95</v>
      </c>
      <c r="S170" s="148"/>
      <c r="T170" s="164"/>
      <c r="U170" s="75" t="s">
        <v>69</v>
      </c>
      <c r="V170" s="149">
        <v>1</v>
      </c>
    </row>
    <row r="173" spans="1:22" ht="18" customHeight="1" x14ac:dyDescent="0.35">
      <c r="A173" s="93">
        <v>24</v>
      </c>
      <c r="B173" s="145" t="s">
        <v>456</v>
      </c>
      <c r="C173" s="163">
        <v>23</v>
      </c>
      <c r="D173" s="93" t="s">
        <v>129</v>
      </c>
      <c r="E173" s="93" t="s">
        <v>457</v>
      </c>
      <c r="F173" s="94" t="s">
        <v>141</v>
      </c>
      <c r="G173" s="94" t="s">
        <v>151</v>
      </c>
      <c r="H173" s="95"/>
      <c r="I173" s="95"/>
      <c r="J173" s="160"/>
      <c r="K173" s="95">
        <v>0.2</v>
      </c>
      <c r="L173" s="95">
        <v>0.3</v>
      </c>
      <c r="M173" s="160">
        <v>0.06</v>
      </c>
      <c r="N173" s="179">
        <v>5.9509374999999996E-2</v>
      </c>
      <c r="O173" s="96">
        <v>2</v>
      </c>
      <c r="P173" s="97">
        <v>95</v>
      </c>
      <c r="Q173" s="96">
        <v>1</v>
      </c>
      <c r="R173" s="161">
        <v>190</v>
      </c>
      <c r="S173" s="148" t="s">
        <v>153</v>
      </c>
      <c r="T173" s="164"/>
      <c r="U173" s="75" t="s">
        <v>67</v>
      </c>
      <c r="V173" s="149">
        <v>2</v>
      </c>
    </row>
    <row r="174" spans="1:22" ht="18" customHeight="1" x14ac:dyDescent="0.35">
      <c r="A174" s="93">
        <v>14</v>
      </c>
      <c r="B174" s="145" t="s">
        <v>459</v>
      </c>
      <c r="C174" s="163">
        <v>39</v>
      </c>
      <c r="D174" s="93" t="s">
        <v>129</v>
      </c>
      <c r="E174" s="93" t="s">
        <v>457</v>
      </c>
      <c r="F174" s="94" t="s">
        <v>446</v>
      </c>
      <c r="G174" s="94" t="s">
        <v>151</v>
      </c>
      <c r="H174" s="95"/>
      <c r="I174" s="95"/>
      <c r="J174" s="160"/>
      <c r="K174" s="95">
        <v>0.25</v>
      </c>
      <c r="L174" s="95">
        <v>0.3</v>
      </c>
      <c r="M174" s="160">
        <v>7.4999999999999997E-2</v>
      </c>
      <c r="N174" s="179">
        <v>6.9999999999999979E-2</v>
      </c>
      <c r="O174" s="96">
        <v>2</v>
      </c>
      <c r="P174" s="97">
        <v>95</v>
      </c>
      <c r="Q174" s="96">
        <v>2</v>
      </c>
      <c r="R174" s="161">
        <v>380</v>
      </c>
      <c r="S174" s="148" t="s">
        <v>153</v>
      </c>
      <c r="T174" s="164"/>
      <c r="U174" s="75" t="s">
        <v>67</v>
      </c>
      <c r="V174" s="149">
        <v>4</v>
      </c>
    </row>
    <row r="175" spans="1:22" ht="18" customHeight="1" x14ac:dyDescent="0.35">
      <c r="A175" s="93">
        <v>23</v>
      </c>
      <c r="B175" s="145" t="s">
        <v>459</v>
      </c>
      <c r="C175" s="163">
        <v>46</v>
      </c>
      <c r="D175" s="93" t="s">
        <v>129</v>
      </c>
      <c r="E175" s="93" t="s">
        <v>457</v>
      </c>
      <c r="F175" s="94" t="s">
        <v>137</v>
      </c>
      <c r="G175" s="94" t="s">
        <v>151</v>
      </c>
      <c r="H175" s="95"/>
      <c r="I175" s="95"/>
      <c r="J175" s="160"/>
      <c r="K175" s="95">
        <v>0.3</v>
      </c>
      <c r="L175" s="95">
        <v>0.3</v>
      </c>
      <c r="M175" s="160">
        <v>0.09</v>
      </c>
      <c r="N175" s="179">
        <v>8.5013679999999994E-2</v>
      </c>
      <c r="O175" s="96">
        <v>2</v>
      </c>
      <c r="P175" s="97">
        <v>95</v>
      </c>
      <c r="Q175" s="96">
        <v>1</v>
      </c>
      <c r="R175" s="161">
        <v>190</v>
      </c>
      <c r="S175" s="148" t="s">
        <v>153</v>
      </c>
      <c r="T175" s="164"/>
      <c r="U175" s="75" t="s">
        <v>67</v>
      </c>
      <c r="V175" s="149">
        <v>2</v>
      </c>
    </row>
    <row r="176" spans="1:22" ht="18" customHeight="1" x14ac:dyDescent="0.35">
      <c r="A176" s="93">
        <v>2</v>
      </c>
      <c r="B176" s="145" t="s">
        <v>465</v>
      </c>
      <c r="C176" s="163">
        <v>1</v>
      </c>
      <c r="D176" s="93" t="s">
        <v>133</v>
      </c>
      <c r="E176" s="93" t="s">
        <v>466</v>
      </c>
      <c r="F176" s="94" t="s">
        <v>442</v>
      </c>
      <c r="G176" s="94" t="s">
        <v>151</v>
      </c>
      <c r="H176" s="95"/>
      <c r="I176" s="95"/>
      <c r="J176" s="160"/>
      <c r="K176" s="95">
        <v>0.38</v>
      </c>
      <c r="L176" s="95">
        <v>0.57999999999999996</v>
      </c>
      <c r="M176" s="160">
        <v>0.22039999999999998</v>
      </c>
      <c r="N176" s="179">
        <v>7.039999999999999E-2</v>
      </c>
      <c r="O176" s="96">
        <v>2</v>
      </c>
      <c r="P176" s="97">
        <v>95</v>
      </c>
      <c r="Q176" s="96">
        <v>1</v>
      </c>
      <c r="R176" s="161">
        <v>190</v>
      </c>
      <c r="S176" s="148" t="s">
        <v>153</v>
      </c>
      <c r="T176" s="164"/>
      <c r="U176" s="75" t="s">
        <v>157</v>
      </c>
      <c r="V176" s="149">
        <v>2</v>
      </c>
    </row>
    <row r="177" spans="1:22" ht="18" customHeight="1" x14ac:dyDescent="0.35">
      <c r="A177" s="93">
        <v>6</v>
      </c>
      <c r="B177" s="145" t="s">
        <v>465</v>
      </c>
      <c r="C177" s="163">
        <v>3</v>
      </c>
      <c r="D177" s="93" t="s">
        <v>133</v>
      </c>
      <c r="E177" s="93" t="s">
        <v>466</v>
      </c>
      <c r="F177" s="94" t="s">
        <v>442</v>
      </c>
      <c r="G177" s="94" t="s">
        <v>151</v>
      </c>
      <c r="H177" s="95"/>
      <c r="I177" s="95"/>
      <c r="J177" s="160"/>
      <c r="K177" s="95">
        <v>0.32</v>
      </c>
      <c r="L177" s="95">
        <v>0.7</v>
      </c>
      <c r="M177" s="160">
        <v>0.22399999999999998</v>
      </c>
      <c r="N177" s="179">
        <v>7.3999999999999982E-2</v>
      </c>
      <c r="O177" s="96">
        <v>2</v>
      </c>
      <c r="P177" s="97">
        <v>95</v>
      </c>
      <c r="Q177" s="96">
        <v>1</v>
      </c>
      <c r="R177" s="161">
        <v>190</v>
      </c>
      <c r="S177" s="148" t="s">
        <v>153</v>
      </c>
      <c r="T177" s="164"/>
      <c r="U177" s="75" t="s">
        <v>157</v>
      </c>
      <c r="V177" s="149">
        <v>2</v>
      </c>
    </row>
    <row r="178" spans="1:22" ht="18" customHeight="1" x14ac:dyDescent="0.35">
      <c r="A178" s="93">
        <v>13</v>
      </c>
      <c r="B178" s="145" t="s">
        <v>467</v>
      </c>
      <c r="C178" s="163">
        <v>35</v>
      </c>
      <c r="D178" s="93" t="s">
        <v>133</v>
      </c>
      <c r="E178" s="93" t="s">
        <v>466</v>
      </c>
      <c r="F178" s="94" t="s">
        <v>441</v>
      </c>
      <c r="G178" s="94" t="s">
        <v>151</v>
      </c>
      <c r="H178" s="95"/>
      <c r="I178" s="95"/>
      <c r="J178" s="178"/>
      <c r="K178" s="95">
        <v>0.4</v>
      </c>
      <c r="L178" s="95">
        <v>0.6</v>
      </c>
      <c r="M178" s="160">
        <v>0.24</v>
      </c>
      <c r="N178" s="179">
        <v>0.09</v>
      </c>
      <c r="O178" s="96">
        <v>2</v>
      </c>
      <c r="P178" s="97">
        <v>95</v>
      </c>
      <c r="Q178" s="96">
        <v>1</v>
      </c>
      <c r="R178" s="161">
        <v>190</v>
      </c>
      <c r="S178" s="148" t="s">
        <v>153</v>
      </c>
      <c r="T178" s="164"/>
      <c r="U178" s="75" t="s">
        <v>157</v>
      </c>
      <c r="V178" s="149">
        <v>2</v>
      </c>
    </row>
    <row r="179" spans="1:22" ht="18" customHeight="1" x14ac:dyDescent="0.35">
      <c r="A179" s="93">
        <v>4</v>
      </c>
      <c r="B179" s="145" t="s">
        <v>468</v>
      </c>
      <c r="C179" s="163">
        <v>55</v>
      </c>
      <c r="D179" s="93" t="s">
        <v>133</v>
      </c>
      <c r="E179" s="93" t="s">
        <v>466</v>
      </c>
      <c r="F179" s="94" t="s">
        <v>440</v>
      </c>
      <c r="G179" s="94" t="s">
        <v>151</v>
      </c>
      <c r="H179" s="95"/>
      <c r="I179" s="95"/>
      <c r="J179" s="178"/>
      <c r="K179" s="95">
        <v>0.25</v>
      </c>
      <c r="L179" s="95">
        <v>1.06</v>
      </c>
      <c r="M179" s="160">
        <v>0.26500000000000001</v>
      </c>
      <c r="N179" s="179">
        <v>6.5000000000000002E-2</v>
      </c>
      <c r="O179" s="96">
        <v>2</v>
      </c>
      <c r="P179" s="97">
        <v>95</v>
      </c>
      <c r="Q179" s="96">
        <v>1</v>
      </c>
      <c r="R179" s="161">
        <v>190</v>
      </c>
      <c r="S179" s="148" t="s">
        <v>153</v>
      </c>
      <c r="T179" s="164"/>
      <c r="U179" s="75" t="s">
        <v>157</v>
      </c>
      <c r="V179" s="149">
        <v>2</v>
      </c>
    </row>
    <row r="180" spans="1:22" ht="18" customHeight="1" x14ac:dyDescent="0.35">
      <c r="A180" s="93">
        <v>26</v>
      </c>
      <c r="B180" s="145" t="s">
        <v>468</v>
      </c>
      <c r="C180" s="163">
        <v>75</v>
      </c>
      <c r="D180" s="93" t="s">
        <v>133</v>
      </c>
      <c r="E180" s="93" t="s">
        <v>466</v>
      </c>
      <c r="F180" s="94" t="s">
        <v>439</v>
      </c>
      <c r="G180" s="94" t="s">
        <v>151</v>
      </c>
      <c r="H180" s="95"/>
      <c r="I180" s="95"/>
      <c r="J180" s="178"/>
      <c r="K180" s="95">
        <v>0.08</v>
      </c>
      <c r="L180" s="95">
        <v>1</v>
      </c>
      <c r="M180" s="160">
        <v>0.08</v>
      </c>
      <c r="N180" s="179">
        <v>7.9734670000000007E-2</v>
      </c>
      <c r="O180" s="96">
        <v>2</v>
      </c>
      <c r="P180" s="97">
        <v>95</v>
      </c>
      <c r="Q180" s="96">
        <v>1</v>
      </c>
      <c r="R180" s="161">
        <v>190</v>
      </c>
      <c r="S180" s="148" t="s">
        <v>153</v>
      </c>
      <c r="T180" s="164"/>
      <c r="U180" s="75" t="s">
        <v>157</v>
      </c>
      <c r="V180" s="149">
        <v>2</v>
      </c>
    </row>
    <row r="183" spans="1:22" ht="18" customHeight="1" x14ac:dyDescent="0.35">
      <c r="A183" s="93">
        <v>13</v>
      </c>
      <c r="B183" s="145" t="s">
        <v>492</v>
      </c>
      <c r="C183" s="163">
        <v>10</v>
      </c>
      <c r="D183" s="93" t="s">
        <v>133</v>
      </c>
      <c r="E183" s="93" t="s">
        <v>493</v>
      </c>
      <c r="F183" s="94" t="s">
        <v>159</v>
      </c>
      <c r="G183" s="94" t="s">
        <v>151</v>
      </c>
      <c r="H183" s="95"/>
      <c r="I183" s="95"/>
      <c r="J183" s="160"/>
      <c r="K183" s="95">
        <v>0.28000000000000003</v>
      </c>
      <c r="L183" s="95">
        <v>0.6</v>
      </c>
      <c r="M183" s="160">
        <v>0.16800000000000001</v>
      </c>
      <c r="N183" s="179">
        <v>6.8000000000000005E-2</v>
      </c>
      <c r="O183" s="96">
        <v>2</v>
      </c>
      <c r="P183" s="97">
        <v>95</v>
      </c>
      <c r="Q183" s="96">
        <v>1</v>
      </c>
      <c r="R183" s="161">
        <v>190</v>
      </c>
      <c r="S183" s="148" t="s">
        <v>153</v>
      </c>
      <c r="T183" s="164"/>
      <c r="U183" s="75" t="s">
        <v>491</v>
      </c>
      <c r="V183" s="149">
        <v>2</v>
      </c>
    </row>
    <row r="184" spans="1:22" ht="18" customHeight="1" x14ac:dyDescent="0.35">
      <c r="A184" s="93">
        <v>13</v>
      </c>
      <c r="B184" s="145" t="s">
        <v>495</v>
      </c>
      <c r="C184" s="163">
        <v>34</v>
      </c>
      <c r="D184" s="93" t="s">
        <v>133</v>
      </c>
      <c r="E184" s="93" t="s">
        <v>493</v>
      </c>
      <c r="F184" s="94" t="s">
        <v>159</v>
      </c>
      <c r="G184" s="94" t="s">
        <v>151</v>
      </c>
      <c r="H184" s="95"/>
      <c r="I184" s="95"/>
      <c r="J184" s="160"/>
      <c r="K184" s="95">
        <v>0.3</v>
      </c>
      <c r="L184" s="95">
        <v>0.3</v>
      </c>
      <c r="M184" s="160">
        <v>0.09</v>
      </c>
      <c r="N184" s="179">
        <v>8.0372760000000001E-2</v>
      </c>
      <c r="O184" s="96">
        <v>2</v>
      </c>
      <c r="P184" s="97">
        <v>95</v>
      </c>
      <c r="Q184" s="96">
        <v>1</v>
      </c>
      <c r="R184" s="161">
        <v>190</v>
      </c>
      <c r="S184" s="148" t="s">
        <v>153</v>
      </c>
      <c r="T184" s="164"/>
      <c r="U184" s="75" t="s">
        <v>491</v>
      </c>
      <c r="V184" s="149">
        <v>2</v>
      </c>
    </row>
    <row r="185" spans="1:22" ht="18" customHeight="1" x14ac:dyDescent="0.35">
      <c r="A185" s="93">
        <v>18</v>
      </c>
      <c r="B185" s="145" t="s">
        <v>495</v>
      </c>
      <c r="C185" s="163">
        <v>37</v>
      </c>
      <c r="D185" s="93" t="s">
        <v>133</v>
      </c>
      <c r="E185" s="93" t="s">
        <v>493</v>
      </c>
      <c r="F185" s="94" t="s">
        <v>71</v>
      </c>
      <c r="G185" s="94" t="s">
        <v>151</v>
      </c>
      <c r="H185" s="95"/>
      <c r="I185" s="95"/>
      <c r="J185" s="160"/>
      <c r="K185" s="95">
        <v>0.35</v>
      </c>
      <c r="L185" s="95">
        <v>0.65</v>
      </c>
      <c r="M185" s="160">
        <v>0.22749999999999998</v>
      </c>
      <c r="N185" s="179">
        <v>0.10249999999999998</v>
      </c>
      <c r="O185" s="96">
        <v>2</v>
      </c>
      <c r="P185" s="97">
        <v>95</v>
      </c>
      <c r="Q185" s="96">
        <v>1</v>
      </c>
      <c r="R185" s="161">
        <v>190</v>
      </c>
      <c r="S185" s="148" t="s">
        <v>153</v>
      </c>
      <c r="T185" s="164"/>
      <c r="U185" s="75" t="s">
        <v>491</v>
      </c>
      <c r="V185" s="149">
        <v>2</v>
      </c>
    </row>
    <row r="186" spans="1:22" ht="18" customHeight="1" x14ac:dyDescent="0.35">
      <c r="A186" s="93">
        <v>31</v>
      </c>
      <c r="B186" s="145" t="s">
        <v>495</v>
      </c>
      <c r="C186" s="163">
        <v>47</v>
      </c>
      <c r="D186" s="93" t="s">
        <v>133</v>
      </c>
      <c r="E186" s="93" t="s">
        <v>493</v>
      </c>
      <c r="F186" s="94" t="s">
        <v>71</v>
      </c>
      <c r="G186" s="94" t="s">
        <v>151</v>
      </c>
      <c r="H186" s="95"/>
      <c r="I186" s="95"/>
      <c r="J186" s="160"/>
      <c r="K186" s="95">
        <v>0.4</v>
      </c>
      <c r="L186" s="95">
        <v>0.6</v>
      </c>
      <c r="M186" s="160">
        <v>0.24</v>
      </c>
      <c r="N186" s="179">
        <v>0.09</v>
      </c>
      <c r="O186" s="96">
        <v>2</v>
      </c>
      <c r="P186" s="97">
        <v>95</v>
      </c>
      <c r="Q186" s="96">
        <v>1</v>
      </c>
      <c r="R186" s="161">
        <v>190</v>
      </c>
      <c r="S186" s="148" t="s">
        <v>153</v>
      </c>
      <c r="T186" s="164"/>
      <c r="U186" s="75" t="s">
        <v>491</v>
      </c>
      <c r="V186" s="149">
        <v>2</v>
      </c>
    </row>
    <row r="187" spans="1:22" ht="18" customHeight="1" x14ac:dyDescent="0.35">
      <c r="A187" s="93">
        <v>33</v>
      </c>
      <c r="B187" s="145" t="s">
        <v>495</v>
      </c>
      <c r="C187" s="163">
        <v>48</v>
      </c>
      <c r="D187" s="93" t="s">
        <v>133</v>
      </c>
      <c r="E187" s="93" t="s">
        <v>493</v>
      </c>
      <c r="F187" s="94" t="s">
        <v>71</v>
      </c>
      <c r="G187" s="94" t="s">
        <v>151</v>
      </c>
      <c r="H187" s="95"/>
      <c r="I187" s="95"/>
      <c r="J187" s="160"/>
      <c r="K187" s="95">
        <v>0.2</v>
      </c>
      <c r="L187" s="95">
        <v>0.4</v>
      </c>
      <c r="M187" s="160">
        <v>8.0000000000000016E-2</v>
      </c>
      <c r="N187" s="179">
        <v>7.5584375000000009E-2</v>
      </c>
      <c r="O187" s="96">
        <v>1</v>
      </c>
      <c r="P187" s="97">
        <v>95</v>
      </c>
      <c r="Q187" s="96">
        <v>1</v>
      </c>
      <c r="R187" s="161">
        <v>95</v>
      </c>
      <c r="S187" s="148" t="s">
        <v>153</v>
      </c>
      <c r="T187" s="164"/>
      <c r="U187" s="75" t="s">
        <v>491</v>
      </c>
      <c r="V187" s="149">
        <v>1</v>
      </c>
    </row>
    <row r="188" spans="1:22" ht="18" customHeight="1" x14ac:dyDescent="0.35">
      <c r="A188" s="93">
        <v>10</v>
      </c>
      <c r="B188" s="145" t="s">
        <v>497</v>
      </c>
      <c r="C188" s="163">
        <v>56</v>
      </c>
      <c r="D188" s="93" t="s">
        <v>133</v>
      </c>
      <c r="E188" s="93" t="s">
        <v>493</v>
      </c>
      <c r="F188" s="94" t="s">
        <v>159</v>
      </c>
      <c r="G188" s="94" t="s">
        <v>151</v>
      </c>
      <c r="H188" s="95"/>
      <c r="I188" s="95"/>
      <c r="J188" s="160"/>
      <c r="K188" s="95">
        <v>0.2</v>
      </c>
      <c r="L188" s="95">
        <v>0.45</v>
      </c>
      <c r="M188" s="160">
        <v>9.0000000000000011E-2</v>
      </c>
      <c r="N188" s="179">
        <v>7.4300000000000005E-2</v>
      </c>
      <c r="O188" s="96">
        <v>1</v>
      </c>
      <c r="P188" s="97">
        <v>95</v>
      </c>
      <c r="Q188" s="96">
        <v>1</v>
      </c>
      <c r="R188" s="161">
        <v>95</v>
      </c>
      <c r="S188" s="148" t="s">
        <v>153</v>
      </c>
      <c r="T188" s="164"/>
      <c r="U188" s="75" t="s">
        <v>491</v>
      </c>
      <c r="V188" s="149">
        <v>1</v>
      </c>
    </row>
    <row r="189" spans="1:22" ht="18" customHeight="1" x14ac:dyDescent="0.35">
      <c r="A189" s="93">
        <v>34</v>
      </c>
      <c r="B189" s="145" t="s">
        <v>498</v>
      </c>
      <c r="C189" s="163">
        <v>99</v>
      </c>
      <c r="D189" s="93" t="s">
        <v>133</v>
      </c>
      <c r="E189" s="93" t="s">
        <v>493</v>
      </c>
      <c r="F189" s="94" t="s">
        <v>135</v>
      </c>
      <c r="G189" s="94" t="s">
        <v>151</v>
      </c>
      <c r="H189" s="95"/>
      <c r="I189" s="95"/>
      <c r="J189" s="160"/>
      <c r="K189" s="95">
        <v>0.25</v>
      </c>
      <c r="L189" s="95">
        <v>0.5</v>
      </c>
      <c r="M189" s="160">
        <v>0.125</v>
      </c>
      <c r="N189" s="179">
        <v>9.5000000000000001E-2</v>
      </c>
      <c r="O189" s="96">
        <v>2</v>
      </c>
      <c r="P189" s="97">
        <v>95</v>
      </c>
      <c r="Q189" s="96">
        <v>1</v>
      </c>
      <c r="R189" s="161">
        <v>190</v>
      </c>
      <c r="S189" s="148" t="s">
        <v>153</v>
      </c>
      <c r="T189" s="164"/>
      <c r="U189" s="75" t="s">
        <v>491</v>
      </c>
      <c r="V189" s="149">
        <v>2</v>
      </c>
    </row>
    <row r="190" spans="1:22" ht="18" customHeight="1" x14ac:dyDescent="0.35">
      <c r="A190" s="93">
        <v>38</v>
      </c>
      <c r="B190" s="145" t="s">
        <v>498</v>
      </c>
      <c r="C190" s="163">
        <v>102</v>
      </c>
      <c r="D190" s="93" t="s">
        <v>133</v>
      </c>
      <c r="E190" s="93" t="s">
        <v>493</v>
      </c>
      <c r="F190" s="94" t="s">
        <v>135</v>
      </c>
      <c r="G190" s="94" t="s">
        <v>151</v>
      </c>
      <c r="H190" s="95"/>
      <c r="I190" s="95"/>
      <c r="J190" s="160"/>
      <c r="K190" s="95">
        <v>0.2</v>
      </c>
      <c r="L190" s="95">
        <v>0.4</v>
      </c>
      <c r="M190" s="160">
        <v>8.0000000000000016E-2</v>
      </c>
      <c r="N190" s="179">
        <v>7.215000000000002E-2</v>
      </c>
      <c r="O190" s="96">
        <v>2</v>
      </c>
      <c r="P190" s="97">
        <v>95</v>
      </c>
      <c r="Q190" s="96">
        <v>1</v>
      </c>
      <c r="R190" s="161">
        <v>190</v>
      </c>
      <c r="S190" s="148" t="s">
        <v>153</v>
      </c>
      <c r="T190" s="164"/>
      <c r="U190" s="75" t="s">
        <v>491</v>
      </c>
      <c r="V190" s="149">
        <v>2</v>
      </c>
    </row>
    <row r="191" spans="1:22" ht="18" customHeight="1" x14ac:dyDescent="0.35">
      <c r="A191" s="93">
        <v>5</v>
      </c>
      <c r="B191" s="145" t="s">
        <v>499</v>
      </c>
      <c r="C191" s="163">
        <v>105</v>
      </c>
      <c r="D191" s="93" t="s">
        <v>133</v>
      </c>
      <c r="E191" s="93" t="s">
        <v>493</v>
      </c>
      <c r="F191" s="94" t="s">
        <v>135</v>
      </c>
      <c r="G191" s="94" t="s">
        <v>151</v>
      </c>
      <c r="H191" s="95"/>
      <c r="I191" s="95"/>
      <c r="J191" s="160"/>
      <c r="K191" s="95">
        <v>0.25</v>
      </c>
      <c r="L191" s="95">
        <v>0.45</v>
      </c>
      <c r="M191" s="160">
        <v>0.1125</v>
      </c>
      <c r="N191" s="179">
        <v>0.10072500000000001</v>
      </c>
      <c r="O191" s="96">
        <v>2</v>
      </c>
      <c r="P191" s="97">
        <v>95</v>
      </c>
      <c r="Q191" s="96">
        <v>1</v>
      </c>
      <c r="R191" s="161">
        <v>190</v>
      </c>
      <c r="S191" s="148" t="s">
        <v>153</v>
      </c>
      <c r="T191" s="164"/>
      <c r="U191" s="75" t="s">
        <v>491</v>
      </c>
      <c r="V191" s="149">
        <v>2</v>
      </c>
    </row>
    <row r="192" spans="1:22" ht="18" customHeight="1" x14ac:dyDescent="0.35">
      <c r="A192" s="93">
        <v>26</v>
      </c>
      <c r="B192" s="145" t="s">
        <v>499</v>
      </c>
      <c r="C192" s="163">
        <v>121</v>
      </c>
      <c r="D192" s="93" t="s">
        <v>133</v>
      </c>
      <c r="E192" s="93" t="s">
        <v>493</v>
      </c>
      <c r="F192" s="94" t="s">
        <v>135</v>
      </c>
      <c r="G192" s="94" t="s">
        <v>151</v>
      </c>
      <c r="H192" s="95"/>
      <c r="I192" s="95"/>
      <c r="J192" s="160"/>
      <c r="K192" s="95">
        <v>0.56000000000000005</v>
      </c>
      <c r="L192" s="95">
        <v>0.76</v>
      </c>
      <c r="M192" s="160">
        <v>0.42560000000000003</v>
      </c>
      <c r="N192" s="179">
        <v>7.5600000000000056E-2</v>
      </c>
      <c r="O192" s="96">
        <v>2</v>
      </c>
      <c r="P192" s="97">
        <v>95</v>
      </c>
      <c r="Q192" s="96">
        <v>1</v>
      </c>
      <c r="R192" s="161">
        <v>190</v>
      </c>
      <c r="S192" s="148" t="s">
        <v>153</v>
      </c>
      <c r="T192" s="164"/>
      <c r="U192" s="75" t="s">
        <v>491</v>
      </c>
      <c r="V192" s="149">
        <v>2</v>
      </c>
    </row>
    <row r="193" spans="1:22" ht="18" customHeight="1" x14ac:dyDescent="0.35">
      <c r="A193" s="93">
        <v>29</v>
      </c>
      <c r="B193" s="145" t="s">
        <v>502</v>
      </c>
      <c r="C193" s="163">
        <v>179</v>
      </c>
      <c r="D193" s="93" t="s">
        <v>133</v>
      </c>
      <c r="E193" s="93" t="s">
        <v>493</v>
      </c>
      <c r="F193" s="94" t="s">
        <v>78</v>
      </c>
      <c r="G193" s="94" t="s">
        <v>151</v>
      </c>
      <c r="H193" s="95"/>
      <c r="I193" s="95"/>
      <c r="J193" s="160"/>
      <c r="K193" s="95">
        <v>0.25</v>
      </c>
      <c r="L193" s="95">
        <v>0.3</v>
      </c>
      <c r="M193" s="160">
        <v>7.4999999999999997E-2</v>
      </c>
      <c r="N193" s="179">
        <v>5.4999999999999993E-2</v>
      </c>
      <c r="O193" s="96">
        <v>2</v>
      </c>
      <c r="P193" s="97">
        <v>95</v>
      </c>
      <c r="Q193" s="96">
        <v>1</v>
      </c>
      <c r="R193" s="161">
        <v>190</v>
      </c>
      <c r="S193" s="148" t="s">
        <v>153</v>
      </c>
      <c r="T193" s="164"/>
      <c r="U193" s="75" t="s">
        <v>491</v>
      </c>
      <c r="V193" s="149">
        <v>2</v>
      </c>
    </row>
    <row r="194" spans="1:22" ht="18" customHeight="1" x14ac:dyDescent="0.35">
      <c r="A194" s="93">
        <v>32</v>
      </c>
      <c r="B194" s="145" t="s">
        <v>502</v>
      </c>
      <c r="C194" s="163">
        <v>181</v>
      </c>
      <c r="D194" s="93" t="s">
        <v>133</v>
      </c>
      <c r="E194" s="93" t="s">
        <v>493</v>
      </c>
      <c r="F194" s="94" t="s">
        <v>78</v>
      </c>
      <c r="G194" s="94" t="s">
        <v>151</v>
      </c>
      <c r="H194" s="95"/>
      <c r="I194" s="95"/>
      <c r="J194" s="160"/>
      <c r="K194" s="95">
        <v>0.3</v>
      </c>
      <c r="L194" s="95">
        <v>0.4</v>
      </c>
      <c r="M194" s="160">
        <v>0.12</v>
      </c>
      <c r="N194" s="179">
        <v>9.9999999999999992E-2</v>
      </c>
      <c r="O194" s="96">
        <v>2</v>
      </c>
      <c r="P194" s="97">
        <v>95</v>
      </c>
      <c r="Q194" s="96">
        <v>1</v>
      </c>
      <c r="R194" s="161">
        <v>190</v>
      </c>
      <c r="S194" s="148" t="s">
        <v>153</v>
      </c>
      <c r="T194" s="164"/>
      <c r="U194" s="75" t="s">
        <v>491</v>
      </c>
      <c r="V194" s="149">
        <v>2</v>
      </c>
    </row>
    <row r="195" spans="1:22" ht="18" customHeight="1" x14ac:dyDescent="0.35">
      <c r="A195" s="93">
        <v>5</v>
      </c>
      <c r="B195" s="145" t="s">
        <v>503</v>
      </c>
      <c r="C195" s="163">
        <v>184</v>
      </c>
      <c r="D195" s="93" t="s">
        <v>133</v>
      </c>
      <c r="E195" s="93" t="s">
        <v>493</v>
      </c>
      <c r="F195" s="94" t="s">
        <v>78</v>
      </c>
      <c r="G195" s="94" t="s">
        <v>151</v>
      </c>
      <c r="H195" s="95"/>
      <c r="I195" s="95"/>
      <c r="J195" s="160"/>
      <c r="K195" s="95">
        <v>0.4</v>
      </c>
      <c r="L195" s="95">
        <v>0.5</v>
      </c>
      <c r="M195" s="160">
        <v>0.2</v>
      </c>
      <c r="N195" s="179">
        <v>8.0000000000000016E-2</v>
      </c>
      <c r="O195" s="96">
        <v>1</v>
      </c>
      <c r="P195" s="97">
        <v>95</v>
      </c>
      <c r="Q195" s="96">
        <v>1</v>
      </c>
      <c r="R195" s="161">
        <v>95</v>
      </c>
      <c r="S195" s="148" t="s">
        <v>153</v>
      </c>
      <c r="T195" s="164"/>
      <c r="U195" s="75" t="s">
        <v>491</v>
      </c>
      <c r="V195" s="149">
        <v>1</v>
      </c>
    </row>
    <row r="196" spans="1:22" ht="18" customHeight="1" x14ac:dyDescent="0.35">
      <c r="A196" s="93">
        <v>2</v>
      </c>
      <c r="B196" s="145" t="s">
        <v>504</v>
      </c>
      <c r="C196" s="163">
        <v>1</v>
      </c>
      <c r="D196" s="93" t="s">
        <v>185</v>
      </c>
      <c r="E196" s="93" t="s">
        <v>505</v>
      </c>
      <c r="F196" s="94" t="s">
        <v>486</v>
      </c>
      <c r="G196" s="94" t="s">
        <v>151</v>
      </c>
      <c r="H196" s="95"/>
      <c r="I196" s="95"/>
      <c r="J196" s="160"/>
      <c r="K196" s="95">
        <v>0.3</v>
      </c>
      <c r="L196" s="95">
        <v>0.3</v>
      </c>
      <c r="M196" s="160">
        <v>0.09</v>
      </c>
      <c r="N196" s="179">
        <v>7.2337499999999999E-2</v>
      </c>
      <c r="O196" s="96">
        <v>2</v>
      </c>
      <c r="P196" s="97">
        <v>95</v>
      </c>
      <c r="Q196" s="96">
        <v>1</v>
      </c>
      <c r="R196" s="161">
        <v>190</v>
      </c>
      <c r="S196" s="148" t="s">
        <v>153</v>
      </c>
      <c r="U196" s="75" t="s">
        <v>491</v>
      </c>
      <c r="V196" s="149">
        <v>2</v>
      </c>
    </row>
    <row r="197" spans="1:22" ht="18" customHeight="1" x14ac:dyDescent="0.35">
      <c r="A197" s="93">
        <v>10</v>
      </c>
      <c r="B197" s="145" t="s">
        <v>504</v>
      </c>
      <c r="C197" s="163">
        <v>8</v>
      </c>
      <c r="D197" s="93" t="s">
        <v>185</v>
      </c>
      <c r="E197" s="93" t="s">
        <v>505</v>
      </c>
      <c r="F197" s="94" t="s">
        <v>486</v>
      </c>
      <c r="G197" s="94" t="s">
        <v>151</v>
      </c>
      <c r="H197" s="95"/>
      <c r="I197" s="95"/>
      <c r="J197" s="160"/>
      <c r="K197" s="95">
        <v>0.25</v>
      </c>
      <c r="L197" s="95">
        <v>0.4</v>
      </c>
      <c r="M197" s="160">
        <v>0.1</v>
      </c>
      <c r="N197" s="179">
        <v>8.43E-2</v>
      </c>
      <c r="O197" s="96">
        <v>1</v>
      </c>
      <c r="P197" s="97">
        <v>95</v>
      </c>
      <c r="Q197" s="96">
        <v>1</v>
      </c>
      <c r="R197" s="161">
        <v>95</v>
      </c>
      <c r="S197" s="148" t="s">
        <v>153</v>
      </c>
      <c r="T197" s="164"/>
      <c r="U197" s="75" t="s">
        <v>491</v>
      </c>
      <c r="V197" s="149">
        <v>1</v>
      </c>
    </row>
    <row r="198" spans="1:22" ht="18" customHeight="1" x14ac:dyDescent="0.35">
      <c r="A198" s="93">
        <v>17</v>
      </c>
      <c r="B198" s="145" t="s">
        <v>504</v>
      </c>
      <c r="C198" s="163">
        <v>13</v>
      </c>
      <c r="D198" s="93" t="s">
        <v>185</v>
      </c>
      <c r="E198" s="93" t="s">
        <v>505</v>
      </c>
      <c r="F198" s="94" t="s">
        <v>141</v>
      </c>
      <c r="G198" s="94" t="s">
        <v>151</v>
      </c>
      <c r="H198" s="95"/>
      <c r="I198" s="95"/>
      <c r="J198" s="160"/>
      <c r="K198" s="95">
        <v>0.3</v>
      </c>
      <c r="L198" s="95">
        <v>0.55000000000000004</v>
      </c>
      <c r="M198" s="160">
        <v>0.16500000000000001</v>
      </c>
      <c r="N198" s="179">
        <v>8.4999999999999992E-2</v>
      </c>
      <c r="O198" s="96">
        <v>2</v>
      </c>
      <c r="P198" s="97">
        <v>95</v>
      </c>
      <c r="Q198" s="96">
        <v>1</v>
      </c>
      <c r="R198" s="161">
        <v>190</v>
      </c>
      <c r="S198" s="148" t="s">
        <v>153</v>
      </c>
      <c r="T198" s="164"/>
      <c r="U198" s="75" t="s">
        <v>491</v>
      </c>
      <c r="V198" s="149">
        <v>2</v>
      </c>
    </row>
    <row r="199" spans="1:22" ht="18" customHeight="1" x14ac:dyDescent="0.35">
      <c r="A199" s="93">
        <v>28</v>
      </c>
      <c r="B199" s="145" t="s">
        <v>507</v>
      </c>
      <c r="C199" s="163">
        <v>49</v>
      </c>
      <c r="D199" s="93" t="s">
        <v>185</v>
      </c>
      <c r="E199" s="93" t="s">
        <v>505</v>
      </c>
      <c r="F199" s="94" t="s">
        <v>71</v>
      </c>
      <c r="G199" s="94" t="s">
        <v>151</v>
      </c>
      <c r="H199" s="95"/>
      <c r="I199" s="95"/>
      <c r="J199" s="160"/>
      <c r="K199" s="95">
        <v>0.4</v>
      </c>
      <c r="L199" s="95">
        <v>0.4</v>
      </c>
      <c r="M199" s="160">
        <v>0.16000000000000003</v>
      </c>
      <c r="N199" s="179">
        <v>9.0000000000000024E-2</v>
      </c>
      <c r="O199" s="96">
        <v>2</v>
      </c>
      <c r="P199" s="97">
        <v>95</v>
      </c>
      <c r="Q199" s="96">
        <v>1</v>
      </c>
      <c r="R199" s="161">
        <v>190</v>
      </c>
      <c r="S199" s="148" t="s">
        <v>153</v>
      </c>
      <c r="T199" s="164"/>
      <c r="U199" s="75" t="s">
        <v>491</v>
      </c>
      <c r="V199" s="149">
        <v>2</v>
      </c>
    </row>
    <row r="200" spans="1:22" ht="18" customHeight="1" x14ac:dyDescent="0.35">
      <c r="A200" s="93">
        <v>13</v>
      </c>
      <c r="B200" s="145" t="s">
        <v>508</v>
      </c>
      <c r="C200" s="163">
        <v>65</v>
      </c>
      <c r="D200" s="93" t="s">
        <v>185</v>
      </c>
      <c r="E200" s="93" t="s">
        <v>505</v>
      </c>
      <c r="F200" s="94" t="s">
        <v>78</v>
      </c>
      <c r="G200" s="94" t="s">
        <v>151</v>
      </c>
      <c r="H200" s="95"/>
      <c r="I200" s="95"/>
      <c r="J200" s="160"/>
      <c r="K200" s="95">
        <v>0.3</v>
      </c>
      <c r="L200" s="95">
        <v>0.3</v>
      </c>
      <c r="M200" s="160">
        <v>0.09</v>
      </c>
      <c r="N200" s="179">
        <v>8.6074999999999999E-2</v>
      </c>
      <c r="O200" s="96">
        <v>2</v>
      </c>
      <c r="P200" s="97">
        <v>95</v>
      </c>
      <c r="Q200" s="96">
        <v>1</v>
      </c>
      <c r="R200" s="161">
        <v>190</v>
      </c>
      <c r="S200" s="148" t="s">
        <v>153</v>
      </c>
      <c r="T200" s="164"/>
      <c r="U200" s="75" t="s">
        <v>491</v>
      </c>
      <c r="V200" s="149">
        <v>2</v>
      </c>
    </row>
    <row r="201" spans="1:22" ht="18" customHeight="1" x14ac:dyDescent="0.35">
      <c r="A201" s="93">
        <v>3</v>
      </c>
      <c r="B201" s="145" t="s">
        <v>509</v>
      </c>
      <c r="C201" s="163">
        <v>84</v>
      </c>
      <c r="D201" s="93" t="s">
        <v>185</v>
      </c>
      <c r="E201" s="93" t="s">
        <v>505</v>
      </c>
      <c r="F201" s="94" t="s">
        <v>510</v>
      </c>
      <c r="G201" s="94" t="s">
        <v>151</v>
      </c>
      <c r="H201" s="95"/>
      <c r="I201" s="95"/>
      <c r="J201" s="160"/>
      <c r="K201" s="95">
        <v>0.3</v>
      </c>
      <c r="L201" s="95">
        <v>0.3</v>
      </c>
      <c r="M201" s="160">
        <v>0.09</v>
      </c>
      <c r="N201" s="179">
        <v>7.2337499999999999E-2</v>
      </c>
      <c r="O201" s="96">
        <v>2</v>
      </c>
      <c r="P201" s="97">
        <v>95</v>
      </c>
      <c r="Q201" s="96">
        <v>1</v>
      </c>
      <c r="R201" s="161">
        <v>190</v>
      </c>
      <c r="S201" s="148" t="s">
        <v>153</v>
      </c>
      <c r="T201" s="164"/>
      <c r="U201" s="75" t="s">
        <v>491</v>
      </c>
      <c r="V201" s="149">
        <v>2</v>
      </c>
    </row>
    <row r="202" spans="1:22" ht="18" customHeight="1" x14ac:dyDescent="0.35">
      <c r="A202" s="93">
        <v>6</v>
      </c>
      <c r="B202" s="145" t="s">
        <v>512</v>
      </c>
      <c r="C202" s="163">
        <v>5</v>
      </c>
      <c r="D202" s="93" t="s">
        <v>139</v>
      </c>
      <c r="E202" s="93" t="s">
        <v>513</v>
      </c>
      <c r="F202" s="94" t="s">
        <v>81</v>
      </c>
      <c r="G202" s="94" t="s">
        <v>151</v>
      </c>
      <c r="H202" s="95"/>
      <c r="I202" s="95"/>
      <c r="J202" s="160"/>
      <c r="K202" s="95">
        <v>0.28000000000000003</v>
      </c>
      <c r="L202" s="95">
        <v>0.5</v>
      </c>
      <c r="M202" s="160">
        <v>0.14000000000000001</v>
      </c>
      <c r="N202" s="179">
        <v>0.1</v>
      </c>
      <c r="O202" s="96">
        <v>2</v>
      </c>
      <c r="P202" s="97">
        <v>95</v>
      </c>
      <c r="Q202" s="96">
        <v>1</v>
      </c>
      <c r="R202" s="161">
        <v>190</v>
      </c>
      <c r="S202" s="148" t="s">
        <v>153</v>
      </c>
      <c r="T202" s="164"/>
      <c r="U202" s="75" t="s">
        <v>491</v>
      </c>
      <c r="V202" s="149">
        <v>2</v>
      </c>
    </row>
    <row r="203" spans="1:22" ht="18" customHeight="1" x14ac:dyDescent="0.35">
      <c r="A203" s="93">
        <v>6</v>
      </c>
      <c r="B203" s="145" t="s">
        <v>514</v>
      </c>
      <c r="C203" s="163">
        <v>31</v>
      </c>
      <c r="D203" s="93" t="s">
        <v>139</v>
      </c>
      <c r="E203" s="93" t="s">
        <v>513</v>
      </c>
      <c r="F203" s="94" t="s">
        <v>515</v>
      </c>
      <c r="G203" s="94" t="s">
        <v>151</v>
      </c>
      <c r="H203" s="95"/>
      <c r="I203" s="95"/>
      <c r="J203" s="160"/>
      <c r="K203" s="95">
        <v>0.23</v>
      </c>
      <c r="L203" s="95">
        <v>0.5</v>
      </c>
      <c r="M203" s="160">
        <v>0.115</v>
      </c>
      <c r="N203" s="179">
        <v>7.2500000000000009E-2</v>
      </c>
      <c r="O203" s="96">
        <v>1</v>
      </c>
      <c r="P203" s="97">
        <v>95</v>
      </c>
      <c r="Q203" s="96">
        <v>1</v>
      </c>
      <c r="R203" s="161">
        <v>95</v>
      </c>
      <c r="S203" s="148" t="s">
        <v>153</v>
      </c>
      <c r="T203" s="164"/>
      <c r="U203" s="75" t="s">
        <v>491</v>
      </c>
      <c r="V203" s="149">
        <v>1</v>
      </c>
    </row>
    <row r="206" spans="1:22" ht="18" customHeight="1" x14ac:dyDescent="0.35">
      <c r="A206" s="96">
        <v>1</v>
      </c>
      <c r="B206" s="177" t="s">
        <v>522</v>
      </c>
      <c r="C206" s="163"/>
      <c r="D206" s="93" t="s">
        <v>172</v>
      </c>
      <c r="E206" s="93" t="s">
        <v>523</v>
      </c>
      <c r="F206" s="94" t="s">
        <v>525</v>
      </c>
      <c r="G206" s="94" t="s">
        <v>407</v>
      </c>
      <c r="H206" s="95"/>
      <c r="I206" s="95"/>
      <c r="J206" s="160"/>
      <c r="K206" s="95">
        <v>0.08</v>
      </c>
      <c r="L206" s="95">
        <v>1.0900000000000001</v>
      </c>
      <c r="M206" s="160">
        <v>8.7200000000000014E-2</v>
      </c>
      <c r="N206" s="179">
        <v>8.7200000000000014E-2</v>
      </c>
      <c r="O206" s="96">
        <v>2</v>
      </c>
      <c r="P206" s="97">
        <v>95</v>
      </c>
      <c r="Q206" s="96">
        <v>1</v>
      </c>
      <c r="R206" s="161">
        <v>190</v>
      </c>
      <c r="S206" s="148" t="s">
        <v>153</v>
      </c>
      <c r="T206" s="103" t="s">
        <v>591</v>
      </c>
      <c r="U206" s="75" t="s">
        <v>67</v>
      </c>
      <c r="V206" s="149">
        <v>2</v>
      </c>
    </row>
    <row r="207" spans="1:22" ht="18" customHeight="1" x14ac:dyDescent="0.35">
      <c r="A207" s="93">
        <v>24</v>
      </c>
      <c r="B207" s="145" t="s">
        <v>552</v>
      </c>
      <c r="C207" s="163">
        <v>77</v>
      </c>
      <c r="D207" s="93" t="s">
        <v>139</v>
      </c>
      <c r="E207" s="93" t="s">
        <v>549</v>
      </c>
      <c r="F207" s="94" t="s">
        <v>537</v>
      </c>
      <c r="G207" s="94" t="s">
        <v>151</v>
      </c>
      <c r="H207" s="95"/>
      <c r="I207" s="95"/>
      <c r="J207" s="160"/>
      <c r="K207" s="95">
        <v>0.2</v>
      </c>
      <c r="L207" s="95">
        <v>0.4</v>
      </c>
      <c r="M207" s="160">
        <v>8.0000000000000016E-2</v>
      </c>
      <c r="N207" s="179">
        <v>6.0000000000000005E-2</v>
      </c>
      <c r="O207" s="96">
        <v>2</v>
      </c>
      <c r="P207" s="97">
        <v>95</v>
      </c>
      <c r="Q207" s="96">
        <v>1</v>
      </c>
      <c r="R207" s="161">
        <v>190</v>
      </c>
      <c r="S207" s="148" t="s">
        <v>153</v>
      </c>
      <c r="T207" s="164"/>
      <c r="U207" s="75" t="s">
        <v>157</v>
      </c>
      <c r="V207" s="149">
        <v>2</v>
      </c>
    </row>
    <row r="208" spans="1:22" ht="18" customHeight="1" x14ac:dyDescent="0.35">
      <c r="A208" s="93">
        <v>28</v>
      </c>
      <c r="B208" s="145" t="s">
        <v>553</v>
      </c>
      <c r="C208" s="163">
        <v>105</v>
      </c>
      <c r="D208" s="93" t="s">
        <v>139</v>
      </c>
      <c r="E208" s="93" t="s">
        <v>549</v>
      </c>
      <c r="F208" s="94" t="s">
        <v>429</v>
      </c>
      <c r="G208" s="94" t="s">
        <v>151</v>
      </c>
      <c r="H208" s="95"/>
      <c r="I208" s="95"/>
      <c r="J208" s="160"/>
      <c r="K208" s="95">
        <v>0.25</v>
      </c>
      <c r="L208" s="95">
        <v>0.38</v>
      </c>
      <c r="M208" s="160">
        <v>9.5000000000000001E-2</v>
      </c>
      <c r="N208" s="179">
        <v>6.5000000000000002E-2</v>
      </c>
      <c r="O208" s="96">
        <v>2</v>
      </c>
      <c r="P208" s="97">
        <v>95</v>
      </c>
      <c r="Q208" s="96">
        <v>1</v>
      </c>
      <c r="R208" s="161">
        <v>190</v>
      </c>
      <c r="S208" s="148" t="s">
        <v>153</v>
      </c>
      <c r="U208" s="75" t="s">
        <v>157</v>
      </c>
      <c r="V208" s="149">
        <v>2</v>
      </c>
    </row>
    <row r="209" spans="1:22" ht="18" customHeight="1" x14ac:dyDescent="0.35">
      <c r="A209" s="93">
        <v>23</v>
      </c>
      <c r="B209" s="145" t="s">
        <v>555</v>
      </c>
      <c r="C209" s="163">
        <v>129</v>
      </c>
      <c r="D209" s="93" t="s">
        <v>139</v>
      </c>
      <c r="E209" s="93" t="s">
        <v>549</v>
      </c>
      <c r="F209" s="94" t="s">
        <v>556</v>
      </c>
      <c r="G209" s="94" t="s">
        <v>151</v>
      </c>
      <c r="H209" s="95"/>
      <c r="I209" s="95"/>
      <c r="J209" s="160"/>
      <c r="K209" s="95">
        <v>0.3</v>
      </c>
      <c r="L209" s="95">
        <v>0.3</v>
      </c>
      <c r="M209" s="160">
        <v>0.09</v>
      </c>
      <c r="N209" s="179">
        <v>6.0000000000000005E-2</v>
      </c>
      <c r="O209" s="96">
        <v>2</v>
      </c>
      <c r="P209" s="97">
        <v>95</v>
      </c>
      <c r="Q209" s="96">
        <v>1</v>
      </c>
      <c r="R209" s="161">
        <v>190</v>
      </c>
      <c r="S209" s="148" t="s">
        <v>153</v>
      </c>
      <c r="U209" s="75" t="s">
        <v>157</v>
      </c>
      <c r="V209" s="149">
        <v>2</v>
      </c>
    </row>
    <row r="210" spans="1:22" ht="18" customHeight="1" x14ac:dyDescent="0.35">
      <c r="A210" s="93">
        <v>24</v>
      </c>
      <c r="B210" s="145" t="s">
        <v>555</v>
      </c>
      <c r="C210" s="163">
        <v>130</v>
      </c>
      <c r="D210" s="93" t="s">
        <v>139</v>
      </c>
      <c r="E210" s="93" t="s">
        <v>549</v>
      </c>
      <c r="F210" s="94" t="s">
        <v>556</v>
      </c>
      <c r="G210" s="94" t="s">
        <v>150</v>
      </c>
      <c r="H210" s="95"/>
      <c r="I210" s="95"/>
      <c r="J210" s="160"/>
      <c r="K210" s="95">
        <v>0.2</v>
      </c>
      <c r="L210" s="95">
        <v>0.3</v>
      </c>
      <c r="M210" s="160">
        <v>0.06</v>
      </c>
      <c r="N210" s="160"/>
      <c r="O210" s="96">
        <v>2</v>
      </c>
      <c r="P210" s="97">
        <v>95</v>
      </c>
      <c r="Q210" s="96">
        <v>1</v>
      </c>
      <c r="R210" s="161">
        <v>190</v>
      </c>
      <c r="S210" s="148" t="s">
        <v>153</v>
      </c>
      <c r="U210" s="75" t="s">
        <v>157</v>
      </c>
      <c r="V210" s="149">
        <v>2</v>
      </c>
    </row>
    <row r="211" spans="1:22" ht="18" customHeight="1" x14ac:dyDescent="0.35">
      <c r="A211" s="93">
        <v>13</v>
      </c>
      <c r="B211" s="145" t="s">
        <v>558</v>
      </c>
      <c r="C211" s="163">
        <v>147</v>
      </c>
      <c r="D211" s="93" t="s">
        <v>139</v>
      </c>
      <c r="E211" s="93" t="s">
        <v>549</v>
      </c>
      <c r="F211" s="94" t="s">
        <v>559</v>
      </c>
      <c r="G211" s="94" t="s">
        <v>151</v>
      </c>
      <c r="H211" s="95"/>
      <c r="I211" s="95"/>
      <c r="J211" s="160"/>
      <c r="K211" s="95">
        <v>0.2</v>
      </c>
      <c r="L211" s="95">
        <v>0.4</v>
      </c>
      <c r="M211" s="160">
        <v>8.0000000000000016E-2</v>
      </c>
      <c r="N211" s="179">
        <v>7.9469340000000013E-2</v>
      </c>
      <c r="O211" s="96">
        <v>2</v>
      </c>
      <c r="P211" s="97">
        <v>95</v>
      </c>
      <c r="Q211" s="96">
        <v>1</v>
      </c>
      <c r="R211" s="161">
        <v>190</v>
      </c>
      <c r="S211" s="148" t="s">
        <v>153</v>
      </c>
      <c r="T211" s="164"/>
      <c r="U211" s="75" t="s">
        <v>157</v>
      </c>
      <c r="V211" s="149">
        <v>2</v>
      </c>
    </row>
    <row r="212" spans="1:22" ht="18" customHeight="1" x14ac:dyDescent="0.35">
      <c r="A212" s="93">
        <v>9</v>
      </c>
      <c r="B212" s="145" t="s">
        <v>562</v>
      </c>
      <c r="C212" s="163">
        <v>8</v>
      </c>
      <c r="D212" s="93" t="s">
        <v>172</v>
      </c>
      <c r="E212" s="93" t="s">
        <v>563</v>
      </c>
      <c r="F212" s="94" t="s">
        <v>564</v>
      </c>
      <c r="G212" s="94" t="s">
        <v>151</v>
      </c>
      <c r="H212" s="95"/>
      <c r="I212" s="95"/>
      <c r="J212" s="160"/>
      <c r="K212" s="95">
        <v>0.3</v>
      </c>
      <c r="L212" s="95">
        <v>0.5</v>
      </c>
      <c r="M212" s="160">
        <v>0.15</v>
      </c>
      <c r="N212" s="179">
        <v>9.4299999999999981E-2</v>
      </c>
      <c r="O212" s="96">
        <v>2</v>
      </c>
      <c r="P212" s="97">
        <v>95</v>
      </c>
      <c r="Q212" s="96">
        <v>1</v>
      </c>
      <c r="R212" s="161">
        <v>190</v>
      </c>
      <c r="S212" s="148" t="s">
        <v>153</v>
      </c>
      <c r="T212" s="164"/>
      <c r="U212" s="75" t="s">
        <v>67</v>
      </c>
      <c r="V212" s="149">
        <v>2</v>
      </c>
    </row>
    <row r="213" spans="1:22" ht="18" customHeight="1" x14ac:dyDescent="0.35">
      <c r="A213" s="93">
        <v>11</v>
      </c>
      <c r="B213" s="145" t="s">
        <v>562</v>
      </c>
      <c r="C213" s="163">
        <v>9</v>
      </c>
      <c r="D213" s="93" t="s">
        <v>172</v>
      </c>
      <c r="E213" s="93" t="s">
        <v>563</v>
      </c>
      <c r="F213" s="94" t="s">
        <v>564</v>
      </c>
      <c r="G213" s="94" t="s">
        <v>151</v>
      </c>
      <c r="H213" s="95"/>
      <c r="I213" s="95"/>
      <c r="J213" s="160"/>
      <c r="K213" s="95">
        <v>0.36</v>
      </c>
      <c r="L213" s="95">
        <v>1.08</v>
      </c>
      <c r="M213" s="160">
        <v>0.38880000000000003</v>
      </c>
      <c r="N213" s="179">
        <v>8.8800000000000046E-2</v>
      </c>
      <c r="O213" s="96">
        <v>1</v>
      </c>
      <c r="P213" s="97">
        <v>95</v>
      </c>
      <c r="Q213" s="96">
        <v>1</v>
      </c>
      <c r="R213" s="161">
        <v>95</v>
      </c>
      <c r="S213" s="148" t="s">
        <v>153</v>
      </c>
      <c r="U213" s="75" t="s">
        <v>67</v>
      </c>
      <c r="V213" s="149">
        <v>1</v>
      </c>
    </row>
    <row r="214" spans="1:22" ht="18" customHeight="1" x14ac:dyDescent="0.35">
      <c r="A214" s="93">
        <v>3</v>
      </c>
      <c r="B214" s="145" t="s">
        <v>572</v>
      </c>
      <c r="C214" s="163">
        <v>2</v>
      </c>
      <c r="D214" s="93" t="s">
        <v>532</v>
      </c>
      <c r="E214" s="93" t="s">
        <v>573</v>
      </c>
      <c r="F214" s="94" t="s">
        <v>78</v>
      </c>
      <c r="G214" s="94" t="s">
        <v>151</v>
      </c>
      <c r="H214" s="95"/>
      <c r="I214" s="95"/>
      <c r="J214" s="160"/>
      <c r="K214" s="95">
        <v>0.3</v>
      </c>
      <c r="L214" s="95">
        <v>0.3</v>
      </c>
      <c r="M214" s="160">
        <v>0.09</v>
      </c>
      <c r="N214" s="179">
        <v>8.4112499999999993E-2</v>
      </c>
      <c r="O214" s="96">
        <v>1</v>
      </c>
      <c r="P214" s="97">
        <v>95</v>
      </c>
      <c r="Q214" s="96">
        <v>1</v>
      </c>
      <c r="R214" s="161">
        <v>95</v>
      </c>
      <c r="S214" s="148" t="s">
        <v>153</v>
      </c>
      <c r="U214" s="75" t="s">
        <v>157</v>
      </c>
      <c r="V214" s="149">
        <v>1</v>
      </c>
    </row>
    <row r="215" spans="1:22" ht="18" customHeight="1" x14ac:dyDescent="0.35">
      <c r="A215" s="93">
        <v>17</v>
      </c>
      <c r="B215" s="145" t="s">
        <v>572</v>
      </c>
      <c r="C215" s="163">
        <v>14</v>
      </c>
      <c r="D215" s="93" t="s">
        <v>532</v>
      </c>
      <c r="E215" s="93" t="s">
        <v>573</v>
      </c>
      <c r="F215" s="94" t="s">
        <v>78</v>
      </c>
      <c r="G215" s="94" t="s">
        <v>151</v>
      </c>
      <c r="H215" s="95"/>
      <c r="I215" s="95"/>
      <c r="J215" s="160"/>
      <c r="K215" s="95">
        <v>0.2</v>
      </c>
      <c r="L215" s="95">
        <v>0.5</v>
      </c>
      <c r="M215" s="160">
        <v>0.1</v>
      </c>
      <c r="N215" s="179">
        <v>7.4999999999999983E-2</v>
      </c>
      <c r="O215" s="96">
        <v>2</v>
      </c>
      <c r="P215" s="97">
        <v>95</v>
      </c>
      <c r="Q215" s="96">
        <v>1</v>
      </c>
      <c r="R215" s="161">
        <v>190</v>
      </c>
      <c r="S215" s="148" t="s">
        <v>153</v>
      </c>
      <c r="U215" s="75" t="s">
        <v>157</v>
      </c>
      <c r="V215" s="149">
        <v>2</v>
      </c>
    </row>
    <row r="216" spans="1:22" ht="18" customHeight="1" x14ac:dyDescent="0.35">
      <c r="A216" s="93">
        <v>22</v>
      </c>
      <c r="B216" s="145" t="s">
        <v>572</v>
      </c>
      <c r="C216" s="163">
        <v>18</v>
      </c>
      <c r="D216" s="93" t="s">
        <v>532</v>
      </c>
      <c r="E216" s="93" t="s">
        <v>573</v>
      </c>
      <c r="F216" s="94" t="s">
        <v>78</v>
      </c>
      <c r="G216" s="94" t="s">
        <v>151</v>
      </c>
      <c r="H216" s="95"/>
      <c r="I216" s="95"/>
      <c r="J216" s="160"/>
      <c r="K216" s="95">
        <v>0.2</v>
      </c>
      <c r="L216" s="95">
        <v>0.5</v>
      </c>
      <c r="M216" s="160">
        <v>0.1</v>
      </c>
      <c r="N216" s="179">
        <v>7.9602005000000017E-2</v>
      </c>
      <c r="O216" s="96">
        <v>2</v>
      </c>
      <c r="P216" s="97">
        <v>95</v>
      </c>
      <c r="Q216" s="96">
        <v>1</v>
      </c>
      <c r="R216" s="161">
        <v>190</v>
      </c>
      <c r="S216" s="148" t="s">
        <v>153</v>
      </c>
      <c r="T216" s="164"/>
      <c r="U216" s="75" t="s">
        <v>157</v>
      </c>
      <c r="V216" s="149">
        <v>2</v>
      </c>
    </row>
    <row r="217" spans="1:22" ht="18" customHeight="1" x14ac:dyDescent="0.35">
      <c r="A217" s="93">
        <v>3</v>
      </c>
      <c r="B217" s="145" t="s">
        <v>574</v>
      </c>
      <c r="C217" s="163">
        <v>2</v>
      </c>
      <c r="D217" s="93" t="s">
        <v>120</v>
      </c>
      <c r="E217" s="93" t="s">
        <v>575</v>
      </c>
      <c r="F217" s="94" t="s">
        <v>78</v>
      </c>
      <c r="G217" s="94" t="s">
        <v>151</v>
      </c>
      <c r="H217" s="95"/>
      <c r="I217" s="95"/>
      <c r="J217" s="160"/>
      <c r="K217" s="95">
        <v>0.3</v>
      </c>
      <c r="L217" s="95">
        <v>0.3</v>
      </c>
      <c r="M217" s="160">
        <v>0.09</v>
      </c>
      <c r="N217" s="179">
        <v>8.4112499999999993E-2</v>
      </c>
      <c r="O217" s="96">
        <v>1</v>
      </c>
      <c r="P217" s="97">
        <v>95</v>
      </c>
      <c r="Q217" s="96">
        <v>1</v>
      </c>
      <c r="R217" s="161">
        <v>95</v>
      </c>
      <c r="S217" s="148" t="s">
        <v>153</v>
      </c>
      <c r="U217" s="75" t="s">
        <v>157</v>
      </c>
      <c r="V217" s="149">
        <v>1</v>
      </c>
    </row>
    <row r="218" spans="1:22" ht="18" customHeight="1" x14ac:dyDescent="0.35">
      <c r="A218" s="93">
        <v>16</v>
      </c>
      <c r="B218" s="145" t="s">
        <v>574</v>
      </c>
      <c r="C218" s="163">
        <v>13</v>
      </c>
      <c r="D218" s="93" t="s">
        <v>120</v>
      </c>
      <c r="E218" s="93" t="s">
        <v>575</v>
      </c>
      <c r="F218" s="94" t="s">
        <v>78</v>
      </c>
      <c r="G218" s="94" t="s">
        <v>151</v>
      </c>
      <c r="H218" s="95"/>
      <c r="I218" s="95"/>
      <c r="J218" s="160"/>
      <c r="K218" s="95">
        <v>0.25</v>
      </c>
      <c r="L218" s="95">
        <v>0.45</v>
      </c>
      <c r="M218" s="160">
        <v>0.1125</v>
      </c>
      <c r="N218" s="179">
        <v>7.7499999999999986E-2</v>
      </c>
      <c r="O218" s="96">
        <v>2</v>
      </c>
      <c r="P218" s="97">
        <v>95</v>
      </c>
      <c r="Q218" s="96">
        <v>1</v>
      </c>
      <c r="R218" s="161">
        <v>190</v>
      </c>
      <c r="S218" s="148" t="s">
        <v>153</v>
      </c>
      <c r="U218" s="75" t="s">
        <v>157</v>
      </c>
      <c r="V218" s="149">
        <v>2</v>
      </c>
    </row>
    <row r="219" spans="1:22" ht="18" customHeight="1" x14ac:dyDescent="0.35">
      <c r="A219" s="93">
        <v>22</v>
      </c>
      <c r="B219" s="145" t="s">
        <v>574</v>
      </c>
      <c r="C219" s="163">
        <v>19</v>
      </c>
      <c r="D219" s="93" t="s">
        <v>120</v>
      </c>
      <c r="E219" s="93" t="s">
        <v>575</v>
      </c>
      <c r="F219" s="94" t="s">
        <v>78</v>
      </c>
      <c r="G219" s="94" t="s">
        <v>151</v>
      </c>
      <c r="H219" s="95"/>
      <c r="I219" s="95"/>
      <c r="J219" s="160"/>
      <c r="K219" s="95">
        <v>0.25</v>
      </c>
      <c r="L219" s="95">
        <v>0.4</v>
      </c>
      <c r="M219" s="160">
        <v>0.1</v>
      </c>
      <c r="N219" s="179">
        <v>6.9602005000000008E-2</v>
      </c>
      <c r="O219" s="96">
        <v>2</v>
      </c>
      <c r="P219" s="97">
        <v>95</v>
      </c>
      <c r="Q219" s="96">
        <v>1</v>
      </c>
      <c r="R219" s="161">
        <v>190</v>
      </c>
      <c r="S219" s="148" t="s">
        <v>153</v>
      </c>
      <c r="T219" s="164"/>
      <c r="U219" s="75" t="s">
        <v>157</v>
      </c>
      <c r="V219" s="149">
        <v>2</v>
      </c>
    </row>
    <row r="220" spans="1:22" ht="18" customHeight="1" x14ac:dyDescent="0.35">
      <c r="A220" s="93">
        <v>3</v>
      </c>
      <c r="B220" s="145" t="s">
        <v>576</v>
      </c>
      <c r="C220" s="163">
        <v>2</v>
      </c>
      <c r="D220" s="93" t="s">
        <v>186</v>
      </c>
      <c r="E220" s="93" t="s">
        <v>575</v>
      </c>
      <c r="F220" s="94" t="s">
        <v>78</v>
      </c>
      <c r="G220" s="94" t="s">
        <v>151</v>
      </c>
      <c r="H220" s="95"/>
      <c r="I220" s="95"/>
      <c r="J220" s="160"/>
      <c r="K220" s="95">
        <v>0.3</v>
      </c>
      <c r="L220" s="95">
        <v>0.3</v>
      </c>
      <c r="M220" s="160">
        <v>0.09</v>
      </c>
      <c r="N220" s="179">
        <v>8.4112499999999993E-2</v>
      </c>
      <c r="O220" s="96">
        <v>1</v>
      </c>
      <c r="P220" s="97">
        <v>95</v>
      </c>
      <c r="Q220" s="96">
        <v>1</v>
      </c>
      <c r="R220" s="161">
        <v>95</v>
      </c>
      <c r="S220" s="148" t="s">
        <v>153</v>
      </c>
      <c r="U220" s="75" t="s">
        <v>157</v>
      </c>
      <c r="V220" s="149">
        <v>1</v>
      </c>
    </row>
    <row r="221" spans="1:22" ht="18" customHeight="1" x14ac:dyDescent="0.35">
      <c r="A221" s="93">
        <v>13</v>
      </c>
      <c r="B221" s="145" t="s">
        <v>576</v>
      </c>
      <c r="C221" s="163">
        <v>10</v>
      </c>
      <c r="D221" s="93" t="s">
        <v>186</v>
      </c>
      <c r="E221" s="93" t="s">
        <v>575</v>
      </c>
      <c r="F221" s="94" t="s">
        <v>78</v>
      </c>
      <c r="G221" s="94" t="s">
        <v>151</v>
      </c>
      <c r="H221" s="95"/>
      <c r="I221" s="95"/>
      <c r="J221" s="160"/>
      <c r="K221" s="95">
        <v>0.25</v>
      </c>
      <c r="L221" s="95">
        <v>0.45</v>
      </c>
      <c r="M221" s="160">
        <v>0.1125</v>
      </c>
      <c r="N221" s="179">
        <v>7.7499999999999999E-2</v>
      </c>
      <c r="O221" s="96">
        <v>2</v>
      </c>
      <c r="P221" s="97">
        <v>95</v>
      </c>
      <c r="Q221" s="96">
        <v>1</v>
      </c>
      <c r="R221" s="161">
        <v>190</v>
      </c>
      <c r="S221" s="148" t="s">
        <v>153</v>
      </c>
      <c r="U221" s="75" t="s">
        <v>157</v>
      </c>
      <c r="V221" s="149">
        <v>2</v>
      </c>
    </row>
    <row r="222" spans="1:22" ht="18" customHeight="1" x14ac:dyDescent="0.35">
      <c r="A222" s="93">
        <v>3</v>
      </c>
      <c r="B222" s="145" t="s">
        <v>577</v>
      </c>
      <c r="C222" s="163">
        <v>2</v>
      </c>
      <c r="D222" s="93" t="s">
        <v>187</v>
      </c>
      <c r="E222" s="93" t="s">
        <v>575</v>
      </c>
      <c r="F222" s="94" t="s">
        <v>78</v>
      </c>
      <c r="G222" s="94" t="s">
        <v>151</v>
      </c>
      <c r="H222" s="95"/>
      <c r="I222" s="95"/>
      <c r="J222" s="160"/>
      <c r="K222" s="95">
        <v>0.3</v>
      </c>
      <c r="L222" s="95">
        <v>0.3</v>
      </c>
      <c r="M222" s="160">
        <v>0.09</v>
      </c>
      <c r="N222" s="179">
        <v>8.4112499999999993E-2</v>
      </c>
      <c r="O222" s="96">
        <v>1</v>
      </c>
      <c r="P222" s="97">
        <v>95</v>
      </c>
      <c r="Q222" s="96">
        <v>1</v>
      </c>
      <c r="R222" s="161">
        <v>95</v>
      </c>
      <c r="S222" s="148" t="s">
        <v>153</v>
      </c>
      <c r="U222" s="75" t="s">
        <v>157</v>
      </c>
      <c r="V222" s="149">
        <v>1</v>
      </c>
    </row>
    <row r="223" spans="1:22" ht="18" customHeight="1" x14ac:dyDescent="0.35">
      <c r="A223" s="93">
        <v>16</v>
      </c>
      <c r="B223" s="145" t="s">
        <v>577</v>
      </c>
      <c r="C223" s="163">
        <v>13</v>
      </c>
      <c r="D223" s="93" t="s">
        <v>187</v>
      </c>
      <c r="E223" s="93" t="s">
        <v>575</v>
      </c>
      <c r="F223" s="94" t="s">
        <v>78</v>
      </c>
      <c r="G223" s="94" t="s">
        <v>151</v>
      </c>
      <c r="H223" s="95"/>
      <c r="I223" s="95"/>
      <c r="J223" s="160"/>
      <c r="K223" s="95">
        <v>0.25</v>
      </c>
      <c r="L223" s="95">
        <v>0.45</v>
      </c>
      <c r="M223" s="160">
        <v>0.1125</v>
      </c>
      <c r="N223" s="179">
        <v>7.7499999999999986E-2</v>
      </c>
      <c r="O223" s="96">
        <v>2</v>
      </c>
      <c r="P223" s="97">
        <v>95</v>
      </c>
      <c r="Q223" s="96">
        <v>1</v>
      </c>
      <c r="R223" s="161">
        <v>190</v>
      </c>
      <c r="S223" s="148" t="s">
        <v>153</v>
      </c>
      <c r="U223" s="75" t="s">
        <v>157</v>
      </c>
      <c r="V223" s="149">
        <v>2</v>
      </c>
    </row>
    <row r="224" spans="1:22" ht="18" customHeight="1" x14ac:dyDescent="0.35">
      <c r="A224" s="93">
        <v>21</v>
      </c>
      <c r="B224" s="145" t="s">
        <v>577</v>
      </c>
      <c r="C224" s="163">
        <v>17</v>
      </c>
      <c r="D224" s="93" t="s">
        <v>187</v>
      </c>
      <c r="E224" s="93" t="s">
        <v>575</v>
      </c>
      <c r="F224" s="94" t="s">
        <v>78</v>
      </c>
      <c r="G224" s="94" t="s">
        <v>151</v>
      </c>
      <c r="H224" s="95"/>
      <c r="I224" s="95"/>
      <c r="J224" s="160"/>
      <c r="K224" s="95">
        <v>0.25</v>
      </c>
      <c r="L224" s="95">
        <v>0.4</v>
      </c>
      <c r="M224" s="160">
        <v>0.1</v>
      </c>
      <c r="N224" s="179">
        <v>6.9469340000000004E-2</v>
      </c>
      <c r="O224" s="96">
        <v>2</v>
      </c>
      <c r="P224" s="97">
        <v>95</v>
      </c>
      <c r="Q224" s="96">
        <v>1</v>
      </c>
      <c r="R224" s="161">
        <v>190</v>
      </c>
      <c r="S224" s="148" t="s">
        <v>153</v>
      </c>
      <c r="T224" s="164"/>
      <c r="U224" s="75" t="s">
        <v>157</v>
      </c>
      <c r="V224" s="149">
        <v>2</v>
      </c>
    </row>
    <row r="225" spans="1:22" ht="18" customHeight="1" x14ac:dyDescent="0.35">
      <c r="A225" s="93">
        <v>3</v>
      </c>
      <c r="B225" s="145" t="s">
        <v>578</v>
      </c>
      <c r="C225" s="163">
        <v>2</v>
      </c>
      <c r="D225" s="93" t="s">
        <v>188</v>
      </c>
      <c r="E225" s="93" t="s">
        <v>575</v>
      </c>
      <c r="F225" s="94" t="s">
        <v>78</v>
      </c>
      <c r="G225" s="94" t="s">
        <v>151</v>
      </c>
      <c r="H225" s="95"/>
      <c r="I225" s="95"/>
      <c r="J225" s="160"/>
      <c r="K225" s="95">
        <v>0.3</v>
      </c>
      <c r="L225" s="95">
        <v>0.3</v>
      </c>
      <c r="M225" s="160">
        <v>0.09</v>
      </c>
      <c r="N225" s="179">
        <v>8.4112499999999993E-2</v>
      </c>
      <c r="O225" s="96">
        <v>1</v>
      </c>
      <c r="P225" s="97">
        <v>95</v>
      </c>
      <c r="Q225" s="96">
        <v>1</v>
      </c>
      <c r="R225" s="161">
        <v>95</v>
      </c>
      <c r="S225" s="148" t="s">
        <v>153</v>
      </c>
      <c r="U225" s="75" t="s">
        <v>157</v>
      </c>
      <c r="V225" s="149">
        <v>1</v>
      </c>
    </row>
    <row r="226" spans="1:22" ht="18" customHeight="1" x14ac:dyDescent="0.35">
      <c r="A226" s="93">
        <v>16</v>
      </c>
      <c r="B226" s="145" t="s">
        <v>578</v>
      </c>
      <c r="C226" s="163">
        <v>13</v>
      </c>
      <c r="D226" s="93" t="s">
        <v>188</v>
      </c>
      <c r="E226" s="93" t="s">
        <v>575</v>
      </c>
      <c r="F226" s="94" t="s">
        <v>78</v>
      </c>
      <c r="G226" s="94" t="s">
        <v>151</v>
      </c>
      <c r="H226" s="95"/>
      <c r="I226" s="95"/>
      <c r="J226" s="160"/>
      <c r="K226" s="95">
        <v>0.25</v>
      </c>
      <c r="L226" s="95">
        <v>0.4</v>
      </c>
      <c r="M226" s="160">
        <v>0.1</v>
      </c>
      <c r="N226" s="179">
        <v>6.5000000000000002E-2</v>
      </c>
      <c r="O226" s="96">
        <v>2</v>
      </c>
      <c r="P226" s="97">
        <v>95</v>
      </c>
      <c r="Q226" s="96">
        <v>1</v>
      </c>
      <c r="R226" s="161">
        <v>190</v>
      </c>
      <c r="S226" s="148" t="s">
        <v>153</v>
      </c>
      <c r="U226" s="75" t="s">
        <v>157</v>
      </c>
      <c r="V226" s="149">
        <v>2</v>
      </c>
    </row>
    <row r="227" spans="1:22" ht="18" customHeight="1" x14ac:dyDescent="0.35">
      <c r="A227" s="93">
        <v>21</v>
      </c>
      <c r="B227" s="145" t="s">
        <v>578</v>
      </c>
      <c r="C227" s="163">
        <v>17</v>
      </c>
      <c r="D227" s="93" t="s">
        <v>188</v>
      </c>
      <c r="E227" s="93" t="s">
        <v>575</v>
      </c>
      <c r="F227" s="94" t="s">
        <v>78</v>
      </c>
      <c r="G227" s="94" t="s">
        <v>151</v>
      </c>
      <c r="H227" s="95"/>
      <c r="I227" s="95"/>
      <c r="J227" s="160"/>
      <c r="K227" s="95">
        <v>0.25</v>
      </c>
      <c r="L227" s="95">
        <v>0.4</v>
      </c>
      <c r="M227" s="160">
        <v>0.1</v>
      </c>
      <c r="N227" s="179">
        <v>6.920401000000001E-2</v>
      </c>
      <c r="O227" s="96">
        <v>2</v>
      </c>
      <c r="P227" s="97">
        <v>95</v>
      </c>
      <c r="Q227" s="96">
        <v>1</v>
      </c>
      <c r="R227" s="161">
        <v>190</v>
      </c>
      <c r="S227" s="148" t="s">
        <v>153</v>
      </c>
      <c r="T227" s="164"/>
      <c r="U227" s="75" t="s">
        <v>157</v>
      </c>
      <c r="V227" s="149">
        <v>2</v>
      </c>
    </row>
    <row r="228" spans="1:22" ht="18" customHeight="1" x14ac:dyDescent="0.35">
      <c r="A228" s="93">
        <v>3</v>
      </c>
      <c r="B228" s="145" t="s">
        <v>579</v>
      </c>
      <c r="C228" s="163">
        <v>2</v>
      </c>
      <c r="D228" s="93" t="s">
        <v>172</v>
      </c>
      <c r="E228" s="93" t="s">
        <v>575</v>
      </c>
      <c r="F228" s="94" t="s">
        <v>78</v>
      </c>
      <c r="G228" s="94" t="s">
        <v>151</v>
      </c>
      <c r="H228" s="95"/>
      <c r="I228" s="95"/>
      <c r="J228" s="160"/>
      <c r="K228" s="95">
        <v>0.3</v>
      </c>
      <c r="L228" s="95">
        <v>0.3</v>
      </c>
      <c r="M228" s="160">
        <v>0.09</v>
      </c>
      <c r="N228" s="179">
        <v>8.4112499999999993E-2</v>
      </c>
      <c r="O228" s="96">
        <v>1</v>
      </c>
      <c r="P228" s="97">
        <v>95</v>
      </c>
      <c r="Q228" s="96">
        <v>1</v>
      </c>
      <c r="R228" s="161">
        <v>95</v>
      </c>
      <c r="S228" s="148" t="s">
        <v>153</v>
      </c>
      <c r="U228" s="75" t="s">
        <v>157</v>
      </c>
      <c r="V228" s="149">
        <v>1</v>
      </c>
    </row>
    <row r="229" spans="1:22" ht="18" customHeight="1" x14ac:dyDescent="0.35">
      <c r="A229" s="93">
        <v>2</v>
      </c>
      <c r="B229" s="145" t="s">
        <v>580</v>
      </c>
      <c r="C229" s="163">
        <v>1</v>
      </c>
      <c r="D229" s="93" t="s">
        <v>72</v>
      </c>
      <c r="E229" s="93" t="s">
        <v>581</v>
      </c>
      <c r="F229" s="94" t="s">
        <v>78</v>
      </c>
      <c r="G229" s="94" t="s">
        <v>151</v>
      </c>
      <c r="H229" s="95"/>
      <c r="I229" s="95"/>
      <c r="J229" s="160"/>
      <c r="K229" s="95">
        <v>0.3</v>
      </c>
      <c r="L229" s="95">
        <v>0.3</v>
      </c>
      <c r="M229" s="160">
        <v>0.09</v>
      </c>
      <c r="N229" s="179">
        <v>8.6074999999999999E-2</v>
      </c>
      <c r="O229" s="96">
        <v>1</v>
      </c>
      <c r="P229" s="97">
        <v>95</v>
      </c>
      <c r="Q229" s="96">
        <v>1</v>
      </c>
      <c r="R229" s="161">
        <v>95</v>
      </c>
      <c r="S229" s="148" t="s">
        <v>153</v>
      </c>
      <c r="U229" s="75" t="s">
        <v>157</v>
      </c>
      <c r="V229" s="149">
        <v>1</v>
      </c>
    </row>
    <row r="230" spans="1:22" ht="18" customHeight="1" x14ac:dyDescent="0.35">
      <c r="A230" s="93">
        <v>4</v>
      </c>
      <c r="B230" s="145" t="s">
        <v>582</v>
      </c>
      <c r="C230" s="163">
        <v>3</v>
      </c>
      <c r="D230" s="93" t="s">
        <v>70</v>
      </c>
      <c r="E230" s="93" t="s">
        <v>581</v>
      </c>
      <c r="F230" s="94" t="s">
        <v>78</v>
      </c>
      <c r="G230" s="94" t="s">
        <v>151</v>
      </c>
      <c r="H230" s="95"/>
      <c r="I230" s="95"/>
      <c r="J230" s="160"/>
      <c r="K230" s="95">
        <v>0.3</v>
      </c>
      <c r="L230" s="95">
        <v>0.3</v>
      </c>
      <c r="M230" s="160">
        <v>0.09</v>
      </c>
      <c r="N230" s="179">
        <v>8.3847169999999999E-2</v>
      </c>
      <c r="O230" s="96">
        <v>1</v>
      </c>
      <c r="P230" s="97">
        <v>95</v>
      </c>
      <c r="Q230" s="96">
        <v>1</v>
      </c>
      <c r="R230" s="161">
        <v>95</v>
      </c>
      <c r="S230" s="148" t="s">
        <v>153</v>
      </c>
      <c r="U230" s="75" t="s">
        <v>157</v>
      </c>
      <c r="V230" s="149">
        <v>1</v>
      </c>
    </row>
    <row r="231" spans="1:22" ht="18" customHeight="1" x14ac:dyDescent="0.35">
      <c r="A231" s="93">
        <v>2</v>
      </c>
      <c r="B231" s="145" t="s">
        <v>583</v>
      </c>
      <c r="C231" s="163">
        <v>1</v>
      </c>
      <c r="D231" s="93" t="s">
        <v>80</v>
      </c>
      <c r="E231" s="93" t="s">
        <v>581</v>
      </c>
      <c r="F231" s="94" t="s">
        <v>78</v>
      </c>
      <c r="G231" s="94" t="s">
        <v>151</v>
      </c>
      <c r="H231" s="95"/>
      <c r="I231" s="95"/>
      <c r="J231" s="160"/>
      <c r="K231" s="95">
        <v>0.3</v>
      </c>
      <c r="L231" s="95">
        <v>0.3</v>
      </c>
      <c r="M231" s="160">
        <v>0.09</v>
      </c>
      <c r="N231" s="179">
        <v>8.6074999999999999E-2</v>
      </c>
      <c r="O231" s="96">
        <v>1</v>
      </c>
      <c r="P231" s="97">
        <v>95</v>
      </c>
      <c r="Q231" s="96">
        <v>1</v>
      </c>
      <c r="R231" s="161">
        <v>95</v>
      </c>
      <c r="S231" s="148" t="s">
        <v>153</v>
      </c>
      <c r="U231" s="75" t="s">
        <v>157</v>
      </c>
      <c r="V231" s="149">
        <v>1</v>
      </c>
    </row>
    <row r="232" spans="1:22" ht="18" customHeight="1" x14ac:dyDescent="0.35">
      <c r="A232" s="93">
        <v>18</v>
      </c>
      <c r="B232" s="145" t="s">
        <v>583</v>
      </c>
      <c r="C232" s="163">
        <v>13</v>
      </c>
      <c r="D232" s="93" t="s">
        <v>80</v>
      </c>
      <c r="E232" s="93" t="s">
        <v>581</v>
      </c>
      <c r="F232" s="94" t="s">
        <v>78</v>
      </c>
      <c r="G232" s="94" t="s">
        <v>151</v>
      </c>
      <c r="H232" s="95"/>
      <c r="I232" s="95"/>
      <c r="J232" s="160"/>
      <c r="K232" s="95">
        <v>0.2</v>
      </c>
      <c r="L232" s="95">
        <v>0.5</v>
      </c>
      <c r="M232" s="160">
        <v>0.1</v>
      </c>
      <c r="N232" s="179">
        <v>7.4999999999999997E-2</v>
      </c>
      <c r="O232" s="96">
        <v>2</v>
      </c>
      <c r="P232" s="97">
        <v>95</v>
      </c>
      <c r="Q232" s="96">
        <v>1</v>
      </c>
      <c r="R232" s="161">
        <v>190</v>
      </c>
      <c r="S232" s="148" t="s">
        <v>153</v>
      </c>
      <c r="T232" s="164"/>
      <c r="U232" s="75" t="s">
        <v>157</v>
      </c>
      <c r="V232" s="149">
        <v>2</v>
      </c>
    </row>
    <row r="233" spans="1:22" ht="18" customHeight="1" x14ac:dyDescent="0.35">
      <c r="A233" s="93">
        <v>21</v>
      </c>
      <c r="B233" s="145" t="s">
        <v>583</v>
      </c>
      <c r="C233" s="163">
        <v>15</v>
      </c>
      <c r="D233" s="93" t="s">
        <v>80</v>
      </c>
      <c r="E233" s="93" t="s">
        <v>581</v>
      </c>
      <c r="F233" s="94" t="s">
        <v>78</v>
      </c>
      <c r="G233" s="94" t="s">
        <v>151</v>
      </c>
      <c r="H233" s="95"/>
      <c r="I233" s="95"/>
      <c r="J233" s="160"/>
      <c r="K233" s="95">
        <v>0.2</v>
      </c>
      <c r="L233" s="95">
        <v>0.4</v>
      </c>
      <c r="M233" s="160">
        <v>8.0000000000000016E-2</v>
      </c>
      <c r="N233" s="179">
        <v>6.0000000000000012E-2</v>
      </c>
      <c r="O233" s="96">
        <v>2</v>
      </c>
      <c r="P233" s="97">
        <v>95</v>
      </c>
      <c r="Q233" s="96">
        <v>1</v>
      </c>
      <c r="R233" s="161">
        <v>190</v>
      </c>
      <c r="S233" s="148" t="s">
        <v>153</v>
      </c>
      <c r="T233" s="164"/>
      <c r="U233" s="75" t="s">
        <v>157</v>
      </c>
      <c r="V233" s="149">
        <v>2</v>
      </c>
    </row>
    <row r="234" spans="1:22" ht="18" customHeight="1" x14ac:dyDescent="0.35">
      <c r="A234" s="93">
        <v>3</v>
      </c>
      <c r="B234" s="145" t="s">
        <v>584</v>
      </c>
      <c r="C234" s="163">
        <v>2</v>
      </c>
      <c r="D234" s="93" t="s">
        <v>124</v>
      </c>
      <c r="E234" s="93" t="s">
        <v>581</v>
      </c>
      <c r="F234" s="94" t="s">
        <v>78</v>
      </c>
      <c r="G234" s="94" t="s">
        <v>151</v>
      </c>
      <c r="H234" s="95"/>
      <c r="I234" s="95"/>
      <c r="J234" s="160"/>
      <c r="K234" s="95">
        <v>0.3</v>
      </c>
      <c r="L234" s="95">
        <v>0.3</v>
      </c>
      <c r="M234" s="160">
        <v>0.09</v>
      </c>
      <c r="N234" s="179">
        <v>8.5942334999999995E-2</v>
      </c>
      <c r="O234" s="96">
        <v>1</v>
      </c>
      <c r="P234" s="97">
        <v>95</v>
      </c>
      <c r="Q234" s="96">
        <v>1</v>
      </c>
      <c r="R234" s="161">
        <v>95</v>
      </c>
      <c r="S234" s="148" t="s">
        <v>153</v>
      </c>
      <c r="U234" s="75" t="s">
        <v>157</v>
      </c>
      <c r="V234" s="149">
        <v>1</v>
      </c>
    </row>
    <row r="235" spans="1:22" ht="18" customHeight="1" x14ac:dyDescent="0.35">
      <c r="A235" s="93">
        <v>20</v>
      </c>
      <c r="B235" s="145" t="s">
        <v>584</v>
      </c>
      <c r="C235" s="163">
        <v>15</v>
      </c>
      <c r="D235" s="93" t="s">
        <v>124</v>
      </c>
      <c r="E235" s="93" t="s">
        <v>581</v>
      </c>
      <c r="F235" s="94" t="s">
        <v>78</v>
      </c>
      <c r="G235" s="94" t="s">
        <v>151</v>
      </c>
      <c r="H235" s="95"/>
      <c r="I235" s="95"/>
      <c r="J235" s="160"/>
      <c r="K235" s="95">
        <v>0.2</v>
      </c>
      <c r="L235" s="95">
        <v>0.4</v>
      </c>
      <c r="M235" s="160">
        <v>8.0000000000000016E-2</v>
      </c>
      <c r="N235" s="179">
        <v>6.0000000000000012E-2</v>
      </c>
      <c r="O235" s="96">
        <v>2</v>
      </c>
      <c r="P235" s="97">
        <v>95</v>
      </c>
      <c r="Q235" s="96">
        <v>1</v>
      </c>
      <c r="R235" s="161">
        <v>190</v>
      </c>
      <c r="S235" s="148" t="s">
        <v>153</v>
      </c>
      <c r="U235" s="75" t="s">
        <v>157</v>
      </c>
      <c r="V235" s="149">
        <v>2</v>
      </c>
    </row>
    <row r="236" spans="1:22" ht="18" customHeight="1" x14ac:dyDescent="0.35">
      <c r="A236" s="93">
        <v>24</v>
      </c>
      <c r="B236" s="145" t="s">
        <v>584</v>
      </c>
      <c r="C236" s="163">
        <v>18</v>
      </c>
      <c r="D236" s="93" t="s">
        <v>124</v>
      </c>
      <c r="E236" s="93" t="s">
        <v>581</v>
      </c>
      <c r="F236" s="94" t="s">
        <v>78</v>
      </c>
      <c r="G236" s="94" t="s">
        <v>151</v>
      </c>
      <c r="H236" s="95"/>
      <c r="I236" s="95"/>
      <c r="J236" s="160"/>
      <c r="K236" s="95">
        <v>0.2</v>
      </c>
      <c r="L236" s="95">
        <v>0.4</v>
      </c>
      <c r="M236" s="160">
        <v>8.0000000000000016E-2</v>
      </c>
      <c r="N236" s="179">
        <v>5.9204010000000015E-2</v>
      </c>
      <c r="O236" s="96">
        <v>2</v>
      </c>
      <c r="P236" s="97">
        <v>95</v>
      </c>
      <c r="Q236" s="96">
        <v>1</v>
      </c>
      <c r="R236" s="161">
        <v>190</v>
      </c>
      <c r="S236" s="148" t="s">
        <v>153</v>
      </c>
      <c r="T236" s="164"/>
      <c r="U236" s="75" t="s">
        <v>157</v>
      </c>
      <c r="V236" s="149">
        <v>2</v>
      </c>
    </row>
    <row r="237" spans="1:22" ht="18" customHeight="1" x14ac:dyDescent="0.35">
      <c r="A237" s="93">
        <v>28</v>
      </c>
      <c r="B237" s="145" t="s">
        <v>584</v>
      </c>
      <c r="C237" s="163">
        <v>21</v>
      </c>
      <c r="D237" s="93" t="s">
        <v>124</v>
      </c>
      <c r="E237" s="93" t="s">
        <v>581</v>
      </c>
      <c r="F237" s="94" t="s">
        <v>78</v>
      </c>
      <c r="G237" s="94" t="s">
        <v>151</v>
      </c>
      <c r="H237" s="95"/>
      <c r="I237" s="95"/>
      <c r="J237" s="160"/>
      <c r="K237" s="95">
        <v>0.26</v>
      </c>
      <c r="L237" s="95">
        <v>0.7</v>
      </c>
      <c r="M237" s="160">
        <v>0.182</v>
      </c>
      <c r="N237" s="179">
        <v>6.2E-2</v>
      </c>
      <c r="O237" s="96">
        <v>2</v>
      </c>
      <c r="P237" s="97">
        <v>95</v>
      </c>
      <c r="Q237" s="96">
        <v>1</v>
      </c>
      <c r="R237" s="161">
        <v>190</v>
      </c>
      <c r="S237" s="148" t="s">
        <v>153</v>
      </c>
      <c r="T237" s="164"/>
      <c r="U237" s="75" t="s">
        <v>157</v>
      </c>
      <c r="V237" s="149">
        <v>2</v>
      </c>
    </row>
    <row r="240" spans="1:22" ht="18" customHeight="1" x14ac:dyDescent="0.35">
      <c r="A240" s="93">
        <v>16</v>
      </c>
      <c r="B240" s="145" t="s">
        <v>601</v>
      </c>
      <c r="C240" s="163"/>
      <c r="D240" s="93" t="s">
        <v>120</v>
      </c>
      <c r="E240" s="193" t="s">
        <v>602</v>
      </c>
      <c r="F240" s="94" t="s">
        <v>385</v>
      </c>
      <c r="G240" s="94" t="s">
        <v>151</v>
      </c>
      <c r="H240" s="95"/>
      <c r="I240" s="95"/>
      <c r="J240" s="171"/>
      <c r="K240" s="95">
        <v>0.2</v>
      </c>
      <c r="L240" s="95">
        <v>0.4</v>
      </c>
      <c r="M240" s="160">
        <v>8.0000000000000016E-2</v>
      </c>
      <c r="N240" s="160">
        <v>6.430000000000001E-2</v>
      </c>
      <c r="O240" s="96">
        <v>2</v>
      </c>
      <c r="P240" s="97">
        <v>95</v>
      </c>
      <c r="Q240" s="96">
        <v>1</v>
      </c>
      <c r="R240" s="161">
        <v>190</v>
      </c>
      <c r="S240" s="148" t="s">
        <v>153</v>
      </c>
      <c r="T240" s="164"/>
      <c r="U240" s="75" t="s">
        <v>157</v>
      </c>
      <c r="V240" s="149">
        <v>2</v>
      </c>
    </row>
    <row r="241" spans="1:22" ht="18" customHeight="1" x14ac:dyDescent="0.35">
      <c r="A241" s="93">
        <v>17</v>
      </c>
      <c r="B241" s="145" t="s">
        <v>619</v>
      </c>
      <c r="C241" s="163"/>
      <c r="D241" s="93" t="s">
        <v>172</v>
      </c>
      <c r="E241" s="194" t="s">
        <v>620</v>
      </c>
      <c r="F241" s="94" t="s">
        <v>515</v>
      </c>
      <c r="G241" s="94" t="s">
        <v>151</v>
      </c>
      <c r="H241" s="95"/>
      <c r="I241" s="95"/>
      <c r="J241" s="160"/>
      <c r="K241" s="95">
        <v>0.3</v>
      </c>
      <c r="L241" s="95">
        <v>0.4</v>
      </c>
      <c r="M241" s="160">
        <v>0.12</v>
      </c>
      <c r="N241" s="192">
        <v>0.10116875</v>
      </c>
      <c r="O241" s="96">
        <v>2</v>
      </c>
      <c r="P241" s="97">
        <v>95</v>
      </c>
      <c r="Q241" s="96">
        <v>1</v>
      </c>
      <c r="R241" s="161">
        <v>190</v>
      </c>
      <c r="S241" s="148" t="s">
        <v>153</v>
      </c>
      <c r="T241" s="125" t="s">
        <v>619</v>
      </c>
      <c r="U241" s="75" t="s">
        <v>67</v>
      </c>
      <c r="V241" s="149">
        <v>2</v>
      </c>
    </row>
    <row r="242" spans="1:22" ht="18" customHeight="1" x14ac:dyDescent="0.35">
      <c r="A242" s="93">
        <v>7</v>
      </c>
      <c r="B242" s="145" t="s">
        <v>621</v>
      </c>
      <c r="C242" s="163"/>
      <c r="D242" s="93" t="s">
        <v>454</v>
      </c>
      <c r="E242" s="194" t="s">
        <v>622</v>
      </c>
      <c r="F242" s="94" t="s">
        <v>515</v>
      </c>
      <c r="G242" s="94" t="s">
        <v>150</v>
      </c>
      <c r="H242" s="95"/>
      <c r="I242" s="95"/>
      <c r="J242" s="160"/>
      <c r="K242" s="95">
        <v>0.2</v>
      </c>
      <c r="L242" s="95">
        <v>0.4</v>
      </c>
      <c r="M242" s="160">
        <v>8.0000000000000016E-2</v>
      </c>
      <c r="N242" s="192">
        <v>8.0000000000000016E-2</v>
      </c>
      <c r="O242" s="96">
        <v>1</v>
      </c>
      <c r="P242" s="97">
        <v>95</v>
      </c>
      <c r="Q242" s="96">
        <v>1</v>
      </c>
      <c r="R242" s="161">
        <v>95</v>
      </c>
      <c r="S242" s="148" t="s">
        <v>153</v>
      </c>
      <c r="T242" s="125" t="s">
        <v>621</v>
      </c>
      <c r="U242" s="75" t="s">
        <v>67</v>
      </c>
      <c r="V242" s="149">
        <v>1</v>
      </c>
    </row>
    <row r="243" spans="1:22" ht="18" customHeight="1" x14ac:dyDescent="0.35">
      <c r="A243" s="93">
        <v>12</v>
      </c>
      <c r="B243" s="145" t="s">
        <v>621</v>
      </c>
      <c r="C243" s="163"/>
      <c r="D243" s="93" t="s">
        <v>454</v>
      </c>
      <c r="E243" s="194" t="s">
        <v>622</v>
      </c>
      <c r="F243" s="94" t="s">
        <v>515</v>
      </c>
      <c r="G243" s="94" t="s">
        <v>151</v>
      </c>
      <c r="H243" s="95"/>
      <c r="I243" s="95"/>
      <c r="J243" s="160"/>
      <c r="K243" s="95">
        <v>0.3</v>
      </c>
      <c r="L243" s="95">
        <v>0.3</v>
      </c>
      <c r="M243" s="160">
        <v>0.09</v>
      </c>
      <c r="N243" s="192">
        <v>7.2337499999999999E-2</v>
      </c>
      <c r="O243" s="96">
        <v>2</v>
      </c>
      <c r="P243" s="97">
        <v>95</v>
      </c>
      <c r="Q243" s="96">
        <v>1</v>
      </c>
      <c r="R243" s="161">
        <v>190</v>
      </c>
      <c r="S243" s="148" t="s">
        <v>153</v>
      </c>
      <c r="T243" s="125" t="s">
        <v>621</v>
      </c>
      <c r="U243" s="75" t="s">
        <v>67</v>
      </c>
      <c r="V243" s="149">
        <v>2</v>
      </c>
    </row>
    <row r="244" spans="1:22" ht="18" customHeight="1" x14ac:dyDescent="0.35">
      <c r="A244" s="93">
        <v>13</v>
      </c>
      <c r="B244" s="145" t="s">
        <v>621</v>
      </c>
      <c r="C244" s="163"/>
      <c r="D244" s="93" t="s">
        <v>454</v>
      </c>
      <c r="E244" s="194" t="s">
        <v>622</v>
      </c>
      <c r="F244" s="94" t="s">
        <v>515</v>
      </c>
      <c r="G244" s="94" t="s">
        <v>152</v>
      </c>
      <c r="H244" s="95"/>
      <c r="I244" s="95"/>
      <c r="J244" s="160"/>
      <c r="K244" s="95">
        <v>0.2</v>
      </c>
      <c r="L244" s="95">
        <v>0.4</v>
      </c>
      <c r="M244" s="160">
        <v>8.0000000000000016E-2</v>
      </c>
      <c r="N244" s="192">
        <v>8.0000000000000016E-2</v>
      </c>
      <c r="O244" s="96">
        <v>1</v>
      </c>
      <c r="P244" s="97">
        <v>95</v>
      </c>
      <c r="Q244" s="96">
        <v>1</v>
      </c>
      <c r="R244" s="161">
        <v>95</v>
      </c>
      <c r="S244" s="148" t="s">
        <v>153</v>
      </c>
      <c r="T244" s="125" t="s">
        <v>621</v>
      </c>
      <c r="U244" s="75" t="s">
        <v>67</v>
      </c>
      <c r="V244" s="149">
        <v>1</v>
      </c>
    </row>
    <row r="245" spans="1:22" ht="18" customHeight="1" x14ac:dyDescent="0.35">
      <c r="A245" s="93">
        <v>15</v>
      </c>
      <c r="B245" s="145" t="s">
        <v>621</v>
      </c>
      <c r="C245" s="163"/>
      <c r="D245" s="93" t="s">
        <v>454</v>
      </c>
      <c r="E245" s="194" t="s">
        <v>622</v>
      </c>
      <c r="F245" s="94" t="s">
        <v>515</v>
      </c>
      <c r="G245" s="94" t="s">
        <v>151</v>
      </c>
      <c r="H245" s="95"/>
      <c r="I245" s="95"/>
      <c r="J245" s="160"/>
      <c r="K245" s="95">
        <v>0.2</v>
      </c>
      <c r="L245" s="95">
        <v>0.3</v>
      </c>
      <c r="M245" s="160">
        <v>0.06</v>
      </c>
      <c r="N245" s="192">
        <v>5.9469339999999996E-2</v>
      </c>
      <c r="O245" s="96">
        <v>1</v>
      </c>
      <c r="P245" s="97">
        <v>95</v>
      </c>
      <c r="Q245" s="96">
        <v>1</v>
      </c>
      <c r="R245" s="161">
        <v>95</v>
      </c>
      <c r="S245" s="148" t="s">
        <v>153</v>
      </c>
      <c r="T245" s="125" t="s">
        <v>621</v>
      </c>
      <c r="U245" s="75" t="s">
        <v>67</v>
      </c>
      <c r="V245" s="149">
        <v>1</v>
      </c>
    </row>
    <row r="246" spans="1:22" ht="18" customHeight="1" x14ac:dyDescent="0.35">
      <c r="A246" s="93">
        <v>32</v>
      </c>
      <c r="B246" s="145" t="s">
        <v>621</v>
      </c>
      <c r="C246" s="163"/>
      <c r="D246" s="93" t="s">
        <v>454</v>
      </c>
      <c r="E246" s="194" t="s">
        <v>622</v>
      </c>
      <c r="F246" s="94" t="s">
        <v>515</v>
      </c>
      <c r="G246" s="94" t="s">
        <v>150</v>
      </c>
      <c r="H246" s="95"/>
      <c r="I246" s="95"/>
      <c r="J246" s="160"/>
      <c r="K246" s="95">
        <v>0.25</v>
      </c>
      <c r="L246" s="95">
        <v>0.4</v>
      </c>
      <c r="M246" s="160">
        <v>0.1</v>
      </c>
      <c r="N246" s="192">
        <v>0.1</v>
      </c>
      <c r="O246" s="96">
        <v>2</v>
      </c>
      <c r="P246" s="97">
        <v>95</v>
      </c>
      <c r="Q246" s="96">
        <v>1</v>
      </c>
      <c r="R246" s="161">
        <v>190</v>
      </c>
      <c r="S246" s="148" t="s">
        <v>153</v>
      </c>
      <c r="T246" s="125" t="s">
        <v>621</v>
      </c>
      <c r="U246" s="75" t="s">
        <v>67</v>
      </c>
      <c r="V246" s="149">
        <v>2</v>
      </c>
    </row>
    <row r="247" spans="1:22" ht="18" customHeight="1" x14ac:dyDescent="0.35">
      <c r="A247" s="93">
        <v>14</v>
      </c>
      <c r="B247" s="145" t="s">
        <v>625</v>
      </c>
      <c r="C247" s="163"/>
      <c r="D247" s="93" t="s">
        <v>124</v>
      </c>
      <c r="E247" s="194" t="s">
        <v>626</v>
      </c>
      <c r="F247" s="94" t="s">
        <v>278</v>
      </c>
      <c r="G247" s="94" t="s">
        <v>151</v>
      </c>
      <c r="H247" s="95"/>
      <c r="I247" s="95"/>
      <c r="J247" s="160"/>
      <c r="K247" s="95">
        <v>0.3</v>
      </c>
      <c r="L247" s="95">
        <v>0.3</v>
      </c>
      <c r="M247" s="160">
        <v>0.09</v>
      </c>
      <c r="N247" s="160">
        <v>7.2337499999999999E-2</v>
      </c>
      <c r="O247" s="96">
        <v>1</v>
      </c>
      <c r="P247" s="97">
        <v>95</v>
      </c>
      <c r="Q247" s="96">
        <v>1</v>
      </c>
      <c r="R247" s="161">
        <v>95</v>
      </c>
      <c r="S247" s="148" t="s">
        <v>153</v>
      </c>
      <c r="T247" s="125" t="s">
        <v>625</v>
      </c>
      <c r="U247" s="75" t="s">
        <v>157</v>
      </c>
      <c r="V247" s="149">
        <v>1</v>
      </c>
    </row>
    <row r="248" spans="1:22" ht="18" customHeight="1" x14ac:dyDescent="0.35">
      <c r="A248" s="93">
        <v>17</v>
      </c>
      <c r="B248" s="145" t="s">
        <v>627</v>
      </c>
      <c r="C248" s="163"/>
      <c r="D248" s="93" t="s">
        <v>80</v>
      </c>
      <c r="E248" s="194" t="s">
        <v>626</v>
      </c>
      <c r="F248" s="94" t="s">
        <v>166</v>
      </c>
      <c r="G248" s="94" t="s">
        <v>151</v>
      </c>
      <c r="H248" s="95"/>
      <c r="I248" s="95"/>
      <c r="J248" s="160"/>
      <c r="K248" s="95">
        <v>0.2</v>
      </c>
      <c r="L248" s="95">
        <v>0.4</v>
      </c>
      <c r="M248" s="160">
        <v>8.0000000000000016E-2</v>
      </c>
      <c r="N248" s="160">
        <v>7.4961085000000011E-2</v>
      </c>
      <c r="O248" s="96">
        <v>2</v>
      </c>
      <c r="P248" s="97">
        <v>95</v>
      </c>
      <c r="Q248" s="96">
        <v>1</v>
      </c>
      <c r="R248" s="161">
        <v>190</v>
      </c>
      <c r="S248" s="148" t="s">
        <v>153</v>
      </c>
      <c r="T248" s="125" t="s">
        <v>627</v>
      </c>
      <c r="U248" s="75" t="s">
        <v>157</v>
      </c>
      <c r="V248" s="149">
        <v>2</v>
      </c>
    </row>
    <row r="249" spans="1:22" ht="18" customHeight="1" x14ac:dyDescent="0.35">
      <c r="A249" s="93">
        <v>18</v>
      </c>
      <c r="B249" s="145" t="s">
        <v>629</v>
      </c>
      <c r="C249" s="163"/>
      <c r="D249" s="93" t="s">
        <v>72</v>
      </c>
      <c r="E249" s="194" t="s">
        <v>626</v>
      </c>
      <c r="F249" s="94" t="s">
        <v>166</v>
      </c>
      <c r="G249" s="94" t="s">
        <v>151</v>
      </c>
      <c r="H249" s="95"/>
      <c r="I249" s="95"/>
      <c r="J249" s="160"/>
      <c r="K249" s="95">
        <v>0.22</v>
      </c>
      <c r="L249" s="95">
        <v>0.45</v>
      </c>
      <c r="M249" s="160">
        <v>9.9000000000000005E-2</v>
      </c>
      <c r="N249" s="160">
        <v>9.3961085E-2</v>
      </c>
      <c r="O249" s="96">
        <v>2</v>
      </c>
      <c r="P249" s="97">
        <v>95</v>
      </c>
      <c r="Q249" s="96">
        <v>1</v>
      </c>
      <c r="R249" s="161">
        <v>190</v>
      </c>
      <c r="S249" s="148" t="s">
        <v>153</v>
      </c>
      <c r="T249" s="125" t="s">
        <v>629</v>
      </c>
      <c r="U249" s="75" t="s">
        <v>157</v>
      </c>
      <c r="V249" s="149">
        <v>2</v>
      </c>
    </row>
    <row r="250" spans="1:22" ht="18" customHeight="1" x14ac:dyDescent="0.35">
      <c r="A250" s="93">
        <v>10</v>
      </c>
      <c r="B250" s="145" t="s">
        <v>631</v>
      </c>
      <c r="C250" s="163"/>
      <c r="D250" s="93" t="s">
        <v>188</v>
      </c>
      <c r="E250" s="194" t="s">
        <v>626</v>
      </c>
      <c r="F250" s="94" t="s">
        <v>278</v>
      </c>
      <c r="G250" s="94" t="s">
        <v>151</v>
      </c>
      <c r="H250" s="95"/>
      <c r="I250" s="95"/>
      <c r="J250" s="160"/>
      <c r="K250" s="95">
        <v>0.3</v>
      </c>
      <c r="L250" s="95">
        <v>0.3</v>
      </c>
      <c r="M250" s="160">
        <v>0.09</v>
      </c>
      <c r="N250" s="160">
        <v>6.7616510000000005E-2</v>
      </c>
      <c r="O250" s="96">
        <v>1</v>
      </c>
      <c r="P250" s="97">
        <v>95</v>
      </c>
      <c r="Q250" s="96">
        <v>1</v>
      </c>
      <c r="R250" s="161">
        <v>95</v>
      </c>
      <c r="S250" s="148" t="s">
        <v>153</v>
      </c>
      <c r="T250" s="125" t="s">
        <v>631</v>
      </c>
      <c r="U250" s="75" t="s">
        <v>157</v>
      </c>
      <c r="V250" s="149">
        <v>1</v>
      </c>
    </row>
    <row r="251" spans="1:22" ht="18" customHeight="1" x14ac:dyDescent="0.35">
      <c r="A251" s="93">
        <v>23</v>
      </c>
      <c r="B251" s="145" t="s">
        <v>632</v>
      </c>
      <c r="C251" s="163"/>
      <c r="D251" s="93" t="s">
        <v>285</v>
      </c>
      <c r="E251" s="194" t="s">
        <v>626</v>
      </c>
      <c r="F251" s="94" t="s">
        <v>278</v>
      </c>
      <c r="G251" s="94" t="s">
        <v>151</v>
      </c>
      <c r="H251" s="95"/>
      <c r="I251" s="95"/>
      <c r="J251" s="160"/>
      <c r="K251" s="95">
        <v>0.3</v>
      </c>
      <c r="L251" s="95">
        <v>0.3</v>
      </c>
      <c r="M251" s="160">
        <v>0.09</v>
      </c>
      <c r="N251" s="160">
        <v>7.2337499999999999E-2</v>
      </c>
      <c r="O251" s="96">
        <v>2</v>
      </c>
      <c r="P251" s="97">
        <v>95</v>
      </c>
      <c r="Q251" s="96">
        <v>1</v>
      </c>
      <c r="R251" s="161">
        <v>190</v>
      </c>
      <c r="S251" s="148" t="s">
        <v>153</v>
      </c>
      <c r="T251" s="125" t="s">
        <v>632</v>
      </c>
      <c r="U251" s="75" t="s">
        <v>157</v>
      </c>
      <c r="V251" s="149">
        <v>2</v>
      </c>
    </row>
    <row r="252" spans="1:22" ht="18" customHeight="1" x14ac:dyDescent="0.35">
      <c r="A252" s="93">
        <v>25</v>
      </c>
      <c r="B252" s="145" t="s">
        <v>632</v>
      </c>
      <c r="C252" s="163"/>
      <c r="D252" s="93" t="s">
        <v>285</v>
      </c>
      <c r="E252" s="194" t="s">
        <v>626</v>
      </c>
      <c r="F252" s="94" t="s">
        <v>278</v>
      </c>
      <c r="G252" s="94" t="s">
        <v>151</v>
      </c>
      <c r="H252" s="95"/>
      <c r="I252" s="95"/>
      <c r="J252" s="160"/>
      <c r="K252" s="95">
        <v>0.3</v>
      </c>
      <c r="L252" s="95">
        <v>0.3</v>
      </c>
      <c r="M252" s="160">
        <v>0.09</v>
      </c>
      <c r="N252" s="160">
        <v>7.2337499999999999E-2</v>
      </c>
      <c r="O252" s="96">
        <v>2</v>
      </c>
      <c r="P252" s="97">
        <v>95</v>
      </c>
      <c r="Q252" s="96">
        <v>1</v>
      </c>
      <c r="R252" s="161">
        <v>190</v>
      </c>
      <c r="S252" s="148" t="s">
        <v>153</v>
      </c>
      <c r="T252" s="125" t="s">
        <v>632</v>
      </c>
      <c r="U252" s="75" t="s">
        <v>157</v>
      </c>
      <c r="V252" s="149">
        <v>2</v>
      </c>
    </row>
    <row r="253" spans="1:22" ht="18" customHeight="1" x14ac:dyDescent="0.35">
      <c r="A253" s="93">
        <v>32</v>
      </c>
      <c r="B253" s="145" t="s">
        <v>643</v>
      </c>
      <c r="C253" s="163"/>
      <c r="D253" s="93" t="s">
        <v>448</v>
      </c>
      <c r="E253" s="194" t="s">
        <v>644</v>
      </c>
      <c r="F253" s="94" t="s">
        <v>645</v>
      </c>
      <c r="G253" s="94" t="s">
        <v>151</v>
      </c>
      <c r="H253" s="95"/>
      <c r="I253" s="95"/>
      <c r="J253" s="160"/>
      <c r="K253" s="95">
        <v>0.3</v>
      </c>
      <c r="L253" s="95">
        <v>0.35</v>
      </c>
      <c r="M253" s="160">
        <v>0.105</v>
      </c>
      <c r="N253" s="160">
        <v>9.9112499999999992E-2</v>
      </c>
      <c r="O253" s="96">
        <v>2</v>
      </c>
      <c r="P253" s="97">
        <v>95</v>
      </c>
      <c r="Q253" s="96">
        <v>1</v>
      </c>
      <c r="R253" s="161">
        <v>190</v>
      </c>
      <c r="S253" s="148" t="s">
        <v>153</v>
      </c>
      <c r="T253" s="125" t="s">
        <v>643</v>
      </c>
      <c r="U253" s="75" t="s">
        <v>157</v>
      </c>
      <c r="V253" s="149">
        <v>2</v>
      </c>
    </row>
    <row r="254" spans="1:22" ht="18" customHeight="1" x14ac:dyDescent="0.35">
      <c r="A254" s="93">
        <v>5</v>
      </c>
      <c r="B254" s="145" t="s">
        <v>647</v>
      </c>
      <c r="C254" s="163">
        <v>4</v>
      </c>
      <c r="D254" s="93" t="s">
        <v>129</v>
      </c>
      <c r="E254" s="212" t="s">
        <v>648</v>
      </c>
      <c r="F254" s="94" t="s">
        <v>406</v>
      </c>
      <c r="G254" s="94" t="s">
        <v>152</v>
      </c>
      <c r="H254" s="95"/>
      <c r="I254" s="95"/>
      <c r="J254" s="160"/>
      <c r="K254" s="95">
        <v>0.25</v>
      </c>
      <c r="L254" s="95">
        <v>0.4</v>
      </c>
      <c r="M254" s="160">
        <v>0.1</v>
      </c>
      <c r="N254" s="160">
        <v>0.1</v>
      </c>
      <c r="O254" s="96">
        <v>2</v>
      </c>
      <c r="P254" s="97">
        <v>95</v>
      </c>
      <c r="Q254" s="96">
        <v>1</v>
      </c>
      <c r="R254" s="161">
        <v>190</v>
      </c>
      <c r="S254" s="148" t="s">
        <v>153</v>
      </c>
      <c r="T254" s="125" t="s">
        <v>647</v>
      </c>
      <c r="U254" s="75" t="s">
        <v>157</v>
      </c>
      <c r="V254" s="149">
        <f>2*0.9</f>
        <v>1.8</v>
      </c>
    </row>
    <row r="255" spans="1:22" ht="18" customHeight="1" x14ac:dyDescent="0.35">
      <c r="A255" s="93">
        <v>10</v>
      </c>
      <c r="B255" s="145" t="s">
        <v>647</v>
      </c>
      <c r="C255" s="163">
        <v>7</v>
      </c>
      <c r="D255" s="93" t="s">
        <v>129</v>
      </c>
      <c r="E255" s="212" t="s">
        <v>648</v>
      </c>
      <c r="F255" s="94" t="s">
        <v>406</v>
      </c>
      <c r="G255" s="94" t="s">
        <v>151</v>
      </c>
      <c r="H255" s="95"/>
      <c r="I255" s="95"/>
      <c r="J255" s="160"/>
      <c r="K255" s="95">
        <v>0.3</v>
      </c>
      <c r="L255" s="95">
        <v>0.3</v>
      </c>
      <c r="M255" s="160">
        <v>0.09</v>
      </c>
      <c r="N255" s="160">
        <v>7.2337499999999999E-2</v>
      </c>
      <c r="O255" s="96">
        <v>2</v>
      </c>
      <c r="P255" s="97">
        <v>95</v>
      </c>
      <c r="Q255" s="96">
        <v>1</v>
      </c>
      <c r="R255" s="161">
        <v>190</v>
      </c>
      <c r="S255" s="148" t="s">
        <v>153</v>
      </c>
      <c r="T255" s="125" t="s">
        <v>647</v>
      </c>
      <c r="U255" s="75" t="s">
        <v>157</v>
      </c>
      <c r="V255" s="149">
        <f>2*0.9</f>
        <v>1.8</v>
      </c>
    </row>
    <row r="256" spans="1:22" ht="18" customHeight="1" x14ac:dyDescent="0.35">
      <c r="A256" s="93">
        <v>25</v>
      </c>
      <c r="B256" s="145" t="s">
        <v>647</v>
      </c>
      <c r="C256" s="163">
        <v>20</v>
      </c>
      <c r="D256" s="93" t="s">
        <v>129</v>
      </c>
      <c r="E256" s="212" t="s">
        <v>648</v>
      </c>
      <c r="F256" s="94" t="s">
        <v>406</v>
      </c>
      <c r="G256" s="94" t="s">
        <v>151</v>
      </c>
      <c r="H256" s="95"/>
      <c r="I256" s="95"/>
      <c r="J256" s="160"/>
      <c r="K256" s="95">
        <v>0.3</v>
      </c>
      <c r="L256" s="95">
        <v>0.9</v>
      </c>
      <c r="M256" s="160">
        <v>0.27</v>
      </c>
      <c r="N256" s="160">
        <v>7.0000000000000007E-2</v>
      </c>
      <c r="O256" s="96">
        <v>2</v>
      </c>
      <c r="P256" s="97">
        <v>95</v>
      </c>
      <c r="Q256" s="96">
        <v>1</v>
      </c>
      <c r="R256" s="161">
        <v>190</v>
      </c>
      <c r="S256" s="148" t="s">
        <v>153</v>
      </c>
      <c r="T256" s="125" t="s">
        <v>647</v>
      </c>
      <c r="U256" s="75" t="s">
        <v>157</v>
      </c>
      <c r="V256" s="149">
        <f>2*0.9</f>
        <v>1.8</v>
      </c>
    </row>
    <row r="257" spans="1:32" ht="18" customHeight="1" x14ac:dyDescent="0.35">
      <c r="A257" s="93">
        <v>23</v>
      </c>
      <c r="B257" s="145" t="s">
        <v>649</v>
      </c>
      <c r="C257" s="163">
        <v>22</v>
      </c>
      <c r="D257" s="93" t="s">
        <v>129</v>
      </c>
      <c r="E257" s="212" t="s">
        <v>648</v>
      </c>
      <c r="F257" s="94" t="s">
        <v>159</v>
      </c>
      <c r="G257" s="94" t="s">
        <v>152</v>
      </c>
      <c r="H257" s="95"/>
      <c r="I257" s="95"/>
      <c r="J257" s="160"/>
      <c r="K257" s="95">
        <v>0.1</v>
      </c>
      <c r="L257" s="95">
        <v>0.9</v>
      </c>
      <c r="M257" s="160">
        <v>9.0000000000000011E-2</v>
      </c>
      <c r="N257" s="160">
        <v>9.0000000000000011E-2</v>
      </c>
      <c r="O257" s="96">
        <v>1</v>
      </c>
      <c r="P257" s="97">
        <v>95</v>
      </c>
      <c r="Q257" s="96">
        <v>1</v>
      </c>
      <c r="R257" s="161">
        <v>95</v>
      </c>
      <c r="S257" s="148" t="s">
        <v>153</v>
      </c>
      <c r="T257" s="125" t="s">
        <v>649</v>
      </c>
      <c r="U257" s="75" t="s">
        <v>157</v>
      </c>
      <c r="V257" s="149">
        <f>1*0.9</f>
        <v>0.9</v>
      </c>
    </row>
    <row r="260" spans="1:32" ht="18" customHeight="1" thickBot="1" x14ac:dyDescent="0.4"/>
    <row r="261" spans="1:32" ht="18" customHeight="1" thickBot="1" x14ac:dyDescent="0.5">
      <c r="N261" s="99" t="s">
        <v>165</v>
      </c>
      <c r="P261" s="99"/>
      <c r="R261" s="100">
        <f>SUM(R122:R260)</f>
        <v>21090</v>
      </c>
      <c r="T261" s="165"/>
      <c r="U261" s="101"/>
      <c r="V261" s="166">
        <f>SUM(V122:V260)</f>
        <v>221.30000000000004</v>
      </c>
    </row>
    <row r="262" spans="1:32" ht="18" customHeight="1" thickTop="1" x14ac:dyDescent="0.35">
      <c r="W262" s="162"/>
      <c r="X262" s="162"/>
      <c r="Y262" s="162"/>
      <c r="Z262" s="162"/>
      <c r="AA262" s="162"/>
      <c r="AB262" s="162"/>
      <c r="AC262" s="162"/>
      <c r="AD262" s="162"/>
      <c r="AE262" s="162"/>
      <c r="AF262" s="162"/>
    </row>
    <row r="270" spans="1:32" ht="18" customHeight="1" x14ac:dyDescent="0.35">
      <c r="A270" s="93">
        <v>4</v>
      </c>
      <c r="B270" s="169" t="s">
        <v>238</v>
      </c>
      <c r="C270" s="169"/>
      <c r="D270" s="170" t="s">
        <v>239</v>
      </c>
      <c r="E270" s="170" t="s">
        <v>240</v>
      </c>
      <c r="F270" s="94" t="s">
        <v>241</v>
      </c>
      <c r="G270" s="94" t="s">
        <v>151</v>
      </c>
      <c r="H270" s="95"/>
      <c r="I270" s="95"/>
      <c r="J270" s="160"/>
      <c r="K270" s="95">
        <v>0.75</v>
      </c>
      <c r="L270" s="95">
        <v>0.2</v>
      </c>
      <c r="M270" s="160">
        <v>0.15000000000000002</v>
      </c>
      <c r="N270" s="160">
        <v>0.13943154500000002</v>
      </c>
      <c r="O270" s="96">
        <v>2</v>
      </c>
      <c r="P270" s="97">
        <v>150</v>
      </c>
      <c r="Q270" s="96">
        <v>1</v>
      </c>
      <c r="R270" s="161">
        <v>300</v>
      </c>
      <c r="S270" s="148"/>
      <c r="T270" s="148"/>
      <c r="U270" s="75" t="s">
        <v>69</v>
      </c>
      <c r="V270" s="103">
        <v>2</v>
      </c>
    </row>
    <row r="271" spans="1:32" ht="18" customHeight="1" x14ac:dyDescent="0.35">
      <c r="A271" s="93">
        <v>10</v>
      </c>
      <c r="B271" s="169" t="s">
        <v>251</v>
      </c>
      <c r="C271" s="169"/>
      <c r="D271" s="170" t="s">
        <v>73</v>
      </c>
      <c r="E271" s="170" t="s">
        <v>246</v>
      </c>
      <c r="F271" s="94" t="s">
        <v>247</v>
      </c>
      <c r="G271" s="94" t="s">
        <v>151</v>
      </c>
      <c r="H271" s="95"/>
      <c r="I271" s="95"/>
      <c r="J271" s="160"/>
      <c r="K271" s="95">
        <v>0.6</v>
      </c>
      <c r="L271" s="95">
        <v>0.2</v>
      </c>
      <c r="M271" s="160">
        <v>0.12</v>
      </c>
      <c r="N271" s="160">
        <v>0.119509375</v>
      </c>
      <c r="O271" s="96">
        <v>2</v>
      </c>
      <c r="P271" s="97">
        <v>150</v>
      </c>
      <c r="Q271" s="96">
        <v>1</v>
      </c>
      <c r="R271" s="161">
        <v>300</v>
      </c>
      <c r="S271" s="148"/>
      <c r="T271" s="148"/>
      <c r="U271" s="75" t="s">
        <v>67</v>
      </c>
      <c r="V271" s="103">
        <v>2</v>
      </c>
    </row>
    <row r="272" spans="1:32" ht="18" customHeight="1" x14ac:dyDescent="0.35">
      <c r="A272" s="93">
        <v>16</v>
      </c>
      <c r="B272" s="169" t="s">
        <v>261</v>
      </c>
      <c r="C272" s="169"/>
      <c r="D272" s="170" t="s">
        <v>80</v>
      </c>
      <c r="E272" s="170" t="s">
        <v>260</v>
      </c>
      <c r="F272" s="94" t="s">
        <v>81</v>
      </c>
      <c r="G272" s="94" t="s">
        <v>151</v>
      </c>
      <c r="H272" s="95"/>
      <c r="I272" s="95"/>
      <c r="J272" s="160"/>
      <c r="K272" s="95">
        <v>0.25</v>
      </c>
      <c r="L272" s="95">
        <v>0.6</v>
      </c>
      <c r="M272" s="160">
        <v>0.15</v>
      </c>
      <c r="N272" s="160">
        <v>0.13969687499999997</v>
      </c>
      <c r="O272" s="96">
        <v>2</v>
      </c>
      <c r="P272" s="97">
        <v>150</v>
      </c>
      <c r="Q272" s="96">
        <v>1</v>
      </c>
      <c r="R272" s="161">
        <v>300</v>
      </c>
      <c r="S272" s="148" t="s">
        <v>153</v>
      </c>
      <c r="T272" s="148"/>
      <c r="U272" s="75" t="s">
        <v>69</v>
      </c>
      <c r="V272" s="103">
        <v>2</v>
      </c>
    </row>
    <row r="273" spans="1:22" ht="18" customHeight="1" x14ac:dyDescent="0.35">
      <c r="A273" s="93">
        <v>17</v>
      </c>
      <c r="B273" s="169" t="s">
        <v>265</v>
      </c>
      <c r="C273" s="169"/>
      <c r="D273" s="170" t="s">
        <v>70</v>
      </c>
      <c r="E273" s="170" t="s">
        <v>266</v>
      </c>
      <c r="F273" s="94" t="s">
        <v>267</v>
      </c>
      <c r="G273" s="94" t="s">
        <v>151</v>
      </c>
      <c r="H273" s="95"/>
      <c r="I273" s="95"/>
      <c r="J273" s="160"/>
      <c r="K273" s="95">
        <v>0.2</v>
      </c>
      <c r="L273" s="95">
        <v>0.6</v>
      </c>
      <c r="M273" s="160">
        <v>0.12</v>
      </c>
      <c r="N273" s="160">
        <v>0.11509374999999999</v>
      </c>
      <c r="O273" s="96">
        <v>2</v>
      </c>
      <c r="P273" s="97">
        <v>150</v>
      </c>
      <c r="Q273" s="96">
        <v>1</v>
      </c>
      <c r="R273" s="161">
        <v>300</v>
      </c>
      <c r="S273" s="148" t="s">
        <v>153</v>
      </c>
      <c r="T273" s="148"/>
      <c r="U273" s="75" t="s">
        <v>69</v>
      </c>
      <c r="V273" s="103">
        <v>2</v>
      </c>
    </row>
    <row r="274" spans="1:22" ht="18" customHeight="1" x14ac:dyDescent="0.35">
      <c r="A274" s="93">
        <v>17</v>
      </c>
      <c r="B274" s="169" t="s">
        <v>271</v>
      </c>
      <c r="C274" s="169"/>
      <c r="D274" s="170" t="s">
        <v>72</v>
      </c>
      <c r="E274" s="170" t="s">
        <v>270</v>
      </c>
      <c r="F274" s="94" t="s">
        <v>81</v>
      </c>
      <c r="G274" s="94" t="s">
        <v>151</v>
      </c>
      <c r="H274" s="95"/>
      <c r="I274" s="95"/>
      <c r="J274" s="160"/>
      <c r="K274" s="95">
        <v>0.2</v>
      </c>
      <c r="L274" s="95">
        <v>0.6</v>
      </c>
      <c r="M274" s="160">
        <v>0.12</v>
      </c>
      <c r="N274" s="160">
        <v>0.110678125</v>
      </c>
      <c r="O274" s="96">
        <v>2</v>
      </c>
      <c r="P274" s="97">
        <v>150</v>
      </c>
      <c r="Q274" s="96">
        <v>1</v>
      </c>
      <c r="R274" s="161">
        <v>300</v>
      </c>
      <c r="S274" s="148" t="s">
        <v>153</v>
      </c>
      <c r="T274" s="148"/>
      <c r="U274" s="75" t="s">
        <v>69</v>
      </c>
      <c r="V274" s="103">
        <v>2</v>
      </c>
    </row>
    <row r="275" spans="1:22" ht="18" customHeight="1" x14ac:dyDescent="0.35">
      <c r="A275" s="93">
        <v>16</v>
      </c>
      <c r="B275" s="169" t="s">
        <v>272</v>
      </c>
      <c r="C275" s="169"/>
      <c r="D275" s="170" t="s">
        <v>82</v>
      </c>
      <c r="E275" s="170" t="s">
        <v>273</v>
      </c>
      <c r="F275" s="94" t="s">
        <v>83</v>
      </c>
      <c r="G275" s="94" t="s">
        <v>151</v>
      </c>
      <c r="H275" s="95"/>
      <c r="I275" s="95"/>
      <c r="J275" s="160"/>
      <c r="K275" s="95">
        <v>0.25</v>
      </c>
      <c r="L275" s="95">
        <v>0.5</v>
      </c>
      <c r="M275" s="160">
        <v>0.125</v>
      </c>
      <c r="N275" s="160">
        <v>0.11715</v>
      </c>
      <c r="O275" s="96">
        <v>2</v>
      </c>
      <c r="P275" s="97">
        <v>150</v>
      </c>
      <c r="Q275" s="96">
        <v>1</v>
      </c>
      <c r="R275" s="161">
        <v>300</v>
      </c>
      <c r="S275" s="148" t="s">
        <v>153</v>
      </c>
      <c r="T275" s="148"/>
      <c r="U275" s="75" t="s">
        <v>67</v>
      </c>
      <c r="V275" s="103">
        <v>2</v>
      </c>
    </row>
    <row r="276" spans="1:22" ht="18" customHeight="1" x14ac:dyDescent="0.35">
      <c r="A276" s="93">
        <v>17</v>
      </c>
      <c r="B276" s="145" t="s">
        <v>275</v>
      </c>
      <c r="C276" s="145"/>
      <c r="D276" s="170" t="s">
        <v>120</v>
      </c>
      <c r="E276" s="170" t="s">
        <v>276</v>
      </c>
      <c r="F276" s="94" t="s">
        <v>110</v>
      </c>
      <c r="G276" s="94" t="s">
        <v>151</v>
      </c>
      <c r="H276" s="95"/>
      <c r="I276" s="95"/>
      <c r="J276" s="160"/>
      <c r="K276" s="95">
        <v>0.25</v>
      </c>
      <c r="L276" s="95">
        <v>0.6</v>
      </c>
      <c r="M276" s="160">
        <v>0.15</v>
      </c>
      <c r="N276" s="160">
        <v>0.13969687499999997</v>
      </c>
      <c r="O276" s="96">
        <v>2</v>
      </c>
      <c r="P276" s="97">
        <v>150</v>
      </c>
      <c r="Q276" s="96">
        <v>1</v>
      </c>
      <c r="R276" s="161">
        <v>300</v>
      </c>
      <c r="S276" s="148"/>
      <c r="T276" s="148"/>
      <c r="U276" s="75" t="s">
        <v>157</v>
      </c>
      <c r="V276" s="103">
        <v>2</v>
      </c>
    </row>
    <row r="277" spans="1:22" ht="18" customHeight="1" x14ac:dyDescent="0.35">
      <c r="A277" s="93">
        <v>10</v>
      </c>
      <c r="B277" s="145" t="s">
        <v>303</v>
      </c>
      <c r="C277" s="145"/>
      <c r="D277" s="170" t="s">
        <v>124</v>
      </c>
      <c r="E277" s="170" t="s">
        <v>304</v>
      </c>
      <c r="F277" s="94" t="s">
        <v>78</v>
      </c>
      <c r="G277" s="94" t="s">
        <v>151</v>
      </c>
      <c r="H277" s="95"/>
      <c r="I277" s="95"/>
      <c r="J277" s="160"/>
      <c r="K277" s="95">
        <v>0.3</v>
      </c>
      <c r="L277" s="95">
        <v>0.4</v>
      </c>
      <c r="M277" s="160">
        <v>0.12</v>
      </c>
      <c r="N277" s="160">
        <v>0.11509374999999999</v>
      </c>
      <c r="O277" s="96">
        <v>2</v>
      </c>
      <c r="P277" s="97">
        <v>150</v>
      </c>
      <c r="Q277" s="96">
        <v>1</v>
      </c>
      <c r="R277" s="161">
        <v>300</v>
      </c>
      <c r="S277" s="148"/>
      <c r="T277" s="148"/>
      <c r="U277" s="75" t="s">
        <v>157</v>
      </c>
      <c r="V277" s="103">
        <v>2</v>
      </c>
    </row>
    <row r="278" spans="1:22" ht="18" customHeight="1" x14ac:dyDescent="0.35">
      <c r="A278" s="93">
        <v>21</v>
      </c>
      <c r="B278" s="145" t="s">
        <v>303</v>
      </c>
      <c r="C278" s="145"/>
      <c r="D278" s="170" t="s">
        <v>124</v>
      </c>
      <c r="E278" s="170" t="s">
        <v>304</v>
      </c>
      <c r="F278" s="94" t="s">
        <v>166</v>
      </c>
      <c r="G278" s="94" t="s">
        <v>151</v>
      </c>
      <c r="H278" s="95"/>
      <c r="I278" s="95"/>
      <c r="J278" s="160"/>
      <c r="K278" s="95">
        <v>0.3</v>
      </c>
      <c r="L278" s="95">
        <v>0.6</v>
      </c>
      <c r="M278" s="160">
        <v>0.18</v>
      </c>
      <c r="N278" s="160">
        <v>0.15007187499999999</v>
      </c>
      <c r="O278" s="96">
        <v>2</v>
      </c>
      <c r="P278" s="97">
        <v>150</v>
      </c>
      <c r="Q278" s="96">
        <v>1</v>
      </c>
      <c r="R278" s="161">
        <v>300</v>
      </c>
      <c r="S278" s="148"/>
      <c r="T278" s="148"/>
      <c r="U278" s="75" t="s">
        <v>157</v>
      </c>
      <c r="V278" s="103">
        <v>2</v>
      </c>
    </row>
    <row r="279" spans="1:22" ht="18" customHeight="1" x14ac:dyDescent="0.35">
      <c r="A279" s="93">
        <v>6</v>
      </c>
      <c r="B279" s="145" t="s">
        <v>369</v>
      </c>
      <c r="C279" s="163">
        <v>5</v>
      </c>
      <c r="D279" s="93" t="s">
        <v>139</v>
      </c>
      <c r="E279" s="93" t="s">
        <v>370</v>
      </c>
      <c r="F279" s="94" t="s">
        <v>371</v>
      </c>
      <c r="G279" s="94" t="s">
        <v>151</v>
      </c>
      <c r="H279" s="95"/>
      <c r="I279" s="95"/>
      <c r="J279" s="160"/>
      <c r="K279" s="95">
        <v>0.4</v>
      </c>
      <c r="L279" s="95">
        <v>0.4</v>
      </c>
      <c r="M279" s="160">
        <v>0.16000000000000003</v>
      </c>
      <c r="N279" s="179">
        <v>0.12000000000000002</v>
      </c>
      <c r="O279" s="96">
        <v>2</v>
      </c>
      <c r="P279" s="97">
        <v>150</v>
      </c>
      <c r="Q279" s="96">
        <v>1</v>
      </c>
      <c r="R279" s="161">
        <v>300</v>
      </c>
      <c r="S279" s="148" t="s">
        <v>153</v>
      </c>
      <c r="T279" s="164"/>
      <c r="U279" s="75" t="s">
        <v>69</v>
      </c>
      <c r="V279" s="149">
        <v>2</v>
      </c>
    </row>
    <row r="280" spans="1:22" ht="18" customHeight="1" x14ac:dyDescent="0.35">
      <c r="A280" s="93">
        <v>9</v>
      </c>
      <c r="B280" s="145" t="s">
        <v>369</v>
      </c>
      <c r="C280" s="163">
        <v>5</v>
      </c>
      <c r="D280" s="93" t="s">
        <v>139</v>
      </c>
      <c r="E280" s="93" t="s">
        <v>370</v>
      </c>
      <c r="F280" s="94" t="s">
        <v>371</v>
      </c>
      <c r="G280" s="94" t="s">
        <v>151</v>
      </c>
      <c r="H280" s="95"/>
      <c r="I280" s="95"/>
      <c r="J280" s="160"/>
      <c r="K280" s="95">
        <v>0.3</v>
      </c>
      <c r="L280" s="95">
        <v>0.5</v>
      </c>
      <c r="M280" s="160">
        <v>0.15</v>
      </c>
      <c r="N280" s="179">
        <v>0.14116875000000001</v>
      </c>
      <c r="O280" s="96">
        <v>2</v>
      </c>
      <c r="P280" s="97">
        <v>150</v>
      </c>
      <c r="Q280" s="96">
        <v>1</v>
      </c>
      <c r="R280" s="161">
        <v>300</v>
      </c>
      <c r="S280" s="148" t="s">
        <v>153</v>
      </c>
      <c r="T280" s="164"/>
      <c r="U280" s="75" t="s">
        <v>69</v>
      </c>
      <c r="V280" s="149">
        <v>2</v>
      </c>
    </row>
    <row r="281" spans="1:22" ht="18" customHeight="1" x14ac:dyDescent="0.35">
      <c r="A281" s="93">
        <v>18</v>
      </c>
      <c r="B281" s="145" t="s">
        <v>372</v>
      </c>
      <c r="C281" s="163">
        <v>16</v>
      </c>
      <c r="D281" s="93" t="s">
        <v>133</v>
      </c>
      <c r="E281" s="93" t="s">
        <v>373</v>
      </c>
      <c r="F281" s="94" t="s">
        <v>135</v>
      </c>
      <c r="G281" s="94" t="s">
        <v>151</v>
      </c>
      <c r="H281" s="95"/>
      <c r="I281" s="95"/>
      <c r="J281" s="160"/>
      <c r="K281" s="95">
        <v>0.4</v>
      </c>
      <c r="L281" s="95">
        <v>0.4</v>
      </c>
      <c r="M281" s="160">
        <v>0.16000000000000003</v>
      </c>
      <c r="N281" s="179">
        <v>0.14233750000000003</v>
      </c>
      <c r="O281" s="96">
        <v>1</v>
      </c>
      <c r="P281" s="97">
        <v>150</v>
      </c>
      <c r="Q281" s="96">
        <v>1</v>
      </c>
      <c r="R281" s="161">
        <v>150</v>
      </c>
      <c r="S281" s="148" t="s">
        <v>153</v>
      </c>
      <c r="T281" s="164"/>
      <c r="U281" s="75" t="s">
        <v>69</v>
      </c>
      <c r="V281" s="149">
        <v>1</v>
      </c>
    </row>
    <row r="282" spans="1:22" ht="18" customHeight="1" x14ac:dyDescent="0.35">
      <c r="A282" s="93">
        <v>29</v>
      </c>
      <c r="B282" s="145" t="s">
        <v>372</v>
      </c>
      <c r="C282" s="163">
        <v>26</v>
      </c>
      <c r="D282" s="93" t="s">
        <v>133</v>
      </c>
      <c r="E282" s="93" t="s">
        <v>373</v>
      </c>
      <c r="F282" s="94" t="s">
        <v>135</v>
      </c>
      <c r="G282" s="94" t="s">
        <v>151</v>
      </c>
      <c r="H282" s="95"/>
      <c r="I282" s="95"/>
      <c r="J282" s="178"/>
      <c r="K282" s="95">
        <v>0.25</v>
      </c>
      <c r="L282" s="95">
        <v>0.8</v>
      </c>
      <c r="M282" s="160">
        <v>0.2</v>
      </c>
      <c r="N282" s="179">
        <v>0.15</v>
      </c>
      <c r="O282" s="96">
        <v>1</v>
      </c>
      <c r="P282" s="97">
        <v>150</v>
      </c>
      <c r="Q282" s="96">
        <v>1</v>
      </c>
      <c r="R282" s="161">
        <v>150</v>
      </c>
      <c r="S282" s="148" t="s">
        <v>153</v>
      </c>
      <c r="T282" s="164"/>
      <c r="U282" s="75" t="s">
        <v>69</v>
      </c>
      <c r="V282" s="149">
        <v>1</v>
      </c>
    </row>
    <row r="283" spans="1:22" ht="18" customHeight="1" x14ac:dyDescent="0.35">
      <c r="A283" s="93">
        <v>17</v>
      </c>
      <c r="B283" s="145" t="s">
        <v>374</v>
      </c>
      <c r="C283" s="163">
        <v>42</v>
      </c>
      <c r="D283" s="93" t="s">
        <v>133</v>
      </c>
      <c r="E283" s="93" t="s">
        <v>373</v>
      </c>
      <c r="F283" s="94" t="s">
        <v>135</v>
      </c>
      <c r="G283" s="94" t="s">
        <v>151</v>
      </c>
      <c r="H283" s="95"/>
      <c r="I283" s="95"/>
      <c r="J283" s="178"/>
      <c r="K283" s="95">
        <v>0.25</v>
      </c>
      <c r="L283" s="95">
        <v>0.7</v>
      </c>
      <c r="M283" s="160">
        <v>0.17499999999999999</v>
      </c>
      <c r="N283" s="179">
        <v>0.13499999999999998</v>
      </c>
      <c r="O283" s="96">
        <v>1</v>
      </c>
      <c r="P283" s="97">
        <v>150</v>
      </c>
      <c r="Q283" s="96">
        <v>1</v>
      </c>
      <c r="R283" s="161">
        <v>150</v>
      </c>
      <c r="S283" s="148" t="s">
        <v>153</v>
      </c>
      <c r="T283" s="164"/>
      <c r="U283" s="75" t="s">
        <v>69</v>
      </c>
      <c r="V283" s="149">
        <v>1</v>
      </c>
    </row>
    <row r="284" spans="1:22" ht="18" customHeight="1" x14ac:dyDescent="0.35">
      <c r="A284" s="93">
        <v>5</v>
      </c>
      <c r="B284" s="145" t="s">
        <v>375</v>
      </c>
      <c r="C284" s="163">
        <v>3</v>
      </c>
      <c r="D284" s="93" t="s">
        <v>376</v>
      </c>
      <c r="E284" s="93" t="s">
        <v>377</v>
      </c>
      <c r="F284" s="94" t="s">
        <v>71</v>
      </c>
      <c r="G284" s="94" t="s">
        <v>151</v>
      </c>
      <c r="H284" s="95"/>
      <c r="I284" s="95"/>
      <c r="J284" s="160"/>
      <c r="K284" s="95">
        <v>0.3</v>
      </c>
      <c r="L284" s="95">
        <v>0.6</v>
      </c>
      <c r="M284" s="160">
        <v>0.18</v>
      </c>
      <c r="N284" s="179">
        <v>0.136825</v>
      </c>
      <c r="O284" s="96">
        <v>2</v>
      </c>
      <c r="P284" s="97">
        <v>150</v>
      </c>
      <c r="Q284" s="96">
        <v>1</v>
      </c>
      <c r="R284" s="161">
        <v>300</v>
      </c>
      <c r="S284" s="148" t="s">
        <v>153</v>
      </c>
      <c r="T284" s="164"/>
      <c r="U284" s="75" t="s">
        <v>67</v>
      </c>
      <c r="V284" s="149">
        <v>2</v>
      </c>
    </row>
    <row r="285" spans="1:22" ht="18" customHeight="1" x14ac:dyDescent="0.35">
      <c r="A285" s="93">
        <v>26</v>
      </c>
      <c r="B285" s="145" t="s">
        <v>380</v>
      </c>
      <c r="C285" s="163">
        <v>51</v>
      </c>
      <c r="D285" s="93" t="s">
        <v>188</v>
      </c>
      <c r="E285" s="93" t="s">
        <v>378</v>
      </c>
      <c r="F285" s="94" t="s">
        <v>137</v>
      </c>
      <c r="G285" s="94" t="s">
        <v>151</v>
      </c>
      <c r="H285" s="95"/>
      <c r="I285" s="95"/>
      <c r="J285" s="160"/>
      <c r="K285" s="95">
        <v>0.2</v>
      </c>
      <c r="L285" s="95">
        <v>0.6</v>
      </c>
      <c r="M285" s="160">
        <v>0.12</v>
      </c>
      <c r="N285" s="179">
        <v>0.11116875</v>
      </c>
      <c r="O285" s="96">
        <v>2</v>
      </c>
      <c r="P285" s="97">
        <v>150</v>
      </c>
      <c r="Q285" s="96">
        <v>1</v>
      </c>
      <c r="R285" s="161">
        <v>300</v>
      </c>
      <c r="S285" s="148" t="s">
        <v>153</v>
      </c>
      <c r="T285" s="164"/>
      <c r="U285" s="75" t="s">
        <v>69</v>
      </c>
      <c r="V285" s="149">
        <v>2</v>
      </c>
    </row>
    <row r="286" spans="1:22" ht="18" customHeight="1" x14ac:dyDescent="0.35">
      <c r="A286" s="93">
        <v>4</v>
      </c>
      <c r="B286" s="145" t="s">
        <v>381</v>
      </c>
      <c r="C286" s="163">
        <v>57</v>
      </c>
      <c r="D286" s="93" t="s">
        <v>188</v>
      </c>
      <c r="E286" s="93" t="s">
        <v>378</v>
      </c>
      <c r="F286" s="94" t="s">
        <v>379</v>
      </c>
      <c r="G286" s="94" t="s">
        <v>151</v>
      </c>
      <c r="H286" s="95"/>
      <c r="I286" s="95"/>
      <c r="J286" s="160"/>
      <c r="K286" s="95">
        <v>0.35</v>
      </c>
      <c r="L286" s="95">
        <v>0.4</v>
      </c>
      <c r="M286" s="160">
        <v>0.13999999999999999</v>
      </c>
      <c r="N286" s="179">
        <v>0.12528124999999998</v>
      </c>
      <c r="O286" s="96">
        <v>2</v>
      </c>
      <c r="P286" s="97">
        <v>150</v>
      </c>
      <c r="Q286" s="96">
        <v>1</v>
      </c>
      <c r="R286" s="161">
        <v>300</v>
      </c>
      <c r="S286" s="148" t="s">
        <v>153</v>
      </c>
      <c r="T286" s="164"/>
      <c r="U286" s="75" t="s">
        <v>69</v>
      </c>
      <c r="V286" s="149">
        <v>2</v>
      </c>
    </row>
    <row r="287" spans="1:22" ht="18" customHeight="1" x14ac:dyDescent="0.35">
      <c r="A287" s="93">
        <v>17</v>
      </c>
      <c r="B287" s="145" t="s">
        <v>383</v>
      </c>
      <c r="C287" s="163">
        <v>40</v>
      </c>
      <c r="D287" s="93" t="s">
        <v>172</v>
      </c>
      <c r="E287" s="93" t="s">
        <v>382</v>
      </c>
      <c r="F287" s="94" t="s">
        <v>137</v>
      </c>
      <c r="G287" s="94" t="s">
        <v>151</v>
      </c>
      <c r="H287" s="95"/>
      <c r="I287" s="95"/>
      <c r="J287" s="160"/>
      <c r="K287" s="95">
        <v>0.2</v>
      </c>
      <c r="L287" s="95">
        <v>0.6</v>
      </c>
      <c r="M287" s="160">
        <v>0.12</v>
      </c>
      <c r="N287" s="179">
        <v>0.11165937499999999</v>
      </c>
      <c r="O287" s="96">
        <v>2</v>
      </c>
      <c r="P287" s="97">
        <v>150</v>
      </c>
      <c r="Q287" s="96">
        <v>1</v>
      </c>
      <c r="R287" s="161">
        <v>300</v>
      </c>
      <c r="S287" s="148" t="s">
        <v>153</v>
      </c>
      <c r="T287" s="164"/>
      <c r="U287" s="75" t="s">
        <v>69</v>
      </c>
      <c r="V287" s="149">
        <v>2</v>
      </c>
    </row>
    <row r="288" spans="1:22" ht="18" customHeight="1" x14ac:dyDescent="0.35">
      <c r="A288" s="93">
        <v>6</v>
      </c>
      <c r="B288" s="145" t="s">
        <v>384</v>
      </c>
      <c r="C288" s="163"/>
      <c r="D288" s="93" t="s">
        <v>72</v>
      </c>
      <c r="E288" s="93"/>
      <c r="F288" s="94" t="s">
        <v>385</v>
      </c>
      <c r="G288" s="94" t="s">
        <v>151</v>
      </c>
      <c r="H288" s="95"/>
      <c r="I288" s="95"/>
      <c r="J288" s="160"/>
      <c r="K288" s="95">
        <v>0.3</v>
      </c>
      <c r="L288" s="95">
        <v>0.4</v>
      </c>
      <c r="M288" s="160">
        <v>0.12</v>
      </c>
      <c r="N288" s="179">
        <v>0.119509375</v>
      </c>
      <c r="O288" s="96">
        <v>1</v>
      </c>
      <c r="P288" s="97">
        <v>150</v>
      </c>
      <c r="Q288" s="96">
        <v>1</v>
      </c>
      <c r="R288" s="161">
        <v>150</v>
      </c>
      <c r="S288" s="148"/>
      <c r="T288" s="164"/>
      <c r="U288" s="75" t="s">
        <v>69</v>
      </c>
      <c r="V288" s="149">
        <v>1</v>
      </c>
    </row>
    <row r="289" spans="1:22" ht="18" customHeight="1" x14ac:dyDescent="0.35">
      <c r="A289" s="93">
        <v>14</v>
      </c>
      <c r="B289" s="145" t="s">
        <v>387</v>
      </c>
      <c r="C289" s="163">
        <v>13</v>
      </c>
      <c r="D289" s="93" t="s">
        <v>188</v>
      </c>
      <c r="E289" s="93" t="s">
        <v>368</v>
      </c>
      <c r="F289" s="94" t="s">
        <v>388</v>
      </c>
      <c r="G289" s="94" t="s">
        <v>151</v>
      </c>
      <c r="H289" s="95"/>
      <c r="I289" s="95"/>
      <c r="J289" s="160"/>
      <c r="K289" s="95">
        <v>0.1</v>
      </c>
      <c r="L289" s="95">
        <v>1.7</v>
      </c>
      <c r="M289" s="160">
        <v>0.17</v>
      </c>
      <c r="N289" s="179">
        <v>0.14645000000000002</v>
      </c>
      <c r="O289" s="96">
        <v>1</v>
      </c>
      <c r="P289" s="97">
        <v>150</v>
      </c>
      <c r="Q289" s="96">
        <v>1</v>
      </c>
      <c r="R289" s="161">
        <v>150</v>
      </c>
      <c r="S289" s="148" t="s">
        <v>153</v>
      </c>
      <c r="T289" s="164"/>
      <c r="U289" s="75" t="s">
        <v>69</v>
      </c>
      <c r="V289" s="149">
        <v>1</v>
      </c>
    </row>
    <row r="290" spans="1:22" ht="18" customHeight="1" x14ac:dyDescent="0.35">
      <c r="A290" s="93">
        <v>17</v>
      </c>
      <c r="B290" s="145" t="s">
        <v>389</v>
      </c>
      <c r="C290" s="163">
        <v>16</v>
      </c>
      <c r="D290" s="93" t="s">
        <v>172</v>
      </c>
      <c r="E290" s="93" t="s">
        <v>366</v>
      </c>
      <c r="F290" s="94" t="s">
        <v>388</v>
      </c>
      <c r="G290" s="94" t="s">
        <v>151</v>
      </c>
      <c r="H290" s="95"/>
      <c r="I290" s="95"/>
      <c r="J290" s="160"/>
      <c r="K290" s="95">
        <v>0.2</v>
      </c>
      <c r="L290" s="95">
        <v>0.7</v>
      </c>
      <c r="M290" s="160">
        <v>0.13999999999999999</v>
      </c>
      <c r="N290" s="179">
        <v>0.11448749999999998</v>
      </c>
      <c r="O290" s="96">
        <v>1</v>
      </c>
      <c r="P290" s="97">
        <v>150</v>
      </c>
      <c r="Q290" s="96">
        <v>1</v>
      </c>
      <c r="R290" s="161">
        <v>150</v>
      </c>
      <c r="S290" s="148" t="s">
        <v>153</v>
      </c>
      <c r="T290" s="164"/>
      <c r="U290" s="75" t="s">
        <v>69</v>
      </c>
      <c r="V290" s="149">
        <v>1</v>
      </c>
    </row>
    <row r="293" spans="1:22" ht="18" customHeight="1" x14ac:dyDescent="0.35">
      <c r="A293" s="93">
        <v>13</v>
      </c>
      <c r="B293" s="145" t="s">
        <v>414</v>
      </c>
      <c r="C293" s="163">
        <v>21</v>
      </c>
      <c r="D293" s="93" t="s">
        <v>285</v>
      </c>
      <c r="E293" s="93" t="s">
        <v>415</v>
      </c>
      <c r="F293" s="94" t="s">
        <v>371</v>
      </c>
      <c r="G293" s="94" t="s">
        <v>151</v>
      </c>
      <c r="H293" s="95"/>
      <c r="I293" s="95"/>
      <c r="J293" s="160"/>
      <c r="K293" s="95">
        <v>0.4</v>
      </c>
      <c r="L293" s="95">
        <v>0.4</v>
      </c>
      <c r="M293" s="160">
        <v>0.16000000000000003</v>
      </c>
      <c r="N293" s="160">
        <v>0.14233750000000003</v>
      </c>
      <c r="O293" s="96">
        <v>2</v>
      </c>
      <c r="P293" s="97">
        <v>150</v>
      </c>
      <c r="Q293" s="96">
        <v>1</v>
      </c>
      <c r="R293" s="161">
        <v>300</v>
      </c>
      <c r="S293" s="148" t="s">
        <v>153</v>
      </c>
      <c r="T293" s="164"/>
      <c r="U293" s="75" t="s">
        <v>69</v>
      </c>
      <c r="V293" s="149">
        <v>2</v>
      </c>
    </row>
    <row r="294" spans="1:22" ht="18" customHeight="1" x14ac:dyDescent="0.35">
      <c r="A294" s="93">
        <v>16</v>
      </c>
      <c r="B294" s="145" t="s">
        <v>417</v>
      </c>
      <c r="C294" s="163">
        <v>12</v>
      </c>
      <c r="D294" s="93" t="s">
        <v>185</v>
      </c>
      <c r="E294" s="93" t="s">
        <v>418</v>
      </c>
      <c r="F294" s="94" t="s">
        <v>397</v>
      </c>
      <c r="G294" s="94" t="s">
        <v>151</v>
      </c>
      <c r="H294" s="95"/>
      <c r="I294" s="95"/>
      <c r="J294" s="178"/>
      <c r="K294" s="95">
        <v>0.2</v>
      </c>
      <c r="L294" s="95">
        <v>0.6</v>
      </c>
      <c r="M294" s="160">
        <v>0.12</v>
      </c>
      <c r="N294" s="160">
        <v>0.11116875</v>
      </c>
      <c r="O294" s="96">
        <v>1</v>
      </c>
      <c r="P294" s="97">
        <v>150</v>
      </c>
      <c r="Q294" s="96">
        <v>1</v>
      </c>
      <c r="R294" s="161">
        <v>150</v>
      </c>
      <c r="S294" s="148" t="s">
        <v>153</v>
      </c>
      <c r="T294" s="164"/>
      <c r="U294" s="75" t="s">
        <v>69</v>
      </c>
      <c r="V294" s="149">
        <v>1</v>
      </c>
    </row>
    <row r="295" spans="1:22" ht="18" customHeight="1" x14ac:dyDescent="0.35">
      <c r="A295" s="93">
        <v>9</v>
      </c>
      <c r="B295" s="145" t="s">
        <v>428</v>
      </c>
      <c r="C295" s="163">
        <v>7</v>
      </c>
      <c r="D295" s="93" t="s">
        <v>187</v>
      </c>
      <c r="E295" s="93" t="s">
        <v>399</v>
      </c>
      <c r="F295" s="94" t="s">
        <v>280</v>
      </c>
      <c r="G295" s="94" t="s">
        <v>151</v>
      </c>
      <c r="H295" s="95"/>
      <c r="I295" s="95"/>
      <c r="J295" s="160"/>
      <c r="K295" s="95">
        <v>0.3</v>
      </c>
      <c r="L295" s="95">
        <v>0.4</v>
      </c>
      <c r="M295" s="160">
        <v>0.12</v>
      </c>
      <c r="N295" s="160">
        <v>0.11558437499999999</v>
      </c>
      <c r="O295" s="96">
        <v>1</v>
      </c>
      <c r="P295" s="97">
        <v>150</v>
      </c>
      <c r="Q295" s="96">
        <v>1</v>
      </c>
      <c r="R295" s="161">
        <v>150</v>
      </c>
      <c r="S295" s="148"/>
      <c r="T295" s="164"/>
      <c r="U295" s="75" t="s">
        <v>69</v>
      </c>
      <c r="V295" s="149">
        <v>1</v>
      </c>
    </row>
    <row r="296" spans="1:22" ht="18" customHeight="1" x14ac:dyDescent="0.35">
      <c r="A296" s="93">
        <v>21</v>
      </c>
      <c r="B296" s="145" t="s">
        <v>432</v>
      </c>
      <c r="C296" s="163">
        <v>15</v>
      </c>
      <c r="D296" s="93" t="s">
        <v>120</v>
      </c>
      <c r="E296" s="93" t="s">
        <v>393</v>
      </c>
      <c r="F296" s="94" t="s">
        <v>385</v>
      </c>
      <c r="G296" s="94" t="s">
        <v>151</v>
      </c>
      <c r="H296" s="95"/>
      <c r="I296" s="95"/>
      <c r="J296" s="160"/>
      <c r="K296" s="95">
        <v>0.4</v>
      </c>
      <c r="L296" s="95">
        <v>0.4</v>
      </c>
      <c r="M296" s="160">
        <v>0.16000000000000003</v>
      </c>
      <c r="N296" s="160">
        <v>0.14430000000000004</v>
      </c>
      <c r="O296" s="96">
        <v>1</v>
      </c>
      <c r="P296" s="97">
        <v>150</v>
      </c>
      <c r="Q296" s="96">
        <v>1</v>
      </c>
      <c r="R296" s="161">
        <v>150</v>
      </c>
      <c r="S296" s="148"/>
      <c r="T296" s="164"/>
      <c r="U296" s="75" t="s">
        <v>69</v>
      </c>
      <c r="V296" s="149">
        <v>1</v>
      </c>
    </row>
    <row r="299" spans="1:22" ht="18" customHeight="1" x14ac:dyDescent="0.35">
      <c r="A299" s="93">
        <v>27</v>
      </c>
      <c r="B299" s="145" t="s">
        <v>456</v>
      </c>
      <c r="C299" s="163">
        <v>25</v>
      </c>
      <c r="D299" s="93" t="s">
        <v>129</v>
      </c>
      <c r="E299" s="93" t="s">
        <v>457</v>
      </c>
      <c r="F299" s="94" t="s">
        <v>458</v>
      </c>
      <c r="G299" s="94" t="s">
        <v>151</v>
      </c>
      <c r="H299" s="95"/>
      <c r="I299" s="95"/>
      <c r="J299" s="160"/>
      <c r="K299" s="95">
        <v>0.2</v>
      </c>
      <c r="L299" s="95">
        <v>0.75</v>
      </c>
      <c r="M299" s="160">
        <v>0.15000000000000002</v>
      </c>
      <c r="N299" s="179">
        <v>0.13</v>
      </c>
      <c r="O299" s="96">
        <v>2</v>
      </c>
      <c r="P299" s="97">
        <v>150</v>
      </c>
      <c r="Q299" s="96">
        <v>1</v>
      </c>
      <c r="R299" s="161">
        <v>300</v>
      </c>
      <c r="S299" s="148" t="s">
        <v>153</v>
      </c>
      <c r="T299" s="164"/>
      <c r="U299" s="75" t="s">
        <v>67</v>
      </c>
      <c r="V299" s="149">
        <v>2</v>
      </c>
    </row>
    <row r="300" spans="1:22" ht="18" customHeight="1" x14ac:dyDescent="0.35">
      <c r="A300" s="93">
        <v>30</v>
      </c>
      <c r="B300" s="145" t="s">
        <v>459</v>
      </c>
      <c r="C300" s="163">
        <v>52</v>
      </c>
      <c r="D300" s="93" t="s">
        <v>129</v>
      </c>
      <c r="E300" s="93" t="s">
        <v>457</v>
      </c>
      <c r="F300" s="94" t="s">
        <v>446</v>
      </c>
      <c r="G300" s="94" t="s">
        <v>151</v>
      </c>
      <c r="H300" s="95"/>
      <c r="I300" s="95"/>
      <c r="J300" s="160"/>
      <c r="K300" s="95">
        <v>0.26</v>
      </c>
      <c r="L300" s="95">
        <v>0.3</v>
      </c>
      <c r="M300" s="160">
        <v>7.8E-2</v>
      </c>
      <c r="N300" s="179">
        <v>0.11399999999999996</v>
      </c>
      <c r="O300" s="96">
        <v>2</v>
      </c>
      <c r="P300" s="97">
        <v>150</v>
      </c>
      <c r="Q300" s="96">
        <v>3</v>
      </c>
      <c r="R300" s="161">
        <v>900</v>
      </c>
      <c r="S300" s="148" t="s">
        <v>153</v>
      </c>
      <c r="T300" s="164"/>
      <c r="U300" s="75" t="s">
        <v>67</v>
      </c>
      <c r="V300" s="149">
        <v>6</v>
      </c>
    </row>
    <row r="301" spans="1:22" ht="18" customHeight="1" x14ac:dyDescent="0.35">
      <c r="A301" s="93">
        <v>9</v>
      </c>
      <c r="B301" s="145" t="s">
        <v>460</v>
      </c>
      <c r="C301" s="163">
        <v>62</v>
      </c>
      <c r="D301" s="93" t="s">
        <v>129</v>
      </c>
      <c r="E301" s="93" t="s">
        <v>457</v>
      </c>
      <c r="F301" s="94" t="s">
        <v>461</v>
      </c>
      <c r="G301" s="94" t="s">
        <v>151</v>
      </c>
      <c r="H301" s="95"/>
      <c r="I301" s="95"/>
      <c r="J301" s="160"/>
      <c r="K301" s="95">
        <v>0.25</v>
      </c>
      <c r="L301" s="95">
        <v>0.6</v>
      </c>
      <c r="M301" s="160">
        <v>0.15</v>
      </c>
      <c r="N301" s="179">
        <v>0.14545170999999998</v>
      </c>
      <c r="O301" s="96">
        <v>2</v>
      </c>
      <c r="P301" s="97">
        <v>150</v>
      </c>
      <c r="Q301" s="96">
        <v>1</v>
      </c>
      <c r="R301" s="161">
        <v>300</v>
      </c>
      <c r="S301" s="148" t="s">
        <v>153</v>
      </c>
      <c r="T301" s="164"/>
      <c r="U301" s="75" t="s">
        <v>67</v>
      </c>
      <c r="V301" s="149">
        <v>2</v>
      </c>
    </row>
    <row r="302" spans="1:22" ht="18" customHeight="1" x14ac:dyDescent="0.35">
      <c r="A302" s="93">
        <v>2</v>
      </c>
      <c r="B302" s="145" t="s">
        <v>467</v>
      </c>
      <c r="C302" s="163">
        <v>26</v>
      </c>
      <c r="D302" s="93" t="s">
        <v>133</v>
      </c>
      <c r="E302" s="93" t="s">
        <v>466</v>
      </c>
      <c r="F302" s="94" t="s">
        <v>441</v>
      </c>
      <c r="G302" s="94" t="s">
        <v>151</v>
      </c>
      <c r="H302" s="95"/>
      <c r="I302" s="95"/>
      <c r="J302" s="160"/>
      <c r="K302" s="95">
        <v>0.4</v>
      </c>
      <c r="L302" s="95">
        <v>0.4</v>
      </c>
      <c r="M302" s="160">
        <v>0.16000000000000003</v>
      </c>
      <c r="N302" s="179">
        <v>0.12765093500000002</v>
      </c>
      <c r="O302" s="96">
        <v>1</v>
      </c>
      <c r="P302" s="97">
        <v>150</v>
      </c>
      <c r="Q302" s="96">
        <v>1</v>
      </c>
      <c r="R302" s="161">
        <v>150</v>
      </c>
      <c r="S302" s="148" t="s">
        <v>153</v>
      </c>
      <c r="T302" s="164"/>
      <c r="U302" s="75" t="s">
        <v>157</v>
      </c>
      <c r="V302" s="149">
        <v>1</v>
      </c>
    </row>
    <row r="303" spans="1:22" ht="18" customHeight="1" x14ac:dyDescent="0.35">
      <c r="A303" s="93">
        <v>2</v>
      </c>
      <c r="B303" s="145" t="s">
        <v>468</v>
      </c>
      <c r="C303" s="163">
        <v>54</v>
      </c>
      <c r="D303" s="93" t="s">
        <v>133</v>
      </c>
      <c r="E303" s="93" t="s">
        <v>466</v>
      </c>
      <c r="F303" s="94" t="s">
        <v>440</v>
      </c>
      <c r="G303" s="94" t="s">
        <v>151</v>
      </c>
      <c r="H303" s="95"/>
      <c r="I303" s="95"/>
      <c r="J303" s="178"/>
      <c r="K303" s="95">
        <v>0.3</v>
      </c>
      <c r="L303" s="95">
        <v>1.1499999999999999</v>
      </c>
      <c r="M303" s="160">
        <v>0.34499999999999997</v>
      </c>
      <c r="N303" s="179">
        <v>0.14499999999999996</v>
      </c>
      <c r="O303" s="96">
        <v>2</v>
      </c>
      <c r="P303" s="97">
        <v>150</v>
      </c>
      <c r="Q303" s="96">
        <v>1</v>
      </c>
      <c r="R303" s="161">
        <v>300</v>
      </c>
      <c r="S303" s="148" t="s">
        <v>153</v>
      </c>
      <c r="T303" s="164"/>
      <c r="U303" s="75" t="s">
        <v>157</v>
      </c>
      <c r="V303" s="149">
        <v>2</v>
      </c>
    </row>
    <row r="304" spans="1:22" ht="18" customHeight="1" x14ac:dyDescent="0.35">
      <c r="A304" s="93">
        <v>15</v>
      </c>
      <c r="B304" s="145" t="s">
        <v>468</v>
      </c>
      <c r="C304" s="163">
        <v>65</v>
      </c>
      <c r="D304" s="93" t="s">
        <v>133</v>
      </c>
      <c r="E304" s="93" t="s">
        <v>466</v>
      </c>
      <c r="F304" s="94" t="s">
        <v>440</v>
      </c>
      <c r="G304" s="94" t="s">
        <v>151</v>
      </c>
      <c r="H304" s="95"/>
      <c r="I304" s="95"/>
      <c r="J304" s="178"/>
      <c r="K304" s="95">
        <v>0.35</v>
      </c>
      <c r="L304" s="95">
        <v>1.08</v>
      </c>
      <c r="M304" s="160">
        <v>0.378</v>
      </c>
      <c r="N304" s="179">
        <v>0.128</v>
      </c>
      <c r="O304" s="96">
        <v>2</v>
      </c>
      <c r="P304" s="97">
        <v>150</v>
      </c>
      <c r="Q304" s="96">
        <v>1</v>
      </c>
      <c r="R304" s="161">
        <v>300</v>
      </c>
      <c r="S304" s="148" t="s">
        <v>153</v>
      </c>
      <c r="T304" s="164"/>
      <c r="U304" s="75" t="s">
        <v>157</v>
      </c>
      <c r="V304" s="149">
        <v>2</v>
      </c>
    </row>
    <row r="305" spans="1:22" ht="18" customHeight="1" x14ac:dyDescent="0.35">
      <c r="A305" s="93">
        <v>24</v>
      </c>
      <c r="B305" s="145" t="s">
        <v>468</v>
      </c>
      <c r="C305" s="163">
        <v>74</v>
      </c>
      <c r="D305" s="93" t="s">
        <v>133</v>
      </c>
      <c r="E305" s="93" t="s">
        <v>466</v>
      </c>
      <c r="F305" s="94" t="s">
        <v>439</v>
      </c>
      <c r="G305" s="94" t="s">
        <v>151</v>
      </c>
      <c r="H305" s="95"/>
      <c r="I305" s="95"/>
      <c r="J305" s="178"/>
      <c r="K305" s="95">
        <v>0.3</v>
      </c>
      <c r="L305" s="95">
        <v>0.6</v>
      </c>
      <c r="M305" s="160">
        <v>0.18</v>
      </c>
      <c r="N305" s="179">
        <v>0.15</v>
      </c>
      <c r="O305" s="96">
        <v>2</v>
      </c>
      <c r="P305" s="97">
        <v>150</v>
      </c>
      <c r="Q305" s="96">
        <v>1</v>
      </c>
      <c r="R305" s="161">
        <v>300</v>
      </c>
      <c r="S305" s="148" t="s">
        <v>153</v>
      </c>
      <c r="T305" s="164"/>
      <c r="U305" s="75" t="s">
        <v>157</v>
      </c>
      <c r="V305" s="149">
        <v>2</v>
      </c>
    </row>
    <row r="308" spans="1:22" ht="18" customHeight="1" x14ac:dyDescent="0.35">
      <c r="A308" s="93">
        <v>6</v>
      </c>
      <c r="B308" s="145" t="s">
        <v>495</v>
      </c>
      <c r="C308" s="163">
        <v>29</v>
      </c>
      <c r="D308" s="93" t="s">
        <v>133</v>
      </c>
      <c r="E308" s="93" t="s">
        <v>493</v>
      </c>
      <c r="F308" s="94" t="s">
        <v>159</v>
      </c>
      <c r="G308" s="94" t="s">
        <v>151</v>
      </c>
      <c r="H308" s="95"/>
      <c r="I308" s="95"/>
      <c r="J308" s="160"/>
      <c r="K308" s="95">
        <v>0.4</v>
      </c>
      <c r="L308" s="95">
        <v>0.4</v>
      </c>
      <c r="M308" s="160">
        <v>0.16000000000000003</v>
      </c>
      <c r="N308" s="179">
        <v>0.13518638000000002</v>
      </c>
      <c r="O308" s="96">
        <v>1</v>
      </c>
      <c r="P308" s="97">
        <v>150</v>
      </c>
      <c r="Q308" s="96">
        <v>1</v>
      </c>
      <c r="R308" s="161">
        <v>150</v>
      </c>
      <c r="S308" s="148" t="s">
        <v>153</v>
      </c>
      <c r="T308" s="164"/>
      <c r="U308" s="75" t="s">
        <v>491</v>
      </c>
      <c r="V308" s="149">
        <v>1</v>
      </c>
    </row>
    <row r="309" spans="1:22" ht="18" customHeight="1" x14ac:dyDescent="0.35">
      <c r="A309" s="93">
        <v>22</v>
      </c>
      <c r="B309" s="145" t="s">
        <v>495</v>
      </c>
      <c r="C309" s="163">
        <v>40</v>
      </c>
      <c r="D309" s="93" t="s">
        <v>133</v>
      </c>
      <c r="E309" s="93" t="s">
        <v>493</v>
      </c>
      <c r="F309" s="94" t="s">
        <v>71</v>
      </c>
      <c r="G309" s="94" t="s">
        <v>151</v>
      </c>
      <c r="H309" s="95"/>
      <c r="I309" s="95"/>
      <c r="J309" s="160"/>
      <c r="K309" s="95">
        <v>0.3</v>
      </c>
      <c r="L309" s="95">
        <v>0.8</v>
      </c>
      <c r="M309" s="160">
        <v>0.24</v>
      </c>
      <c r="N309" s="179">
        <v>0.12</v>
      </c>
      <c r="O309" s="96">
        <v>2</v>
      </c>
      <c r="P309" s="97">
        <v>150</v>
      </c>
      <c r="Q309" s="96">
        <v>1</v>
      </c>
      <c r="R309" s="161">
        <v>300</v>
      </c>
      <c r="S309" s="148" t="s">
        <v>153</v>
      </c>
      <c r="T309" s="164"/>
      <c r="U309" s="75" t="s">
        <v>491</v>
      </c>
      <c r="V309" s="149">
        <v>2</v>
      </c>
    </row>
    <row r="310" spans="1:22" ht="18" customHeight="1" x14ac:dyDescent="0.35">
      <c r="A310" s="93">
        <v>12</v>
      </c>
      <c r="B310" s="145" t="s">
        <v>497</v>
      </c>
      <c r="C310" s="163">
        <v>57</v>
      </c>
      <c r="D310" s="93" t="s">
        <v>133</v>
      </c>
      <c r="E310" s="93" t="s">
        <v>493</v>
      </c>
      <c r="F310" s="94" t="s">
        <v>159</v>
      </c>
      <c r="G310" s="94" t="s">
        <v>151</v>
      </c>
      <c r="H310" s="95"/>
      <c r="I310" s="95"/>
      <c r="J310" s="160"/>
      <c r="K310" s="95">
        <v>0.3</v>
      </c>
      <c r="L310" s="95">
        <v>0.45</v>
      </c>
      <c r="M310" s="160">
        <v>0.13500000000000001</v>
      </c>
      <c r="N310" s="179">
        <v>0.1193</v>
      </c>
      <c r="O310" s="96">
        <v>2</v>
      </c>
      <c r="P310" s="97">
        <v>150</v>
      </c>
      <c r="Q310" s="96">
        <v>1</v>
      </c>
      <c r="R310" s="161">
        <v>300</v>
      </c>
      <c r="S310" s="148" t="s">
        <v>153</v>
      </c>
      <c r="T310" s="164"/>
      <c r="U310" s="75" t="s">
        <v>491</v>
      </c>
      <c r="V310" s="149">
        <v>2</v>
      </c>
    </row>
    <row r="311" spans="1:22" ht="18" customHeight="1" x14ac:dyDescent="0.35">
      <c r="A311" s="93">
        <v>25</v>
      </c>
      <c r="B311" s="145" t="s">
        <v>497</v>
      </c>
      <c r="C311" s="163">
        <v>68</v>
      </c>
      <c r="D311" s="93" t="s">
        <v>133</v>
      </c>
      <c r="E311" s="93" t="s">
        <v>493</v>
      </c>
      <c r="F311" s="94" t="s">
        <v>71</v>
      </c>
      <c r="G311" s="94" t="s">
        <v>151</v>
      </c>
      <c r="H311" s="95"/>
      <c r="I311" s="95"/>
      <c r="J311" s="160"/>
      <c r="K311" s="95">
        <v>0.35</v>
      </c>
      <c r="L311" s="95">
        <v>1.18</v>
      </c>
      <c r="M311" s="160">
        <v>0.41299999999999998</v>
      </c>
      <c r="N311" s="179">
        <v>0.13799999999999998</v>
      </c>
      <c r="O311" s="96">
        <v>2</v>
      </c>
      <c r="P311" s="97">
        <v>150</v>
      </c>
      <c r="Q311" s="96">
        <v>1</v>
      </c>
      <c r="R311" s="161">
        <v>300</v>
      </c>
      <c r="S311" s="148" t="s">
        <v>153</v>
      </c>
      <c r="T311" s="164"/>
      <c r="U311" s="75" t="s">
        <v>491</v>
      </c>
      <c r="V311" s="149">
        <v>2</v>
      </c>
    </row>
    <row r="312" spans="1:22" ht="18" customHeight="1" x14ac:dyDescent="0.35">
      <c r="A312" s="93">
        <v>31</v>
      </c>
      <c r="B312" s="145" t="s">
        <v>497</v>
      </c>
      <c r="C312" s="163">
        <v>73</v>
      </c>
      <c r="D312" s="93" t="s">
        <v>133</v>
      </c>
      <c r="E312" s="93" t="s">
        <v>493</v>
      </c>
      <c r="F312" s="94" t="s">
        <v>71</v>
      </c>
      <c r="G312" s="94" t="s">
        <v>151</v>
      </c>
      <c r="H312" s="95"/>
      <c r="I312" s="95"/>
      <c r="J312" s="160"/>
      <c r="K312" s="95">
        <v>0.25</v>
      </c>
      <c r="L312" s="95">
        <v>0.5</v>
      </c>
      <c r="M312" s="160">
        <v>0.125</v>
      </c>
      <c r="N312" s="179">
        <v>0.105</v>
      </c>
      <c r="O312" s="96">
        <v>2</v>
      </c>
      <c r="P312" s="97">
        <v>150</v>
      </c>
      <c r="Q312" s="96">
        <v>1</v>
      </c>
      <c r="R312" s="161">
        <v>300</v>
      </c>
      <c r="S312" s="148" t="s">
        <v>153</v>
      </c>
      <c r="T312" s="164"/>
      <c r="U312" s="75" t="s">
        <v>491</v>
      </c>
      <c r="V312" s="149">
        <v>2</v>
      </c>
    </row>
    <row r="313" spans="1:22" ht="18" customHeight="1" x14ac:dyDescent="0.35">
      <c r="A313" s="93">
        <v>5</v>
      </c>
      <c r="B313" s="145" t="s">
        <v>498</v>
      </c>
      <c r="C313" s="163">
        <v>78</v>
      </c>
      <c r="D313" s="93" t="s">
        <v>133</v>
      </c>
      <c r="E313" s="93" t="s">
        <v>493</v>
      </c>
      <c r="F313" s="94" t="s">
        <v>135</v>
      </c>
      <c r="G313" s="94" t="s">
        <v>151</v>
      </c>
      <c r="H313" s="95"/>
      <c r="I313" s="95"/>
      <c r="J313" s="160"/>
      <c r="K313" s="95">
        <v>0.25</v>
      </c>
      <c r="L313" s="95">
        <v>0.5</v>
      </c>
      <c r="M313" s="160">
        <v>0.125</v>
      </c>
      <c r="N313" s="179">
        <v>0.105</v>
      </c>
      <c r="O313" s="96">
        <v>2</v>
      </c>
      <c r="P313" s="97">
        <v>150</v>
      </c>
      <c r="Q313" s="96">
        <v>1</v>
      </c>
      <c r="R313" s="161">
        <v>300</v>
      </c>
      <c r="S313" s="148" t="s">
        <v>153</v>
      </c>
      <c r="T313" s="164"/>
      <c r="U313" s="75" t="s">
        <v>491</v>
      </c>
      <c r="V313" s="149">
        <v>2</v>
      </c>
    </row>
    <row r="314" spans="1:22" ht="18" customHeight="1" x14ac:dyDescent="0.35">
      <c r="A314" s="93">
        <v>17</v>
      </c>
      <c r="B314" s="145" t="s">
        <v>498</v>
      </c>
      <c r="C314" s="163">
        <v>86</v>
      </c>
      <c r="D314" s="93" t="s">
        <v>133</v>
      </c>
      <c r="E314" s="93" t="s">
        <v>493</v>
      </c>
      <c r="F314" s="94" t="s">
        <v>135</v>
      </c>
      <c r="G314" s="94" t="s">
        <v>151</v>
      </c>
      <c r="H314" s="95"/>
      <c r="I314" s="95"/>
      <c r="J314" s="160"/>
      <c r="K314" s="95">
        <v>0.46</v>
      </c>
      <c r="L314" s="95">
        <v>1.5</v>
      </c>
      <c r="M314" s="160">
        <v>0.69000000000000006</v>
      </c>
      <c r="N314" s="179">
        <v>0.13000000000000012</v>
      </c>
      <c r="O314" s="96">
        <v>2</v>
      </c>
      <c r="P314" s="97">
        <v>150</v>
      </c>
      <c r="Q314" s="96">
        <v>1</v>
      </c>
      <c r="R314" s="161">
        <v>300</v>
      </c>
      <c r="S314" s="148" t="s">
        <v>153</v>
      </c>
      <c r="T314" s="164"/>
      <c r="U314" s="75" t="s">
        <v>491</v>
      </c>
      <c r="V314" s="149">
        <v>2</v>
      </c>
    </row>
    <row r="315" spans="1:22" ht="18" customHeight="1" x14ac:dyDescent="0.35">
      <c r="A315" s="93">
        <v>27</v>
      </c>
      <c r="B315" s="145" t="s">
        <v>498</v>
      </c>
      <c r="C315" s="163">
        <v>93</v>
      </c>
      <c r="D315" s="93" t="s">
        <v>133</v>
      </c>
      <c r="E315" s="93" t="s">
        <v>493</v>
      </c>
      <c r="F315" s="94" t="s">
        <v>135</v>
      </c>
      <c r="G315" s="94" t="s">
        <v>151</v>
      </c>
      <c r="H315" s="95"/>
      <c r="I315" s="95"/>
      <c r="J315" s="160"/>
      <c r="K315" s="95">
        <v>0.25</v>
      </c>
      <c r="L315" s="95">
        <v>0.8</v>
      </c>
      <c r="M315" s="160">
        <v>0.2</v>
      </c>
      <c r="N315" s="179">
        <v>0.11250000000000002</v>
      </c>
      <c r="O315" s="96">
        <v>2</v>
      </c>
      <c r="P315" s="97">
        <v>150</v>
      </c>
      <c r="Q315" s="96">
        <v>1</v>
      </c>
      <c r="R315" s="161">
        <v>300</v>
      </c>
      <c r="S315" s="148" t="s">
        <v>153</v>
      </c>
      <c r="T315" s="164"/>
      <c r="U315" s="75" t="s">
        <v>491</v>
      </c>
      <c r="V315" s="149">
        <v>2</v>
      </c>
    </row>
    <row r="316" spans="1:22" ht="18" customHeight="1" x14ac:dyDescent="0.35">
      <c r="A316" s="93">
        <v>2</v>
      </c>
      <c r="B316" s="145" t="s">
        <v>499</v>
      </c>
      <c r="C316" s="163">
        <v>103</v>
      </c>
      <c r="D316" s="93" t="s">
        <v>133</v>
      </c>
      <c r="E316" s="93" t="s">
        <v>493</v>
      </c>
      <c r="F316" s="94" t="s">
        <v>135</v>
      </c>
      <c r="G316" s="94" t="s">
        <v>151</v>
      </c>
      <c r="H316" s="95"/>
      <c r="I316" s="95"/>
      <c r="J316" s="160"/>
      <c r="K316" s="95">
        <v>0.3</v>
      </c>
      <c r="L316" s="95">
        <v>0.5</v>
      </c>
      <c r="M316" s="160">
        <v>0.15</v>
      </c>
      <c r="N316" s="179">
        <v>0.14215</v>
      </c>
      <c r="O316" s="96">
        <v>2</v>
      </c>
      <c r="P316" s="97">
        <v>150</v>
      </c>
      <c r="Q316" s="96">
        <v>1</v>
      </c>
      <c r="R316" s="161">
        <v>300</v>
      </c>
      <c r="S316" s="148" t="s">
        <v>153</v>
      </c>
      <c r="U316" s="75" t="s">
        <v>491</v>
      </c>
      <c r="V316" s="149">
        <v>2</v>
      </c>
    </row>
    <row r="317" spans="1:22" ht="18" customHeight="1" x14ac:dyDescent="0.35">
      <c r="A317" s="93">
        <v>17</v>
      </c>
      <c r="B317" s="145" t="s">
        <v>499</v>
      </c>
      <c r="C317" s="163">
        <v>115</v>
      </c>
      <c r="D317" s="93" t="s">
        <v>133</v>
      </c>
      <c r="E317" s="93" t="s">
        <v>493</v>
      </c>
      <c r="F317" s="94" t="s">
        <v>135</v>
      </c>
      <c r="G317" s="94" t="s">
        <v>151</v>
      </c>
      <c r="H317" s="95"/>
      <c r="I317" s="95"/>
      <c r="J317" s="160"/>
      <c r="K317" s="95">
        <v>0.3</v>
      </c>
      <c r="L317" s="95">
        <v>0.45</v>
      </c>
      <c r="M317" s="160">
        <v>0.13500000000000001</v>
      </c>
      <c r="N317" s="179">
        <v>0.10948750000000002</v>
      </c>
      <c r="O317" s="96">
        <v>2</v>
      </c>
      <c r="P317" s="97">
        <v>150</v>
      </c>
      <c r="Q317" s="96">
        <v>1</v>
      </c>
      <c r="R317" s="161">
        <v>300</v>
      </c>
      <c r="S317" s="148" t="s">
        <v>153</v>
      </c>
      <c r="T317" s="164"/>
      <c r="U317" s="75" t="s">
        <v>491</v>
      </c>
      <c r="V317" s="149">
        <v>2</v>
      </c>
    </row>
    <row r="318" spans="1:22" ht="18" customHeight="1" x14ac:dyDescent="0.35">
      <c r="A318" s="93">
        <v>6</v>
      </c>
      <c r="B318" s="145" t="s">
        <v>500</v>
      </c>
      <c r="C318" s="163">
        <v>134</v>
      </c>
      <c r="D318" s="93" t="s">
        <v>133</v>
      </c>
      <c r="E318" s="93" t="s">
        <v>493</v>
      </c>
      <c r="F318" s="94" t="s">
        <v>135</v>
      </c>
      <c r="G318" s="94" t="s">
        <v>151</v>
      </c>
      <c r="H318" s="95"/>
      <c r="I318" s="95"/>
      <c r="J318" s="160"/>
      <c r="K318" s="95">
        <v>0.15</v>
      </c>
      <c r="L318" s="95">
        <v>1</v>
      </c>
      <c r="M318" s="160">
        <v>0.15</v>
      </c>
      <c r="N318" s="179">
        <v>0.148275355</v>
      </c>
      <c r="O318" s="96">
        <v>2</v>
      </c>
      <c r="P318" s="97">
        <v>150</v>
      </c>
      <c r="Q318" s="96">
        <v>1</v>
      </c>
      <c r="R318" s="161">
        <v>300</v>
      </c>
      <c r="S318" s="148" t="s">
        <v>153</v>
      </c>
      <c r="T318" s="164"/>
      <c r="U318" s="75" t="s">
        <v>491</v>
      </c>
      <c r="V318" s="149">
        <v>2</v>
      </c>
    </row>
    <row r="319" spans="1:22" ht="18" customHeight="1" x14ac:dyDescent="0.35">
      <c r="A319" s="93">
        <v>8</v>
      </c>
      <c r="B319" s="145" t="s">
        <v>500</v>
      </c>
      <c r="C319" s="163">
        <v>135</v>
      </c>
      <c r="D319" s="93" t="s">
        <v>133</v>
      </c>
      <c r="E319" s="93" t="s">
        <v>493</v>
      </c>
      <c r="F319" s="94" t="s">
        <v>135</v>
      </c>
      <c r="G319" s="94" t="s">
        <v>151</v>
      </c>
      <c r="H319" s="95"/>
      <c r="I319" s="95"/>
      <c r="J319" s="160"/>
      <c r="K319" s="95">
        <v>0.42</v>
      </c>
      <c r="L319" s="95">
        <v>1.1000000000000001</v>
      </c>
      <c r="M319" s="160">
        <v>0.46200000000000002</v>
      </c>
      <c r="N319" s="179">
        <v>0.11200000000000004</v>
      </c>
      <c r="O319" s="96">
        <v>2</v>
      </c>
      <c r="P319" s="97">
        <v>150</v>
      </c>
      <c r="Q319" s="96">
        <v>1</v>
      </c>
      <c r="R319" s="161">
        <v>300</v>
      </c>
      <c r="S319" s="148" t="s">
        <v>153</v>
      </c>
      <c r="T319" s="164"/>
      <c r="U319" s="75" t="s">
        <v>491</v>
      </c>
      <c r="V319" s="149">
        <v>2</v>
      </c>
    </row>
    <row r="320" spans="1:22" ht="18" customHeight="1" x14ac:dyDescent="0.35">
      <c r="A320" s="93">
        <v>23</v>
      </c>
      <c r="B320" s="145" t="s">
        <v>502</v>
      </c>
      <c r="C320" s="163">
        <v>174</v>
      </c>
      <c r="D320" s="93" t="s">
        <v>133</v>
      </c>
      <c r="E320" s="93" t="s">
        <v>493</v>
      </c>
      <c r="F320" s="94" t="s">
        <v>78</v>
      </c>
      <c r="G320" s="94" t="s">
        <v>151</v>
      </c>
      <c r="H320" s="95"/>
      <c r="I320" s="95"/>
      <c r="J320" s="160"/>
      <c r="K320" s="95">
        <v>0.3</v>
      </c>
      <c r="L320" s="95">
        <v>0.5</v>
      </c>
      <c r="M320" s="160">
        <v>0.15</v>
      </c>
      <c r="N320" s="179">
        <v>0.10999999999999999</v>
      </c>
      <c r="O320" s="96">
        <v>2</v>
      </c>
      <c r="P320" s="97">
        <v>150</v>
      </c>
      <c r="Q320" s="96">
        <v>1</v>
      </c>
      <c r="R320" s="161">
        <v>300</v>
      </c>
      <c r="S320" s="148" t="s">
        <v>153</v>
      </c>
      <c r="T320" s="164"/>
      <c r="U320" s="75" t="s">
        <v>491</v>
      </c>
      <c r="V320" s="149">
        <v>2</v>
      </c>
    </row>
    <row r="321" spans="1:22" ht="18" customHeight="1" x14ac:dyDescent="0.35">
      <c r="A321" s="93">
        <v>8</v>
      </c>
      <c r="B321" s="145" t="s">
        <v>503</v>
      </c>
      <c r="C321" s="163">
        <v>186</v>
      </c>
      <c r="D321" s="93" t="s">
        <v>133</v>
      </c>
      <c r="E321" s="93" t="s">
        <v>493</v>
      </c>
      <c r="F321" s="94" t="s">
        <v>78</v>
      </c>
      <c r="G321" s="94" t="s">
        <v>151</v>
      </c>
      <c r="H321" s="95"/>
      <c r="I321" s="95"/>
      <c r="J321" s="160"/>
      <c r="K321" s="95">
        <v>0.5</v>
      </c>
      <c r="L321" s="95">
        <v>0.7</v>
      </c>
      <c r="M321" s="160">
        <v>0.35</v>
      </c>
      <c r="N321" s="179">
        <v>0.10999999999999999</v>
      </c>
      <c r="O321" s="96">
        <v>1</v>
      </c>
      <c r="P321" s="97">
        <v>150</v>
      </c>
      <c r="Q321" s="96">
        <v>1</v>
      </c>
      <c r="R321" s="161">
        <v>150</v>
      </c>
      <c r="S321" s="148" t="s">
        <v>153</v>
      </c>
      <c r="T321" s="164"/>
      <c r="U321" s="75" t="s">
        <v>491</v>
      </c>
      <c r="V321" s="149">
        <v>1</v>
      </c>
    </row>
    <row r="322" spans="1:22" ht="18" customHeight="1" x14ac:dyDescent="0.35">
      <c r="A322" s="93">
        <v>15</v>
      </c>
      <c r="B322" s="145" t="s">
        <v>503</v>
      </c>
      <c r="C322" s="163">
        <v>190</v>
      </c>
      <c r="D322" s="93" t="s">
        <v>133</v>
      </c>
      <c r="E322" s="93" t="s">
        <v>493</v>
      </c>
      <c r="F322" s="94" t="s">
        <v>71</v>
      </c>
      <c r="G322" s="94" t="s">
        <v>151</v>
      </c>
      <c r="H322" s="95"/>
      <c r="I322" s="95"/>
      <c r="J322" s="160"/>
      <c r="K322" s="95">
        <v>0.4</v>
      </c>
      <c r="L322" s="95">
        <v>1.08</v>
      </c>
      <c r="M322" s="160">
        <v>0.43200000000000005</v>
      </c>
      <c r="N322" s="179">
        <v>0.13200000000000006</v>
      </c>
      <c r="O322" s="96">
        <v>2</v>
      </c>
      <c r="P322" s="97">
        <v>150</v>
      </c>
      <c r="Q322" s="96">
        <v>1</v>
      </c>
      <c r="R322" s="161">
        <v>300</v>
      </c>
      <c r="S322" s="148" t="s">
        <v>153</v>
      </c>
      <c r="T322" s="164"/>
      <c r="U322" s="75" t="s">
        <v>491</v>
      </c>
      <c r="V322" s="149">
        <v>2</v>
      </c>
    </row>
    <row r="323" spans="1:22" ht="18" customHeight="1" x14ac:dyDescent="0.35">
      <c r="A323" s="93">
        <v>30</v>
      </c>
      <c r="B323" s="145" t="s">
        <v>508</v>
      </c>
      <c r="C323" s="163">
        <v>78</v>
      </c>
      <c r="D323" s="93" t="s">
        <v>185</v>
      </c>
      <c r="E323" s="93" t="s">
        <v>505</v>
      </c>
      <c r="F323" s="94" t="s">
        <v>78</v>
      </c>
      <c r="G323" s="94" t="s">
        <v>151</v>
      </c>
      <c r="H323" s="95"/>
      <c r="I323" s="95"/>
      <c r="J323" s="160"/>
      <c r="K323" s="95">
        <v>0.3</v>
      </c>
      <c r="L323" s="95">
        <v>0.6</v>
      </c>
      <c r="M323" s="160">
        <v>0.18</v>
      </c>
      <c r="N323" s="179">
        <v>0.12999999999999998</v>
      </c>
      <c r="O323" s="96">
        <v>2</v>
      </c>
      <c r="P323" s="97">
        <v>150</v>
      </c>
      <c r="Q323" s="96">
        <v>1</v>
      </c>
      <c r="R323" s="161">
        <v>300</v>
      </c>
      <c r="S323" s="148" t="s">
        <v>153</v>
      </c>
      <c r="T323" s="164"/>
      <c r="U323" s="75" t="s">
        <v>491</v>
      </c>
      <c r="V323" s="149">
        <v>2</v>
      </c>
    </row>
    <row r="326" spans="1:22" ht="18" customHeight="1" x14ac:dyDescent="0.35">
      <c r="A326" s="93">
        <v>9</v>
      </c>
      <c r="B326" s="145" t="s">
        <v>548</v>
      </c>
      <c r="C326" s="163">
        <v>8</v>
      </c>
      <c r="D326" s="93" t="s">
        <v>139</v>
      </c>
      <c r="E326" s="93" t="s">
        <v>549</v>
      </c>
      <c r="F326" s="94" t="s">
        <v>429</v>
      </c>
      <c r="G326" s="94" t="s">
        <v>151</v>
      </c>
      <c r="H326" s="95"/>
      <c r="I326" s="95"/>
      <c r="J326" s="160"/>
      <c r="K326" s="95">
        <v>0.3</v>
      </c>
      <c r="L326" s="95">
        <v>0.4</v>
      </c>
      <c r="M326" s="160">
        <v>0.12</v>
      </c>
      <c r="N326" s="179">
        <v>0.11116875</v>
      </c>
      <c r="O326" s="96">
        <v>2</v>
      </c>
      <c r="P326" s="97">
        <v>150</v>
      </c>
      <c r="Q326" s="96">
        <v>1</v>
      </c>
      <c r="R326" s="161">
        <v>300</v>
      </c>
      <c r="S326" s="148" t="s">
        <v>153</v>
      </c>
      <c r="T326" s="164"/>
      <c r="U326" s="75" t="s">
        <v>157</v>
      </c>
      <c r="V326" s="149">
        <v>2</v>
      </c>
    </row>
    <row r="327" spans="1:22" ht="18" customHeight="1" x14ac:dyDescent="0.35">
      <c r="A327" s="93">
        <v>16</v>
      </c>
      <c r="B327" s="145" t="s">
        <v>548</v>
      </c>
      <c r="C327" s="163">
        <v>14</v>
      </c>
      <c r="D327" s="93" t="s">
        <v>139</v>
      </c>
      <c r="E327" s="93" t="s">
        <v>549</v>
      </c>
      <c r="F327" s="94" t="s">
        <v>429</v>
      </c>
      <c r="G327" s="94" t="s">
        <v>151</v>
      </c>
      <c r="H327" s="95"/>
      <c r="I327" s="95"/>
      <c r="J327" s="160"/>
      <c r="K327" s="95">
        <v>0.2</v>
      </c>
      <c r="L327" s="95">
        <v>0.9</v>
      </c>
      <c r="M327" s="160">
        <v>0.18000000000000002</v>
      </c>
      <c r="N327" s="179">
        <v>0.14175312500000001</v>
      </c>
      <c r="O327" s="96">
        <v>2</v>
      </c>
      <c r="P327" s="97">
        <v>150</v>
      </c>
      <c r="Q327" s="96">
        <v>1</v>
      </c>
      <c r="R327" s="161">
        <v>300</v>
      </c>
      <c r="S327" s="148" t="s">
        <v>153</v>
      </c>
      <c r="T327" s="164"/>
      <c r="U327" s="75" t="s">
        <v>157</v>
      </c>
      <c r="V327" s="149">
        <v>2</v>
      </c>
    </row>
    <row r="328" spans="1:22" ht="18" customHeight="1" x14ac:dyDescent="0.35">
      <c r="A328" s="93">
        <v>10</v>
      </c>
      <c r="B328" s="145" t="s">
        <v>553</v>
      </c>
      <c r="C328" s="163">
        <v>91</v>
      </c>
      <c r="D328" s="93" t="s">
        <v>139</v>
      </c>
      <c r="E328" s="93" t="s">
        <v>549</v>
      </c>
      <c r="F328" s="94" t="s">
        <v>461</v>
      </c>
      <c r="G328" s="94" t="s">
        <v>151</v>
      </c>
      <c r="H328" s="95"/>
      <c r="I328" s="95"/>
      <c r="J328" s="160"/>
      <c r="K328" s="95">
        <v>0.3</v>
      </c>
      <c r="L328" s="95">
        <v>0.4</v>
      </c>
      <c r="M328" s="160">
        <v>0.12</v>
      </c>
      <c r="N328" s="179">
        <v>0.11411249999999999</v>
      </c>
      <c r="O328" s="96">
        <v>2</v>
      </c>
      <c r="P328" s="97">
        <v>150</v>
      </c>
      <c r="Q328" s="96">
        <v>1</v>
      </c>
      <c r="R328" s="161">
        <v>300</v>
      </c>
      <c r="S328" s="148" t="s">
        <v>153</v>
      </c>
      <c r="U328" s="75" t="s">
        <v>157</v>
      </c>
      <c r="V328" s="149">
        <v>2</v>
      </c>
    </row>
    <row r="329" spans="1:22" ht="18" customHeight="1" x14ac:dyDescent="0.35">
      <c r="A329" s="93">
        <v>33</v>
      </c>
      <c r="B329" s="145" t="s">
        <v>553</v>
      </c>
      <c r="C329" s="163">
        <v>109</v>
      </c>
      <c r="D329" s="93" t="s">
        <v>139</v>
      </c>
      <c r="E329" s="93" t="s">
        <v>549</v>
      </c>
      <c r="F329" s="94" t="s">
        <v>429</v>
      </c>
      <c r="G329" s="94" t="s">
        <v>151</v>
      </c>
      <c r="H329" s="95"/>
      <c r="I329" s="95"/>
      <c r="J329" s="160"/>
      <c r="K329" s="95">
        <v>0.25</v>
      </c>
      <c r="L329" s="95">
        <v>0.5</v>
      </c>
      <c r="M329" s="160">
        <v>0.125</v>
      </c>
      <c r="N329" s="179">
        <v>0.105</v>
      </c>
      <c r="O329" s="96">
        <v>2</v>
      </c>
      <c r="P329" s="97">
        <v>150</v>
      </c>
      <c r="Q329" s="96">
        <v>1</v>
      </c>
      <c r="R329" s="161">
        <v>300</v>
      </c>
      <c r="S329" s="148" t="s">
        <v>153</v>
      </c>
      <c r="T329" s="164"/>
      <c r="U329" s="75" t="s">
        <v>157</v>
      </c>
      <c r="V329" s="149">
        <v>2</v>
      </c>
    </row>
    <row r="330" spans="1:22" ht="18" customHeight="1" x14ac:dyDescent="0.35">
      <c r="A330" s="93">
        <v>11</v>
      </c>
      <c r="B330" s="145" t="s">
        <v>555</v>
      </c>
      <c r="C330" s="163">
        <v>119</v>
      </c>
      <c r="D330" s="93" t="s">
        <v>139</v>
      </c>
      <c r="E330" s="93" t="s">
        <v>549</v>
      </c>
      <c r="F330" s="94" t="s">
        <v>556</v>
      </c>
      <c r="G330" s="94" t="s">
        <v>151</v>
      </c>
      <c r="H330" s="95"/>
      <c r="I330" s="95"/>
      <c r="J330" s="160"/>
      <c r="K330" s="95">
        <v>0.2</v>
      </c>
      <c r="L330" s="95">
        <v>0.8</v>
      </c>
      <c r="M330" s="160">
        <v>0.16000000000000003</v>
      </c>
      <c r="N330" s="179">
        <v>0.11500000000000002</v>
      </c>
      <c r="O330" s="96">
        <v>1</v>
      </c>
      <c r="P330" s="97">
        <v>150</v>
      </c>
      <c r="Q330" s="96">
        <v>1</v>
      </c>
      <c r="R330" s="161">
        <v>150</v>
      </c>
      <c r="S330" s="148" t="s">
        <v>153</v>
      </c>
      <c r="U330" s="75" t="s">
        <v>157</v>
      </c>
      <c r="V330" s="149">
        <v>1</v>
      </c>
    </row>
    <row r="331" spans="1:22" ht="18" customHeight="1" x14ac:dyDescent="0.35">
      <c r="A331" s="93">
        <v>32</v>
      </c>
      <c r="B331" s="145" t="s">
        <v>555</v>
      </c>
      <c r="C331" s="163">
        <v>137</v>
      </c>
      <c r="D331" s="93" t="s">
        <v>139</v>
      </c>
      <c r="E331" s="93" t="s">
        <v>549</v>
      </c>
      <c r="F331" s="94" t="s">
        <v>557</v>
      </c>
      <c r="G331" s="94" t="s">
        <v>151</v>
      </c>
      <c r="H331" s="95"/>
      <c r="I331" s="95"/>
      <c r="J331" s="160"/>
      <c r="K331" s="95">
        <v>0.24</v>
      </c>
      <c r="L331" s="95">
        <v>0.6</v>
      </c>
      <c r="M331" s="160">
        <v>0.14399999999999999</v>
      </c>
      <c r="N331" s="179">
        <v>0.10867499999999999</v>
      </c>
      <c r="O331" s="96">
        <v>2</v>
      </c>
      <c r="P331" s="97">
        <v>150</v>
      </c>
      <c r="Q331" s="96">
        <v>1</v>
      </c>
      <c r="R331" s="161">
        <v>300</v>
      </c>
      <c r="S331" s="148" t="s">
        <v>153</v>
      </c>
      <c r="T331" s="164"/>
      <c r="U331" s="75" t="s">
        <v>157</v>
      </c>
      <c r="V331" s="149">
        <v>2</v>
      </c>
    </row>
    <row r="332" spans="1:22" ht="18" customHeight="1" x14ac:dyDescent="0.35">
      <c r="A332" s="93">
        <v>10</v>
      </c>
      <c r="B332" s="145" t="s">
        <v>560</v>
      </c>
      <c r="C332" s="163">
        <v>9</v>
      </c>
      <c r="D332" s="93" t="s">
        <v>172</v>
      </c>
      <c r="E332" s="93" t="s">
        <v>561</v>
      </c>
      <c r="F332" s="94" t="s">
        <v>525</v>
      </c>
      <c r="G332" s="94" t="s">
        <v>151</v>
      </c>
      <c r="H332" s="95"/>
      <c r="I332" s="95"/>
      <c r="J332" s="160"/>
      <c r="K332" s="95">
        <v>0.3</v>
      </c>
      <c r="L332" s="95">
        <v>0.5</v>
      </c>
      <c r="M332" s="160">
        <v>0.15</v>
      </c>
      <c r="N332" s="179">
        <v>0.13282812500000002</v>
      </c>
      <c r="O332" s="96">
        <v>2</v>
      </c>
      <c r="P332" s="97">
        <v>150</v>
      </c>
      <c r="Q332" s="96">
        <v>1</v>
      </c>
      <c r="R332" s="161">
        <v>300</v>
      </c>
      <c r="S332" s="148" t="s">
        <v>153</v>
      </c>
      <c r="U332" s="75" t="s">
        <v>67</v>
      </c>
      <c r="V332" s="149">
        <v>2</v>
      </c>
    </row>
    <row r="333" spans="1:22" ht="18" customHeight="1" x14ac:dyDescent="0.35">
      <c r="A333" s="93">
        <v>20</v>
      </c>
      <c r="B333" s="145" t="s">
        <v>560</v>
      </c>
      <c r="C333" s="163">
        <v>17</v>
      </c>
      <c r="D333" s="93" t="s">
        <v>172</v>
      </c>
      <c r="E333" s="93" t="s">
        <v>561</v>
      </c>
      <c r="F333" s="94" t="s">
        <v>525</v>
      </c>
      <c r="G333" s="94" t="s">
        <v>151</v>
      </c>
      <c r="H333" s="95"/>
      <c r="I333" s="95"/>
      <c r="J333" s="160"/>
      <c r="K333" s="95">
        <v>0.25</v>
      </c>
      <c r="L333" s="95">
        <v>0.6</v>
      </c>
      <c r="M333" s="160">
        <v>0.15</v>
      </c>
      <c r="N333" s="179">
        <v>0.12999999999999998</v>
      </c>
      <c r="O333" s="96">
        <v>2</v>
      </c>
      <c r="P333" s="97">
        <v>150</v>
      </c>
      <c r="Q333" s="96">
        <v>1</v>
      </c>
      <c r="R333" s="161">
        <v>300</v>
      </c>
      <c r="S333" s="148" t="s">
        <v>153</v>
      </c>
      <c r="T333" s="164"/>
      <c r="U333" s="75" t="s">
        <v>67</v>
      </c>
      <c r="V333" s="149">
        <v>2</v>
      </c>
    </row>
    <row r="334" spans="1:22" ht="18" customHeight="1" x14ac:dyDescent="0.35">
      <c r="A334" s="93">
        <v>28</v>
      </c>
      <c r="B334" s="145" t="s">
        <v>562</v>
      </c>
      <c r="C334" s="163">
        <v>22</v>
      </c>
      <c r="D334" s="93" t="s">
        <v>172</v>
      </c>
      <c r="E334" s="93" t="s">
        <v>563</v>
      </c>
      <c r="F334" s="94" t="s">
        <v>565</v>
      </c>
      <c r="G334" s="94" t="s">
        <v>151</v>
      </c>
      <c r="H334" s="95"/>
      <c r="I334" s="95"/>
      <c r="J334" s="160"/>
      <c r="K334" s="95">
        <v>0.35</v>
      </c>
      <c r="L334" s="95">
        <v>0.74</v>
      </c>
      <c r="M334" s="160">
        <v>0.25900000000000001</v>
      </c>
      <c r="N334" s="179">
        <v>0.15330000000000002</v>
      </c>
      <c r="O334" s="96">
        <v>2</v>
      </c>
      <c r="P334" s="97">
        <v>150</v>
      </c>
      <c r="Q334" s="96">
        <v>1</v>
      </c>
      <c r="R334" s="161">
        <v>300</v>
      </c>
      <c r="S334" s="148" t="s">
        <v>153</v>
      </c>
      <c r="T334" s="164"/>
      <c r="U334" s="75" t="s">
        <v>67</v>
      </c>
      <c r="V334" s="149">
        <v>2</v>
      </c>
    </row>
    <row r="335" spans="1:22" ht="18" customHeight="1" x14ac:dyDescent="0.35">
      <c r="A335" s="93">
        <v>9</v>
      </c>
      <c r="B335" s="145" t="s">
        <v>567</v>
      </c>
      <c r="C335" s="163">
        <v>8</v>
      </c>
      <c r="D335" s="93" t="s">
        <v>189</v>
      </c>
      <c r="E335" s="93" t="s">
        <v>568</v>
      </c>
      <c r="F335" s="94" t="s">
        <v>569</v>
      </c>
      <c r="G335" s="94" t="s">
        <v>151</v>
      </c>
      <c r="H335" s="95"/>
      <c r="I335" s="95"/>
      <c r="J335" s="160"/>
      <c r="K335" s="95">
        <v>0.48</v>
      </c>
      <c r="L335" s="95">
        <v>0.6</v>
      </c>
      <c r="M335" s="160">
        <v>0.28799999999999998</v>
      </c>
      <c r="N335" s="179">
        <v>0.12799999999999995</v>
      </c>
      <c r="O335" s="96">
        <v>1</v>
      </c>
      <c r="P335" s="97">
        <v>150</v>
      </c>
      <c r="Q335" s="96">
        <v>1</v>
      </c>
      <c r="R335" s="161">
        <v>150</v>
      </c>
      <c r="S335" s="148" t="s">
        <v>153</v>
      </c>
      <c r="U335" s="75" t="s">
        <v>157</v>
      </c>
      <c r="V335" s="149">
        <v>1</v>
      </c>
    </row>
    <row r="336" spans="1:22" ht="18" customHeight="1" x14ac:dyDescent="0.35">
      <c r="A336" s="93">
        <v>11</v>
      </c>
      <c r="B336" s="145" t="s">
        <v>567</v>
      </c>
      <c r="C336" s="163">
        <v>9</v>
      </c>
      <c r="D336" s="93" t="s">
        <v>189</v>
      </c>
      <c r="E336" s="93" t="s">
        <v>568</v>
      </c>
      <c r="F336" s="94" t="s">
        <v>569</v>
      </c>
      <c r="G336" s="94" t="s">
        <v>151</v>
      </c>
      <c r="H336" s="95"/>
      <c r="I336" s="95"/>
      <c r="J336" s="160"/>
      <c r="K336" s="95">
        <v>0.48</v>
      </c>
      <c r="L336" s="95">
        <v>0.6</v>
      </c>
      <c r="M336" s="160">
        <v>0.28799999999999998</v>
      </c>
      <c r="N336" s="179">
        <v>0.12799999999999995</v>
      </c>
      <c r="O336" s="96">
        <v>1</v>
      </c>
      <c r="P336" s="97">
        <v>150</v>
      </c>
      <c r="Q336" s="96">
        <v>1</v>
      </c>
      <c r="R336" s="161">
        <v>150</v>
      </c>
      <c r="S336" s="148" t="s">
        <v>153</v>
      </c>
      <c r="T336" s="164"/>
      <c r="U336" s="75" t="s">
        <v>157</v>
      </c>
      <c r="V336" s="149">
        <v>1</v>
      </c>
    </row>
    <row r="337" spans="1:22" ht="18" customHeight="1" x14ac:dyDescent="0.35">
      <c r="A337" s="93">
        <v>15</v>
      </c>
      <c r="B337" s="145" t="s">
        <v>567</v>
      </c>
      <c r="C337" s="163">
        <v>11</v>
      </c>
      <c r="D337" s="93" t="s">
        <v>189</v>
      </c>
      <c r="E337" s="93" t="s">
        <v>568</v>
      </c>
      <c r="F337" s="94" t="s">
        <v>569</v>
      </c>
      <c r="G337" s="94" t="s">
        <v>151</v>
      </c>
      <c r="H337" s="95"/>
      <c r="I337" s="95"/>
      <c r="J337" s="160"/>
      <c r="K337" s="95">
        <v>0.68</v>
      </c>
      <c r="L337" s="95">
        <v>0.88</v>
      </c>
      <c r="M337" s="160">
        <v>0.59840000000000004</v>
      </c>
      <c r="N337" s="179">
        <v>0.11840000000000006</v>
      </c>
      <c r="O337" s="96">
        <v>1</v>
      </c>
      <c r="P337" s="97">
        <v>150</v>
      </c>
      <c r="Q337" s="96">
        <v>1</v>
      </c>
      <c r="R337" s="161">
        <v>150</v>
      </c>
      <c r="S337" s="148" t="s">
        <v>153</v>
      </c>
      <c r="T337" s="164"/>
      <c r="U337" s="75" t="s">
        <v>157</v>
      </c>
      <c r="V337" s="149">
        <v>1</v>
      </c>
    </row>
    <row r="338" spans="1:22" ht="18" customHeight="1" x14ac:dyDescent="0.35">
      <c r="A338" s="93">
        <v>19</v>
      </c>
      <c r="B338" s="145" t="s">
        <v>567</v>
      </c>
      <c r="C338" s="163">
        <v>13</v>
      </c>
      <c r="D338" s="93" t="s">
        <v>189</v>
      </c>
      <c r="E338" s="93" t="s">
        <v>568</v>
      </c>
      <c r="F338" s="94" t="s">
        <v>569</v>
      </c>
      <c r="G338" s="94" t="s">
        <v>151</v>
      </c>
      <c r="H338" s="95"/>
      <c r="I338" s="95"/>
      <c r="J338" s="160"/>
      <c r="K338" s="95">
        <v>0.7</v>
      </c>
      <c r="L338" s="95">
        <v>0.7</v>
      </c>
      <c r="M338" s="160">
        <v>0.48999999999999994</v>
      </c>
      <c r="N338" s="179">
        <v>0.12999999999999995</v>
      </c>
      <c r="O338" s="96">
        <v>2</v>
      </c>
      <c r="P338" s="97">
        <v>150</v>
      </c>
      <c r="Q338" s="96">
        <v>1</v>
      </c>
      <c r="R338" s="161">
        <v>300</v>
      </c>
      <c r="S338" s="148" t="s">
        <v>153</v>
      </c>
      <c r="T338" s="164"/>
      <c r="U338" s="75" t="s">
        <v>157</v>
      </c>
      <c r="V338" s="149">
        <v>2</v>
      </c>
    </row>
    <row r="339" spans="1:22" ht="18" customHeight="1" x14ac:dyDescent="0.35">
      <c r="A339" s="93">
        <v>25</v>
      </c>
      <c r="B339" s="145" t="s">
        <v>567</v>
      </c>
      <c r="C339" s="163">
        <v>18</v>
      </c>
      <c r="D339" s="93" t="s">
        <v>189</v>
      </c>
      <c r="E339" s="93" t="s">
        <v>568</v>
      </c>
      <c r="F339" s="94" t="s">
        <v>569</v>
      </c>
      <c r="G339" s="94" t="s">
        <v>151</v>
      </c>
      <c r="H339" s="95"/>
      <c r="I339" s="95"/>
      <c r="J339" s="160"/>
      <c r="K339" s="95">
        <v>0.48</v>
      </c>
      <c r="L339" s="95">
        <v>0.6</v>
      </c>
      <c r="M339" s="160">
        <v>0.28799999999999998</v>
      </c>
      <c r="N339" s="179">
        <v>0.12799999999999995</v>
      </c>
      <c r="O339" s="96">
        <v>2</v>
      </c>
      <c r="P339" s="97">
        <v>150</v>
      </c>
      <c r="Q339" s="96">
        <v>1</v>
      </c>
      <c r="R339" s="161">
        <v>300</v>
      </c>
      <c r="S339" s="148" t="s">
        <v>153</v>
      </c>
      <c r="T339" s="164"/>
      <c r="U339" s="75" t="s">
        <v>157</v>
      </c>
      <c r="V339" s="149">
        <v>2</v>
      </c>
    </row>
    <row r="340" spans="1:22" ht="18" customHeight="1" x14ac:dyDescent="0.35">
      <c r="A340" s="93">
        <v>27</v>
      </c>
      <c r="B340" s="145" t="s">
        <v>567</v>
      </c>
      <c r="C340" s="163">
        <v>19</v>
      </c>
      <c r="D340" s="93" t="s">
        <v>189</v>
      </c>
      <c r="E340" s="93" t="s">
        <v>568</v>
      </c>
      <c r="F340" s="94" t="s">
        <v>569</v>
      </c>
      <c r="G340" s="94" t="s">
        <v>151</v>
      </c>
      <c r="H340" s="95"/>
      <c r="I340" s="95"/>
      <c r="J340" s="160"/>
      <c r="K340" s="95">
        <v>0.46</v>
      </c>
      <c r="L340" s="95">
        <v>1</v>
      </c>
      <c r="M340" s="160">
        <v>0.46</v>
      </c>
      <c r="N340" s="179">
        <v>0.13999999999999996</v>
      </c>
      <c r="O340" s="96">
        <v>2</v>
      </c>
      <c r="P340" s="97">
        <v>150</v>
      </c>
      <c r="Q340" s="96">
        <v>1</v>
      </c>
      <c r="R340" s="161">
        <v>300</v>
      </c>
      <c r="S340" s="148" t="s">
        <v>153</v>
      </c>
      <c r="U340" s="75" t="s">
        <v>157</v>
      </c>
      <c r="V340" s="149">
        <v>2</v>
      </c>
    </row>
    <row r="341" spans="1:22" ht="18" customHeight="1" x14ac:dyDescent="0.35">
      <c r="A341" s="93">
        <v>17</v>
      </c>
      <c r="B341" s="145" t="s">
        <v>579</v>
      </c>
      <c r="C341" s="163">
        <v>14</v>
      </c>
      <c r="D341" s="93" t="s">
        <v>172</v>
      </c>
      <c r="E341" s="93" t="s">
        <v>575</v>
      </c>
      <c r="F341" s="94" t="s">
        <v>78</v>
      </c>
      <c r="G341" s="94" t="s">
        <v>151</v>
      </c>
      <c r="H341" s="95"/>
      <c r="I341" s="95"/>
      <c r="J341" s="160"/>
      <c r="K341" s="95">
        <v>0.4</v>
      </c>
      <c r="L341" s="95">
        <v>0.4</v>
      </c>
      <c r="M341" s="160">
        <v>0.16000000000000003</v>
      </c>
      <c r="N341" s="179">
        <v>0.125</v>
      </c>
      <c r="O341" s="96">
        <v>2</v>
      </c>
      <c r="P341" s="97">
        <v>150</v>
      </c>
      <c r="Q341" s="96">
        <v>1</v>
      </c>
      <c r="R341" s="161">
        <v>300</v>
      </c>
      <c r="S341" s="148" t="s">
        <v>153</v>
      </c>
      <c r="U341" s="75" t="s">
        <v>157</v>
      </c>
      <c r="V341" s="149">
        <v>2</v>
      </c>
    </row>
    <row r="342" spans="1:22" ht="18" customHeight="1" x14ac:dyDescent="0.35">
      <c r="A342" s="93">
        <v>20</v>
      </c>
      <c r="B342" s="145" t="s">
        <v>582</v>
      </c>
      <c r="C342" s="163">
        <v>15</v>
      </c>
      <c r="D342" s="93" t="s">
        <v>70</v>
      </c>
      <c r="E342" s="93" t="s">
        <v>581</v>
      </c>
      <c r="F342" s="94" t="s">
        <v>78</v>
      </c>
      <c r="G342" s="94" t="s">
        <v>151</v>
      </c>
      <c r="H342" s="95"/>
      <c r="I342" s="95"/>
      <c r="J342" s="160"/>
      <c r="K342" s="95">
        <v>0.25</v>
      </c>
      <c r="L342" s="95">
        <v>0.5</v>
      </c>
      <c r="M342" s="160">
        <v>0.125</v>
      </c>
      <c r="N342" s="179">
        <v>0.105</v>
      </c>
      <c r="O342" s="96">
        <v>2</v>
      </c>
      <c r="P342" s="97">
        <v>150</v>
      </c>
      <c r="Q342" s="96">
        <v>1</v>
      </c>
      <c r="R342" s="161">
        <v>300</v>
      </c>
      <c r="S342" s="148" t="s">
        <v>153</v>
      </c>
      <c r="T342" s="164"/>
      <c r="U342" s="75" t="s">
        <v>157</v>
      </c>
      <c r="V342" s="149">
        <v>2</v>
      </c>
    </row>
    <row r="343" spans="1:22" ht="18" customHeight="1" x14ac:dyDescent="0.35">
      <c r="A343" s="93">
        <v>36</v>
      </c>
      <c r="B343" s="145" t="s">
        <v>584</v>
      </c>
      <c r="C343" s="163">
        <v>28</v>
      </c>
      <c r="D343" s="93" t="s">
        <v>124</v>
      </c>
      <c r="E343" s="93" t="s">
        <v>581</v>
      </c>
      <c r="F343" s="94" t="s">
        <v>78</v>
      </c>
      <c r="G343" s="94" t="s">
        <v>151</v>
      </c>
      <c r="H343" s="95"/>
      <c r="I343" s="95"/>
      <c r="J343" s="160"/>
      <c r="K343" s="95">
        <v>0.3</v>
      </c>
      <c r="L343" s="95">
        <v>0.9</v>
      </c>
      <c r="M343" s="160">
        <v>0.27</v>
      </c>
      <c r="N343" s="179">
        <v>0.10999999999999999</v>
      </c>
      <c r="O343" s="96">
        <v>1</v>
      </c>
      <c r="P343" s="97">
        <v>150</v>
      </c>
      <c r="Q343" s="96">
        <v>1</v>
      </c>
      <c r="R343" s="161">
        <v>150</v>
      </c>
      <c r="S343" s="148" t="s">
        <v>153</v>
      </c>
      <c r="T343" s="164"/>
      <c r="U343" s="75" t="s">
        <v>157</v>
      </c>
      <c r="V343" s="149">
        <v>1</v>
      </c>
    </row>
    <row r="346" spans="1:22" ht="18" customHeight="1" x14ac:dyDescent="0.35">
      <c r="A346" s="93">
        <v>31</v>
      </c>
      <c r="B346" s="145" t="s">
        <v>619</v>
      </c>
      <c r="C346" s="163"/>
      <c r="D346" s="93" t="s">
        <v>172</v>
      </c>
      <c r="E346" s="194" t="s">
        <v>620</v>
      </c>
      <c r="F346" s="94" t="s">
        <v>515</v>
      </c>
      <c r="G346" s="94" t="s">
        <v>151</v>
      </c>
      <c r="H346" s="95"/>
      <c r="I346" s="95"/>
      <c r="J346" s="160"/>
      <c r="K346" s="95">
        <v>0.4</v>
      </c>
      <c r="L346" s="95">
        <v>0.4</v>
      </c>
      <c r="M346" s="160">
        <v>0.16000000000000003</v>
      </c>
      <c r="N346" s="192">
        <v>0.12765093500000002</v>
      </c>
      <c r="O346" s="96">
        <v>2</v>
      </c>
      <c r="P346" s="97">
        <v>150</v>
      </c>
      <c r="Q346" s="96">
        <v>1</v>
      </c>
      <c r="R346" s="161">
        <v>300</v>
      </c>
      <c r="S346" s="148" t="s">
        <v>153</v>
      </c>
      <c r="T346" s="125" t="s">
        <v>619</v>
      </c>
      <c r="U346" s="75" t="s">
        <v>67</v>
      </c>
      <c r="V346" s="149">
        <v>2</v>
      </c>
    </row>
    <row r="347" spans="1:22" ht="18" customHeight="1" x14ac:dyDescent="0.35">
      <c r="A347" s="93">
        <v>8</v>
      </c>
      <c r="B347" s="145" t="s">
        <v>623</v>
      </c>
      <c r="C347" s="163"/>
      <c r="D347" s="93" t="s">
        <v>133</v>
      </c>
      <c r="E347" s="194" t="s">
        <v>624</v>
      </c>
      <c r="F347" s="94" t="s">
        <v>137</v>
      </c>
      <c r="G347" s="94" t="s">
        <v>151</v>
      </c>
      <c r="H347" s="95"/>
      <c r="I347" s="95"/>
      <c r="J347" s="160"/>
      <c r="K347" s="95">
        <v>0.5</v>
      </c>
      <c r="L347" s="95">
        <v>0.7</v>
      </c>
      <c r="M347" s="160">
        <v>0.35</v>
      </c>
      <c r="N347" s="160">
        <v>0.10999999999999999</v>
      </c>
      <c r="O347" s="96">
        <v>1</v>
      </c>
      <c r="P347" s="97">
        <v>150</v>
      </c>
      <c r="Q347" s="96">
        <v>1</v>
      </c>
      <c r="R347" s="161">
        <v>150</v>
      </c>
      <c r="S347" s="148" t="s">
        <v>153</v>
      </c>
      <c r="T347" s="125" t="s">
        <v>623</v>
      </c>
      <c r="U347" s="75" t="s">
        <v>67</v>
      </c>
      <c r="V347" s="149">
        <v>1</v>
      </c>
    </row>
    <row r="348" spans="1:22" ht="18" customHeight="1" x14ac:dyDescent="0.35">
      <c r="A348" s="93">
        <v>34</v>
      </c>
      <c r="B348" s="145" t="s">
        <v>643</v>
      </c>
      <c r="C348" s="163"/>
      <c r="D348" s="93" t="s">
        <v>448</v>
      </c>
      <c r="E348" s="194" t="s">
        <v>644</v>
      </c>
      <c r="F348" s="94" t="s">
        <v>280</v>
      </c>
      <c r="G348" s="94" t="s">
        <v>151</v>
      </c>
      <c r="H348" s="95"/>
      <c r="I348" s="95"/>
      <c r="J348" s="160"/>
      <c r="K348" s="95">
        <v>0.5</v>
      </c>
      <c r="L348" s="95">
        <v>0.9</v>
      </c>
      <c r="M348" s="160">
        <v>0.45</v>
      </c>
      <c r="N348" s="160">
        <v>0.12999999999999995</v>
      </c>
      <c r="O348" s="96">
        <v>2</v>
      </c>
      <c r="P348" s="97">
        <v>150</v>
      </c>
      <c r="Q348" s="96">
        <v>1</v>
      </c>
      <c r="R348" s="161">
        <v>300</v>
      </c>
      <c r="S348" s="148" t="s">
        <v>153</v>
      </c>
      <c r="T348" s="125" t="s">
        <v>643</v>
      </c>
      <c r="U348" s="75" t="s">
        <v>157</v>
      </c>
      <c r="V348" s="149">
        <v>2</v>
      </c>
    </row>
    <row r="349" spans="1:22" ht="18" customHeight="1" x14ac:dyDescent="0.35">
      <c r="A349" s="93">
        <v>8</v>
      </c>
      <c r="B349" s="145" t="s">
        <v>647</v>
      </c>
      <c r="C349" s="163">
        <v>6</v>
      </c>
      <c r="D349" s="93" t="s">
        <v>129</v>
      </c>
      <c r="E349" s="212" t="s">
        <v>648</v>
      </c>
      <c r="F349" s="94" t="s">
        <v>406</v>
      </c>
      <c r="G349" s="94" t="s">
        <v>151</v>
      </c>
      <c r="H349" s="95"/>
      <c r="I349" s="95"/>
      <c r="J349" s="160"/>
      <c r="K349" s="95">
        <v>0.3</v>
      </c>
      <c r="L349" s="95">
        <v>0.5</v>
      </c>
      <c r="M349" s="160">
        <v>0.15</v>
      </c>
      <c r="N349" s="160">
        <v>0.1441125</v>
      </c>
      <c r="O349" s="96">
        <v>2</v>
      </c>
      <c r="P349" s="97">
        <v>150</v>
      </c>
      <c r="Q349" s="96">
        <v>1</v>
      </c>
      <c r="R349" s="161">
        <v>300</v>
      </c>
      <c r="S349" s="148" t="s">
        <v>153</v>
      </c>
      <c r="T349" s="125" t="s">
        <v>647</v>
      </c>
      <c r="U349" s="75" t="s">
        <v>157</v>
      </c>
      <c r="V349" s="149">
        <f>2*0.9</f>
        <v>1.8</v>
      </c>
    </row>
    <row r="350" spans="1:22" ht="18" customHeight="1" x14ac:dyDescent="0.35">
      <c r="A350" s="93">
        <v>21</v>
      </c>
      <c r="B350" s="145" t="s">
        <v>649</v>
      </c>
      <c r="C350" s="163">
        <v>20</v>
      </c>
      <c r="D350" s="93" t="s">
        <v>129</v>
      </c>
      <c r="E350" s="212" t="s">
        <v>648</v>
      </c>
      <c r="F350" s="94" t="s">
        <v>159</v>
      </c>
      <c r="G350" s="94" t="s">
        <v>151</v>
      </c>
      <c r="H350" s="95"/>
      <c r="I350" s="95"/>
      <c r="J350" s="160"/>
      <c r="K350" s="95">
        <v>0.4</v>
      </c>
      <c r="L350" s="95">
        <v>0.4</v>
      </c>
      <c r="M350" s="160">
        <v>0.16000000000000003</v>
      </c>
      <c r="N350" s="160">
        <v>0.13000000000000003</v>
      </c>
      <c r="O350" s="96">
        <v>1</v>
      </c>
      <c r="P350" s="97">
        <v>150</v>
      </c>
      <c r="Q350" s="96">
        <v>1</v>
      </c>
      <c r="R350" s="161">
        <v>150</v>
      </c>
      <c r="S350" s="148" t="s">
        <v>153</v>
      </c>
      <c r="T350" s="125" t="s">
        <v>649</v>
      </c>
      <c r="U350" s="75" t="s">
        <v>157</v>
      </c>
      <c r="V350" s="149">
        <f>1*0.9</f>
        <v>0.9</v>
      </c>
    </row>
    <row r="351" spans="1:22" ht="18" customHeight="1" thickBot="1" x14ac:dyDescent="0.4"/>
    <row r="352" spans="1:22" ht="18" customHeight="1" thickBot="1" x14ac:dyDescent="0.5">
      <c r="N352" s="99" t="s">
        <v>167</v>
      </c>
      <c r="P352" s="99"/>
      <c r="R352" s="100">
        <f>SUM(R268:R351)</f>
        <v>19050</v>
      </c>
      <c r="T352" s="165"/>
      <c r="U352" s="101"/>
      <c r="V352" s="166">
        <f>SUM(V268:V351)</f>
        <v>126.7</v>
      </c>
    </row>
    <row r="353" spans="1:32" ht="18" customHeight="1" thickTop="1" x14ac:dyDescent="0.35">
      <c r="W353" s="162"/>
      <c r="X353" s="162"/>
      <c r="Y353" s="162"/>
      <c r="Z353" s="162"/>
      <c r="AA353" s="162"/>
      <c r="AB353" s="162"/>
      <c r="AC353" s="162"/>
      <c r="AD353" s="162"/>
      <c r="AE353" s="162"/>
      <c r="AF353" s="162"/>
    </row>
    <row r="359" spans="1:32" ht="18" customHeight="1" x14ac:dyDescent="0.35">
      <c r="A359" s="93">
        <v>32</v>
      </c>
      <c r="B359" s="145" t="s">
        <v>154</v>
      </c>
      <c r="C359" s="163">
        <v>24</v>
      </c>
      <c r="D359" s="93" t="s">
        <v>129</v>
      </c>
      <c r="E359" s="93" t="s">
        <v>155</v>
      </c>
      <c r="F359" s="94" t="s">
        <v>159</v>
      </c>
      <c r="G359" s="94" t="s">
        <v>151</v>
      </c>
      <c r="H359" s="95"/>
      <c r="I359" s="95"/>
      <c r="J359" s="160"/>
      <c r="K359" s="95">
        <v>0.2</v>
      </c>
      <c r="L359" s="95">
        <v>0.8</v>
      </c>
      <c r="M359" s="160">
        <v>0.16000000000000003</v>
      </c>
      <c r="N359" s="160">
        <v>0.15950937500000004</v>
      </c>
      <c r="O359" s="96">
        <v>2</v>
      </c>
      <c r="P359" s="97">
        <v>180</v>
      </c>
      <c r="Q359" s="96">
        <v>1</v>
      </c>
      <c r="R359" s="161">
        <v>360</v>
      </c>
      <c r="S359" s="148" t="s">
        <v>153</v>
      </c>
      <c r="T359" s="164"/>
      <c r="U359" s="75" t="s">
        <v>157</v>
      </c>
      <c r="V359" s="149">
        <v>2</v>
      </c>
    </row>
    <row r="360" spans="1:32" ht="18" customHeight="1" x14ac:dyDescent="0.35">
      <c r="A360" s="93">
        <v>20</v>
      </c>
      <c r="B360" s="145" t="s">
        <v>160</v>
      </c>
      <c r="C360" s="163">
        <v>16</v>
      </c>
      <c r="D360" s="93" t="s">
        <v>82</v>
      </c>
      <c r="E360" s="93" t="s">
        <v>161</v>
      </c>
      <c r="F360" s="94" t="s">
        <v>162</v>
      </c>
      <c r="G360" s="94" t="s">
        <v>151</v>
      </c>
      <c r="H360" s="95"/>
      <c r="I360" s="95"/>
      <c r="J360" s="160"/>
      <c r="K360" s="95">
        <v>0.35</v>
      </c>
      <c r="L360" s="95">
        <v>0.6</v>
      </c>
      <c r="M360" s="160">
        <v>0.21</v>
      </c>
      <c r="N360" s="160">
        <v>0.19009375000000001</v>
      </c>
      <c r="O360" s="96">
        <v>2</v>
      </c>
      <c r="P360" s="97">
        <v>180</v>
      </c>
      <c r="Q360" s="96">
        <v>1</v>
      </c>
      <c r="R360" s="161">
        <v>360</v>
      </c>
      <c r="S360" s="148" t="s">
        <v>153</v>
      </c>
      <c r="U360" s="75" t="s">
        <v>157</v>
      </c>
      <c r="V360" s="149">
        <v>2</v>
      </c>
    </row>
    <row r="365" spans="1:32" ht="18" customHeight="1" x14ac:dyDescent="0.35">
      <c r="A365" s="93">
        <v>19</v>
      </c>
      <c r="B365" s="169" t="s">
        <v>253</v>
      </c>
      <c r="C365" s="169"/>
      <c r="D365" s="170" t="s">
        <v>73</v>
      </c>
      <c r="E365" s="170" t="s">
        <v>246</v>
      </c>
      <c r="F365" s="94" t="s">
        <v>247</v>
      </c>
      <c r="G365" s="94" t="s">
        <v>151</v>
      </c>
      <c r="H365" s="95"/>
      <c r="I365" s="95"/>
      <c r="J365" s="160"/>
      <c r="K365" s="95">
        <v>0.8</v>
      </c>
      <c r="L365" s="95">
        <v>0.3</v>
      </c>
      <c r="M365" s="160">
        <v>0.24</v>
      </c>
      <c r="N365" s="160">
        <v>0.21297559000000002</v>
      </c>
      <c r="O365" s="96">
        <v>2</v>
      </c>
      <c r="P365" s="97">
        <v>180</v>
      </c>
      <c r="Q365" s="96">
        <v>1</v>
      </c>
      <c r="R365" s="161">
        <v>360</v>
      </c>
      <c r="S365" s="148"/>
      <c r="T365" s="148"/>
      <c r="U365" s="75" t="s">
        <v>67</v>
      </c>
      <c r="V365" s="103">
        <v>2</v>
      </c>
    </row>
    <row r="366" spans="1:32" ht="18" customHeight="1" x14ac:dyDescent="0.35">
      <c r="A366" s="93">
        <v>7</v>
      </c>
      <c r="B366" s="169" t="s">
        <v>254</v>
      </c>
      <c r="C366" s="169"/>
      <c r="D366" s="170" t="s">
        <v>79</v>
      </c>
      <c r="E366" s="170" t="s">
        <v>255</v>
      </c>
      <c r="F366" s="94" t="s">
        <v>256</v>
      </c>
      <c r="G366" s="94" t="s">
        <v>151</v>
      </c>
      <c r="H366" s="95"/>
      <c r="I366" s="95"/>
      <c r="J366" s="160"/>
      <c r="K366" s="95">
        <v>0.6</v>
      </c>
      <c r="L366" s="95">
        <v>0.35</v>
      </c>
      <c r="M366" s="160">
        <v>0.21</v>
      </c>
      <c r="N366" s="160">
        <v>0.19992216999999998</v>
      </c>
      <c r="O366" s="96">
        <v>2</v>
      </c>
      <c r="P366" s="97">
        <v>180</v>
      </c>
      <c r="Q366" s="96">
        <v>1</v>
      </c>
      <c r="R366" s="161">
        <v>360</v>
      </c>
      <c r="S366" s="148"/>
      <c r="T366" s="148"/>
      <c r="U366" s="75" t="s">
        <v>67</v>
      </c>
      <c r="V366" s="103">
        <v>2</v>
      </c>
    </row>
    <row r="367" spans="1:32" ht="18" customHeight="1" x14ac:dyDescent="0.35">
      <c r="A367" s="93">
        <v>20</v>
      </c>
      <c r="B367" s="169" t="s">
        <v>261</v>
      </c>
      <c r="C367" s="169"/>
      <c r="D367" s="170" t="s">
        <v>80</v>
      </c>
      <c r="E367" s="170" t="s">
        <v>260</v>
      </c>
      <c r="F367" s="94" t="s">
        <v>262</v>
      </c>
      <c r="G367" s="94" t="s">
        <v>151</v>
      </c>
      <c r="H367" s="95"/>
      <c r="I367" s="95"/>
      <c r="J367" s="160"/>
      <c r="K367" s="95">
        <v>0.3</v>
      </c>
      <c r="L367" s="95">
        <v>0.8</v>
      </c>
      <c r="M367" s="160">
        <v>0.24</v>
      </c>
      <c r="N367" s="160">
        <v>0.21007187499999999</v>
      </c>
      <c r="O367" s="96">
        <v>1</v>
      </c>
      <c r="P367" s="97">
        <v>180</v>
      </c>
      <c r="Q367" s="96">
        <v>1</v>
      </c>
      <c r="R367" s="161">
        <v>180</v>
      </c>
      <c r="S367" s="148" t="s">
        <v>153</v>
      </c>
      <c r="T367" s="148"/>
      <c r="U367" s="75" t="s">
        <v>69</v>
      </c>
      <c r="V367" s="103">
        <v>1</v>
      </c>
    </row>
    <row r="368" spans="1:32" ht="18" customHeight="1" x14ac:dyDescent="0.35">
      <c r="A368" s="93">
        <v>25</v>
      </c>
      <c r="B368" s="169" t="s">
        <v>261</v>
      </c>
      <c r="C368" s="169"/>
      <c r="D368" s="170" t="s">
        <v>80</v>
      </c>
      <c r="E368" s="170" t="s">
        <v>260</v>
      </c>
      <c r="F368" s="94" t="s">
        <v>263</v>
      </c>
      <c r="G368" s="94" t="s">
        <v>151</v>
      </c>
      <c r="H368" s="95"/>
      <c r="I368" s="95"/>
      <c r="J368" s="160"/>
      <c r="K368" s="95">
        <v>0.4</v>
      </c>
      <c r="L368" s="95">
        <v>0.6</v>
      </c>
      <c r="M368" s="160">
        <v>0.24</v>
      </c>
      <c r="N368" s="160">
        <v>0.21252499999999996</v>
      </c>
      <c r="O368" s="96">
        <v>2</v>
      </c>
      <c r="P368" s="97">
        <v>180</v>
      </c>
      <c r="Q368" s="96">
        <v>1</v>
      </c>
      <c r="R368" s="161">
        <v>360</v>
      </c>
      <c r="S368" s="148" t="s">
        <v>153</v>
      </c>
      <c r="T368" s="148"/>
      <c r="U368" s="75" t="s">
        <v>69</v>
      </c>
      <c r="V368" s="103">
        <v>2</v>
      </c>
    </row>
    <row r="369" spans="1:22" ht="18" customHeight="1" x14ac:dyDescent="0.35">
      <c r="A369" s="93">
        <v>21</v>
      </c>
      <c r="B369" s="169" t="s">
        <v>268</v>
      </c>
      <c r="C369" s="169"/>
      <c r="D369" s="170" t="s">
        <v>70</v>
      </c>
      <c r="E369" s="170" t="s">
        <v>266</v>
      </c>
      <c r="F369" s="94" t="s">
        <v>262</v>
      </c>
      <c r="G369" s="94" t="s">
        <v>151</v>
      </c>
      <c r="H369" s="95"/>
      <c r="I369" s="95"/>
      <c r="J369" s="160"/>
      <c r="K369" s="95">
        <v>0.3</v>
      </c>
      <c r="L369" s="95">
        <v>0.8</v>
      </c>
      <c r="M369" s="160">
        <v>0.24</v>
      </c>
      <c r="N369" s="160">
        <v>0.21007187499999999</v>
      </c>
      <c r="O369" s="96">
        <v>1</v>
      </c>
      <c r="P369" s="97">
        <v>180</v>
      </c>
      <c r="Q369" s="96">
        <v>1</v>
      </c>
      <c r="R369" s="161">
        <v>180</v>
      </c>
      <c r="S369" s="148" t="s">
        <v>153</v>
      </c>
      <c r="T369" s="148"/>
      <c r="U369" s="75" t="s">
        <v>69</v>
      </c>
      <c r="V369" s="103">
        <v>1</v>
      </c>
    </row>
    <row r="370" spans="1:22" ht="18" customHeight="1" x14ac:dyDescent="0.35">
      <c r="A370" s="93">
        <v>26</v>
      </c>
      <c r="B370" s="169" t="s">
        <v>268</v>
      </c>
      <c r="C370" s="169"/>
      <c r="D370" s="170" t="s">
        <v>70</v>
      </c>
      <c r="E370" s="170" t="s">
        <v>266</v>
      </c>
      <c r="F370" s="94" t="s">
        <v>81</v>
      </c>
      <c r="G370" s="94" t="s">
        <v>151</v>
      </c>
      <c r="H370" s="95"/>
      <c r="I370" s="95"/>
      <c r="J370" s="160"/>
      <c r="K370" s="95">
        <v>0.4</v>
      </c>
      <c r="L370" s="95">
        <v>0.6</v>
      </c>
      <c r="M370" s="160">
        <v>0.24</v>
      </c>
      <c r="N370" s="160">
        <v>0.21792187499999999</v>
      </c>
      <c r="O370" s="96">
        <v>2</v>
      </c>
      <c r="P370" s="97">
        <v>180</v>
      </c>
      <c r="Q370" s="96">
        <v>1</v>
      </c>
      <c r="R370" s="161">
        <v>360</v>
      </c>
      <c r="S370" s="148" t="s">
        <v>153</v>
      </c>
      <c r="T370" s="148"/>
      <c r="U370" s="75" t="s">
        <v>69</v>
      </c>
      <c r="V370" s="103">
        <v>2</v>
      </c>
    </row>
    <row r="371" spans="1:22" ht="18" customHeight="1" x14ac:dyDescent="0.35">
      <c r="A371" s="93">
        <v>21</v>
      </c>
      <c r="B371" s="169" t="s">
        <v>271</v>
      </c>
      <c r="C371" s="169"/>
      <c r="D371" s="170" t="s">
        <v>72</v>
      </c>
      <c r="E371" s="170" t="s">
        <v>270</v>
      </c>
      <c r="F371" s="94" t="s">
        <v>262</v>
      </c>
      <c r="G371" s="94" t="s">
        <v>151</v>
      </c>
      <c r="H371" s="95"/>
      <c r="I371" s="95"/>
      <c r="J371" s="160"/>
      <c r="K371" s="95">
        <v>0.3</v>
      </c>
      <c r="L371" s="95">
        <v>0.8</v>
      </c>
      <c r="M371" s="160">
        <v>0.24</v>
      </c>
      <c r="N371" s="160">
        <v>0.21007187499999999</v>
      </c>
      <c r="O371" s="96">
        <v>1</v>
      </c>
      <c r="P371" s="97">
        <v>180</v>
      </c>
      <c r="Q371" s="96">
        <v>1</v>
      </c>
      <c r="R371" s="161">
        <v>180</v>
      </c>
      <c r="S371" s="148" t="s">
        <v>153</v>
      </c>
      <c r="T371" s="148"/>
      <c r="U371" s="75" t="s">
        <v>69</v>
      </c>
      <c r="V371" s="103">
        <v>1</v>
      </c>
    </row>
    <row r="372" spans="1:22" ht="18" customHeight="1" x14ac:dyDescent="0.35">
      <c r="A372" s="93">
        <v>26</v>
      </c>
      <c r="B372" s="169" t="s">
        <v>271</v>
      </c>
      <c r="C372" s="169"/>
      <c r="D372" s="170" t="s">
        <v>72</v>
      </c>
      <c r="E372" s="170" t="s">
        <v>270</v>
      </c>
      <c r="F372" s="94" t="s">
        <v>263</v>
      </c>
      <c r="G372" s="94" t="s">
        <v>151</v>
      </c>
      <c r="H372" s="95"/>
      <c r="I372" s="95"/>
      <c r="J372" s="160"/>
      <c r="K372" s="95">
        <v>0.4</v>
      </c>
      <c r="L372" s="95">
        <v>0.6</v>
      </c>
      <c r="M372" s="160">
        <v>0.24</v>
      </c>
      <c r="N372" s="160">
        <v>0.21399687499999998</v>
      </c>
      <c r="O372" s="96">
        <v>2</v>
      </c>
      <c r="P372" s="97">
        <v>180</v>
      </c>
      <c r="Q372" s="96">
        <v>1</v>
      </c>
      <c r="R372" s="161">
        <v>360</v>
      </c>
      <c r="S372" s="148" t="s">
        <v>153</v>
      </c>
      <c r="T372" s="148"/>
      <c r="U372" s="75" t="s">
        <v>69</v>
      </c>
      <c r="V372" s="103">
        <v>2</v>
      </c>
    </row>
    <row r="373" spans="1:22" ht="18" customHeight="1" x14ac:dyDescent="0.35">
      <c r="A373" s="93">
        <v>23</v>
      </c>
      <c r="B373" s="169" t="s">
        <v>272</v>
      </c>
      <c r="C373" s="169"/>
      <c r="D373" s="170" t="s">
        <v>82</v>
      </c>
      <c r="E373" s="170" t="s">
        <v>273</v>
      </c>
      <c r="F373" s="94" t="s">
        <v>83</v>
      </c>
      <c r="G373" s="94" t="s">
        <v>151</v>
      </c>
      <c r="H373" s="95"/>
      <c r="I373" s="95"/>
      <c r="J373" s="171"/>
      <c r="K373" s="95">
        <v>0.4</v>
      </c>
      <c r="L373" s="95">
        <v>0.5</v>
      </c>
      <c r="M373" s="160">
        <v>0.2</v>
      </c>
      <c r="N373" s="160">
        <v>0.17499999999999999</v>
      </c>
      <c r="O373" s="96">
        <v>2</v>
      </c>
      <c r="P373" s="97">
        <v>180</v>
      </c>
      <c r="Q373" s="96">
        <v>1</v>
      </c>
      <c r="R373" s="161">
        <v>360</v>
      </c>
      <c r="S373" s="148" t="s">
        <v>153</v>
      </c>
      <c r="T373" s="148"/>
      <c r="U373" s="75" t="s">
        <v>67</v>
      </c>
      <c r="V373" s="103">
        <v>2</v>
      </c>
    </row>
    <row r="374" spans="1:22" ht="18" customHeight="1" x14ac:dyDescent="0.35">
      <c r="A374" s="93">
        <v>19</v>
      </c>
      <c r="B374" s="145" t="s">
        <v>275</v>
      </c>
      <c r="C374" s="145"/>
      <c r="D374" s="170" t="s">
        <v>120</v>
      </c>
      <c r="E374" s="170" t="s">
        <v>276</v>
      </c>
      <c r="F374" s="94" t="s">
        <v>166</v>
      </c>
      <c r="G374" s="94" t="s">
        <v>151</v>
      </c>
      <c r="H374" s="95"/>
      <c r="I374" s="95"/>
      <c r="J374" s="171"/>
      <c r="K374" s="95">
        <v>0.3</v>
      </c>
      <c r="L374" s="95">
        <v>0.8</v>
      </c>
      <c r="M374" s="160">
        <v>0.24</v>
      </c>
      <c r="N374" s="160">
        <v>0.226753125</v>
      </c>
      <c r="O374" s="96">
        <v>2</v>
      </c>
      <c r="P374" s="97">
        <v>180</v>
      </c>
      <c r="Q374" s="96">
        <v>1</v>
      </c>
      <c r="R374" s="161">
        <v>360</v>
      </c>
      <c r="S374" s="148"/>
      <c r="T374" s="148"/>
      <c r="U374" s="75" t="s">
        <v>157</v>
      </c>
      <c r="V374" s="103">
        <v>2</v>
      </c>
    </row>
    <row r="375" spans="1:22" ht="18" customHeight="1" x14ac:dyDescent="0.35">
      <c r="A375" s="93">
        <v>28</v>
      </c>
      <c r="B375" s="145" t="s">
        <v>303</v>
      </c>
      <c r="C375" s="145"/>
      <c r="D375" s="170" t="s">
        <v>124</v>
      </c>
      <c r="E375" s="170" t="s">
        <v>304</v>
      </c>
      <c r="F375" s="94" t="s">
        <v>137</v>
      </c>
      <c r="G375" s="94" t="s">
        <v>151</v>
      </c>
      <c r="H375" s="95"/>
      <c r="I375" s="95"/>
      <c r="J375" s="160"/>
      <c r="K375" s="95">
        <v>0.4</v>
      </c>
      <c r="L375" s="95">
        <v>0.6</v>
      </c>
      <c r="M375" s="160">
        <v>0.24</v>
      </c>
      <c r="N375" s="160">
        <v>0.21154374999999997</v>
      </c>
      <c r="O375" s="96">
        <v>2</v>
      </c>
      <c r="P375" s="97">
        <v>180</v>
      </c>
      <c r="Q375" s="96">
        <v>1</v>
      </c>
      <c r="R375" s="161">
        <v>360</v>
      </c>
      <c r="S375" s="148"/>
      <c r="T375" s="148"/>
      <c r="U375" s="75" t="s">
        <v>157</v>
      </c>
      <c r="V375" s="103">
        <v>2</v>
      </c>
    </row>
    <row r="376" spans="1:22" ht="18" customHeight="1" x14ac:dyDescent="0.35">
      <c r="A376" s="93">
        <v>4</v>
      </c>
      <c r="B376" s="145" t="s">
        <v>372</v>
      </c>
      <c r="C376" s="163">
        <v>3</v>
      </c>
      <c r="D376" s="93" t="s">
        <v>133</v>
      </c>
      <c r="E376" s="93" t="s">
        <v>373</v>
      </c>
      <c r="F376" s="94" t="s">
        <v>135</v>
      </c>
      <c r="G376" s="94" t="s">
        <v>151</v>
      </c>
      <c r="H376" s="95"/>
      <c r="I376" s="95"/>
      <c r="J376" s="160"/>
      <c r="K376" s="95">
        <v>0.86</v>
      </c>
      <c r="L376" s="95">
        <v>0.95</v>
      </c>
      <c r="M376" s="160">
        <v>0.81699999999999995</v>
      </c>
      <c r="N376" s="179">
        <v>0.17699999999999982</v>
      </c>
      <c r="O376" s="96">
        <v>1</v>
      </c>
      <c r="P376" s="97">
        <v>180</v>
      </c>
      <c r="Q376" s="96">
        <v>1</v>
      </c>
      <c r="R376" s="161">
        <v>180</v>
      </c>
      <c r="S376" s="148" t="s">
        <v>153</v>
      </c>
      <c r="T376" s="164"/>
      <c r="U376" s="75" t="s">
        <v>69</v>
      </c>
      <c r="V376" s="149">
        <v>1</v>
      </c>
    </row>
    <row r="377" spans="1:22" ht="18" customHeight="1" x14ac:dyDescent="0.35">
      <c r="A377" s="93">
        <v>31</v>
      </c>
      <c r="B377" s="145" t="s">
        <v>380</v>
      </c>
      <c r="C377" s="163">
        <v>54</v>
      </c>
      <c r="D377" s="93" t="s">
        <v>188</v>
      </c>
      <c r="E377" s="93" t="s">
        <v>378</v>
      </c>
      <c r="F377" s="94" t="s">
        <v>262</v>
      </c>
      <c r="G377" s="94" t="s">
        <v>151</v>
      </c>
      <c r="H377" s="95"/>
      <c r="I377" s="95"/>
      <c r="J377" s="160"/>
      <c r="K377" s="95">
        <v>0.3</v>
      </c>
      <c r="L377" s="95">
        <v>0.8</v>
      </c>
      <c r="M377" s="160">
        <v>0.24</v>
      </c>
      <c r="N377" s="179">
        <v>0.22233749999999999</v>
      </c>
      <c r="O377" s="96">
        <v>2</v>
      </c>
      <c r="P377" s="97">
        <v>180</v>
      </c>
      <c r="Q377" s="96">
        <v>1</v>
      </c>
      <c r="R377" s="161">
        <v>360</v>
      </c>
      <c r="S377" s="148" t="s">
        <v>153</v>
      </c>
      <c r="T377" s="164"/>
      <c r="U377" s="75" t="s">
        <v>69</v>
      </c>
      <c r="V377" s="149">
        <v>2</v>
      </c>
    </row>
    <row r="378" spans="1:22" ht="18" customHeight="1" x14ac:dyDescent="0.35">
      <c r="A378" s="93">
        <v>21</v>
      </c>
      <c r="B378" s="145" t="s">
        <v>383</v>
      </c>
      <c r="C378" s="163">
        <v>43</v>
      </c>
      <c r="D378" s="93" t="s">
        <v>172</v>
      </c>
      <c r="E378" s="93" t="s">
        <v>382</v>
      </c>
      <c r="F378" s="94" t="s">
        <v>262</v>
      </c>
      <c r="G378" s="94" t="s">
        <v>151</v>
      </c>
      <c r="H378" s="95"/>
      <c r="I378" s="95"/>
      <c r="J378" s="160"/>
      <c r="K378" s="95">
        <v>0.3</v>
      </c>
      <c r="L378" s="95">
        <v>0.8</v>
      </c>
      <c r="M378" s="160">
        <v>0.24</v>
      </c>
      <c r="N378" s="179">
        <v>0.22331874999999998</v>
      </c>
      <c r="O378" s="96">
        <v>2</v>
      </c>
      <c r="P378" s="97">
        <v>180</v>
      </c>
      <c r="Q378" s="96">
        <v>1</v>
      </c>
      <c r="R378" s="161">
        <v>360</v>
      </c>
      <c r="S378" s="148" t="s">
        <v>153</v>
      </c>
      <c r="T378" s="164"/>
      <c r="U378" s="75" t="s">
        <v>69</v>
      </c>
      <c r="V378" s="149">
        <v>2</v>
      </c>
    </row>
    <row r="379" spans="1:22" ht="18" customHeight="1" x14ac:dyDescent="0.35">
      <c r="A379" s="93">
        <v>25</v>
      </c>
      <c r="B379" s="145" t="s">
        <v>383</v>
      </c>
      <c r="C379" s="163">
        <v>46</v>
      </c>
      <c r="D379" s="93" t="s">
        <v>172</v>
      </c>
      <c r="E379" s="93" t="s">
        <v>382</v>
      </c>
      <c r="F379" s="94" t="s">
        <v>137</v>
      </c>
      <c r="G379" s="94" t="s">
        <v>151</v>
      </c>
      <c r="H379" s="95"/>
      <c r="I379" s="95"/>
      <c r="J379" s="160"/>
      <c r="K379" s="95">
        <v>0.4</v>
      </c>
      <c r="L379" s="95">
        <v>0.55000000000000004</v>
      </c>
      <c r="M379" s="160">
        <v>0.22000000000000003</v>
      </c>
      <c r="N379" s="179">
        <v>0.20282812500000003</v>
      </c>
      <c r="O379" s="96">
        <v>2</v>
      </c>
      <c r="P379" s="97">
        <v>180</v>
      </c>
      <c r="Q379" s="96">
        <v>1</v>
      </c>
      <c r="R379" s="161">
        <v>360</v>
      </c>
      <c r="S379" s="148" t="s">
        <v>153</v>
      </c>
      <c r="T379" s="164"/>
      <c r="U379" s="75" t="s">
        <v>69</v>
      </c>
      <c r="V379" s="149">
        <v>2</v>
      </c>
    </row>
    <row r="380" spans="1:22" ht="18" customHeight="1" x14ac:dyDescent="0.35">
      <c r="A380" s="93">
        <v>3</v>
      </c>
      <c r="B380" s="145" t="s">
        <v>386</v>
      </c>
      <c r="C380" s="163"/>
      <c r="D380" s="93" t="s">
        <v>229</v>
      </c>
      <c r="E380" s="93"/>
      <c r="F380" s="94" t="s">
        <v>385</v>
      </c>
      <c r="G380" s="94" t="s">
        <v>151</v>
      </c>
      <c r="H380" s="95"/>
      <c r="I380" s="95"/>
      <c r="J380" s="160"/>
      <c r="K380" s="95">
        <v>0.3</v>
      </c>
      <c r="L380" s="95">
        <v>0.7</v>
      </c>
      <c r="M380" s="160">
        <v>0.21</v>
      </c>
      <c r="N380" s="179">
        <v>0.18105312500000001</v>
      </c>
      <c r="O380" s="96">
        <v>1</v>
      </c>
      <c r="P380" s="97">
        <v>180</v>
      </c>
      <c r="Q380" s="96">
        <v>1</v>
      </c>
      <c r="R380" s="161">
        <v>180</v>
      </c>
      <c r="S380" s="148"/>
      <c r="T380" s="164"/>
      <c r="U380" s="75" t="s">
        <v>69</v>
      </c>
      <c r="V380" s="149">
        <v>1</v>
      </c>
    </row>
    <row r="381" spans="1:22" ht="18" customHeight="1" x14ac:dyDescent="0.35">
      <c r="A381" s="93">
        <v>17</v>
      </c>
      <c r="B381" s="145" t="s">
        <v>387</v>
      </c>
      <c r="C381" s="163">
        <v>15</v>
      </c>
      <c r="D381" s="93" t="s">
        <v>188</v>
      </c>
      <c r="E381" s="93" t="s">
        <v>368</v>
      </c>
      <c r="F381" s="94" t="s">
        <v>388</v>
      </c>
      <c r="G381" s="94" t="s">
        <v>151</v>
      </c>
      <c r="H381" s="95"/>
      <c r="I381" s="95"/>
      <c r="J381" s="160"/>
      <c r="K381" s="95">
        <v>0.4</v>
      </c>
      <c r="L381" s="95">
        <v>0.8</v>
      </c>
      <c r="M381" s="160">
        <v>0.32000000000000006</v>
      </c>
      <c r="N381" s="179">
        <v>0.22754687500000007</v>
      </c>
      <c r="O381" s="96">
        <v>1</v>
      </c>
      <c r="P381" s="97">
        <v>180</v>
      </c>
      <c r="Q381" s="96">
        <v>1</v>
      </c>
      <c r="R381" s="161">
        <v>180</v>
      </c>
      <c r="S381" s="148" t="s">
        <v>153</v>
      </c>
      <c r="T381" s="164"/>
      <c r="U381" s="75" t="s">
        <v>69</v>
      </c>
      <c r="V381" s="149">
        <v>1</v>
      </c>
    </row>
    <row r="384" spans="1:22" ht="18" customHeight="1" x14ac:dyDescent="0.35">
      <c r="A384" s="93">
        <v>7</v>
      </c>
      <c r="B384" s="145" t="s">
        <v>417</v>
      </c>
      <c r="C384" s="163">
        <v>5</v>
      </c>
      <c r="D384" s="93" t="s">
        <v>185</v>
      </c>
      <c r="E384" s="93" t="s">
        <v>418</v>
      </c>
      <c r="F384" s="94" t="s">
        <v>397</v>
      </c>
      <c r="G384" s="94" t="s">
        <v>151</v>
      </c>
      <c r="H384" s="95"/>
      <c r="I384" s="95"/>
      <c r="J384" s="178"/>
      <c r="K384" s="95">
        <v>0.5</v>
      </c>
      <c r="L384" s="95">
        <v>0.85</v>
      </c>
      <c r="M384" s="160">
        <v>0.42499999999999999</v>
      </c>
      <c r="N384" s="160">
        <v>0.185</v>
      </c>
      <c r="O384" s="96">
        <v>2</v>
      </c>
      <c r="P384" s="97">
        <v>180</v>
      </c>
      <c r="Q384" s="96">
        <v>1</v>
      </c>
      <c r="R384" s="161">
        <v>360</v>
      </c>
      <c r="S384" s="148" t="s">
        <v>153</v>
      </c>
      <c r="T384" s="164"/>
      <c r="U384" s="75" t="s">
        <v>69</v>
      </c>
      <c r="V384" s="149">
        <v>2</v>
      </c>
    </row>
    <row r="385" spans="1:22" ht="18" customHeight="1" x14ac:dyDescent="0.35">
      <c r="A385" s="93">
        <v>8</v>
      </c>
      <c r="B385" s="145" t="s">
        <v>419</v>
      </c>
      <c r="C385" s="163">
        <v>21</v>
      </c>
      <c r="D385" s="93" t="s">
        <v>187</v>
      </c>
      <c r="E385" s="93" t="s">
        <v>420</v>
      </c>
      <c r="F385" s="94" t="s">
        <v>421</v>
      </c>
      <c r="G385" s="94" t="s">
        <v>151</v>
      </c>
      <c r="H385" s="95"/>
      <c r="I385" s="95"/>
      <c r="J385" s="160"/>
      <c r="K385" s="95">
        <v>0.5</v>
      </c>
      <c r="L385" s="95">
        <v>0.5</v>
      </c>
      <c r="M385" s="160">
        <v>0.25</v>
      </c>
      <c r="N385" s="160">
        <v>0.21676231499999998</v>
      </c>
      <c r="O385" s="96">
        <v>1</v>
      </c>
      <c r="P385" s="97">
        <v>180</v>
      </c>
      <c r="Q385" s="96">
        <v>1</v>
      </c>
      <c r="R385" s="161">
        <v>180</v>
      </c>
      <c r="S385" s="148" t="s">
        <v>153</v>
      </c>
      <c r="T385" s="164"/>
      <c r="U385" s="75" t="s">
        <v>69</v>
      </c>
      <c r="V385" s="149">
        <v>1</v>
      </c>
    </row>
    <row r="386" spans="1:22" ht="18" customHeight="1" x14ac:dyDescent="0.35">
      <c r="A386" s="93">
        <v>2</v>
      </c>
      <c r="B386" s="145" t="s">
        <v>426</v>
      </c>
      <c r="C386" s="163">
        <v>33</v>
      </c>
      <c r="D386" s="93" t="s">
        <v>133</v>
      </c>
      <c r="E386" s="93" t="s">
        <v>425</v>
      </c>
      <c r="F386" s="94" t="s">
        <v>406</v>
      </c>
      <c r="G386" s="94" t="s">
        <v>151</v>
      </c>
      <c r="H386" s="95"/>
      <c r="I386" s="95"/>
      <c r="J386" s="160"/>
      <c r="K386" s="95">
        <v>0.4</v>
      </c>
      <c r="L386" s="95">
        <v>0.4</v>
      </c>
      <c r="M386" s="160">
        <v>0.16000000000000003</v>
      </c>
      <c r="N386" s="160">
        <v>0.21000000000000008</v>
      </c>
      <c r="O386" s="96">
        <v>2</v>
      </c>
      <c r="P386" s="97">
        <v>180</v>
      </c>
      <c r="Q386" s="96">
        <v>3</v>
      </c>
      <c r="R386" s="161">
        <v>1080</v>
      </c>
      <c r="S386" s="148" t="s">
        <v>153</v>
      </c>
      <c r="T386" s="164"/>
      <c r="U386" s="75" t="s">
        <v>69</v>
      </c>
      <c r="V386" s="149">
        <v>6</v>
      </c>
    </row>
    <row r="387" spans="1:22" ht="18" customHeight="1" x14ac:dyDescent="0.35">
      <c r="A387" s="93">
        <v>6</v>
      </c>
      <c r="B387" s="145" t="s">
        <v>428</v>
      </c>
      <c r="C387" s="163">
        <v>5</v>
      </c>
      <c r="D387" s="93" t="s">
        <v>187</v>
      </c>
      <c r="E387" s="93" t="s">
        <v>399</v>
      </c>
      <c r="F387" s="94" t="s">
        <v>429</v>
      </c>
      <c r="G387" s="94" t="s">
        <v>151</v>
      </c>
      <c r="H387" s="95"/>
      <c r="I387" s="95"/>
      <c r="J387" s="160"/>
      <c r="K387" s="95">
        <v>0.25</v>
      </c>
      <c r="L387" s="95">
        <v>1</v>
      </c>
      <c r="M387" s="160">
        <v>0.25</v>
      </c>
      <c r="N387" s="160">
        <v>0.23675312500000001</v>
      </c>
      <c r="O387" s="96">
        <v>1</v>
      </c>
      <c r="P387" s="97">
        <v>180</v>
      </c>
      <c r="Q387" s="96">
        <v>1</v>
      </c>
      <c r="R387" s="161">
        <v>180</v>
      </c>
      <c r="S387" s="148"/>
      <c r="T387" s="164"/>
      <c r="U387" s="75" t="s">
        <v>69</v>
      </c>
      <c r="V387" s="149">
        <v>1</v>
      </c>
    </row>
    <row r="388" spans="1:22" ht="18" customHeight="1" x14ac:dyDescent="0.35">
      <c r="A388" s="93">
        <v>14</v>
      </c>
      <c r="B388" s="145" t="s">
        <v>428</v>
      </c>
      <c r="C388" s="163">
        <v>11</v>
      </c>
      <c r="D388" s="93" t="s">
        <v>187</v>
      </c>
      <c r="E388" s="93" t="s">
        <v>399</v>
      </c>
      <c r="F388" s="94" t="s">
        <v>430</v>
      </c>
      <c r="G388" s="94" t="s">
        <v>151</v>
      </c>
      <c r="H388" s="95"/>
      <c r="I388" s="95"/>
      <c r="J388" s="160"/>
      <c r="K388" s="95">
        <v>0.38</v>
      </c>
      <c r="L388" s="95">
        <v>0.65</v>
      </c>
      <c r="M388" s="160">
        <v>0.24700000000000003</v>
      </c>
      <c r="N388" s="160">
        <v>0.22246875000000005</v>
      </c>
      <c r="O388" s="96">
        <v>2</v>
      </c>
      <c r="P388" s="97">
        <v>180</v>
      </c>
      <c r="Q388" s="96">
        <v>1</v>
      </c>
      <c r="R388" s="161">
        <v>360</v>
      </c>
      <c r="S388" s="148"/>
      <c r="T388" s="164"/>
      <c r="U388" s="75" t="s">
        <v>69</v>
      </c>
      <c r="V388" s="149">
        <v>2</v>
      </c>
    </row>
    <row r="389" spans="1:22" ht="18" customHeight="1" x14ac:dyDescent="0.35">
      <c r="A389" s="93">
        <v>18</v>
      </c>
      <c r="B389" s="145" t="s">
        <v>428</v>
      </c>
      <c r="C389" s="163">
        <v>14</v>
      </c>
      <c r="D389" s="93" t="s">
        <v>187</v>
      </c>
      <c r="E389" s="93" t="s">
        <v>399</v>
      </c>
      <c r="F389" s="94" t="s">
        <v>430</v>
      </c>
      <c r="G389" s="94" t="s">
        <v>151</v>
      </c>
      <c r="H389" s="95"/>
      <c r="I389" s="95"/>
      <c r="J389" s="160"/>
      <c r="K389" s="95">
        <v>0.2</v>
      </c>
      <c r="L389" s="95">
        <v>1</v>
      </c>
      <c r="M389" s="160">
        <v>0.2</v>
      </c>
      <c r="N389" s="160">
        <v>0.18612983500000002</v>
      </c>
      <c r="O389" s="96">
        <v>2</v>
      </c>
      <c r="P389" s="97">
        <v>180</v>
      </c>
      <c r="Q389" s="96">
        <v>1</v>
      </c>
      <c r="R389" s="161">
        <v>360</v>
      </c>
      <c r="S389" s="148"/>
      <c r="T389" s="164"/>
      <c r="U389" s="75" t="s">
        <v>69</v>
      </c>
      <c r="V389" s="149">
        <v>2</v>
      </c>
    </row>
    <row r="390" spans="1:22" ht="18" customHeight="1" x14ac:dyDescent="0.35">
      <c r="A390" s="93">
        <v>4</v>
      </c>
      <c r="B390" s="145" t="s">
        <v>432</v>
      </c>
      <c r="C390" s="163">
        <v>3</v>
      </c>
      <c r="D390" s="93" t="s">
        <v>120</v>
      </c>
      <c r="E390" s="93" t="s">
        <v>393</v>
      </c>
      <c r="F390" s="94" t="s">
        <v>385</v>
      </c>
      <c r="G390" s="94" t="s">
        <v>151</v>
      </c>
      <c r="H390" s="95"/>
      <c r="I390" s="95"/>
      <c r="J390" s="160"/>
      <c r="K390" s="95">
        <v>0.3</v>
      </c>
      <c r="L390" s="95">
        <v>0.8</v>
      </c>
      <c r="M390" s="160">
        <v>0.24</v>
      </c>
      <c r="N390" s="160">
        <v>0.2144875</v>
      </c>
      <c r="O390" s="96">
        <v>1</v>
      </c>
      <c r="P390" s="97">
        <v>180</v>
      </c>
      <c r="Q390" s="96">
        <v>1</v>
      </c>
      <c r="R390" s="161">
        <v>180</v>
      </c>
      <c r="S390" s="148"/>
      <c r="T390" s="164"/>
      <c r="U390" s="75" t="s">
        <v>69</v>
      </c>
      <c r="V390" s="149">
        <v>1</v>
      </c>
    </row>
    <row r="393" spans="1:22" ht="18" customHeight="1" x14ac:dyDescent="0.35">
      <c r="A393" s="93">
        <v>20</v>
      </c>
      <c r="B393" s="145" t="s">
        <v>465</v>
      </c>
      <c r="C393" s="163">
        <v>15</v>
      </c>
      <c r="D393" s="93" t="s">
        <v>133</v>
      </c>
      <c r="E393" s="93" t="s">
        <v>466</v>
      </c>
      <c r="F393" s="94" t="s">
        <v>442</v>
      </c>
      <c r="G393" s="94" t="s">
        <v>151</v>
      </c>
      <c r="H393" s="95"/>
      <c r="I393" s="95"/>
      <c r="J393" s="178"/>
      <c r="K393" s="95">
        <v>0.25</v>
      </c>
      <c r="L393" s="95">
        <v>1.2</v>
      </c>
      <c r="M393" s="160">
        <v>0.3</v>
      </c>
      <c r="N393" s="179">
        <v>0.20749999999999996</v>
      </c>
      <c r="O393" s="96">
        <v>2</v>
      </c>
      <c r="P393" s="97">
        <v>180</v>
      </c>
      <c r="Q393" s="96">
        <v>1</v>
      </c>
      <c r="R393" s="161">
        <v>360</v>
      </c>
      <c r="S393" s="148" t="s">
        <v>153</v>
      </c>
      <c r="T393" s="164"/>
      <c r="U393" s="75" t="s">
        <v>157</v>
      </c>
      <c r="V393" s="149">
        <v>2</v>
      </c>
    </row>
    <row r="394" spans="1:22" ht="18" customHeight="1" x14ac:dyDescent="0.35">
      <c r="A394" s="93">
        <v>24</v>
      </c>
      <c r="B394" s="145" t="s">
        <v>465</v>
      </c>
      <c r="C394" s="163">
        <v>18</v>
      </c>
      <c r="D394" s="93" t="s">
        <v>133</v>
      </c>
      <c r="E394" s="93" t="s">
        <v>466</v>
      </c>
      <c r="F394" s="94" t="s">
        <v>442</v>
      </c>
      <c r="G394" s="94" t="s">
        <v>151</v>
      </c>
      <c r="H394" s="95"/>
      <c r="I394" s="95"/>
      <c r="J394" s="178"/>
      <c r="K394" s="95">
        <v>0.25</v>
      </c>
      <c r="L394" s="95">
        <v>1</v>
      </c>
      <c r="M394" s="160">
        <v>0.25</v>
      </c>
      <c r="N394" s="179">
        <v>0.19500000000000001</v>
      </c>
      <c r="O394" s="96">
        <v>2</v>
      </c>
      <c r="P394" s="97">
        <v>180</v>
      </c>
      <c r="Q394" s="96">
        <v>1</v>
      </c>
      <c r="R394" s="161">
        <v>360</v>
      </c>
      <c r="S394" s="148" t="s">
        <v>153</v>
      </c>
      <c r="T394" s="164"/>
      <c r="U394" s="75" t="s">
        <v>157</v>
      </c>
      <c r="V394" s="149">
        <v>2</v>
      </c>
    </row>
    <row r="395" spans="1:22" ht="18" customHeight="1" x14ac:dyDescent="0.35">
      <c r="A395" s="93">
        <v>31</v>
      </c>
      <c r="B395" s="145" t="s">
        <v>465</v>
      </c>
      <c r="C395" s="163">
        <v>24</v>
      </c>
      <c r="D395" s="93" t="s">
        <v>133</v>
      </c>
      <c r="E395" s="93" t="s">
        <v>466</v>
      </c>
      <c r="F395" s="94" t="s">
        <v>442</v>
      </c>
      <c r="G395" s="94" t="s">
        <v>151</v>
      </c>
      <c r="H395" s="95"/>
      <c r="I395" s="95"/>
      <c r="J395" s="178"/>
      <c r="K395" s="95">
        <v>0.4</v>
      </c>
      <c r="L395" s="95">
        <v>0.8</v>
      </c>
      <c r="M395" s="160">
        <v>0.32000000000000006</v>
      </c>
      <c r="N395" s="179">
        <v>0.15915937500000002</v>
      </c>
      <c r="O395" s="96">
        <v>2</v>
      </c>
      <c r="P395" s="97">
        <v>180</v>
      </c>
      <c r="Q395" s="96">
        <v>1</v>
      </c>
      <c r="R395" s="161">
        <v>360</v>
      </c>
      <c r="S395" s="148" t="s">
        <v>153</v>
      </c>
      <c r="T395" s="164"/>
      <c r="U395" s="75" t="s">
        <v>157</v>
      </c>
      <c r="V395" s="149">
        <v>2</v>
      </c>
    </row>
    <row r="396" spans="1:22" ht="18" customHeight="1" x14ac:dyDescent="0.35">
      <c r="A396" s="93">
        <v>19</v>
      </c>
      <c r="B396" s="145" t="s">
        <v>467</v>
      </c>
      <c r="C396" s="163">
        <v>40</v>
      </c>
      <c r="D396" s="93" t="s">
        <v>133</v>
      </c>
      <c r="E396" s="93" t="s">
        <v>466</v>
      </c>
      <c r="F396" s="94" t="s">
        <v>441</v>
      </c>
      <c r="G396" s="94" t="s">
        <v>151</v>
      </c>
      <c r="H396" s="95"/>
      <c r="I396" s="95"/>
      <c r="J396" s="178"/>
      <c r="K396" s="95">
        <v>0.3</v>
      </c>
      <c r="L396" s="95">
        <v>1.4</v>
      </c>
      <c r="M396" s="160">
        <v>0.42</v>
      </c>
      <c r="N396" s="179">
        <v>0.23999999999999996</v>
      </c>
      <c r="O396" s="96">
        <v>2</v>
      </c>
      <c r="P396" s="97">
        <v>180</v>
      </c>
      <c r="Q396" s="96">
        <v>1</v>
      </c>
      <c r="R396" s="161">
        <v>360</v>
      </c>
      <c r="S396" s="148" t="s">
        <v>153</v>
      </c>
      <c r="T396" s="164"/>
      <c r="U396" s="75" t="s">
        <v>157</v>
      </c>
      <c r="V396" s="149">
        <v>2</v>
      </c>
    </row>
    <row r="399" spans="1:22" ht="18" customHeight="1" x14ac:dyDescent="0.35">
      <c r="A399" s="93">
        <v>2</v>
      </c>
      <c r="B399" s="145" t="s">
        <v>498</v>
      </c>
      <c r="C399" s="163">
        <v>76</v>
      </c>
      <c r="D399" s="93" t="s">
        <v>133</v>
      </c>
      <c r="E399" s="93" t="s">
        <v>493</v>
      </c>
      <c r="F399" s="94" t="s">
        <v>135</v>
      </c>
      <c r="G399" s="94" t="s">
        <v>151</v>
      </c>
      <c r="H399" s="95"/>
      <c r="I399" s="95"/>
      <c r="J399" s="160"/>
      <c r="K399" s="95">
        <v>0.6</v>
      </c>
      <c r="L399" s="95">
        <v>1.5</v>
      </c>
      <c r="M399" s="160">
        <v>0.89999999999999991</v>
      </c>
      <c r="N399" s="179">
        <v>0.19999999999999996</v>
      </c>
      <c r="O399" s="96">
        <v>2</v>
      </c>
      <c r="P399" s="97">
        <v>180</v>
      </c>
      <c r="Q399" s="96">
        <v>1</v>
      </c>
      <c r="R399" s="161">
        <v>360</v>
      </c>
      <c r="S399" s="148" t="s">
        <v>153</v>
      </c>
      <c r="U399" s="75" t="s">
        <v>491</v>
      </c>
      <c r="V399" s="149">
        <v>2</v>
      </c>
    </row>
    <row r="400" spans="1:22" ht="18" customHeight="1" x14ac:dyDescent="0.35">
      <c r="A400" s="93">
        <v>22</v>
      </c>
      <c r="B400" s="145" t="s">
        <v>499</v>
      </c>
      <c r="C400" s="163">
        <v>119</v>
      </c>
      <c r="D400" s="93" t="s">
        <v>133</v>
      </c>
      <c r="E400" s="93" t="s">
        <v>493</v>
      </c>
      <c r="F400" s="94" t="s">
        <v>135</v>
      </c>
      <c r="G400" s="94" t="s">
        <v>151</v>
      </c>
      <c r="H400" s="95"/>
      <c r="I400" s="95"/>
      <c r="J400" s="160"/>
      <c r="K400" s="95">
        <v>0.75</v>
      </c>
      <c r="L400" s="95">
        <v>1.1000000000000001</v>
      </c>
      <c r="M400" s="160">
        <v>0.82500000000000007</v>
      </c>
      <c r="N400" s="179">
        <v>0.17500000000000004</v>
      </c>
      <c r="O400" s="96">
        <v>2</v>
      </c>
      <c r="P400" s="97">
        <v>180</v>
      </c>
      <c r="Q400" s="96">
        <v>1</v>
      </c>
      <c r="R400" s="161">
        <v>360</v>
      </c>
      <c r="S400" s="148" t="s">
        <v>153</v>
      </c>
      <c r="T400" s="164"/>
      <c r="U400" s="75" t="s">
        <v>491</v>
      </c>
      <c r="V400" s="149">
        <v>2</v>
      </c>
    </row>
    <row r="401" spans="1:22" ht="18" customHeight="1" x14ac:dyDescent="0.35">
      <c r="A401" s="93">
        <v>7</v>
      </c>
      <c r="B401" s="145" t="s">
        <v>502</v>
      </c>
      <c r="C401" s="163">
        <v>161</v>
      </c>
      <c r="D401" s="93" t="s">
        <v>133</v>
      </c>
      <c r="E401" s="93" t="s">
        <v>493</v>
      </c>
      <c r="F401" s="94" t="s">
        <v>78</v>
      </c>
      <c r="G401" s="94" t="s">
        <v>151</v>
      </c>
      <c r="H401" s="95"/>
      <c r="I401" s="95"/>
      <c r="J401" s="160"/>
      <c r="K401" s="95">
        <v>0.5</v>
      </c>
      <c r="L401" s="95">
        <v>0.8</v>
      </c>
      <c r="M401" s="160">
        <v>0.4</v>
      </c>
      <c r="N401" s="179">
        <v>0.2291125</v>
      </c>
      <c r="O401" s="96">
        <v>1</v>
      </c>
      <c r="P401" s="97">
        <v>180</v>
      </c>
      <c r="Q401" s="96">
        <v>1</v>
      </c>
      <c r="R401" s="161">
        <v>180</v>
      </c>
      <c r="S401" s="148" t="s">
        <v>153</v>
      </c>
      <c r="T401" s="164"/>
      <c r="U401" s="75" t="s">
        <v>491</v>
      </c>
      <c r="V401" s="149">
        <v>1</v>
      </c>
    </row>
    <row r="402" spans="1:22" ht="18" customHeight="1" x14ac:dyDescent="0.35">
      <c r="A402" s="93">
        <v>11</v>
      </c>
      <c r="B402" s="145" t="s">
        <v>502</v>
      </c>
      <c r="C402" s="163">
        <v>164</v>
      </c>
      <c r="D402" s="93" t="s">
        <v>133</v>
      </c>
      <c r="E402" s="93" t="s">
        <v>493</v>
      </c>
      <c r="F402" s="94" t="s">
        <v>78</v>
      </c>
      <c r="G402" s="94" t="s">
        <v>151</v>
      </c>
      <c r="H402" s="95"/>
      <c r="I402" s="95"/>
      <c r="J402" s="160"/>
      <c r="K402" s="95">
        <v>0.25</v>
      </c>
      <c r="L402" s="95">
        <v>0.9</v>
      </c>
      <c r="M402" s="160">
        <v>0.22500000000000001</v>
      </c>
      <c r="N402" s="179">
        <v>0.17450937500000002</v>
      </c>
      <c r="O402" s="96">
        <v>1</v>
      </c>
      <c r="P402" s="97">
        <v>180</v>
      </c>
      <c r="Q402" s="96">
        <v>1</v>
      </c>
      <c r="R402" s="161">
        <v>180</v>
      </c>
      <c r="S402" s="148" t="s">
        <v>153</v>
      </c>
      <c r="T402" s="164"/>
      <c r="U402" s="75" t="s">
        <v>491</v>
      </c>
      <c r="V402" s="149">
        <v>1</v>
      </c>
    </row>
    <row r="403" spans="1:22" ht="18" customHeight="1" x14ac:dyDescent="0.35">
      <c r="A403" s="93">
        <v>10</v>
      </c>
      <c r="B403" s="145" t="s">
        <v>503</v>
      </c>
      <c r="C403" s="163">
        <v>187</v>
      </c>
      <c r="D403" s="93" t="s">
        <v>133</v>
      </c>
      <c r="E403" s="93" t="s">
        <v>493</v>
      </c>
      <c r="F403" s="94" t="s">
        <v>78</v>
      </c>
      <c r="G403" s="94" t="s">
        <v>151</v>
      </c>
      <c r="H403" s="95"/>
      <c r="I403" s="95"/>
      <c r="J403" s="160"/>
      <c r="K403" s="95">
        <v>0.6</v>
      </c>
      <c r="L403" s="95">
        <v>0.8</v>
      </c>
      <c r="M403" s="160">
        <v>0.48</v>
      </c>
      <c r="N403" s="179">
        <v>0.24</v>
      </c>
      <c r="O403" s="96">
        <v>2</v>
      </c>
      <c r="P403" s="97">
        <v>180</v>
      </c>
      <c r="Q403" s="96">
        <v>1</v>
      </c>
      <c r="R403" s="161">
        <v>360</v>
      </c>
      <c r="S403" s="148" t="s">
        <v>153</v>
      </c>
      <c r="T403" s="164"/>
      <c r="U403" s="75" t="s">
        <v>491</v>
      </c>
      <c r="V403" s="149">
        <v>2</v>
      </c>
    </row>
    <row r="404" spans="1:22" ht="18" customHeight="1" x14ac:dyDescent="0.35">
      <c r="A404" s="93">
        <v>3</v>
      </c>
      <c r="B404" s="145" t="s">
        <v>508</v>
      </c>
      <c r="C404" s="163">
        <v>56</v>
      </c>
      <c r="D404" s="93" t="s">
        <v>185</v>
      </c>
      <c r="E404" s="93" t="s">
        <v>505</v>
      </c>
      <c r="F404" s="94" t="s">
        <v>71</v>
      </c>
      <c r="G404" s="94" t="s">
        <v>151</v>
      </c>
      <c r="H404" s="95"/>
      <c r="I404" s="95"/>
      <c r="J404" s="160"/>
      <c r="K404" s="95">
        <v>0.4</v>
      </c>
      <c r="L404" s="95">
        <v>0.5</v>
      </c>
      <c r="M404" s="160">
        <v>0.2</v>
      </c>
      <c r="N404" s="179">
        <v>0.17</v>
      </c>
      <c r="O404" s="96">
        <v>1</v>
      </c>
      <c r="P404" s="97">
        <v>180</v>
      </c>
      <c r="Q404" s="96">
        <v>1</v>
      </c>
      <c r="R404" s="161">
        <v>180</v>
      </c>
      <c r="S404" s="148" t="s">
        <v>153</v>
      </c>
      <c r="T404" s="164"/>
      <c r="U404" s="75" t="s">
        <v>491</v>
      </c>
      <c r="V404" s="149">
        <v>1</v>
      </c>
    </row>
    <row r="405" spans="1:22" ht="18" customHeight="1" x14ac:dyDescent="0.35">
      <c r="A405" s="93">
        <v>27</v>
      </c>
      <c r="B405" s="145" t="s">
        <v>508</v>
      </c>
      <c r="C405" s="163">
        <v>76</v>
      </c>
      <c r="D405" s="93" t="s">
        <v>185</v>
      </c>
      <c r="E405" s="93" t="s">
        <v>505</v>
      </c>
      <c r="F405" s="94" t="s">
        <v>78</v>
      </c>
      <c r="G405" s="94" t="s">
        <v>151</v>
      </c>
      <c r="H405" s="95"/>
      <c r="I405" s="95"/>
      <c r="J405" s="160"/>
      <c r="K405" s="95">
        <v>0.5</v>
      </c>
      <c r="L405" s="95">
        <v>0.5</v>
      </c>
      <c r="M405" s="160">
        <v>0.25</v>
      </c>
      <c r="N405" s="179">
        <v>0.19500000000000001</v>
      </c>
      <c r="O405" s="96">
        <v>2</v>
      </c>
      <c r="P405" s="97">
        <v>180</v>
      </c>
      <c r="Q405" s="96">
        <v>1</v>
      </c>
      <c r="R405" s="161">
        <v>360</v>
      </c>
      <c r="S405" s="148" t="s">
        <v>153</v>
      </c>
      <c r="T405" s="164"/>
      <c r="U405" s="75" t="s">
        <v>491</v>
      </c>
      <c r="V405" s="149">
        <v>2</v>
      </c>
    </row>
    <row r="406" spans="1:22" ht="18" customHeight="1" x14ac:dyDescent="0.35">
      <c r="A406" s="93">
        <v>8</v>
      </c>
      <c r="B406" s="145" t="s">
        <v>509</v>
      </c>
      <c r="C406" s="163">
        <v>88</v>
      </c>
      <c r="D406" s="93" t="s">
        <v>185</v>
      </c>
      <c r="E406" s="93" t="s">
        <v>505</v>
      </c>
      <c r="F406" s="94" t="s">
        <v>81</v>
      </c>
      <c r="G406" s="94" t="s">
        <v>151</v>
      </c>
      <c r="H406" s="95"/>
      <c r="I406" s="95"/>
      <c r="J406" s="160"/>
      <c r="K406" s="95">
        <v>0.25</v>
      </c>
      <c r="L406" s="95">
        <v>0.8</v>
      </c>
      <c r="M406" s="160">
        <v>0.2</v>
      </c>
      <c r="N406" s="179">
        <v>0.194523055</v>
      </c>
      <c r="O406" s="96">
        <v>2</v>
      </c>
      <c r="P406" s="97">
        <v>180</v>
      </c>
      <c r="Q406" s="96">
        <v>1</v>
      </c>
      <c r="R406" s="161">
        <v>360</v>
      </c>
      <c r="S406" s="148" t="s">
        <v>153</v>
      </c>
      <c r="T406" s="164"/>
      <c r="U406" s="75" t="s">
        <v>491</v>
      </c>
      <c r="V406" s="149">
        <v>2</v>
      </c>
    </row>
    <row r="407" spans="1:22" ht="18" customHeight="1" x14ac:dyDescent="0.35">
      <c r="A407" s="93">
        <v>11</v>
      </c>
      <c r="B407" s="145" t="s">
        <v>509</v>
      </c>
      <c r="C407" s="163">
        <v>90</v>
      </c>
      <c r="D407" s="93" t="s">
        <v>185</v>
      </c>
      <c r="E407" s="93" t="s">
        <v>505</v>
      </c>
      <c r="F407" s="94" t="s">
        <v>262</v>
      </c>
      <c r="G407" s="94" t="s">
        <v>151</v>
      </c>
      <c r="H407" s="95"/>
      <c r="I407" s="95"/>
      <c r="J407" s="160"/>
      <c r="K407" s="95">
        <v>0.3</v>
      </c>
      <c r="L407" s="95">
        <v>0.6</v>
      </c>
      <c r="M407" s="160">
        <v>0.18</v>
      </c>
      <c r="N407" s="179">
        <v>0.16920625</v>
      </c>
      <c r="O407" s="96">
        <v>2</v>
      </c>
      <c r="P407" s="97">
        <v>180</v>
      </c>
      <c r="Q407" s="96">
        <v>1</v>
      </c>
      <c r="R407" s="161">
        <v>360</v>
      </c>
      <c r="S407" s="148" t="s">
        <v>153</v>
      </c>
      <c r="T407" s="164"/>
      <c r="U407" s="75" t="s">
        <v>491</v>
      </c>
      <c r="V407" s="149">
        <v>2</v>
      </c>
    </row>
    <row r="410" spans="1:22" ht="18" customHeight="1" x14ac:dyDescent="0.35">
      <c r="A410" s="93">
        <v>8</v>
      </c>
      <c r="B410" s="145" t="s">
        <v>552</v>
      </c>
      <c r="C410" s="163">
        <v>61</v>
      </c>
      <c r="D410" s="93" t="s">
        <v>139</v>
      </c>
      <c r="E410" s="93" t="s">
        <v>549</v>
      </c>
      <c r="F410" s="94" t="s">
        <v>78</v>
      </c>
      <c r="G410" s="94" t="s">
        <v>151</v>
      </c>
      <c r="H410" s="95"/>
      <c r="I410" s="95"/>
      <c r="J410" s="160"/>
      <c r="K410" s="95">
        <v>0.4</v>
      </c>
      <c r="L410" s="95">
        <v>0.5</v>
      </c>
      <c r="M410" s="160">
        <v>0.2</v>
      </c>
      <c r="N410" s="179">
        <v>0.15999999999999998</v>
      </c>
      <c r="O410" s="96">
        <v>2</v>
      </c>
      <c r="P410" s="97">
        <v>180</v>
      </c>
      <c r="Q410" s="96">
        <v>1</v>
      </c>
      <c r="R410" s="161">
        <v>360</v>
      </c>
      <c r="S410" s="148" t="s">
        <v>153</v>
      </c>
      <c r="T410" s="164"/>
      <c r="U410" s="75" t="s">
        <v>157</v>
      </c>
      <c r="V410" s="149">
        <v>2</v>
      </c>
    </row>
    <row r="411" spans="1:22" ht="18" customHeight="1" x14ac:dyDescent="0.35">
      <c r="A411" s="93">
        <v>30</v>
      </c>
      <c r="B411" s="145" t="s">
        <v>552</v>
      </c>
      <c r="C411" s="163">
        <v>82</v>
      </c>
      <c r="D411" s="93" t="s">
        <v>139</v>
      </c>
      <c r="E411" s="93" t="s">
        <v>549</v>
      </c>
      <c r="F411" s="94" t="s">
        <v>537</v>
      </c>
      <c r="G411" s="94" t="s">
        <v>151</v>
      </c>
      <c r="H411" s="95"/>
      <c r="I411" s="95"/>
      <c r="J411" s="160"/>
      <c r="K411" s="95">
        <v>0.25</v>
      </c>
      <c r="L411" s="95">
        <v>0.8</v>
      </c>
      <c r="M411" s="160">
        <v>0.2</v>
      </c>
      <c r="N411" s="179">
        <v>0.16499999999999998</v>
      </c>
      <c r="O411" s="96">
        <v>2</v>
      </c>
      <c r="P411" s="97">
        <v>180</v>
      </c>
      <c r="Q411" s="96">
        <v>1</v>
      </c>
      <c r="R411" s="161">
        <v>360</v>
      </c>
      <c r="S411" s="148" t="s">
        <v>153</v>
      </c>
      <c r="T411" s="164"/>
      <c r="U411" s="75" t="s">
        <v>157</v>
      </c>
      <c r="V411" s="149">
        <v>2</v>
      </c>
    </row>
    <row r="412" spans="1:22" ht="18" customHeight="1" x14ac:dyDescent="0.35">
      <c r="A412" s="93">
        <v>15</v>
      </c>
      <c r="B412" s="145" t="s">
        <v>560</v>
      </c>
      <c r="C412" s="163">
        <v>13</v>
      </c>
      <c r="D412" s="93" t="s">
        <v>172</v>
      </c>
      <c r="E412" s="93" t="s">
        <v>561</v>
      </c>
      <c r="F412" s="94" t="s">
        <v>525</v>
      </c>
      <c r="G412" s="94" t="s">
        <v>151</v>
      </c>
      <c r="H412" s="95"/>
      <c r="I412" s="95"/>
      <c r="J412" s="160"/>
      <c r="K412" s="95">
        <v>0.4</v>
      </c>
      <c r="L412" s="95">
        <v>0.7</v>
      </c>
      <c r="M412" s="160">
        <v>0.27999999999999997</v>
      </c>
      <c r="N412" s="179">
        <v>0.23682499999999995</v>
      </c>
      <c r="O412" s="96">
        <v>2</v>
      </c>
      <c r="P412" s="97">
        <v>180</v>
      </c>
      <c r="Q412" s="96">
        <v>1</v>
      </c>
      <c r="R412" s="161">
        <v>360</v>
      </c>
      <c r="S412" s="148" t="s">
        <v>153</v>
      </c>
      <c r="U412" s="75" t="s">
        <v>67</v>
      </c>
      <c r="V412" s="149">
        <v>2</v>
      </c>
    </row>
    <row r="413" spans="1:22" ht="18" customHeight="1" x14ac:dyDescent="0.35">
      <c r="A413" s="93">
        <v>17</v>
      </c>
      <c r="B413" s="145" t="s">
        <v>562</v>
      </c>
      <c r="C413" s="163">
        <v>13</v>
      </c>
      <c r="D413" s="93" t="s">
        <v>172</v>
      </c>
      <c r="E413" s="93" t="s">
        <v>563</v>
      </c>
      <c r="F413" s="94" t="s">
        <v>564</v>
      </c>
      <c r="G413" s="94" t="s">
        <v>151</v>
      </c>
      <c r="H413" s="95"/>
      <c r="I413" s="95"/>
      <c r="J413" s="160"/>
      <c r="K413" s="95">
        <v>0.4</v>
      </c>
      <c r="L413" s="95">
        <v>0.4</v>
      </c>
      <c r="M413" s="160">
        <v>0.16000000000000003</v>
      </c>
      <c r="N413" s="179">
        <v>0.15554434000000003</v>
      </c>
      <c r="O413" s="96">
        <v>2</v>
      </c>
      <c r="P413" s="97">
        <v>180</v>
      </c>
      <c r="Q413" s="96">
        <v>1</v>
      </c>
      <c r="R413" s="161">
        <v>360</v>
      </c>
      <c r="S413" s="148" t="s">
        <v>153</v>
      </c>
      <c r="T413" s="164"/>
      <c r="U413" s="75" t="s">
        <v>67</v>
      </c>
      <c r="V413" s="149">
        <v>2</v>
      </c>
    </row>
    <row r="414" spans="1:22" ht="18" customHeight="1" x14ac:dyDescent="0.35">
      <c r="A414" s="93">
        <v>22</v>
      </c>
      <c r="B414" s="145" t="s">
        <v>562</v>
      </c>
      <c r="C414" s="163">
        <v>17</v>
      </c>
      <c r="D414" s="93" t="s">
        <v>172</v>
      </c>
      <c r="E414" s="93" t="s">
        <v>563</v>
      </c>
      <c r="F414" s="94" t="s">
        <v>565</v>
      </c>
      <c r="G414" s="94" t="s">
        <v>151</v>
      </c>
      <c r="H414" s="95"/>
      <c r="I414" s="95"/>
      <c r="J414" s="160"/>
      <c r="K414" s="95">
        <v>0.3</v>
      </c>
      <c r="L414" s="95">
        <v>0.7</v>
      </c>
      <c r="M414" s="160">
        <v>0.21</v>
      </c>
      <c r="N414" s="179">
        <v>0.166825</v>
      </c>
      <c r="O414" s="96">
        <v>2</v>
      </c>
      <c r="P414" s="97">
        <v>180</v>
      </c>
      <c r="Q414" s="96">
        <v>1</v>
      </c>
      <c r="R414" s="161">
        <v>360</v>
      </c>
      <c r="S414" s="148" t="s">
        <v>153</v>
      </c>
      <c r="U414" s="75" t="s">
        <v>67</v>
      </c>
      <c r="V414" s="149">
        <v>2</v>
      </c>
    </row>
    <row r="415" spans="1:22" ht="18" customHeight="1" x14ac:dyDescent="0.35">
      <c r="A415" s="93">
        <v>33</v>
      </c>
      <c r="B415" s="145" t="s">
        <v>562</v>
      </c>
      <c r="C415" s="163">
        <v>25</v>
      </c>
      <c r="D415" s="93" t="s">
        <v>172</v>
      </c>
      <c r="E415" s="93" t="s">
        <v>563</v>
      </c>
      <c r="F415" s="94" t="s">
        <v>565</v>
      </c>
      <c r="G415" s="94" t="s">
        <v>151</v>
      </c>
      <c r="H415" s="95"/>
      <c r="I415" s="95"/>
      <c r="J415" s="160"/>
      <c r="K415" s="95">
        <v>0.4</v>
      </c>
      <c r="L415" s="95">
        <v>0.5</v>
      </c>
      <c r="M415" s="160">
        <v>0.2</v>
      </c>
      <c r="N415" s="179">
        <v>0.16</v>
      </c>
      <c r="O415" s="96">
        <v>2</v>
      </c>
      <c r="P415" s="97">
        <v>180</v>
      </c>
      <c r="Q415" s="96">
        <v>1</v>
      </c>
      <c r="R415" s="161">
        <v>360</v>
      </c>
      <c r="S415" s="148" t="s">
        <v>153</v>
      </c>
      <c r="T415" s="164"/>
      <c r="U415" s="75" t="s">
        <v>67</v>
      </c>
      <c r="V415" s="149">
        <v>2</v>
      </c>
    </row>
    <row r="416" spans="1:22" ht="18" customHeight="1" x14ac:dyDescent="0.35">
      <c r="A416" s="93">
        <v>23</v>
      </c>
      <c r="B416" s="145" t="s">
        <v>566</v>
      </c>
      <c r="C416" s="163">
        <v>49</v>
      </c>
      <c r="D416" s="93" t="s">
        <v>172</v>
      </c>
      <c r="E416" s="93" t="s">
        <v>563</v>
      </c>
      <c r="F416" s="94" t="s">
        <v>524</v>
      </c>
      <c r="G416" s="94" t="s">
        <v>151</v>
      </c>
      <c r="H416" s="95"/>
      <c r="I416" s="95"/>
      <c r="J416" s="160"/>
      <c r="K416" s="95">
        <v>0.25</v>
      </c>
      <c r="L416" s="95">
        <v>0.7</v>
      </c>
      <c r="M416" s="160">
        <v>0.17499999999999999</v>
      </c>
      <c r="N416" s="179">
        <v>0.16322499999999998</v>
      </c>
      <c r="O416" s="96">
        <v>2</v>
      </c>
      <c r="P416" s="97">
        <v>180</v>
      </c>
      <c r="Q416" s="96">
        <v>1</v>
      </c>
      <c r="R416" s="161">
        <v>360</v>
      </c>
      <c r="S416" s="148" t="s">
        <v>153</v>
      </c>
      <c r="U416" s="75" t="s">
        <v>67</v>
      </c>
      <c r="V416" s="149">
        <v>2</v>
      </c>
    </row>
    <row r="417" spans="1:22" ht="18" customHeight="1" x14ac:dyDescent="0.35">
      <c r="A417" s="93">
        <v>10</v>
      </c>
      <c r="B417" s="145" t="s">
        <v>570</v>
      </c>
      <c r="C417" s="163"/>
      <c r="D417" s="93" t="s">
        <v>172</v>
      </c>
      <c r="E417" s="93" t="s">
        <v>571</v>
      </c>
      <c r="F417" s="94" t="s">
        <v>537</v>
      </c>
      <c r="G417" s="94" t="s">
        <v>151</v>
      </c>
      <c r="H417" s="95"/>
      <c r="I417" s="95"/>
      <c r="J417" s="160"/>
      <c r="K417" s="95">
        <v>0.5</v>
      </c>
      <c r="L417" s="95">
        <v>1.08</v>
      </c>
      <c r="M417" s="160">
        <v>0.54</v>
      </c>
      <c r="N417" s="179">
        <v>0.23018750000000004</v>
      </c>
      <c r="O417" s="96">
        <v>1</v>
      </c>
      <c r="P417" s="97">
        <v>180</v>
      </c>
      <c r="Q417" s="96">
        <v>1</v>
      </c>
      <c r="R417" s="161">
        <v>180</v>
      </c>
      <c r="S417" s="148" t="s">
        <v>153</v>
      </c>
      <c r="U417" s="75" t="s">
        <v>157</v>
      </c>
      <c r="V417" s="149">
        <v>1</v>
      </c>
    </row>
    <row r="418" spans="1:22" ht="18" customHeight="1" x14ac:dyDescent="0.35">
      <c r="A418" s="93">
        <v>21</v>
      </c>
      <c r="B418" s="145" t="s">
        <v>580</v>
      </c>
      <c r="C418" s="163">
        <v>16</v>
      </c>
      <c r="D418" s="93" t="s">
        <v>72</v>
      </c>
      <c r="E418" s="93" t="s">
        <v>581</v>
      </c>
      <c r="F418" s="94" t="s">
        <v>78</v>
      </c>
      <c r="G418" s="94" t="s">
        <v>151</v>
      </c>
      <c r="H418" s="95"/>
      <c r="I418" s="95"/>
      <c r="J418" s="160"/>
      <c r="K418" s="95">
        <v>0.4</v>
      </c>
      <c r="L418" s="95">
        <v>0.6</v>
      </c>
      <c r="M418" s="160">
        <v>0.24</v>
      </c>
      <c r="N418" s="179">
        <v>0.16973466999999995</v>
      </c>
      <c r="O418" s="96">
        <v>2</v>
      </c>
      <c r="P418" s="97">
        <v>180</v>
      </c>
      <c r="Q418" s="96">
        <v>1</v>
      </c>
      <c r="R418" s="161">
        <v>360</v>
      </c>
      <c r="S418" s="148" t="s">
        <v>153</v>
      </c>
      <c r="T418" s="164"/>
      <c r="U418" s="75" t="s">
        <v>157</v>
      </c>
      <c r="V418" s="149">
        <v>2</v>
      </c>
    </row>
    <row r="419" spans="1:22" ht="18" customHeight="1" x14ac:dyDescent="0.35">
      <c r="A419" s="93">
        <v>12</v>
      </c>
      <c r="B419" s="145" t="s">
        <v>583</v>
      </c>
      <c r="C419" s="163">
        <v>9</v>
      </c>
      <c r="D419" s="93" t="s">
        <v>80</v>
      </c>
      <c r="E419" s="93" t="s">
        <v>581</v>
      </c>
      <c r="F419" s="94" t="s">
        <v>78</v>
      </c>
      <c r="G419" s="94" t="s">
        <v>151</v>
      </c>
      <c r="H419" s="95"/>
      <c r="I419" s="95"/>
      <c r="J419" s="160"/>
      <c r="K419" s="95">
        <v>0.4</v>
      </c>
      <c r="L419" s="95">
        <v>0.6</v>
      </c>
      <c r="M419" s="160">
        <v>0.24</v>
      </c>
      <c r="N419" s="179">
        <v>0.22999999999999998</v>
      </c>
      <c r="O419" s="96">
        <v>2</v>
      </c>
      <c r="P419" s="97">
        <v>180</v>
      </c>
      <c r="Q419" s="96">
        <v>1</v>
      </c>
      <c r="R419" s="161">
        <v>360</v>
      </c>
      <c r="S419" s="148" t="s">
        <v>153</v>
      </c>
      <c r="U419" s="75" t="s">
        <v>157</v>
      </c>
      <c r="V419" s="149">
        <v>2</v>
      </c>
    </row>
    <row r="420" spans="1:22" ht="18" customHeight="1" x14ac:dyDescent="0.35">
      <c r="A420" s="93">
        <v>18</v>
      </c>
      <c r="B420" s="145" t="s">
        <v>584</v>
      </c>
      <c r="C420" s="163">
        <v>14</v>
      </c>
      <c r="D420" s="93" t="s">
        <v>124</v>
      </c>
      <c r="E420" s="93" t="s">
        <v>581</v>
      </c>
      <c r="F420" s="94" t="s">
        <v>78</v>
      </c>
      <c r="G420" s="94" t="s">
        <v>151</v>
      </c>
      <c r="H420" s="95"/>
      <c r="I420" s="95"/>
      <c r="J420" s="160"/>
      <c r="K420" s="95">
        <v>0.4</v>
      </c>
      <c r="L420" s="95">
        <v>0.5</v>
      </c>
      <c r="M420" s="160">
        <v>0.2</v>
      </c>
      <c r="N420" s="179">
        <v>0.185</v>
      </c>
      <c r="O420" s="96">
        <v>2</v>
      </c>
      <c r="P420" s="97">
        <v>180</v>
      </c>
      <c r="Q420" s="96">
        <v>1</v>
      </c>
      <c r="R420" s="161">
        <v>360</v>
      </c>
      <c r="S420" s="148" t="s">
        <v>153</v>
      </c>
      <c r="U420" s="75" t="s">
        <v>157</v>
      </c>
      <c r="V420" s="149">
        <v>2</v>
      </c>
    </row>
    <row r="421" spans="1:22" ht="18" customHeight="1" x14ac:dyDescent="0.35">
      <c r="A421" s="93">
        <v>10</v>
      </c>
      <c r="B421" s="145" t="s">
        <v>585</v>
      </c>
      <c r="C421" s="163">
        <v>9</v>
      </c>
      <c r="D421" s="93" t="s">
        <v>532</v>
      </c>
      <c r="E421" s="93" t="s">
        <v>586</v>
      </c>
      <c r="F421" s="94" t="s">
        <v>263</v>
      </c>
      <c r="G421" s="94" t="s">
        <v>151</v>
      </c>
      <c r="H421" s="95"/>
      <c r="I421" s="95"/>
      <c r="J421" s="160"/>
      <c r="K421" s="95">
        <v>0.4</v>
      </c>
      <c r="L421" s="95">
        <v>0.6</v>
      </c>
      <c r="M421" s="160">
        <v>0.24</v>
      </c>
      <c r="N421" s="179">
        <v>0.21761650999999999</v>
      </c>
      <c r="O421" s="96">
        <v>1</v>
      </c>
      <c r="P421" s="97">
        <v>180</v>
      </c>
      <c r="Q421" s="96">
        <v>1</v>
      </c>
      <c r="R421" s="161">
        <v>180</v>
      </c>
      <c r="S421" s="148" t="s">
        <v>153</v>
      </c>
      <c r="T421" s="164"/>
      <c r="U421" s="75" t="s">
        <v>157</v>
      </c>
      <c r="V421" s="149">
        <v>1</v>
      </c>
    </row>
    <row r="422" spans="1:22" ht="18" customHeight="1" x14ac:dyDescent="0.35">
      <c r="A422" s="93">
        <v>18</v>
      </c>
      <c r="B422" s="145" t="s">
        <v>585</v>
      </c>
      <c r="C422" s="163">
        <v>16</v>
      </c>
      <c r="D422" s="93" t="s">
        <v>532</v>
      </c>
      <c r="E422" s="93" t="s">
        <v>586</v>
      </c>
      <c r="F422" s="94" t="s">
        <v>461</v>
      </c>
      <c r="G422" s="94" t="s">
        <v>151</v>
      </c>
      <c r="H422" s="95"/>
      <c r="I422" s="95"/>
      <c r="J422" s="160"/>
      <c r="K422" s="95">
        <v>0.3</v>
      </c>
      <c r="L422" s="95">
        <v>0.8</v>
      </c>
      <c r="M422" s="160">
        <v>0.24</v>
      </c>
      <c r="N422" s="179">
        <v>0.22233749999999999</v>
      </c>
      <c r="O422" s="96">
        <v>1</v>
      </c>
      <c r="P422" s="97">
        <v>180</v>
      </c>
      <c r="Q422" s="96">
        <v>1</v>
      </c>
      <c r="R422" s="161">
        <v>180</v>
      </c>
      <c r="S422" s="148" t="s">
        <v>153</v>
      </c>
      <c r="U422" s="75" t="s">
        <v>157</v>
      </c>
      <c r="V422" s="149">
        <v>1</v>
      </c>
    </row>
    <row r="423" spans="1:22" ht="18" customHeight="1" x14ac:dyDescent="0.35">
      <c r="A423" s="93">
        <v>14</v>
      </c>
      <c r="B423" s="145" t="s">
        <v>587</v>
      </c>
      <c r="C423" s="163">
        <v>13</v>
      </c>
      <c r="D423" s="93" t="s">
        <v>229</v>
      </c>
      <c r="E423" s="93" t="s">
        <v>586</v>
      </c>
      <c r="F423" s="94" t="s">
        <v>263</v>
      </c>
      <c r="G423" s="94" t="s">
        <v>151</v>
      </c>
      <c r="H423" s="95"/>
      <c r="I423" s="95"/>
      <c r="J423" s="160"/>
      <c r="K423" s="95">
        <v>0.4</v>
      </c>
      <c r="L423" s="95">
        <v>0.5</v>
      </c>
      <c r="M423" s="160">
        <v>0.2</v>
      </c>
      <c r="N423" s="179">
        <v>0.16753868</v>
      </c>
      <c r="O423" s="96">
        <v>1</v>
      </c>
      <c r="P423" s="97">
        <v>180</v>
      </c>
      <c r="Q423" s="96">
        <v>1</v>
      </c>
      <c r="R423" s="161">
        <v>180</v>
      </c>
      <c r="S423" s="148" t="s">
        <v>153</v>
      </c>
      <c r="T423" s="164"/>
      <c r="U423" s="75" t="s">
        <v>157</v>
      </c>
      <c r="V423" s="149">
        <v>1</v>
      </c>
    </row>
    <row r="424" spans="1:22" ht="18" customHeight="1" x14ac:dyDescent="0.35">
      <c r="A424" s="93">
        <v>22</v>
      </c>
      <c r="B424" s="145" t="s">
        <v>587</v>
      </c>
      <c r="C424" s="163">
        <v>20</v>
      </c>
      <c r="D424" s="93" t="s">
        <v>229</v>
      </c>
      <c r="E424" s="93" t="s">
        <v>586</v>
      </c>
      <c r="F424" s="94" t="s">
        <v>461</v>
      </c>
      <c r="G424" s="94" t="s">
        <v>151</v>
      </c>
      <c r="H424" s="95"/>
      <c r="I424" s="95"/>
      <c r="J424" s="160"/>
      <c r="K424" s="95">
        <v>0.3</v>
      </c>
      <c r="L424" s="95">
        <v>0.8</v>
      </c>
      <c r="M424" s="160">
        <v>0.24</v>
      </c>
      <c r="N424" s="179">
        <v>0.22233749999999999</v>
      </c>
      <c r="O424" s="96">
        <v>1</v>
      </c>
      <c r="P424" s="97">
        <v>180</v>
      </c>
      <c r="Q424" s="96">
        <v>1</v>
      </c>
      <c r="R424" s="161">
        <v>180</v>
      </c>
      <c r="S424" s="148" t="s">
        <v>153</v>
      </c>
      <c r="U424" s="75" t="s">
        <v>157</v>
      </c>
      <c r="V424" s="149">
        <v>1</v>
      </c>
    </row>
    <row r="425" spans="1:22" ht="18" customHeight="1" x14ac:dyDescent="0.35">
      <c r="A425" s="93">
        <v>10</v>
      </c>
      <c r="B425" s="145" t="s">
        <v>588</v>
      </c>
      <c r="C425" s="163">
        <v>9</v>
      </c>
      <c r="D425" s="93" t="s">
        <v>452</v>
      </c>
      <c r="E425" s="93" t="s">
        <v>586</v>
      </c>
      <c r="F425" s="94" t="s">
        <v>263</v>
      </c>
      <c r="G425" s="94" t="s">
        <v>151</v>
      </c>
      <c r="H425" s="95"/>
      <c r="I425" s="95"/>
      <c r="J425" s="160"/>
      <c r="K425" s="95">
        <v>0.4</v>
      </c>
      <c r="L425" s="95">
        <v>0.6</v>
      </c>
      <c r="M425" s="160">
        <v>0.24</v>
      </c>
      <c r="N425" s="179">
        <v>0.21761650999999999</v>
      </c>
      <c r="O425" s="96">
        <v>1</v>
      </c>
      <c r="P425" s="97">
        <v>180</v>
      </c>
      <c r="Q425" s="96">
        <v>1</v>
      </c>
      <c r="R425" s="161">
        <v>180</v>
      </c>
      <c r="S425" s="148" t="s">
        <v>153</v>
      </c>
      <c r="T425" s="164"/>
      <c r="U425" s="75" t="s">
        <v>157</v>
      </c>
      <c r="V425" s="149">
        <v>1</v>
      </c>
    </row>
    <row r="426" spans="1:22" ht="18" customHeight="1" x14ac:dyDescent="0.35">
      <c r="A426" s="93">
        <v>18</v>
      </c>
      <c r="B426" s="145" t="s">
        <v>588</v>
      </c>
      <c r="C426" s="163">
        <v>16</v>
      </c>
      <c r="D426" s="93" t="s">
        <v>452</v>
      </c>
      <c r="E426" s="93" t="s">
        <v>586</v>
      </c>
      <c r="F426" s="94" t="s">
        <v>461</v>
      </c>
      <c r="G426" s="94" t="s">
        <v>151</v>
      </c>
      <c r="H426" s="95"/>
      <c r="I426" s="95"/>
      <c r="J426" s="160"/>
      <c r="K426" s="95">
        <v>0.3</v>
      </c>
      <c r="L426" s="95">
        <v>0.8</v>
      </c>
      <c r="M426" s="160">
        <v>0.24</v>
      </c>
      <c r="N426" s="179">
        <v>0.22233749999999999</v>
      </c>
      <c r="O426" s="96">
        <v>1</v>
      </c>
      <c r="P426" s="97">
        <v>180</v>
      </c>
      <c r="Q426" s="96">
        <v>1</v>
      </c>
      <c r="R426" s="161">
        <v>180</v>
      </c>
      <c r="S426" s="148" t="s">
        <v>153</v>
      </c>
      <c r="U426" s="75" t="s">
        <v>157</v>
      </c>
      <c r="V426" s="149">
        <v>1</v>
      </c>
    </row>
    <row r="427" spans="1:22" ht="18" customHeight="1" x14ac:dyDescent="0.35">
      <c r="A427" s="93">
        <v>12</v>
      </c>
      <c r="B427" s="145" t="s">
        <v>589</v>
      </c>
      <c r="C427" s="163">
        <v>10</v>
      </c>
      <c r="D427" s="93" t="s">
        <v>376</v>
      </c>
      <c r="E427" s="93" t="s">
        <v>590</v>
      </c>
      <c r="F427" s="94" t="s">
        <v>263</v>
      </c>
      <c r="G427" s="94" t="s">
        <v>151</v>
      </c>
      <c r="H427" s="95"/>
      <c r="I427" s="95"/>
      <c r="J427" s="160"/>
      <c r="K427" s="95">
        <v>0.4</v>
      </c>
      <c r="L427" s="95">
        <v>0.5</v>
      </c>
      <c r="M427" s="160">
        <v>0.2</v>
      </c>
      <c r="N427" s="179">
        <v>0.18703101499999999</v>
      </c>
      <c r="O427" s="96">
        <v>1</v>
      </c>
      <c r="P427" s="97">
        <v>180</v>
      </c>
      <c r="Q427" s="96">
        <v>1</v>
      </c>
      <c r="R427" s="161">
        <v>180</v>
      </c>
      <c r="S427" s="148" t="s">
        <v>153</v>
      </c>
      <c r="T427" s="164"/>
      <c r="U427" s="75" t="s">
        <v>157</v>
      </c>
      <c r="V427" s="149">
        <v>1</v>
      </c>
    </row>
    <row r="430" spans="1:22" ht="18" customHeight="1" x14ac:dyDescent="0.35">
      <c r="A430" s="93">
        <v>19</v>
      </c>
      <c r="B430" s="145" t="s">
        <v>601</v>
      </c>
      <c r="C430" s="163"/>
      <c r="D430" s="93" t="s">
        <v>120</v>
      </c>
      <c r="E430" s="193" t="s">
        <v>602</v>
      </c>
      <c r="F430" s="94" t="s">
        <v>385</v>
      </c>
      <c r="G430" s="94" t="s">
        <v>151</v>
      </c>
      <c r="H430" s="95"/>
      <c r="I430" s="95"/>
      <c r="J430" s="160"/>
      <c r="K430" s="95">
        <v>0.3</v>
      </c>
      <c r="L430" s="95">
        <v>0.85</v>
      </c>
      <c r="M430" s="160">
        <v>0.255</v>
      </c>
      <c r="N430" s="160">
        <v>0.214800935</v>
      </c>
      <c r="O430" s="96">
        <v>2</v>
      </c>
      <c r="P430" s="97">
        <v>180</v>
      </c>
      <c r="Q430" s="96">
        <v>1</v>
      </c>
      <c r="R430" s="161">
        <v>360</v>
      </c>
      <c r="S430" s="148" t="s">
        <v>153</v>
      </c>
      <c r="T430" s="164"/>
      <c r="U430" s="75" t="s">
        <v>157</v>
      </c>
      <c r="V430" s="149">
        <v>2</v>
      </c>
    </row>
    <row r="431" spans="1:22" ht="18" customHeight="1" x14ac:dyDescent="0.35">
      <c r="A431" s="93">
        <v>28</v>
      </c>
      <c r="B431" s="145" t="s">
        <v>621</v>
      </c>
      <c r="C431" s="163"/>
      <c r="D431" s="93" t="s">
        <v>454</v>
      </c>
      <c r="E431" s="194" t="s">
        <v>622</v>
      </c>
      <c r="F431" s="94" t="s">
        <v>515</v>
      </c>
      <c r="G431" s="94" t="s">
        <v>151</v>
      </c>
      <c r="H431" s="95"/>
      <c r="I431" s="95"/>
      <c r="J431" s="160"/>
      <c r="K431" s="95">
        <v>0.2</v>
      </c>
      <c r="L431" s="95">
        <v>1</v>
      </c>
      <c r="M431" s="160">
        <v>0.2</v>
      </c>
      <c r="N431" s="192">
        <v>0.16920400999999999</v>
      </c>
      <c r="O431" s="96">
        <v>2</v>
      </c>
      <c r="P431" s="97">
        <v>180</v>
      </c>
      <c r="Q431" s="96">
        <v>1</v>
      </c>
      <c r="R431" s="161">
        <v>360</v>
      </c>
      <c r="S431" s="148" t="s">
        <v>153</v>
      </c>
      <c r="T431" s="125" t="s">
        <v>621</v>
      </c>
      <c r="U431" s="75" t="s">
        <v>67</v>
      </c>
      <c r="V431" s="149">
        <v>2</v>
      </c>
    </row>
    <row r="432" spans="1:22" ht="18" customHeight="1" x14ac:dyDescent="0.35">
      <c r="A432" s="93">
        <v>31</v>
      </c>
      <c r="B432" s="145" t="s">
        <v>621</v>
      </c>
      <c r="C432" s="163"/>
      <c r="D432" s="93" t="s">
        <v>454</v>
      </c>
      <c r="E432" s="194" t="s">
        <v>622</v>
      </c>
      <c r="F432" s="94" t="s">
        <v>515</v>
      </c>
      <c r="G432" s="94" t="s">
        <v>151</v>
      </c>
      <c r="H432" s="95"/>
      <c r="I432" s="95"/>
      <c r="J432" s="160"/>
      <c r="K432" s="95">
        <v>0.25</v>
      </c>
      <c r="L432" s="95">
        <v>0.8</v>
      </c>
      <c r="M432" s="160">
        <v>0.2</v>
      </c>
      <c r="N432" s="192">
        <v>0.16999999999999998</v>
      </c>
      <c r="O432" s="96">
        <v>2</v>
      </c>
      <c r="P432" s="97">
        <v>180</v>
      </c>
      <c r="Q432" s="96">
        <v>1</v>
      </c>
      <c r="R432" s="161">
        <v>360</v>
      </c>
      <c r="S432" s="148" t="s">
        <v>153</v>
      </c>
      <c r="T432" s="125" t="s">
        <v>621</v>
      </c>
      <c r="U432" s="75" t="s">
        <v>67</v>
      </c>
      <c r="V432" s="149">
        <v>2</v>
      </c>
    </row>
    <row r="433" spans="1:22" ht="18" customHeight="1" x14ac:dyDescent="0.35">
      <c r="A433" s="93">
        <v>11</v>
      </c>
      <c r="B433" s="145" t="s">
        <v>623</v>
      </c>
      <c r="C433" s="163"/>
      <c r="D433" s="93" t="s">
        <v>133</v>
      </c>
      <c r="E433" s="194" t="s">
        <v>624</v>
      </c>
      <c r="F433" s="94" t="s">
        <v>137</v>
      </c>
      <c r="G433" s="94" t="s">
        <v>151</v>
      </c>
      <c r="H433" s="95"/>
      <c r="I433" s="95"/>
      <c r="J433" s="160"/>
      <c r="K433" s="95">
        <v>0.4</v>
      </c>
      <c r="L433" s="95">
        <v>0.5</v>
      </c>
      <c r="M433" s="160">
        <v>0.2</v>
      </c>
      <c r="N433" s="160">
        <v>0.15682500000000002</v>
      </c>
      <c r="O433" s="96">
        <v>1</v>
      </c>
      <c r="P433" s="97">
        <v>180</v>
      </c>
      <c r="Q433" s="96">
        <v>1</v>
      </c>
      <c r="R433" s="161">
        <v>180</v>
      </c>
      <c r="S433" s="148" t="s">
        <v>153</v>
      </c>
      <c r="T433" s="125" t="s">
        <v>623</v>
      </c>
      <c r="U433" s="75" t="s">
        <v>67</v>
      </c>
      <c r="V433" s="149">
        <v>1</v>
      </c>
    </row>
    <row r="434" spans="1:22" ht="18" customHeight="1" x14ac:dyDescent="0.35">
      <c r="A434" s="93">
        <v>14</v>
      </c>
      <c r="B434" s="145" t="s">
        <v>623</v>
      </c>
      <c r="C434" s="163"/>
      <c r="D434" s="93" t="s">
        <v>133</v>
      </c>
      <c r="E434" s="194" t="s">
        <v>624</v>
      </c>
      <c r="F434" s="94" t="s">
        <v>137</v>
      </c>
      <c r="G434" s="94" t="s">
        <v>151</v>
      </c>
      <c r="H434" s="95"/>
      <c r="I434" s="95"/>
      <c r="J434" s="160"/>
      <c r="K434" s="95">
        <v>0.5</v>
      </c>
      <c r="L434" s="95">
        <v>0.5</v>
      </c>
      <c r="M434" s="160">
        <v>0.25</v>
      </c>
      <c r="N434" s="160">
        <v>0.210259375</v>
      </c>
      <c r="O434" s="96">
        <v>1</v>
      </c>
      <c r="P434" s="97">
        <v>180</v>
      </c>
      <c r="Q434" s="96">
        <v>1</v>
      </c>
      <c r="R434" s="161">
        <v>180</v>
      </c>
      <c r="S434" s="148" t="s">
        <v>153</v>
      </c>
      <c r="T434" s="125" t="s">
        <v>623</v>
      </c>
      <c r="U434" s="75" t="s">
        <v>67</v>
      </c>
      <c r="V434" s="149">
        <v>1</v>
      </c>
    </row>
    <row r="435" spans="1:22" ht="18" customHeight="1" x14ac:dyDescent="0.35">
      <c r="A435" s="93">
        <v>17</v>
      </c>
      <c r="B435" s="145" t="s">
        <v>623</v>
      </c>
      <c r="C435" s="163"/>
      <c r="D435" s="93" t="s">
        <v>133</v>
      </c>
      <c r="E435" s="194" t="s">
        <v>624</v>
      </c>
      <c r="F435" s="94" t="s">
        <v>137</v>
      </c>
      <c r="G435" s="94" t="s">
        <v>151</v>
      </c>
      <c r="H435" s="95"/>
      <c r="I435" s="95"/>
      <c r="J435" s="160"/>
      <c r="K435" s="95">
        <v>0.45</v>
      </c>
      <c r="L435" s="95">
        <v>0.5</v>
      </c>
      <c r="M435" s="160">
        <v>0.22500000000000001</v>
      </c>
      <c r="N435" s="160">
        <v>0.19359999999999999</v>
      </c>
      <c r="O435" s="96">
        <v>1</v>
      </c>
      <c r="P435" s="97">
        <v>180</v>
      </c>
      <c r="Q435" s="96">
        <v>1</v>
      </c>
      <c r="R435" s="161">
        <v>180</v>
      </c>
      <c r="S435" s="148" t="s">
        <v>153</v>
      </c>
      <c r="T435" s="125" t="s">
        <v>623</v>
      </c>
      <c r="U435" s="75" t="s">
        <v>67</v>
      </c>
      <c r="V435" s="149">
        <v>1</v>
      </c>
    </row>
    <row r="436" spans="1:22" ht="18" customHeight="1" x14ac:dyDescent="0.35">
      <c r="A436" s="93">
        <v>12</v>
      </c>
      <c r="B436" s="145" t="s">
        <v>625</v>
      </c>
      <c r="C436" s="163"/>
      <c r="D436" s="93" t="s">
        <v>124</v>
      </c>
      <c r="E436" s="194" t="s">
        <v>626</v>
      </c>
      <c r="F436" s="94" t="s">
        <v>278</v>
      </c>
      <c r="G436" s="94" t="s">
        <v>151</v>
      </c>
      <c r="H436" s="95"/>
      <c r="I436" s="95"/>
      <c r="J436" s="160"/>
      <c r="K436" s="95">
        <v>0.4</v>
      </c>
      <c r="L436" s="95">
        <v>0.6</v>
      </c>
      <c r="M436" s="160">
        <v>0.24</v>
      </c>
      <c r="N436" s="160">
        <v>0.21512334999999996</v>
      </c>
      <c r="O436" s="96">
        <v>1</v>
      </c>
      <c r="P436" s="97">
        <v>180</v>
      </c>
      <c r="Q436" s="96">
        <v>1</v>
      </c>
      <c r="R436" s="161">
        <v>180</v>
      </c>
      <c r="S436" s="148" t="s">
        <v>153</v>
      </c>
      <c r="T436" s="125" t="s">
        <v>625</v>
      </c>
      <c r="U436" s="75" t="s">
        <v>157</v>
      </c>
      <c r="V436" s="149">
        <v>1</v>
      </c>
    </row>
    <row r="437" spans="1:22" ht="18" customHeight="1" x14ac:dyDescent="0.35">
      <c r="A437" s="93">
        <v>22</v>
      </c>
      <c r="B437" s="145" t="s">
        <v>625</v>
      </c>
      <c r="C437" s="163"/>
      <c r="D437" s="93" t="s">
        <v>124</v>
      </c>
      <c r="E437" s="194" t="s">
        <v>626</v>
      </c>
      <c r="F437" s="94" t="s">
        <v>166</v>
      </c>
      <c r="G437" s="94" t="s">
        <v>151</v>
      </c>
      <c r="H437" s="95"/>
      <c r="I437" s="95"/>
      <c r="J437" s="160"/>
      <c r="K437" s="95">
        <v>0.28000000000000003</v>
      </c>
      <c r="L437" s="95">
        <v>0.8</v>
      </c>
      <c r="M437" s="160">
        <v>0.22400000000000003</v>
      </c>
      <c r="N437" s="160">
        <v>0.20633750000000003</v>
      </c>
      <c r="O437" s="96">
        <v>1</v>
      </c>
      <c r="P437" s="97">
        <v>180</v>
      </c>
      <c r="Q437" s="96">
        <v>1</v>
      </c>
      <c r="R437" s="161">
        <v>180</v>
      </c>
      <c r="S437" s="148" t="s">
        <v>153</v>
      </c>
      <c r="T437" s="125" t="s">
        <v>625</v>
      </c>
      <c r="U437" s="75" t="s">
        <v>157</v>
      </c>
      <c r="V437" s="149">
        <v>1</v>
      </c>
    </row>
    <row r="438" spans="1:22" ht="18" customHeight="1" x14ac:dyDescent="0.35">
      <c r="A438" s="93">
        <v>12</v>
      </c>
      <c r="B438" s="145" t="s">
        <v>627</v>
      </c>
      <c r="C438" s="163"/>
      <c r="D438" s="93" t="s">
        <v>80</v>
      </c>
      <c r="E438" s="194" t="s">
        <v>626</v>
      </c>
      <c r="F438" s="94" t="s">
        <v>278</v>
      </c>
      <c r="G438" s="94" t="s">
        <v>151</v>
      </c>
      <c r="H438" s="95"/>
      <c r="I438" s="95"/>
      <c r="J438" s="160"/>
      <c r="K438" s="95">
        <v>0.4</v>
      </c>
      <c r="L438" s="95">
        <v>0.6</v>
      </c>
      <c r="M438" s="160">
        <v>0.24</v>
      </c>
      <c r="N438" s="160">
        <v>0.21485801999999998</v>
      </c>
      <c r="O438" s="96">
        <v>1</v>
      </c>
      <c r="P438" s="97">
        <v>180</v>
      </c>
      <c r="Q438" s="96">
        <v>1</v>
      </c>
      <c r="R438" s="161">
        <v>180</v>
      </c>
      <c r="S438" s="148" t="s">
        <v>153</v>
      </c>
      <c r="T438" s="125" t="s">
        <v>627</v>
      </c>
      <c r="U438" s="75" t="s">
        <v>157</v>
      </c>
      <c r="V438" s="149">
        <v>1</v>
      </c>
    </row>
    <row r="439" spans="1:22" ht="18" customHeight="1" x14ac:dyDescent="0.35">
      <c r="A439" s="93">
        <v>13</v>
      </c>
      <c r="B439" s="145" t="s">
        <v>628</v>
      </c>
      <c r="C439" s="163"/>
      <c r="D439" s="93" t="s">
        <v>70</v>
      </c>
      <c r="E439" s="194" t="s">
        <v>626</v>
      </c>
      <c r="F439" s="94" t="s">
        <v>278</v>
      </c>
      <c r="G439" s="94" t="s">
        <v>151</v>
      </c>
      <c r="H439" s="95"/>
      <c r="I439" s="95"/>
      <c r="J439" s="160"/>
      <c r="K439" s="95">
        <v>0.4</v>
      </c>
      <c r="L439" s="95">
        <v>0.6</v>
      </c>
      <c r="M439" s="160">
        <v>0.24</v>
      </c>
      <c r="N439" s="160">
        <v>0.19759351499999997</v>
      </c>
      <c r="O439" s="96">
        <v>1</v>
      </c>
      <c r="P439" s="97">
        <v>180</v>
      </c>
      <c r="Q439" s="96">
        <v>1</v>
      </c>
      <c r="R439" s="161">
        <v>180</v>
      </c>
      <c r="S439" s="148" t="s">
        <v>153</v>
      </c>
      <c r="T439" s="125" t="s">
        <v>628</v>
      </c>
      <c r="U439" s="75" t="s">
        <v>157</v>
      </c>
      <c r="V439" s="149">
        <v>1</v>
      </c>
    </row>
    <row r="440" spans="1:22" ht="18" customHeight="1" x14ac:dyDescent="0.35">
      <c r="A440" s="93">
        <v>21</v>
      </c>
      <c r="B440" s="145" t="s">
        <v>628</v>
      </c>
      <c r="C440" s="163"/>
      <c r="D440" s="93" t="s">
        <v>70</v>
      </c>
      <c r="E440" s="194" t="s">
        <v>626</v>
      </c>
      <c r="F440" s="94" t="s">
        <v>166</v>
      </c>
      <c r="G440" s="94" t="s">
        <v>151</v>
      </c>
      <c r="H440" s="95"/>
      <c r="I440" s="95"/>
      <c r="J440" s="160"/>
      <c r="K440" s="95">
        <v>0.28000000000000003</v>
      </c>
      <c r="L440" s="95">
        <v>0.8</v>
      </c>
      <c r="M440" s="160">
        <v>0.22400000000000003</v>
      </c>
      <c r="N440" s="160">
        <v>0.20633750000000003</v>
      </c>
      <c r="O440" s="96">
        <v>1</v>
      </c>
      <c r="P440" s="97">
        <v>180</v>
      </c>
      <c r="Q440" s="96">
        <v>1</v>
      </c>
      <c r="R440" s="161">
        <v>180</v>
      </c>
      <c r="S440" s="148" t="s">
        <v>153</v>
      </c>
      <c r="T440" s="125" t="s">
        <v>628</v>
      </c>
      <c r="U440" s="75" t="s">
        <v>157</v>
      </c>
      <c r="V440" s="149">
        <v>1</v>
      </c>
    </row>
    <row r="441" spans="1:22" ht="18" customHeight="1" x14ac:dyDescent="0.35">
      <c r="A441" s="93">
        <v>13</v>
      </c>
      <c r="B441" s="145" t="s">
        <v>629</v>
      </c>
      <c r="C441" s="163"/>
      <c r="D441" s="93" t="s">
        <v>72</v>
      </c>
      <c r="E441" s="194" t="s">
        <v>626</v>
      </c>
      <c r="F441" s="94" t="s">
        <v>278</v>
      </c>
      <c r="G441" s="94" t="s">
        <v>151</v>
      </c>
      <c r="H441" s="95"/>
      <c r="I441" s="95"/>
      <c r="J441" s="160"/>
      <c r="K441" s="95">
        <v>0.4</v>
      </c>
      <c r="L441" s="95">
        <v>0.6</v>
      </c>
      <c r="M441" s="160">
        <v>0.24</v>
      </c>
      <c r="N441" s="160">
        <v>0.21525601499999997</v>
      </c>
      <c r="O441" s="96">
        <v>1</v>
      </c>
      <c r="P441" s="97">
        <v>180</v>
      </c>
      <c r="Q441" s="96">
        <v>1</v>
      </c>
      <c r="R441" s="161">
        <v>180</v>
      </c>
      <c r="S441" s="148" t="s">
        <v>153</v>
      </c>
      <c r="T441" s="125" t="s">
        <v>629</v>
      </c>
      <c r="U441" s="75" t="s">
        <v>157</v>
      </c>
      <c r="V441" s="149">
        <v>1</v>
      </c>
    </row>
    <row r="442" spans="1:22" ht="18" customHeight="1" x14ac:dyDescent="0.35">
      <c r="A442" s="93">
        <v>22</v>
      </c>
      <c r="B442" s="145" t="s">
        <v>629</v>
      </c>
      <c r="C442" s="163"/>
      <c r="D442" s="93" t="s">
        <v>72</v>
      </c>
      <c r="E442" s="194" t="s">
        <v>626</v>
      </c>
      <c r="F442" s="94" t="s">
        <v>166</v>
      </c>
      <c r="G442" s="94" t="s">
        <v>151</v>
      </c>
      <c r="H442" s="95"/>
      <c r="I442" s="95"/>
      <c r="J442" s="160"/>
      <c r="K442" s="95">
        <v>0.25</v>
      </c>
      <c r="L442" s="95">
        <v>0.8</v>
      </c>
      <c r="M442" s="160">
        <v>0.2</v>
      </c>
      <c r="N442" s="160">
        <v>0.18233750000000001</v>
      </c>
      <c r="O442" s="96">
        <v>1</v>
      </c>
      <c r="P442" s="97">
        <v>180</v>
      </c>
      <c r="Q442" s="96">
        <v>1</v>
      </c>
      <c r="R442" s="161">
        <v>180</v>
      </c>
      <c r="S442" s="148" t="s">
        <v>153</v>
      </c>
      <c r="T442" s="125" t="s">
        <v>629</v>
      </c>
      <c r="U442" s="75" t="s">
        <v>157</v>
      </c>
      <c r="V442" s="149">
        <v>1</v>
      </c>
    </row>
    <row r="443" spans="1:22" ht="18" customHeight="1" x14ac:dyDescent="0.35">
      <c r="A443" s="93">
        <v>11</v>
      </c>
      <c r="B443" s="145" t="s">
        <v>630</v>
      </c>
      <c r="C443" s="163"/>
      <c r="D443" s="93" t="s">
        <v>172</v>
      </c>
      <c r="E443" s="194" t="s">
        <v>626</v>
      </c>
      <c r="F443" s="94" t="s">
        <v>278</v>
      </c>
      <c r="G443" s="94" t="s">
        <v>151</v>
      </c>
      <c r="H443" s="95"/>
      <c r="I443" s="95"/>
      <c r="J443" s="160"/>
      <c r="K443" s="95">
        <v>0.4</v>
      </c>
      <c r="L443" s="95">
        <v>0.6</v>
      </c>
      <c r="M443" s="160">
        <v>0.24</v>
      </c>
      <c r="N443" s="160">
        <v>0.22703101499999997</v>
      </c>
      <c r="O443" s="96">
        <v>1</v>
      </c>
      <c r="P443" s="97">
        <v>180</v>
      </c>
      <c r="Q443" s="96">
        <v>1</v>
      </c>
      <c r="R443" s="161">
        <v>180</v>
      </c>
      <c r="S443" s="148" t="s">
        <v>153</v>
      </c>
      <c r="T443" s="125" t="s">
        <v>630</v>
      </c>
      <c r="U443" s="75" t="s">
        <v>157</v>
      </c>
      <c r="V443" s="149">
        <v>1</v>
      </c>
    </row>
    <row r="444" spans="1:22" ht="18" customHeight="1" x14ac:dyDescent="0.35">
      <c r="A444" s="93">
        <v>19</v>
      </c>
      <c r="B444" s="145" t="s">
        <v>630</v>
      </c>
      <c r="C444" s="163"/>
      <c r="D444" s="93" t="s">
        <v>172</v>
      </c>
      <c r="E444" s="194" t="s">
        <v>626</v>
      </c>
      <c r="F444" s="94" t="s">
        <v>166</v>
      </c>
      <c r="G444" s="94" t="s">
        <v>151</v>
      </c>
      <c r="H444" s="95"/>
      <c r="I444" s="95"/>
      <c r="J444" s="160"/>
      <c r="K444" s="95">
        <v>0.28000000000000003</v>
      </c>
      <c r="L444" s="95">
        <v>0.8</v>
      </c>
      <c r="M444" s="160">
        <v>0.22400000000000003</v>
      </c>
      <c r="N444" s="160">
        <v>0.20633750000000003</v>
      </c>
      <c r="O444" s="96">
        <v>1</v>
      </c>
      <c r="P444" s="97">
        <v>180</v>
      </c>
      <c r="Q444" s="96">
        <v>1</v>
      </c>
      <c r="R444" s="161">
        <v>180</v>
      </c>
      <c r="S444" s="148" t="s">
        <v>153</v>
      </c>
      <c r="T444" s="125" t="s">
        <v>630</v>
      </c>
      <c r="U444" s="75" t="s">
        <v>157</v>
      </c>
      <c r="V444" s="149">
        <v>1</v>
      </c>
    </row>
    <row r="445" spans="1:22" ht="18" customHeight="1" x14ac:dyDescent="0.35">
      <c r="A445" s="93">
        <v>23</v>
      </c>
      <c r="B445" s="145" t="s">
        <v>631</v>
      </c>
      <c r="C445" s="163"/>
      <c r="D445" s="93" t="s">
        <v>188</v>
      </c>
      <c r="E445" s="194" t="s">
        <v>626</v>
      </c>
      <c r="F445" s="94" t="s">
        <v>166</v>
      </c>
      <c r="G445" s="94" t="s">
        <v>151</v>
      </c>
      <c r="H445" s="95"/>
      <c r="I445" s="95"/>
      <c r="J445" s="160"/>
      <c r="K445" s="95">
        <v>0.28000000000000003</v>
      </c>
      <c r="L445" s="95">
        <v>0.8</v>
      </c>
      <c r="M445" s="160">
        <v>0.22400000000000003</v>
      </c>
      <c r="N445" s="160">
        <v>0.20633750000000003</v>
      </c>
      <c r="O445" s="96">
        <v>1</v>
      </c>
      <c r="P445" s="97">
        <v>180</v>
      </c>
      <c r="Q445" s="96">
        <v>1</v>
      </c>
      <c r="R445" s="161">
        <v>180</v>
      </c>
      <c r="S445" s="148" t="s">
        <v>153</v>
      </c>
      <c r="T445" s="125" t="s">
        <v>631</v>
      </c>
      <c r="U445" s="75" t="s">
        <v>157</v>
      </c>
      <c r="V445" s="149">
        <v>1</v>
      </c>
    </row>
    <row r="446" spans="1:22" ht="18" customHeight="1" x14ac:dyDescent="0.35">
      <c r="A446" s="93">
        <v>12</v>
      </c>
      <c r="B446" s="145" t="s">
        <v>633</v>
      </c>
      <c r="C446" s="163"/>
      <c r="D446" s="93" t="s">
        <v>178</v>
      </c>
      <c r="E446" s="194" t="s">
        <v>626</v>
      </c>
      <c r="F446" s="94" t="s">
        <v>278</v>
      </c>
      <c r="G446" s="94" t="s">
        <v>151</v>
      </c>
      <c r="H446" s="95"/>
      <c r="I446" s="95"/>
      <c r="J446" s="160"/>
      <c r="K446" s="95">
        <v>0.4</v>
      </c>
      <c r="L446" s="95">
        <v>0.6</v>
      </c>
      <c r="M446" s="160">
        <v>0.24</v>
      </c>
      <c r="N446" s="160">
        <v>0.21735117999999998</v>
      </c>
      <c r="O446" s="96">
        <v>1</v>
      </c>
      <c r="P446" s="97">
        <v>180</v>
      </c>
      <c r="Q446" s="96">
        <v>1</v>
      </c>
      <c r="R446" s="161">
        <v>180</v>
      </c>
      <c r="S446" s="148" t="s">
        <v>153</v>
      </c>
      <c r="T446" s="125" t="s">
        <v>633</v>
      </c>
      <c r="U446" s="75" t="s">
        <v>157</v>
      </c>
      <c r="V446" s="149">
        <v>1</v>
      </c>
    </row>
    <row r="447" spans="1:22" ht="18" customHeight="1" x14ac:dyDescent="0.35">
      <c r="A447" s="93">
        <v>20</v>
      </c>
      <c r="B447" s="145" t="s">
        <v>633</v>
      </c>
      <c r="C447" s="163"/>
      <c r="D447" s="93" t="s">
        <v>178</v>
      </c>
      <c r="E447" s="194" t="s">
        <v>626</v>
      </c>
      <c r="F447" s="94" t="s">
        <v>166</v>
      </c>
      <c r="G447" s="94" t="s">
        <v>151</v>
      </c>
      <c r="H447" s="95"/>
      <c r="I447" s="95"/>
      <c r="J447" s="160"/>
      <c r="K447" s="95">
        <v>0.3</v>
      </c>
      <c r="L447" s="95">
        <v>0.8</v>
      </c>
      <c r="M447" s="160">
        <v>0.24</v>
      </c>
      <c r="N447" s="160">
        <v>0.22920625</v>
      </c>
      <c r="O447" s="96">
        <v>1</v>
      </c>
      <c r="P447" s="97">
        <v>180</v>
      </c>
      <c r="Q447" s="96">
        <v>1</v>
      </c>
      <c r="R447" s="161">
        <v>180</v>
      </c>
      <c r="S447" s="148" t="s">
        <v>153</v>
      </c>
      <c r="T447" s="125" t="s">
        <v>633</v>
      </c>
      <c r="U447" s="75" t="s">
        <v>157</v>
      </c>
      <c r="V447" s="149">
        <v>1</v>
      </c>
    </row>
    <row r="448" spans="1:22" ht="18" customHeight="1" x14ac:dyDescent="0.35">
      <c r="A448" s="93">
        <v>11</v>
      </c>
      <c r="B448" s="145" t="s">
        <v>637</v>
      </c>
      <c r="C448" s="163"/>
      <c r="D448" s="93" t="s">
        <v>187</v>
      </c>
      <c r="E448" s="194" t="s">
        <v>638</v>
      </c>
      <c r="F448" s="94" t="s">
        <v>278</v>
      </c>
      <c r="G448" s="94" t="s">
        <v>151</v>
      </c>
      <c r="H448" s="95"/>
      <c r="I448" s="95"/>
      <c r="J448" s="160"/>
      <c r="K448" s="95">
        <v>0.4</v>
      </c>
      <c r="L448" s="95">
        <v>0.6</v>
      </c>
      <c r="M448" s="160">
        <v>0.24</v>
      </c>
      <c r="N448" s="160">
        <v>0.22689834999999997</v>
      </c>
      <c r="O448" s="96">
        <v>1</v>
      </c>
      <c r="P448" s="97">
        <v>180</v>
      </c>
      <c r="Q448" s="96">
        <v>1</v>
      </c>
      <c r="R448" s="161">
        <v>180</v>
      </c>
      <c r="S448" s="148" t="s">
        <v>153</v>
      </c>
      <c r="T448" s="125" t="s">
        <v>637</v>
      </c>
      <c r="U448" s="75" t="s">
        <v>157</v>
      </c>
      <c r="V448" s="149">
        <v>1</v>
      </c>
    </row>
    <row r="449" spans="1:22" ht="18" customHeight="1" x14ac:dyDescent="0.35">
      <c r="A449" s="93">
        <v>18</v>
      </c>
      <c r="B449" s="145" t="s">
        <v>637</v>
      </c>
      <c r="C449" s="163"/>
      <c r="D449" s="93" t="s">
        <v>187</v>
      </c>
      <c r="E449" s="194" t="s">
        <v>638</v>
      </c>
      <c r="F449" s="94" t="s">
        <v>166</v>
      </c>
      <c r="G449" s="94" t="s">
        <v>151</v>
      </c>
      <c r="H449" s="95"/>
      <c r="I449" s="95"/>
      <c r="J449" s="160"/>
      <c r="K449" s="95">
        <v>0.28000000000000003</v>
      </c>
      <c r="L449" s="95">
        <v>0.8</v>
      </c>
      <c r="M449" s="160">
        <v>0.22400000000000003</v>
      </c>
      <c r="N449" s="160">
        <v>0.20633750000000003</v>
      </c>
      <c r="O449" s="96">
        <v>2</v>
      </c>
      <c r="P449" s="97">
        <v>180</v>
      </c>
      <c r="Q449" s="96">
        <v>1</v>
      </c>
      <c r="R449" s="161">
        <v>360</v>
      </c>
      <c r="S449" s="148" t="s">
        <v>153</v>
      </c>
      <c r="T449" s="125" t="s">
        <v>637</v>
      </c>
      <c r="U449" s="75" t="s">
        <v>157</v>
      </c>
      <c r="V449" s="149">
        <v>2</v>
      </c>
    </row>
    <row r="450" spans="1:22" ht="18" customHeight="1" x14ac:dyDescent="0.35">
      <c r="A450" s="93">
        <v>11</v>
      </c>
      <c r="B450" s="145" t="s">
        <v>639</v>
      </c>
      <c r="C450" s="163"/>
      <c r="D450" s="93" t="s">
        <v>186</v>
      </c>
      <c r="E450" s="194" t="s">
        <v>638</v>
      </c>
      <c r="F450" s="94" t="s">
        <v>278</v>
      </c>
      <c r="G450" s="94" t="s">
        <v>151</v>
      </c>
      <c r="H450" s="95"/>
      <c r="I450" s="95"/>
      <c r="J450" s="160"/>
      <c r="K450" s="95">
        <v>0.4</v>
      </c>
      <c r="L450" s="95">
        <v>0.6</v>
      </c>
      <c r="M450" s="160">
        <v>0.24</v>
      </c>
      <c r="N450" s="160">
        <v>0.22703101499999997</v>
      </c>
      <c r="O450" s="96">
        <v>1</v>
      </c>
      <c r="P450" s="97">
        <v>180</v>
      </c>
      <c r="Q450" s="96">
        <v>1</v>
      </c>
      <c r="R450" s="161">
        <v>180</v>
      </c>
      <c r="S450" s="148" t="s">
        <v>153</v>
      </c>
      <c r="T450" s="125" t="s">
        <v>639</v>
      </c>
      <c r="U450" s="75" t="s">
        <v>157</v>
      </c>
      <c r="V450" s="149">
        <v>1</v>
      </c>
    </row>
    <row r="451" spans="1:22" ht="18" customHeight="1" x14ac:dyDescent="0.35">
      <c r="A451" s="93">
        <v>19</v>
      </c>
      <c r="B451" s="145" t="s">
        <v>639</v>
      </c>
      <c r="C451" s="163"/>
      <c r="D451" s="93" t="s">
        <v>186</v>
      </c>
      <c r="E451" s="194" t="s">
        <v>638</v>
      </c>
      <c r="F451" s="94" t="s">
        <v>166</v>
      </c>
      <c r="G451" s="94" t="s">
        <v>151</v>
      </c>
      <c r="H451" s="95"/>
      <c r="I451" s="95"/>
      <c r="J451" s="160"/>
      <c r="K451" s="95">
        <v>0.3</v>
      </c>
      <c r="L451" s="95">
        <v>0.8</v>
      </c>
      <c r="M451" s="160">
        <v>0.24</v>
      </c>
      <c r="N451" s="160">
        <v>0.22233749999999999</v>
      </c>
      <c r="O451" s="96">
        <v>1</v>
      </c>
      <c r="P451" s="97">
        <v>180</v>
      </c>
      <c r="Q451" s="96">
        <v>1</v>
      </c>
      <c r="R451" s="161">
        <v>180</v>
      </c>
      <c r="S451" s="148" t="s">
        <v>153</v>
      </c>
      <c r="T451" s="125" t="s">
        <v>639</v>
      </c>
      <c r="U451" s="75" t="s">
        <v>157</v>
      </c>
      <c r="V451" s="149">
        <v>1</v>
      </c>
    </row>
    <row r="452" spans="1:22" ht="18" customHeight="1" x14ac:dyDescent="0.35">
      <c r="A452" s="93">
        <v>12</v>
      </c>
      <c r="B452" s="145" t="s">
        <v>640</v>
      </c>
      <c r="C452" s="163"/>
      <c r="D452" s="93" t="s">
        <v>120</v>
      </c>
      <c r="E452" s="194" t="s">
        <v>638</v>
      </c>
      <c r="F452" s="94" t="s">
        <v>278</v>
      </c>
      <c r="G452" s="94" t="s">
        <v>151</v>
      </c>
      <c r="H452" s="95"/>
      <c r="I452" s="95"/>
      <c r="J452" s="160"/>
      <c r="K452" s="95">
        <v>0.4</v>
      </c>
      <c r="L452" s="95">
        <v>0.6</v>
      </c>
      <c r="M452" s="160">
        <v>0.24</v>
      </c>
      <c r="N452" s="160">
        <v>0.22703101499999997</v>
      </c>
      <c r="O452" s="96">
        <v>1</v>
      </c>
      <c r="P452" s="97">
        <v>180</v>
      </c>
      <c r="Q452" s="96">
        <v>1</v>
      </c>
      <c r="R452" s="161">
        <v>180</v>
      </c>
      <c r="S452" s="148" t="s">
        <v>153</v>
      </c>
      <c r="T452" s="125" t="s">
        <v>640</v>
      </c>
      <c r="U452" s="75" t="s">
        <v>157</v>
      </c>
      <c r="V452" s="149">
        <v>1</v>
      </c>
    </row>
    <row r="453" spans="1:22" ht="18" customHeight="1" x14ac:dyDescent="0.35">
      <c r="A453" s="93">
        <v>20</v>
      </c>
      <c r="B453" s="145" t="s">
        <v>640</v>
      </c>
      <c r="C453" s="163"/>
      <c r="D453" s="93" t="s">
        <v>120</v>
      </c>
      <c r="E453" s="194" t="s">
        <v>638</v>
      </c>
      <c r="F453" s="94" t="s">
        <v>166</v>
      </c>
      <c r="G453" s="94" t="s">
        <v>151</v>
      </c>
      <c r="H453" s="95"/>
      <c r="I453" s="95"/>
      <c r="J453" s="160"/>
      <c r="K453" s="95">
        <v>0.28000000000000003</v>
      </c>
      <c r="L453" s="95">
        <v>0.8</v>
      </c>
      <c r="M453" s="160">
        <v>0.22400000000000003</v>
      </c>
      <c r="N453" s="160">
        <v>0.20633750000000003</v>
      </c>
      <c r="O453" s="96">
        <v>1</v>
      </c>
      <c r="P453" s="97">
        <v>180</v>
      </c>
      <c r="Q453" s="96">
        <v>1</v>
      </c>
      <c r="R453" s="161">
        <v>180</v>
      </c>
      <c r="S453" s="148" t="s">
        <v>153</v>
      </c>
      <c r="T453" s="125" t="s">
        <v>640</v>
      </c>
      <c r="U453" s="75" t="s">
        <v>157</v>
      </c>
      <c r="V453" s="149">
        <v>1</v>
      </c>
    </row>
    <row r="454" spans="1:22" ht="18" customHeight="1" x14ac:dyDescent="0.35">
      <c r="A454" s="93">
        <v>13</v>
      </c>
      <c r="B454" s="145" t="s">
        <v>641</v>
      </c>
      <c r="C454" s="163"/>
      <c r="D454" s="93" t="s">
        <v>607</v>
      </c>
      <c r="E454" s="194" t="s">
        <v>638</v>
      </c>
      <c r="F454" s="94" t="s">
        <v>278</v>
      </c>
      <c r="G454" s="94" t="s">
        <v>151</v>
      </c>
      <c r="H454" s="95"/>
      <c r="I454" s="95"/>
      <c r="J454" s="160"/>
      <c r="K454" s="95">
        <v>0.4</v>
      </c>
      <c r="L454" s="95">
        <v>0.6</v>
      </c>
      <c r="M454" s="160">
        <v>0.24</v>
      </c>
      <c r="N454" s="160">
        <v>0.19942334999999997</v>
      </c>
      <c r="O454" s="96">
        <v>1</v>
      </c>
      <c r="P454" s="97">
        <v>180</v>
      </c>
      <c r="Q454" s="96">
        <v>1</v>
      </c>
      <c r="R454" s="161">
        <v>180</v>
      </c>
      <c r="S454" s="148" t="s">
        <v>153</v>
      </c>
      <c r="T454" s="125" t="s">
        <v>641</v>
      </c>
      <c r="U454" s="75" t="s">
        <v>157</v>
      </c>
      <c r="V454" s="149">
        <v>1</v>
      </c>
    </row>
    <row r="455" spans="1:22" ht="18" customHeight="1" x14ac:dyDescent="0.35">
      <c r="A455" s="93">
        <v>23</v>
      </c>
      <c r="B455" s="145" t="s">
        <v>641</v>
      </c>
      <c r="C455" s="163"/>
      <c r="D455" s="93" t="s">
        <v>607</v>
      </c>
      <c r="E455" s="194" t="s">
        <v>638</v>
      </c>
      <c r="F455" s="94" t="s">
        <v>166</v>
      </c>
      <c r="G455" s="94" t="s">
        <v>151</v>
      </c>
      <c r="H455" s="95"/>
      <c r="I455" s="95"/>
      <c r="J455" s="160"/>
      <c r="K455" s="95">
        <v>0.3</v>
      </c>
      <c r="L455" s="95">
        <v>0.8</v>
      </c>
      <c r="M455" s="160">
        <v>0.24</v>
      </c>
      <c r="N455" s="160">
        <v>0.2144875</v>
      </c>
      <c r="O455" s="96">
        <v>1</v>
      </c>
      <c r="P455" s="97">
        <v>180</v>
      </c>
      <c r="Q455" s="96">
        <v>1</v>
      </c>
      <c r="R455" s="161">
        <v>180</v>
      </c>
      <c r="S455" s="148" t="s">
        <v>153</v>
      </c>
      <c r="T455" s="125" t="s">
        <v>641</v>
      </c>
      <c r="U455" s="75" t="s">
        <v>157</v>
      </c>
      <c r="V455" s="149">
        <v>1</v>
      </c>
    </row>
    <row r="456" spans="1:22" ht="18" customHeight="1" x14ac:dyDescent="0.35">
      <c r="A456" s="93">
        <v>11</v>
      </c>
      <c r="B456" s="145" t="s">
        <v>642</v>
      </c>
      <c r="C456" s="163"/>
      <c r="D456" s="93" t="s">
        <v>608</v>
      </c>
      <c r="E456" s="194" t="s">
        <v>638</v>
      </c>
      <c r="F456" s="94" t="s">
        <v>278</v>
      </c>
      <c r="G456" s="94" t="s">
        <v>151</v>
      </c>
      <c r="H456" s="95"/>
      <c r="I456" s="95"/>
      <c r="J456" s="160"/>
      <c r="K456" s="95">
        <v>0.4</v>
      </c>
      <c r="L456" s="95">
        <v>0.6</v>
      </c>
      <c r="M456" s="160">
        <v>0.24</v>
      </c>
      <c r="N456" s="160">
        <v>0.21721851499999997</v>
      </c>
      <c r="O456" s="96">
        <v>1</v>
      </c>
      <c r="P456" s="97">
        <v>180</v>
      </c>
      <c r="Q456" s="96">
        <v>1</v>
      </c>
      <c r="R456" s="161">
        <v>180</v>
      </c>
      <c r="S456" s="148" t="s">
        <v>153</v>
      </c>
      <c r="T456" s="125" t="s">
        <v>642</v>
      </c>
      <c r="U456" s="75" t="s">
        <v>157</v>
      </c>
      <c r="V456" s="149">
        <v>1</v>
      </c>
    </row>
    <row r="457" spans="1:22" ht="18" customHeight="1" x14ac:dyDescent="0.35">
      <c r="A457" s="93">
        <v>19</v>
      </c>
      <c r="B457" s="145" t="s">
        <v>642</v>
      </c>
      <c r="C457" s="163"/>
      <c r="D457" s="93" t="s">
        <v>608</v>
      </c>
      <c r="E457" s="194" t="s">
        <v>638</v>
      </c>
      <c r="F457" s="94" t="s">
        <v>166</v>
      </c>
      <c r="G457" s="94" t="s">
        <v>151</v>
      </c>
      <c r="H457" s="95"/>
      <c r="I457" s="95"/>
      <c r="J457" s="160"/>
      <c r="K457" s="95">
        <v>0.28000000000000003</v>
      </c>
      <c r="L457" s="95">
        <v>0.8</v>
      </c>
      <c r="M457" s="160">
        <v>0.22400000000000003</v>
      </c>
      <c r="N457" s="160">
        <v>0.20633750000000003</v>
      </c>
      <c r="O457" s="96">
        <v>1</v>
      </c>
      <c r="P457" s="97">
        <v>180</v>
      </c>
      <c r="Q457" s="96">
        <v>1</v>
      </c>
      <c r="R457" s="161">
        <v>180</v>
      </c>
      <c r="S457" s="148" t="s">
        <v>153</v>
      </c>
      <c r="T457" s="125" t="s">
        <v>642</v>
      </c>
      <c r="U457" s="75" t="s">
        <v>157</v>
      </c>
      <c r="V457" s="149">
        <v>1</v>
      </c>
    </row>
    <row r="458" spans="1:22" ht="18" customHeight="1" x14ac:dyDescent="0.35">
      <c r="A458" s="93">
        <v>9</v>
      </c>
      <c r="B458" s="145" t="s">
        <v>643</v>
      </c>
      <c r="C458" s="163"/>
      <c r="D458" s="93" t="s">
        <v>448</v>
      </c>
      <c r="E458" s="194" t="s">
        <v>644</v>
      </c>
      <c r="F458" s="94" t="s">
        <v>515</v>
      </c>
      <c r="G458" s="94" t="s">
        <v>150</v>
      </c>
      <c r="H458" s="95"/>
      <c r="I458" s="95"/>
      <c r="J458" s="178"/>
      <c r="K458" s="95">
        <v>0.25</v>
      </c>
      <c r="L458" s="95">
        <v>0.8</v>
      </c>
      <c r="M458" s="160">
        <v>0.2</v>
      </c>
      <c r="N458" s="160">
        <v>0.2</v>
      </c>
      <c r="O458" s="96">
        <v>2</v>
      </c>
      <c r="P458" s="97">
        <v>180</v>
      </c>
      <c r="Q458" s="96">
        <v>1</v>
      </c>
      <c r="R458" s="161">
        <v>360</v>
      </c>
      <c r="S458" s="148" t="s">
        <v>153</v>
      </c>
      <c r="T458" s="125" t="s">
        <v>643</v>
      </c>
      <c r="U458" s="75" t="s">
        <v>157</v>
      </c>
      <c r="V458" s="149">
        <v>2</v>
      </c>
    </row>
    <row r="459" spans="1:22" ht="18" customHeight="1" x14ac:dyDescent="0.35">
      <c r="A459" s="93">
        <v>12</v>
      </c>
      <c r="B459" s="145" t="s">
        <v>643</v>
      </c>
      <c r="C459" s="163"/>
      <c r="D459" s="93" t="s">
        <v>448</v>
      </c>
      <c r="E459" s="194" t="s">
        <v>644</v>
      </c>
      <c r="F459" s="94" t="s">
        <v>515</v>
      </c>
      <c r="G459" s="94" t="s">
        <v>151</v>
      </c>
      <c r="H459" s="95"/>
      <c r="I459" s="95"/>
      <c r="J459" s="160"/>
      <c r="K459" s="95">
        <v>0.25</v>
      </c>
      <c r="L459" s="95">
        <v>0.8</v>
      </c>
      <c r="M459" s="160">
        <v>0.2</v>
      </c>
      <c r="N459" s="160">
        <v>0.16</v>
      </c>
      <c r="O459" s="96">
        <v>2</v>
      </c>
      <c r="P459" s="97">
        <v>180</v>
      </c>
      <c r="Q459" s="96">
        <v>1</v>
      </c>
      <c r="R459" s="161">
        <v>360</v>
      </c>
      <c r="S459" s="148" t="s">
        <v>153</v>
      </c>
      <c r="T459" s="125" t="s">
        <v>643</v>
      </c>
      <c r="U459" s="75" t="s">
        <v>157</v>
      </c>
      <c r="V459" s="149">
        <v>2</v>
      </c>
    </row>
    <row r="460" spans="1:22" ht="18" customHeight="1" x14ac:dyDescent="0.35">
      <c r="A460" s="93">
        <v>6</v>
      </c>
      <c r="B460" s="145" t="s">
        <v>646</v>
      </c>
      <c r="C460" s="163"/>
      <c r="D460" s="93" t="s">
        <v>448</v>
      </c>
      <c r="E460" s="194" t="s">
        <v>644</v>
      </c>
      <c r="F460" s="94" t="s">
        <v>280</v>
      </c>
      <c r="G460" s="94" t="s">
        <v>151</v>
      </c>
      <c r="H460" s="95"/>
      <c r="I460" s="95"/>
      <c r="J460" s="160"/>
      <c r="K460" s="95">
        <v>0.25</v>
      </c>
      <c r="L460" s="95">
        <v>0.75</v>
      </c>
      <c r="M460" s="160">
        <v>0.1875</v>
      </c>
      <c r="N460" s="160">
        <v>0.17278125</v>
      </c>
      <c r="O460" s="96">
        <v>2</v>
      </c>
      <c r="P460" s="97">
        <v>180</v>
      </c>
      <c r="Q460" s="96">
        <v>1</v>
      </c>
      <c r="R460" s="161">
        <v>360</v>
      </c>
      <c r="S460" s="148" t="s">
        <v>153</v>
      </c>
      <c r="T460" s="125" t="s">
        <v>646</v>
      </c>
      <c r="U460" s="75" t="s">
        <v>157</v>
      </c>
      <c r="V460" s="149">
        <v>2</v>
      </c>
    </row>
    <row r="461" spans="1:22" ht="18" customHeight="1" x14ac:dyDescent="0.35">
      <c r="A461" s="93">
        <v>25</v>
      </c>
      <c r="B461" s="145" t="s">
        <v>649</v>
      </c>
      <c r="C461" s="163">
        <v>23</v>
      </c>
      <c r="D461" s="93" t="s">
        <v>129</v>
      </c>
      <c r="E461" s="212" t="s">
        <v>648</v>
      </c>
      <c r="F461" s="94" t="s">
        <v>159</v>
      </c>
      <c r="G461" s="94" t="s">
        <v>151</v>
      </c>
      <c r="H461" s="95"/>
      <c r="I461" s="95"/>
      <c r="J461" s="160"/>
      <c r="K461" s="95">
        <v>0.1</v>
      </c>
      <c r="L461" s="95">
        <v>2</v>
      </c>
      <c r="M461" s="160">
        <v>0.2</v>
      </c>
      <c r="N461" s="160">
        <v>0.16</v>
      </c>
      <c r="O461" s="96">
        <v>1</v>
      </c>
      <c r="P461" s="97">
        <v>180</v>
      </c>
      <c r="Q461" s="96">
        <v>1</v>
      </c>
      <c r="R461" s="161">
        <v>180</v>
      </c>
      <c r="S461" s="148" t="s">
        <v>153</v>
      </c>
      <c r="T461" s="125" t="s">
        <v>649</v>
      </c>
      <c r="U461" s="75" t="s">
        <v>157</v>
      </c>
      <c r="V461" s="149">
        <f>1*0.9</f>
        <v>0.9</v>
      </c>
    </row>
    <row r="462" spans="1:22" ht="18" customHeight="1" x14ac:dyDescent="0.35">
      <c r="A462" s="93">
        <v>10</v>
      </c>
      <c r="B462" s="145" t="s">
        <v>651</v>
      </c>
      <c r="C462" s="163">
        <v>9</v>
      </c>
      <c r="D462" s="93" t="s">
        <v>618</v>
      </c>
      <c r="E462" s="194" t="s">
        <v>652</v>
      </c>
      <c r="F462" s="94" t="s">
        <v>278</v>
      </c>
      <c r="G462" s="94" t="s">
        <v>151</v>
      </c>
      <c r="H462" s="95"/>
      <c r="I462" s="95"/>
      <c r="J462" s="160"/>
      <c r="K462" s="95">
        <v>0.4</v>
      </c>
      <c r="L462" s="95">
        <v>0.6</v>
      </c>
      <c r="M462" s="160">
        <v>0.24</v>
      </c>
      <c r="N462" s="160">
        <v>0.22716367999999998</v>
      </c>
      <c r="O462" s="96">
        <v>1</v>
      </c>
      <c r="P462" s="97">
        <v>180</v>
      </c>
      <c r="Q462" s="96">
        <v>1</v>
      </c>
      <c r="R462" s="161">
        <v>180</v>
      </c>
      <c r="S462" s="148" t="s">
        <v>153</v>
      </c>
      <c r="T462" s="125" t="s">
        <v>651</v>
      </c>
      <c r="U462" s="75" t="s">
        <v>157</v>
      </c>
      <c r="V462" s="149">
        <v>1</v>
      </c>
    </row>
    <row r="463" spans="1:22" ht="18" customHeight="1" x14ac:dyDescent="0.35">
      <c r="A463" s="93">
        <v>18</v>
      </c>
      <c r="B463" s="145" t="s">
        <v>651</v>
      </c>
      <c r="C463" s="163">
        <v>16</v>
      </c>
      <c r="D463" s="93" t="s">
        <v>618</v>
      </c>
      <c r="E463" s="194" t="s">
        <v>652</v>
      </c>
      <c r="F463" s="94" t="s">
        <v>166</v>
      </c>
      <c r="G463" s="94" t="s">
        <v>151</v>
      </c>
      <c r="H463" s="95"/>
      <c r="I463" s="95"/>
      <c r="J463" s="160"/>
      <c r="K463" s="95">
        <v>0.25</v>
      </c>
      <c r="L463" s="95">
        <v>0.8</v>
      </c>
      <c r="M463" s="160">
        <v>0.2</v>
      </c>
      <c r="N463" s="160">
        <v>0.18233750000000001</v>
      </c>
      <c r="O463" s="96">
        <v>1</v>
      </c>
      <c r="P463" s="97">
        <v>180</v>
      </c>
      <c r="Q463" s="96">
        <v>1</v>
      </c>
      <c r="R463" s="161">
        <v>180</v>
      </c>
      <c r="S463" s="148" t="s">
        <v>153</v>
      </c>
      <c r="T463" s="125" t="s">
        <v>651</v>
      </c>
      <c r="U463" s="75" t="s">
        <v>157</v>
      </c>
      <c r="V463" s="149">
        <v>1</v>
      </c>
    </row>
    <row r="464" spans="1:22" ht="18" customHeight="1" x14ac:dyDescent="0.35">
      <c r="A464" s="93">
        <v>12</v>
      </c>
      <c r="B464" s="145" t="s">
        <v>653</v>
      </c>
      <c r="C464" s="163"/>
      <c r="D464" s="93" t="s">
        <v>617</v>
      </c>
      <c r="E464" s="194" t="s">
        <v>652</v>
      </c>
      <c r="F464" s="94" t="s">
        <v>278</v>
      </c>
      <c r="G464" s="94" t="s">
        <v>151</v>
      </c>
      <c r="H464" s="95"/>
      <c r="I464" s="95"/>
      <c r="J464" s="160"/>
      <c r="K464" s="95">
        <v>0.4</v>
      </c>
      <c r="L464" s="95">
        <v>0.6</v>
      </c>
      <c r="M464" s="160">
        <v>0.24</v>
      </c>
      <c r="N464" s="160">
        <v>0.21721851499999997</v>
      </c>
      <c r="O464" s="96">
        <v>1</v>
      </c>
      <c r="P464" s="97">
        <v>180</v>
      </c>
      <c r="Q464" s="96">
        <v>1</v>
      </c>
      <c r="R464" s="161">
        <v>180</v>
      </c>
      <c r="S464" s="148" t="s">
        <v>153</v>
      </c>
      <c r="T464" s="125" t="s">
        <v>653</v>
      </c>
      <c r="U464" s="75" t="s">
        <v>157</v>
      </c>
      <c r="V464" s="149">
        <v>1</v>
      </c>
    </row>
    <row r="465" spans="1:32" ht="18" customHeight="1" x14ac:dyDescent="0.35">
      <c r="A465" s="93">
        <v>20</v>
      </c>
      <c r="B465" s="145" t="s">
        <v>653</v>
      </c>
      <c r="C465" s="163"/>
      <c r="D465" s="93" t="s">
        <v>617</v>
      </c>
      <c r="E465" s="194" t="s">
        <v>652</v>
      </c>
      <c r="F465" s="94" t="s">
        <v>166</v>
      </c>
      <c r="G465" s="94" t="s">
        <v>151</v>
      </c>
      <c r="H465" s="95"/>
      <c r="I465" s="95"/>
      <c r="J465" s="160"/>
      <c r="K465" s="95">
        <v>0.25</v>
      </c>
      <c r="L465" s="95">
        <v>0.8</v>
      </c>
      <c r="M465" s="160">
        <v>0.2</v>
      </c>
      <c r="N465" s="160">
        <v>0.18233750000000001</v>
      </c>
      <c r="O465" s="96">
        <v>1</v>
      </c>
      <c r="P465" s="97">
        <v>180</v>
      </c>
      <c r="Q465" s="96">
        <v>1</v>
      </c>
      <c r="R465" s="161">
        <v>180</v>
      </c>
      <c r="S465" s="148" t="s">
        <v>153</v>
      </c>
      <c r="T465" s="125" t="s">
        <v>653</v>
      </c>
      <c r="U465" s="75" t="s">
        <v>157</v>
      </c>
      <c r="V465" s="149">
        <v>1</v>
      </c>
    </row>
    <row r="466" spans="1:32" ht="18" customHeight="1" x14ac:dyDescent="0.35">
      <c r="A466" s="93">
        <v>11</v>
      </c>
      <c r="B466" s="145" t="s">
        <v>654</v>
      </c>
      <c r="C466" s="163"/>
      <c r="D466" s="93" t="s">
        <v>615</v>
      </c>
      <c r="E466" s="194" t="s">
        <v>652</v>
      </c>
      <c r="F466" s="94" t="s">
        <v>278</v>
      </c>
      <c r="G466" s="94" t="s">
        <v>151</v>
      </c>
      <c r="H466" s="95"/>
      <c r="I466" s="95"/>
      <c r="J466" s="160"/>
      <c r="K466" s="95">
        <v>0.4</v>
      </c>
      <c r="L466" s="95">
        <v>0.6</v>
      </c>
      <c r="M466" s="160">
        <v>0.24</v>
      </c>
      <c r="N466" s="160">
        <v>0.21708584999999997</v>
      </c>
      <c r="O466" s="96">
        <v>1</v>
      </c>
      <c r="P466" s="97">
        <v>180</v>
      </c>
      <c r="Q466" s="96">
        <v>1</v>
      </c>
      <c r="R466" s="161">
        <v>180</v>
      </c>
      <c r="S466" s="148" t="s">
        <v>153</v>
      </c>
      <c r="T466" s="125" t="s">
        <v>654</v>
      </c>
      <c r="U466" s="75" t="s">
        <v>157</v>
      </c>
      <c r="V466" s="149">
        <v>1</v>
      </c>
    </row>
    <row r="467" spans="1:32" ht="18" customHeight="1" x14ac:dyDescent="0.35">
      <c r="A467" s="93">
        <v>19</v>
      </c>
      <c r="B467" s="145" t="s">
        <v>654</v>
      </c>
      <c r="C467" s="163"/>
      <c r="D467" s="93" t="s">
        <v>615</v>
      </c>
      <c r="E467" s="194" t="s">
        <v>652</v>
      </c>
      <c r="F467" s="94" t="s">
        <v>166</v>
      </c>
      <c r="G467" s="94" t="s">
        <v>151</v>
      </c>
      <c r="H467" s="95"/>
      <c r="I467" s="95"/>
      <c r="J467" s="160"/>
      <c r="K467" s="95">
        <v>0.25</v>
      </c>
      <c r="L467" s="95">
        <v>0.8</v>
      </c>
      <c r="M467" s="160">
        <v>0.2</v>
      </c>
      <c r="N467" s="160">
        <v>0.18233750000000001</v>
      </c>
      <c r="O467" s="96">
        <v>1</v>
      </c>
      <c r="P467" s="97">
        <v>180</v>
      </c>
      <c r="Q467" s="96">
        <v>1</v>
      </c>
      <c r="R467" s="161">
        <v>180</v>
      </c>
      <c r="S467" s="148" t="s">
        <v>153</v>
      </c>
      <c r="T467" s="125" t="s">
        <v>654</v>
      </c>
      <c r="U467" s="75" t="s">
        <v>157</v>
      </c>
      <c r="V467" s="149">
        <v>1</v>
      </c>
    </row>
    <row r="468" spans="1:32" ht="18" customHeight="1" thickBot="1" x14ac:dyDescent="0.4"/>
    <row r="469" spans="1:32" ht="18" customHeight="1" thickBot="1" x14ac:dyDescent="0.5">
      <c r="N469" s="99" t="s">
        <v>168</v>
      </c>
      <c r="P469" s="99"/>
      <c r="R469" s="100">
        <f>SUM(R357:R468)</f>
        <v>25740</v>
      </c>
      <c r="T469" s="165"/>
      <c r="U469" s="101"/>
      <c r="V469" s="166">
        <f>SUM(V357:V468)</f>
        <v>142.9</v>
      </c>
    </row>
    <row r="470" spans="1:32" ht="18" customHeight="1" thickTop="1" x14ac:dyDescent="0.35">
      <c r="W470" s="162"/>
      <c r="X470" s="162"/>
      <c r="Y470" s="162"/>
      <c r="Z470" s="162"/>
      <c r="AA470" s="162"/>
      <c r="AB470" s="162"/>
      <c r="AC470" s="162"/>
      <c r="AD470" s="162"/>
      <c r="AE470" s="162"/>
      <c r="AF470" s="162"/>
    </row>
    <row r="476" spans="1:32" ht="18" customHeight="1" x14ac:dyDescent="0.35">
      <c r="A476" s="93">
        <v>12</v>
      </c>
      <c r="B476" s="169" t="s">
        <v>272</v>
      </c>
      <c r="C476" s="170"/>
      <c r="D476" s="170" t="s">
        <v>82</v>
      </c>
      <c r="E476" s="170" t="s">
        <v>273</v>
      </c>
      <c r="F476" s="94" t="s">
        <v>83</v>
      </c>
      <c r="G476" s="94" t="s">
        <v>151</v>
      </c>
      <c r="H476" s="95"/>
      <c r="I476" s="95"/>
      <c r="J476" s="160"/>
      <c r="K476" s="95">
        <v>1.6</v>
      </c>
      <c r="L476" s="95">
        <v>1.7</v>
      </c>
      <c r="M476" s="160">
        <v>2.72</v>
      </c>
      <c r="N476" s="160">
        <v>0.31999999999999984</v>
      </c>
      <c r="O476" s="96">
        <v>1</v>
      </c>
      <c r="P476" s="97">
        <v>245</v>
      </c>
      <c r="Q476" s="96">
        <v>1</v>
      </c>
      <c r="R476" s="161">
        <v>245</v>
      </c>
      <c r="S476" s="148" t="s">
        <v>153</v>
      </c>
      <c r="T476" s="148"/>
      <c r="U476" s="75" t="s">
        <v>67</v>
      </c>
      <c r="V476" s="103">
        <v>1</v>
      </c>
    </row>
    <row r="477" spans="1:32" ht="18" customHeight="1" x14ac:dyDescent="0.35">
      <c r="A477" s="93">
        <v>25</v>
      </c>
      <c r="B477" s="145" t="s">
        <v>275</v>
      </c>
      <c r="C477" s="163">
        <v>25</v>
      </c>
      <c r="D477" s="93" t="s">
        <v>120</v>
      </c>
      <c r="E477" s="170" t="s">
        <v>276</v>
      </c>
      <c r="F477" s="94" t="s">
        <v>137</v>
      </c>
      <c r="G477" s="94" t="s">
        <v>151</v>
      </c>
      <c r="H477" s="95"/>
      <c r="I477" s="95"/>
      <c r="J477" s="171"/>
      <c r="K477" s="95">
        <v>0.4</v>
      </c>
      <c r="L477" s="95">
        <v>0.8</v>
      </c>
      <c r="M477" s="160">
        <v>0.32000000000000006</v>
      </c>
      <c r="N477" s="160">
        <v>0.30528125</v>
      </c>
      <c r="O477" s="96">
        <v>2</v>
      </c>
      <c r="P477" s="97">
        <v>245</v>
      </c>
      <c r="Q477" s="96">
        <v>1</v>
      </c>
      <c r="R477" s="161">
        <v>490</v>
      </c>
      <c r="S477" s="148"/>
      <c r="T477" s="148"/>
      <c r="U477" s="75" t="s">
        <v>157</v>
      </c>
      <c r="V477" s="103">
        <v>2</v>
      </c>
    </row>
    <row r="480" spans="1:32" ht="18" customHeight="1" x14ac:dyDescent="0.35">
      <c r="A480" s="93">
        <v>7</v>
      </c>
      <c r="B480" s="145" t="s">
        <v>414</v>
      </c>
      <c r="C480" s="163">
        <v>14</v>
      </c>
      <c r="D480" s="93" t="s">
        <v>285</v>
      </c>
      <c r="E480" s="93" t="s">
        <v>415</v>
      </c>
      <c r="F480" s="94" t="s">
        <v>371</v>
      </c>
      <c r="G480" s="94" t="s">
        <v>151</v>
      </c>
      <c r="H480" s="95"/>
      <c r="I480" s="95"/>
      <c r="J480" s="178"/>
      <c r="K480" s="95">
        <v>0.88</v>
      </c>
      <c r="L480" s="95">
        <v>0.88</v>
      </c>
      <c r="M480" s="160">
        <v>0.77439999999999998</v>
      </c>
      <c r="N480" s="160">
        <v>0.31440000000000007</v>
      </c>
      <c r="O480" s="96">
        <v>2</v>
      </c>
      <c r="P480" s="97">
        <v>245</v>
      </c>
      <c r="Q480" s="96">
        <v>1</v>
      </c>
      <c r="R480" s="161">
        <v>490</v>
      </c>
      <c r="S480" s="148" t="s">
        <v>153</v>
      </c>
      <c r="T480" s="164"/>
      <c r="U480" s="75" t="s">
        <v>69</v>
      </c>
      <c r="V480" s="149">
        <v>2</v>
      </c>
    </row>
    <row r="481" spans="1:22" ht="18" customHeight="1" x14ac:dyDescent="0.35">
      <c r="A481" s="93">
        <v>16</v>
      </c>
      <c r="B481" s="145" t="s">
        <v>414</v>
      </c>
      <c r="C481" s="163">
        <v>25</v>
      </c>
      <c r="D481" s="93" t="s">
        <v>285</v>
      </c>
      <c r="E481" s="93" t="s">
        <v>415</v>
      </c>
      <c r="F481" s="94" t="s">
        <v>371</v>
      </c>
      <c r="G481" s="94" t="s">
        <v>151</v>
      </c>
      <c r="H481" s="95"/>
      <c r="I481" s="95"/>
      <c r="J481" s="160"/>
      <c r="K481" s="95">
        <v>0.7</v>
      </c>
      <c r="L481" s="95">
        <v>1.85</v>
      </c>
      <c r="M481" s="160">
        <v>1.2949999999999999</v>
      </c>
      <c r="N481" s="160">
        <v>0.32434999999999992</v>
      </c>
      <c r="O481" s="96">
        <v>2</v>
      </c>
      <c r="P481" s="97">
        <v>245</v>
      </c>
      <c r="Q481" s="96">
        <v>1</v>
      </c>
      <c r="R481" s="161">
        <v>490</v>
      </c>
      <c r="S481" s="148" t="s">
        <v>153</v>
      </c>
      <c r="T481" s="164"/>
      <c r="U481" s="75" t="s">
        <v>69</v>
      </c>
      <c r="V481" s="149">
        <v>2</v>
      </c>
    </row>
    <row r="483" spans="1:22" ht="18" customHeight="1" x14ac:dyDescent="0.35">
      <c r="A483" s="93">
        <v>5</v>
      </c>
      <c r="B483" s="145" t="s">
        <v>459</v>
      </c>
      <c r="C483" s="163">
        <v>31</v>
      </c>
      <c r="D483" s="93" t="s">
        <v>129</v>
      </c>
      <c r="E483" s="93" t="s">
        <v>457</v>
      </c>
      <c r="F483" s="94" t="s">
        <v>78</v>
      </c>
      <c r="G483" s="94" t="s">
        <v>151</v>
      </c>
      <c r="H483" s="95"/>
      <c r="I483" s="95"/>
      <c r="J483" s="160"/>
      <c r="K483" s="95">
        <v>0.4</v>
      </c>
      <c r="L483" s="95">
        <v>0.8</v>
      </c>
      <c r="M483" s="160">
        <v>0.32000000000000006</v>
      </c>
      <c r="N483" s="179">
        <v>0.31112871500000006</v>
      </c>
      <c r="O483" s="96">
        <v>2</v>
      </c>
      <c r="P483" s="97">
        <v>245</v>
      </c>
      <c r="Q483" s="96">
        <v>1</v>
      </c>
      <c r="R483" s="161">
        <v>490</v>
      </c>
      <c r="S483" s="148" t="s">
        <v>153</v>
      </c>
      <c r="T483" s="164"/>
      <c r="U483" s="75" t="s">
        <v>67</v>
      </c>
      <c r="V483" s="149">
        <v>2</v>
      </c>
    </row>
    <row r="484" spans="1:22" ht="18" customHeight="1" x14ac:dyDescent="0.35">
      <c r="A484" s="93">
        <v>33</v>
      </c>
      <c r="B484" s="145" t="s">
        <v>467</v>
      </c>
      <c r="C484" s="163">
        <v>53</v>
      </c>
      <c r="D484" s="93" t="s">
        <v>133</v>
      </c>
      <c r="E484" s="93" t="s">
        <v>466</v>
      </c>
      <c r="F484" s="94" t="s">
        <v>441</v>
      </c>
      <c r="G484" s="94" t="s">
        <v>151</v>
      </c>
      <c r="H484" s="95"/>
      <c r="I484" s="95"/>
      <c r="J484" s="160"/>
      <c r="K484" s="95">
        <v>0.4</v>
      </c>
      <c r="L484" s="95">
        <v>0.8</v>
      </c>
      <c r="M484" s="160">
        <v>0.32000000000000006</v>
      </c>
      <c r="N484" s="179">
        <v>0.28531904499999999</v>
      </c>
      <c r="O484" s="96">
        <v>1</v>
      </c>
      <c r="P484" s="97">
        <v>245</v>
      </c>
      <c r="Q484" s="96">
        <v>1</v>
      </c>
      <c r="R484" s="161">
        <v>245</v>
      </c>
      <c r="S484" s="148" t="s">
        <v>153</v>
      </c>
      <c r="T484" s="164"/>
      <c r="U484" s="75" t="s">
        <v>157</v>
      </c>
      <c r="V484" s="149">
        <v>1</v>
      </c>
    </row>
    <row r="487" spans="1:22" ht="18" customHeight="1" x14ac:dyDescent="0.35">
      <c r="A487" s="93">
        <v>27</v>
      </c>
      <c r="B487" s="145" t="s">
        <v>495</v>
      </c>
      <c r="C487" s="163">
        <v>44</v>
      </c>
      <c r="D487" s="93" t="s">
        <v>133</v>
      </c>
      <c r="E487" s="93" t="s">
        <v>493</v>
      </c>
      <c r="F487" s="94" t="s">
        <v>71</v>
      </c>
      <c r="G487" s="94" t="s">
        <v>151</v>
      </c>
      <c r="H487" s="95"/>
      <c r="I487" s="95"/>
      <c r="J487" s="160"/>
      <c r="K487" s="95">
        <v>0.5</v>
      </c>
      <c r="L487" s="95">
        <v>0.6</v>
      </c>
      <c r="M487" s="160">
        <v>0.3</v>
      </c>
      <c r="N487" s="179">
        <v>0.26749999999999996</v>
      </c>
      <c r="O487" s="96">
        <v>2</v>
      </c>
      <c r="P487" s="97">
        <v>245</v>
      </c>
      <c r="Q487" s="96">
        <v>1</v>
      </c>
      <c r="R487" s="161">
        <v>490</v>
      </c>
      <c r="S487" s="148" t="s">
        <v>153</v>
      </c>
      <c r="T487" s="164"/>
      <c r="U487" s="75" t="s">
        <v>491</v>
      </c>
      <c r="V487" s="149">
        <v>2</v>
      </c>
    </row>
    <row r="488" spans="1:22" ht="18" customHeight="1" x14ac:dyDescent="0.35">
      <c r="A488" s="93">
        <v>33</v>
      </c>
      <c r="B488" s="145" t="s">
        <v>497</v>
      </c>
      <c r="C488" s="163">
        <v>74</v>
      </c>
      <c r="D488" s="93" t="s">
        <v>133</v>
      </c>
      <c r="E488" s="93" t="s">
        <v>493</v>
      </c>
      <c r="F488" s="94" t="s">
        <v>71</v>
      </c>
      <c r="G488" s="94" t="s">
        <v>151</v>
      </c>
      <c r="H488" s="95"/>
      <c r="I488" s="95"/>
      <c r="J488" s="160"/>
      <c r="K488" s="95">
        <v>0.55000000000000004</v>
      </c>
      <c r="L488" s="95">
        <v>1.7</v>
      </c>
      <c r="M488" s="160">
        <v>0.93500000000000005</v>
      </c>
      <c r="N488" s="179">
        <v>0.33499999999999996</v>
      </c>
      <c r="O488" s="96">
        <v>2</v>
      </c>
      <c r="P488" s="97">
        <v>245</v>
      </c>
      <c r="Q488" s="96">
        <v>1</v>
      </c>
      <c r="R488" s="161">
        <v>490</v>
      </c>
      <c r="S488" s="148" t="s">
        <v>153</v>
      </c>
      <c r="T488" s="164"/>
      <c r="U488" s="75" t="s">
        <v>491</v>
      </c>
      <c r="V488" s="149">
        <v>2</v>
      </c>
    </row>
    <row r="489" spans="1:22" ht="18" customHeight="1" x14ac:dyDescent="0.35">
      <c r="A489" s="93">
        <v>7</v>
      </c>
      <c r="B489" s="145" t="s">
        <v>498</v>
      </c>
      <c r="C489" s="163">
        <v>79</v>
      </c>
      <c r="D489" s="93" t="s">
        <v>133</v>
      </c>
      <c r="E489" s="93" t="s">
        <v>493</v>
      </c>
      <c r="F489" s="94" t="s">
        <v>135</v>
      </c>
      <c r="G489" s="94" t="s">
        <v>151</v>
      </c>
      <c r="H489" s="95"/>
      <c r="I489" s="95"/>
      <c r="J489" s="160"/>
      <c r="K489" s="95">
        <v>0.55000000000000004</v>
      </c>
      <c r="L489" s="95">
        <v>1.7</v>
      </c>
      <c r="M489" s="160">
        <v>0.93500000000000005</v>
      </c>
      <c r="N489" s="179">
        <v>0.33499999999999996</v>
      </c>
      <c r="O489" s="96">
        <v>2</v>
      </c>
      <c r="P489" s="97">
        <v>245</v>
      </c>
      <c r="Q489" s="96">
        <v>1</v>
      </c>
      <c r="R489" s="161">
        <v>490</v>
      </c>
      <c r="S489" s="148" t="s">
        <v>153</v>
      </c>
      <c r="T489" s="164"/>
      <c r="U489" s="75" t="s">
        <v>491</v>
      </c>
      <c r="V489" s="149">
        <v>2</v>
      </c>
    </row>
    <row r="490" spans="1:22" ht="18" customHeight="1" x14ac:dyDescent="0.35">
      <c r="A490" s="93">
        <v>21</v>
      </c>
      <c r="B490" s="145" t="s">
        <v>498</v>
      </c>
      <c r="C490" s="163">
        <v>88</v>
      </c>
      <c r="D490" s="93" t="s">
        <v>133</v>
      </c>
      <c r="E490" s="93" t="s">
        <v>493</v>
      </c>
      <c r="F490" s="94" t="s">
        <v>135</v>
      </c>
      <c r="G490" s="94" t="s">
        <v>151</v>
      </c>
      <c r="H490" s="95"/>
      <c r="I490" s="95"/>
      <c r="J490" s="160"/>
      <c r="K490" s="95">
        <v>0.55000000000000004</v>
      </c>
      <c r="L490" s="95">
        <v>0.6</v>
      </c>
      <c r="M490" s="160">
        <v>0.33</v>
      </c>
      <c r="N490" s="179">
        <v>0.31233750000000005</v>
      </c>
      <c r="O490" s="96">
        <v>2</v>
      </c>
      <c r="P490" s="97">
        <v>245</v>
      </c>
      <c r="Q490" s="96">
        <v>1</v>
      </c>
      <c r="R490" s="161">
        <v>490</v>
      </c>
      <c r="S490" s="148" t="s">
        <v>153</v>
      </c>
      <c r="T490" s="164"/>
      <c r="U490" s="75" t="s">
        <v>491</v>
      </c>
      <c r="V490" s="149">
        <v>2</v>
      </c>
    </row>
    <row r="491" spans="1:22" ht="18" customHeight="1" x14ac:dyDescent="0.35">
      <c r="A491" s="93">
        <v>24</v>
      </c>
      <c r="B491" s="145" t="s">
        <v>499</v>
      </c>
      <c r="C491" s="163">
        <v>120</v>
      </c>
      <c r="D491" s="93" t="s">
        <v>133</v>
      </c>
      <c r="E491" s="93" t="s">
        <v>493</v>
      </c>
      <c r="F491" s="94" t="s">
        <v>135</v>
      </c>
      <c r="G491" s="94" t="s">
        <v>151</v>
      </c>
      <c r="H491" s="95"/>
      <c r="I491" s="95"/>
      <c r="J491" s="160"/>
      <c r="K491" s="95">
        <v>0.6</v>
      </c>
      <c r="L491" s="95">
        <v>0.75</v>
      </c>
      <c r="M491" s="160">
        <v>0.44999999999999996</v>
      </c>
      <c r="N491" s="179">
        <v>0.32060373999999991</v>
      </c>
      <c r="O491" s="96">
        <v>2</v>
      </c>
      <c r="P491" s="97">
        <v>245</v>
      </c>
      <c r="Q491" s="96">
        <v>1</v>
      </c>
      <c r="R491" s="161">
        <v>490</v>
      </c>
      <c r="S491" s="148" t="s">
        <v>153</v>
      </c>
      <c r="T491" s="164"/>
      <c r="U491" s="75" t="s">
        <v>491</v>
      </c>
      <c r="V491" s="149">
        <v>2</v>
      </c>
    </row>
    <row r="492" spans="1:22" ht="18" customHeight="1" x14ac:dyDescent="0.35">
      <c r="A492" s="93">
        <v>7</v>
      </c>
      <c r="B492" s="145" t="s">
        <v>507</v>
      </c>
      <c r="C492" s="163">
        <v>33</v>
      </c>
      <c r="D492" s="93" t="s">
        <v>185</v>
      </c>
      <c r="E492" s="93" t="s">
        <v>505</v>
      </c>
      <c r="F492" s="94" t="s">
        <v>486</v>
      </c>
      <c r="G492" s="94" t="s">
        <v>151</v>
      </c>
      <c r="H492" s="95"/>
      <c r="I492" s="95"/>
      <c r="J492" s="160"/>
      <c r="K492" s="95">
        <v>0.4</v>
      </c>
      <c r="L492" s="95">
        <v>0.8</v>
      </c>
      <c r="M492" s="160">
        <v>0.32000000000000006</v>
      </c>
      <c r="N492" s="179">
        <v>0.28467500000000007</v>
      </c>
      <c r="O492" s="96">
        <v>2</v>
      </c>
      <c r="P492" s="97">
        <v>245</v>
      </c>
      <c r="Q492" s="96">
        <v>1</v>
      </c>
      <c r="R492" s="161">
        <v>490</v>
      </c>
      <c r="S492" s="148" t="s">
        <v>153</v>
      </c>
      <c r="T492" s="164"/>
      <c r="U492" s="75" t="s">
        <v>491</v>
      </c>
      <c r="V492" s="149">
        <v>2</v>
      </c>
    </row>
    <row r="495" spans="1:22" ht="18" customHeight="1" x14ac:dyDescent="0.35">
      <c r="A495" s="93">
        <v>13</v>
      </c>
      <c r="B495" s="145" t="s">
        <v>567</v>
      </c>
      <c r="C495" s="163">
        <v>10</v>
      </c>
      <c r="D495" s="93" t="s">
        <v>189</v>
      </c>
      <c r="E495" s="93" t="s">
        <v>568</v>
      </c>
      <c r="F495" s="94" t="s">
        <v>569</v>
      </c>
      <c r="G495" s="94" t="s">
        <v>151</v>
      </c>
      <c r="H495" s="95"/>
      <c r="I495" s="95"/>
      <c r="J495" s="160"/>
      <c r="K495" s="95">
        <v>0.85</v>
      </c>
      <c r="L495" s="95">
        <v>0.88</v>
      </c>
      <c r="M495" s="160">
        <v>0.748</v>
      </c>
      <c r="N495" s="179">
        <v>0.26800000000000002</v>
      </c>
      <c r="O495" s="96">
        <v>1</v>
      </c>
      <c r="P495" s="97">
        <v>245</v>
      </c>
      <c r="Q495" s="96">
        <v>1</v>
      </c>
      <c r="R495" s="161">
        <v>245</v>
      </c>
      <c r="S495" s="148" t="s">
        <v>153</v>
      </c>
      <c r="U495" s="75" t="s">
        <v>157</v>
      </c>
      <c r="V495" s="149">
        <v>1</v>
      </c>
    </row>
    <row r="496" spans="1:22" ht="18" customHeight="1" x14ac:dyDescent="0.35">
      <c r="A496" s="93">
        <v>19</v>
      </c>
      <c r="B496" s="145" t="s">
        <v>589</v>
      </c>
      <c r="C496" s="163">
        <v>16</v>
      </c>
      <c r="D496" s="93" t="s">
        <v>376</v>
      </c>
      <c r="E496" s="93" t="s">
        <v>590</v>
      </c>
      <c r="F496" s="94" t="s">
        <v>461</v>
      </c>
      <c r="G496" s="94" t="s">
        <v>151</v>
      </c>
      <c r="H496" s="95"/>
      <c r="I496" s="95"/>
      <c r="J496" s="160"/>
      <c r="K496" s="95">
        <v>0.35</v>
      </c>
      <c r="L496" s="95">
        <v>0.8</v>
      </c>
      <c r="M496" s="160">
        <v>0.27999999999999997</v>
      </c>
      <c r="N496" s="179">
        <v>0.26920624999999998</v>
      </c>
      <c r="O496" s="96">
        <v>1</v>
      </c>
      <c r="P496" s="97">
        <v>245</v>
      </c>
      <c r="Q496" s="96">
        <v>1</v>
      </c>
      <c r="R496" s="161">
        <v>245</v>
      </c>
      <c r="S496" s="148" t="s">
        <v>153</v>
      </c>
      <c r="U496" s="75" t="s">
        <v>157</v>
      </c>
      <c r="V496" s="149">
        <v>1</v>
      </c>
    </row>
    <row r="499" spans="1:22" ht="18" customHeight="1" x14ac:dyDescent="0.35">
      <c r="A499" s="96">
        <v>7</v>
      </c>
      <c r="B499" s="191" t="s">
        <v>595</v>
      </c>
      <c r="C499" s="186">
        <v>9</v>
      </c>
      <c r="D499" s="93" t="s">
        <v>129</v>
      </c>
      <c r="E499" s="193" t="s">
        <v>596</v>
      </c>
      <c r="F499" s="94" t="s">
        <v>385</v>
      </c>
      <c r="G499" s="94" t="s">
        <v>407</v>
      </c>
      <c r="H499" s="95"/>
      <c r="I499" s="95"/>
      <c r="J499" s="160"/>
      <c r="K499" s="95">
        <v>0.05</v>
      </c>
      <c r="L499" s="95">
        <v>5.3</v>
      </c>
      <c r="M499" s="160">
        <v>0.26500000000000001</v>
      </c>
      <c r="N499" s="192">
        <v>0.26500000000000001</v>
      </c>
      <c r="O499" s="96">
        <v>1</v>
      </c>
      <c r="P499" s="97">
        <v>245</v>
      </c>
      <c r="Q499" s="96">
        <v>1</v>
      </c>
      <c r="R499" s="161">
        <v>245</v>
      </c>
      <c r="S499" s="148" t="s">
        <v>153</v>
      </c>
      <c r="T499" s="164"/>
      <c r="U499" s="75" t="s">
        <v>157</v>
      </c>
      <c r="V499" s="149">
        <v>1</v>
      </c>
    </row>
    <row r="500" spans="1:22" ht="18" customHeight="1" x14ac:dyDescent="0.35">
      <c r="A500" s="93">
        <v>23</v>
      </c>
      <c r="B500" s="145" t="s">
        <v>619</v>
      </c>
      <c r="C500" s="163"/>
      <c r="D500" s="93" t="s">
        <v>172</v>
      </c>
      <c r="E500" s="194" t="s">
        <v>620</v>
      </c>
      <c r="F500" s="94" t="s">
        <v>515</v>
      </c>
      <c r="G500" s="94" t="s">
        <v>151</v>
      </c>
      <c r="H500" s="95"/>
      <c r="I500" s="95"/>
      <c r="J500" s="160"/>
      <c r="K500" s="95">
        <v>0.6</v>
      </c>
      <c r="L500" s="95">
        <v>0.8</v>
      </c>
      <c r="M500" s="160">
        <v>0.48</v>
      </c>
      <c r="N500" s="192">
        <v>0.35215000000000002</v>
      </c>
      <c r="O500" s="96">
        <v>2</v>
      </c>
      <c r="P500" s="97">
        <v>245</v>
      </c>
      <c r="Q500" s="96">
        <v>1</v>
      </c>
      <c r="R500" s="161">
        <v>490</v>
      </c>
      <c r="S500" s="148" t="s">
        <v>153</v>
      </c>
      <c r="T500" s="125" t="s">
        <v>619</v>
      </c>
      <c r="U500" s="75" t="s">
        <v>67</v>
      </c>
      <c r="V500" s="149">
        <v>2</v>
      </c>
    </row>
    <row r="501" spans="1:22" ht="18" customHeight="1" x14ac:dyDescent="0.35">
      <c r="A501" s="93">
        <v>22</v>
      </c>
      <c r="B501" s="145" t="s">
        <v>621</v>
      </c>
      <c r="C501" s="163"/>
      <c r="D501" s="93" t="s">
        <v>454</v>
      </c>
      <c r="E501" s="194" t="s">
        <v>622</v>
      </c>
      <c r="F501" s="94" t="s">
        <v>515</v>
      </c>
      <c r="G501" s="94" t="s">
        <v>151</v>
      </c>
      <c r="H501" s="95"/>
      <c r="I501" s="95"/>
      <c r="J501" s="160"/>
      <c r="K501" s="95">
        <v>0.3</v>
      </c>
      <c r="L501" s="95">
        <v>1</v>
      </c>
      <c r="M501" s="160">
        <v>0.3</v>
      </c>
      <c r="N501" s="192">
        <v>0.26997476499999995</v>
      </c>
      <c r="O501" s="96">
        <v>2</v>
      </c>
      <c r="P501" s="97">
        <v>245</v>
      </c>
      <c r="Q501" s="96">
        <v>1</v>
      </c>
      <c r="R501" s="161">
        <v>490</v>
      </c>
      <c r="S501" s="148" t="s">
        <v>153</v>
      </c>
      <c r="T501" s="125" t="s">
        <v>621</v>
      </c>
      <c r="U501" s="75" t="s">
        <v>67</v>
      </c>
      <c r="V501" s="149">
        <v>2</v>
      </c>
    </row>
    <row r="502" spans="1:22" ht="18" customHeight="1" x14ac:dyDescent="0.35">
      <c r="A502" s="93">
        <v>16</v>
      </c>
      <c r="B502" s="145" t="s">
        <v>643</v>
      </c>
      <c r="C502" s="163"/>
      <c r="D502" s="93" t="s">
        <v>448</v>
      </c>
      <c r="E502" s="194" t="s">
        <v>644</v>
      </c>
      <c r="F502" s="94" t="s">
        <v>515</v>
      </c>
      <c r="G502" s="94" t="s">
        <v>152</v>
      </c>
      <c r="H502" s="95"/>
      <c r="I502" s="95"/>
      <c r="J502" s="160"/>
      <c r="K502" s="95">
        <v>0.1</v>
      </c>
      <c r="L502" s="95">
        <v>3.5</v>
      </c>
      <c r="M502" s="160">
        <v>0.35000000000000003</v>
      </c>
      <c r="N502" s="160">
        <v>0.35000000000000003</v>
      </c>
      <c r="O502" s="96">
        <v>2</v>
      </c>
      <c r="P502" s="97">
        <v>245</v>
      </c>
      <c r="Q502" s="96">
        <v>1</v>
      </c>
      <c r="R502" s="161">
        <v>490</v>
      </c>
      <c r="S502" s="148" t="s">
        <v>153</v>
      </c>
      <c r="T502" s="125" t="s">
        <v>643</v>
      </c>
      <c r="U502" s="75" t="s">
        <v>157</v>
      </c>
      <c r="V502" s="149">
        <v>2</v>
      </c>
    </row>
    <row r="503" spans="1:22" ht="18" customHeight="1" x14ac:dyDescent="0.35">
      <c r="A503" s="93">
        <v>23</v>
      </c>
      <c r="B503" s="145" t="s">
        <v>647</v>
      </c>
      <c r="C503" s="163">
        <v>19</v>
      </c>
      <c r="D503" s="93" t="s">
        <v>129</v>
      </c>
      <c r="E503" s="212" t="s">
        <v>648</v>
      </c>
      <c r="F503" s="94" t="s">
        <v>406</v>
      </c>
      <c r="G503" s="94" t="s">
        <v>151</v>
      </c>
      <c r="H503" s="95"/>
      <c r="I503" s="95"/>
      <c r="J503" s="160"/>
      <c r="K503" s="95">
        <v>0.45</v>
      </c>
      <c r="L503" s="95">
        <v>0.8</v>
      </c>
      <c r="M503" s="160">
        <v>0.36000000000000004</v>
      </c>
      <c r="N503" s="160">
        <v>0.28384244000000003</v>
      </c>
      <c r="O503" s="96">
        <v>2</v>
      </c>
      <c r="P503" s="97">
        <v>245</v>
      </c>
      <c r="Q503" s="96">
        <v>1</v>
      </c>
      <c r="R503" s="161">
        <v>490</v>
      </c>
      <c r="S503" s="148" t="s">
        <v>153</v>
      </c>
      <c r="T503" s="125" t="s">
        <v>647</v>
      </c>
      <c r="U503" s="75" t="s">
        <v>157</v>
      </c>
      <c r="V503" s="149">
        <f>2*0.9</f>
        <v>1.8</v>
      </c>
    </row>
    <row r="504" spans="1:22" ht="18" customHeight="1" x14ac:dyDescent="0.35">
      <c r="A504" s="93">
        <v>4</v>
      </c>
      <c r="B504" s="145" t="s">
        <v>655</v>
      </c>
      <c r="C504" s="163"/>
      <c r="D504" s="93" t="s">
        <v>376</v>
      </c>
      <c r="E504" s="194" t="s">
        <v>656</v>
      </c>
      <c r="F504" s="94" t="s">
        <v>166</v>
      </c>
      <c r="G504" s="94" t="s">
        <v>151</v>
      </c>
      <c r="H504" s="95"/>
      <c r="I504" s="95"/>
      <c r="J504" s="160"/>
      <c r="K504" s="95">
        <v>0.4</v>
      </c>
      <c r="L504" s="95">
        <v>0.85</v>
      </c>
      <c r="M504" s="160">
        <v>0.34</v>
      </c>
      <c r="N504" s="160">
        <v>0.29783843500000001</v>
      </c>
      <c r="O504" s="96">
        <v>2</v>
      </c>
      <c r="P504" s="97">
        <v>245</v>
      </c>
      <c r="Q504" s="96">
        <v>1</v>
      </c>
      <c r="R504" s="161">
        <v>490</v>
      </c>
      <c r="S504" s="148" t="s">
        <v>153</v>
      </c>
      <c r="T504" s="125" t="s">
        <v>655</v>
      </c>
      <c r="U504" s="75" t="s">
        <v>157</v>
      </c>
      <c r="V504" s="149">
        <v>2</v>
      </c>
    </row>
    <row r="505" spans="1:22" ht="18" customHeight="1" x14ac:dyDescent="0.35">
      <c r="A505" s="93">
        <v>16</v>
      </c>
      <c r="B505" s="145" t="s">
        <v>655</v>
      </c>
      <c r="C505" s="163"/>
      <c r="D505" s="93" t="s">
        <v>229</v>
      </c>
      <c r="E505" s="194" t="s">
        <v>656</v>
      </c>
      <c r="F505" s="94" t="s">
        <v>166</v>
      </c>
      <c r="G505" s="94" t="s">
        <v>151</v>
      </c>
      <c r="H505" s="95"/>
      <c r="I505" s="95"/>
      <c r="J505" s="160"/>
      <c r="K505" s="95">
        <v>0.4</v>
      </c>
      <c r="L505" s="95">
        <v>0.85</v>
      </c>
      <c r="M505" s="160">
        <v>0.34</v>
      </c>
      <c r="N505" s="160">
        <v>0.29783843500000001</v>
      </c>
      <c r="O505" s="96">
        <v>2</v>
      </c>
      <c r="P505" s="97">
        <v>245</v>
      </c>
      <c r="Q505" s="96">
        <v>1</v>
      </c>
      <c r="R505" s="161">
        <v>490</v>
      </c>
      <c r="S505" s="148" t="s">
        <v>153</v>
      </c>
      <c r="T505" s="125" t="s">
        <v>655</v>
      </c>
      <c r="U505" s="75" t="s">
        <v>157</v>
      </c>
      <c r="V505" s="149">
        <v>2</v>
      </c>
    </row>
    <row r="506" spans="1:22" ht="18" customHeight="1" x14ac:dyDescent="0.35">
      <c r="A506" s="93">
        <v>20</v>
      </c>
      <c r="B506" s="145" t="s">
        <v>655</v>
      </c>
      <c r="C506" s="163"/>
      <c r="D506" s="93" t="s">
        <v>452</v>
      </c>
      <c r="E506" s="194" t="s">
        <v>656</v>
      </c>
      <c r="F506" s="94" t="s">
        <v>166</v>
      </c>
      <c r="G506" s="94" t="s">
        <v>151</v>
      </c>
      <c r="H506" s="95"/>
      <c r="I506" s="95"/>
      <c r="J506" s="160"/>
      <c r="K506" s="95">
        <v>0.4</v>
      </c>
      <c r="L506" s="95">
        <v>0.85</v>
      </c>
      <c r="M506" s="160">
        <v>0.34</v>
      </c>
      <c r="N506" s="160">
        <v>0.28802593500000007</v>
      </c>
      <c r="O506" s="96">
        <v>2</v>
      </c>
      <c r="P506" s="97">
        <v>245</v>
      </c>
      <c r="Q506" s="96">
        <v>1</v>
      </c>
      <c r="R506" s="161">
        <v>490</v>
      </c>
      <c r="S506" s="148" t="s">
        <v>153</v>
      </c>
      <c r="T506" s="125" t="s">
        <v>655</v>
      </c>
      <c r="U506" s="75" t="s">
        <v>157</v>
      </c>
      <c r="V506" s="149">
        <v>2</v>
      </c>
    </row>
    <row r="507" spans="1:22" ht="18" customHeight="1" x14ac:dyDescent="0.35">
      <c r="A507" s="93">
        <v>8</v>
      </c>
      <c r="B507" s="145" t="s">
        <v>657</v>
      </c>
      <c r="C507" s="163"/>
      <c r="D507" s="93" t="s">
        <v>608</v>
      </c>
      <c r="E507" s="194" t="s">
        <v>658</v>
      </c>
      <c r="F507" s="94" t="s">
        <v>659</v>
      </c>
      <c r="G507" s="94" t="s">
        <v>151</v>
      </c>
      <c r="H507" s="95"/>
      <c r="I507" s="95"/>
      <c r="J507" s="160"/>
      <c r="K507" s="95">
        <v>0.4</v>
      </c>
      <c r="L507" s="95">
        <v>0.85</v>
      </c>
      <c r="M507" s="160">
        <v>0.34</v>
      </c>
      <c r="N507" s="160">
        <v>0.27968531000000002</v>
      </c>
      <c r="O507" s="96">
        <v>2</v>
      </c>
      <c r="P507" s="97">
        <v>245</v>
      </c>
      <c r="Q507" s="96">
        <v>1</v>
      </c>
      <c r="R507" s="161">
        <v>490</v>
      </c>
      <c r="S507" s="148" t="s">
        <v>153</v>
      </c>
      <c r="T507" s="125" t="s">
        <v>657</v>
      </c>
      <c r="U507" s="75" t="s">
        <v>157</v>
      </c>
      <c r="V507" s="149">
        <v>2</v>
      </c>
    </row>
    <row r="508" spans="1:22" ht="18" customHeight="1" x14ac:dyDescent="0.35">
      <c r="A508" s="93">
        <v>12</v>
      </c>
      <c r="B508" s="145" t="s">
        <v>657</v>
      </c>
      <c r="C508" s="163"/>
      <c r="D508" s="93" t="s">
        <v>618</v>
      </c>
      <c r="E508" s="194" t="s">
        <v>658</v>
      </c>
      <c r="F508" s="94" t="s">
        <v>659</v>
      </c>
      <c r="G508" s="94" t="s">
        <v>151</v>
      </c>
      <c r="H508" s="95"/>
      <c r="I508" s="95"/>
      <c r="J508" s="160"/>
      <c r="K508" s="95">
        <v>0.4</v>
      </c>
      <c r="L508" s="95">
        <v>0.85</v>
      </c>
      <c r="M508" s="160">
        <v>0.34</v>
      </c>
      <c r="N508" s="160">
        <v>0.27968531000000002</v>
      </c>
      <c r="O508" s="96">
        <v>2</v>
      </c>
      <c r="P508" s="97">
        <v>245</v>
      </c>
      <c r="Q508" s="96">
        <v>1</v>
      </c>
      <c r="R508" s="161">
        <v>490</v>
      </c>
      <c r="S508" s="148" t="s">
        <v>153</v>
      </c>
      <c r="T508" s="125" t="s">
        <v>657</v>
      </c>
      <c r="U508" s="75" t="s">
        <v>157</v>
      </c>
      <c r="V508" s="149">
        <v>2</v>
      </c>
    </row>
    <row r="509" spans="1:22" ht="18" customHeight="1" x14ac:dyDescent="0.35">
      <c r="A509" s="93">
        <v>24</v>
      </c>
      <c r="B509" s="145" t="s">
        <v>657</v>
      </c>
      <c r="C509" s="163"/>
      <c r="D509" s="93" t="s">
        <v>532</v>
      </c>
      <c r="E509" s="194" t="s">
        <v>658</v>
      </c>
      <c r="F509" s="94" t="s">
        <v>659</v>
      </c>
      <c r="G509" s="94" t="s">
        <v>151</v>
      </c>
      <c r="H509" s="95"/>
      <c r="I509" s="95"/>
      <c r="J509" s="160"/>
      <c r="K509" s="95">
        <v>0.4</v>
      </c>
      <c r="L509" s="95">
        <v>0.85</v>
      </c>
      <c r="M509" s="160">
        <v>0.34</v>
      </c>
      <c r="N509" s="160">
        <v>0.27968531000000002</v>
      </c>
      <c r="O509" s="96">
        <v>2</v>
      </c>
      <c r="P509" s="97">
        <v>245</v>
      </c>
      <c r="Q509" s="96">
        <v>1</v>
      </c>
      <c r="R509" s="161">
        <v>490</v>
      </c>
      <c r="S509" s="148" t="s">
        <v>153</v>
      </c>
      <c r="T509" s="125" t="s">
        <v>657</v>
      </c>
      <c r="U509" s="75" t="s">
        <v>157</v>
      </c>
      <c r="V509" s="149">
        <v>2</v>
      </c>
    </row>
    <row r="510" spans="1:22" ht="18" customHeight="1" x14ac:dyDescent="0.35">
      <c r="A510" s="93">
        <v>28</v>
      </c>
      <c r="B510" s="145" t="s">
        <v>657</v>
      </c>
      <c r="C510" s="163"/>
      <c r="D510" s="93" t="s">
        <v>178</v>
      </c>
      <c r="E510" s="194" t="s">
        <v>658</v>
      </c>
      <c r="F510" s="94" t="s">
        <v>659</v>
      </c>
      <c r="G510" s="94" t="s">
        <v>151</v>
      </c>
      <c r="H510" s="95"/>
      <c r="I510" s="95"/>
      <c r="J510" s="160"/>
      <c r="K510" s="95">
        <v>0.4</v>
      </c>
      <c r="L510" s="95">
        <v>0.85</v>
      </c>
      <c r="M510" s="160">
        <v>0.34</v>
      </c>
      <c r="N510" s="160">
        <v>0.26791031000000004</v>
      </c>
      <c r="O510" s="96">
        <v>2</v>
      </c>
      <c r="P510" s="97">
        <v>245</v>
      </c>
      <c r="Q510" s="96">
        <v>1</v>
      </c>
      <c r="R510" s="161">
        <v>490</v>
      </c>
      <c r="S510" s="148" t="s">
        <v>153</v>
      </c>
      <c r="T510" s="125" t="s">
        <v>657</v>
      </c>
      <c r="U510" s="75" t="s">
        <v>157</v>
      </c>
      <c r="V510" s="149">
        <v>2</v>
      </c>
    </row>
    <row r="511" spans="1:22" ht="18" customHeight="1" x14ac:dyDescent="0.35">
      <c r="A511" s="93">
        <v>40</v>
      </c>
      <c r="B511" s="145" t="s">
        <v>657</v>
      </c>
      <c r="C511" s="163"/>
      <c r="D511" s="93" t="s">
        <v>617</v>
      </c>
      <c r="E511" s="194" t="s">
        <v>658</v>
      </c>
      <c r="F511" s="94" t="s">
        <v>659</v>
      </c>
      <c r="G511" s="94" t="s">
        <v>151</v>
      </c>
      <c r="H511" s="95"/>
      <c r="I511" s="95"/>
      <c r="J511" s="160"/>
      <c r="K511" s="95">
        <v>0.4</v>
      </c>
      <c r="L511" s="95">
        <v>0.85</v>
      </c>
      <c r="M511" s="160">
        <v>0.34</v>
      </c>
      <c r="N511" s="160">
        <v>0.28557281000000001</v>
      </c>
      <c r="O511" s="96">
        <v>2</v>
      </c>
      <c r="P511" s="97">
        <v>245</v>
      </c>
      <c r="Q511" s="96">
        <v>1</v>
      </c>
      <c r="R511" s="161">
        <v>490</v>
      </c>
      <c r="S511" s="148" t="s">
        <v>153</v>
      </c>
      <c r="T511" s="125" t="s">
        <v>657</v>
      </c>
      <c r="U511" s="75" t="s">
        <v>157</v>
      </c>
      <c r="V511" s="149">
        <v>2</v>
      </c>
    </row>
    <row r="512" spans="1:22" ht="18" customHeight="1" x14ac:dyDescent="0.35">
      <c r="A512" s="93">
        <v>4</v>
      </c>
      <c r="B512" s="145" t="s">
        <v>660</v>
      </c>
      <c r="C512" s="163"/>
      <c r="D512" s="93" t="s">
        <v>615</v>
      </c>
      <c r="E512" s="194" t="s">
        <v>658</v>
      </c>
      <c r="F512" s="94" t="s">
        <v>659</v>
      </c>
      <c r="G512" s="94" t="s">
        <v>151</v>
      </c>
      <c r="H512" s="95"/>
      <c r="I512" s="95"/>
      <c r="J512" s="160"/>
      <c r="K512" s="95">
        <v>0.4</v>
      </c>
      <c r="L512" s="95">
        <v>0.85</v>
      </c>
      <c r="M512" s="160">
        <v>0.34</v>
      </c>
      <c r="N512" s="160">
        <v>0.28557281000000001</v>
      </c>
      <c r="O512" s="96">
        <v>2</v>
      </c>
      <c r="P512" s="97">
        <v>245</v>
      </c>
      <c r="Q512" s="96">
        <v>1</v>
      </c>
      <c r="R512" s="161">
        <v>490</v>
      </c>
      <c r="S512" s="148" t="s">
        <v>153</v>
      </c>
      <c r="T512" s="125" t="s">
        <v>660</v>
      </c>
      <c r="U512" s="75" t="s">
        <v>157</v>
      </c>
      <c r="V512" s="149">
        <v>2</v>
      </c>
    </row>
    <row r="513" spans="1:32" ht="18" customHeight="1" x14ac:dyDescent="0.35">
      <c r="A513" s="93">
        <v>16</v>
      </c>
      <c r="B513" s="145" t="s">
        <v>660</v>
      </c>
      <c r="C513" s="163"/>
      <c r="D513" s="93" t="s">
        <v>607</v>
      </c>
      <c r="E513" s="194" t="s">
        <v>658</v>
      </c>
      <c r="F513" s="94" t="s">
        <v>659</v>
      </c>
      <c r="G513" s="94" t="s">
        <v>151</v>
      </c>
      <c r="H513" s="95"/>
      <c r="I513" s="95"/>
      <c r="J513" s="160"/>
      <c r="K513" s="95">
        <v>0.4</v>
      </c>
      <c r="L513" s="95">
        <v>0.85</v>
      </c>
      <c r="M513" s="160">
        <v>0.34</v>
      </c>
      <c r="N513" s="160">
        <v>0.28557281000000001</v>
      </c>
      <c r="O513" s="96">
        <v>2</v>
      </c>
      <c r="P513" s="97">
        <v>245</v>
      </c>
      <c r="Q513" s="96">
        <v>1</v>
      </c>
      <c r="R513" s="161">
        <v>490</v>
      </c>
      <c r="S513" s="148" t="s">
        <v>153</v>
      </c>
      <c r="T513" s="125" t="s">
        <v>660</v>
      </c>
      <c r="U513" s="75" t="s">
        <v>157</v>
      </c>
      <c r="V513" s="149">
        <v>2</v>
      </c>
    </row>
    <row r="514" spans="1:32" ht="18" customHeight="1" thickBot="1" x14ac:dyDescent="0.4"/>
    <row r="515" spans="1:32" ht="18" customHeight="1" thickBot="1" x14ac:dyDescent="0.5">
      <c r="N515" s="99" t="s">
        <v>169</v>
      </c>
      <c r="P515" s="99"/>
      <c r="R515" s="100">
        <f>SUM(R476:R514)</f>
        <v>12985</v>
      </c>
      <c r="T515" s="165"/>
      <c r="U515" s="101"/>
      <c r="V515" s="166">
        <f>SUM(V476:V514)</f>
        <v>52.8</v>
      </c>
    </row>
    <row r="516" spans="1:32" ht="18" customHeight="1" thickTop="1" x14ac:dyDescent="0.35">
      <c r="W516" s="162"/>
      <c r="X516" s="162"/>
      <c r="Y516" s="162"/>
      <c r="Z516" s="162"/>
      <c r="AA516" s="162"/>
      <c r="AB516" s="162"/>
      <c r="AC516" s="162"/>
      <c r="AD516" s="162"/>
      <c r="AE516" s="162"/>
      <c r="AF516" s="162"/>
    </row>
    <row r="520" spans="1:32" ht="18" customHeight="1" x14ac:dyDescent="0.35">
      <c r="A520" s="93">
        <v>7</v>
      </c>
      <c r="B520" s="145" t="s">
        <v>171</v>
      </c>
      <c r="C520" s="163"/>
      <c r="D520" s="93" t="s">
        <v>172</v>
      </c>
      <c r="E520" s="93" t="s">
        <v>173</v>
      </c>
      <c r="F520" s="94" t="s">
        <v>166</v>
      </c>
      <c r="G520" s="94" t="s">
        <v>151</v>
      </c>
      <c r="H520" s="95"/>
      <c r="I520" s="95"/>
      <c r="J520" s="160"/>
      <c r="K520" s="95">
        <v>0.35</v>
      </c>
      <c r="L520" s="95">
        <v>1.65</v>
      </c>
      <c r="M520" s="160">
        <v>0.5774999999999999</v>
      </c>
      <c r="N520" s="160">
        <v>0.49952280999999987</v>
      </c>
      <c r="O520" s="96">
        <v>2</v>
      </c>
      <c r="P520" s="97">
        <v>310</v>
      </c>
      <c r="Q520" s="96">
        <v>1</v>
      </c>
      <c r="R520" s="161">
        <v>620</v>
      </c>
      <c r="S520" s="148" t="s">
        <v>174</v>
      </c>
      <c r="T520" s="164"/>
      <c r="U520" s="75" t="s">
        <v>67</v>
      </c>
      <c r="V520" s="149">
        <v>2</v>
      </c>
    </row>
    <row r="521" spans="1:32" ht="18" customHeight="1" x14ac:dyDescent="0.35">
      <c r="A521" s="93">
        <v>5</v>
      </c>
      <c r="B521" s="145" t="s">
        <v>175</v>
      </c>
      <c r="C521" s="163">
        <v>29</v>
      </c>
      <c r="D521" s="93" t="s">
        <v>129</v>
      </c>
      <c r="E521" s="93" t="s">
        <v>155</v>
      </c>
      <c r="F521" s="94" t="s">
        <v>159</v>
      </c>
      <c r="G521" s="94" t="s">
        <v>151</v>
      </c>
      <c r="H521" s="95"/>
      <c r="I521" s="95"/>
      <c r="J521" s="160"/>
      <c r="K521" s="95">
        <v>0.25</v>
      </c>
      <c r="L521" s="95">
        <v>1.5</v>
      </c>
      <c r="M521" s="160">
        <v>0.375</v>
      </c>
      <c r="N521" s="160">
        <v>0.36205624999999997</v>
      </c>
      <c r="O521" s="96">
        <v>2</v>
      </c>
      <c r="P521" s="97">
        <v>310</v>
      </c>
      <c r="Q521" s="96">
        <v>1</v>
      </c>
      <c r="R521" s="161">
        <v>620</v>
      </c>
      <c r="S521" s="148" t="s">
        <v>176</v>
      </c>
      <c r="T521" s="164"/>
      <c r="U521" s="75" t="s">
        <v>157</v>
      </c>
      <c r="V521" s="149">
        <v>2</v>
      </c>
    </row>
    <row r="522" spans="1:32" ht="18" customHeight="1" x14ac:dyDescent="0.35">
      <c r="A522" s="93">
        <v>4</v>
      </c>
      <c r="B522" s="145" t="s">
        <v>160</v>
      </c>
      <c r="C522" s="163">
        <v>3</v>
      </c>
      <c r="D522" s="93" t="s">
        <v>82</v>
      </c>
      <c r="E522" s="93" t="s">
        <v>161</v>
      </c>
      <c r="F522" s="94" t="s">
        <v>162</v>
      </c>
      <c r="G522" s="94" t="s">
        <v>151</v>
      </c>
      <c r="H522" s="95"/>
      <c r="I522" s="95"/>
      <c r="J522" s="160"/>
      <c r="K522" s="95">
        <v>0.6</v>
      </c>
      <c r="L522" s="95">
        <v>0.8</v>
      </c>
      <c r="M522" s="160">
        <v>0.48</v>
      </c>
      <c r="N522" s="160">
        <v>0.43999999999999995</v>
      </c>
      <c r="O522" s="96">
        <v>2</v>
      </c>
      <c r="P522" s="97">
        <v>310</v>
      </c>
      <c r="Q522" s="96">
        <v>1</v>
      </c>
      <c r="R522" s="161">
        <v>620</v>
      </c>
      <c r="S522" s="148" t="s">
        <v>153</v>
      </c>
      <c r="T522" s="164"/>
      <c r="U522" s="75" t="s">
        <v>157</v>
      </c>
      <c r="V522" s="149">
        <v>2</v>
      </c>
    </row>
    <row r="523" spans="1:32" ht="18" customHeight="1" x14ac:dyDescent="0.35">
      <c r="A523" s="93">
        <v>7</v>
      </c>
      <c r="B523" s="145" t="s">
        <v>177</v>
      </c>
      <c r="C523" s="163"/>
      <c r="D523" s="93" t="s">
        <v>178</v>
      </c>
      <c r="E523" s="93"/>
      <c r="F523" s="94" t="s">
        <v>166</v>
      </c>
      <c r="G523" s="94" t="s">
        <v>151</v>
      </c>
      <c r="H523" s="95"/>
      <c r="I523" s="95"/>
      <c r="J523" s="160"/>
      <c r="K523" s="95">
        <v>0.35</v>
      </c>
      <c r="L523" s="95">
        <v>1.65</v>
      </c>
      <c r="M523" s="160">
        <v>0.5774999999999999</v>
      </c>
      <c r="N523" s="160">
        <v>0.49952280999999987</v>
      </c>
      <c r="O523" s="96">
        <v>2</v>
      </c>
      <c r="P523" s="97">
        <v>310</v>
      </c>
      <c r="Q523" s="96">
        <v>1</v>
      </c>
      <c r="R523" s="161">
        <v>620</v>
      </c>
      <c r="S523" s="148" t="s">
        <v>174</v>
      </c>
      <c r="T523" s="164"/>
      <c r="U523" s="75" t="s">
        <v>67</v>
      </c>
      <c r="V523" s="149">
        <v>2</v>
      </c>
    </row>
    <row r="526" spans="1:32" ht="18" customHeight="1" x14ac:dyDescent="0.35">
      <c r="A526" s="93">
        <v>18</v>
      </c>
      <c r="B526" s="169" t="s">
        <v>258</v>
      </c>
      <c r="C526" s="169"/>
      <c r="D526" s="170" t="s">
        <v>79</v>
      </c>
      <c r="E526" s="170" t="s">
        <v>255</v>
      </c>
      <c r="F526" s="94" t="s">
        <v>170</v>
      </c>
      <c r="G526" s="94" t="s">
        <v>151</v>
      </c>
      <c r="H526" s="95"/>
      <c r="I526" s="95"/>
      <c r="J526" s="160"/>
      <c r="K526" s="95">
        <v>1.1000000000000001</v>
      </c>
      <c r="L526" s="95">
        <v>0.4</v>
      </c>
      <c r="M526" s="160">
        <v>0.44000000000000006</v>
      </c>
      <c r="N526" s="160">
        <v>0.39528013000000001</v>
      </c>
      <c r="O526" s="96">
        <v>2</v>
      </c>
      <c r="P526" s="97">
        <v>310</v>
      </c>
      <c r="Q526" s="96">
        <v>1</v>
      </c>
      <c r="R526" s="161">
        <v>620</v>
      </c>
      <c r="S526" s="148"/>
      <c r="T526" s="148"/>
      <c r="U526" s="75" t="s">
        <v>67</v>
      </c>
      <c r="V526" s="103">
        <v>2</v>
      </c>
    </row>
    <row r="527" spans="1:32" ht="18" customHeight="1" x14ac:dyDescent="0.35">
      <c r="A527" s="93">
        <v>8</v>
      </c>
      <c r="B527" s="169" t="s">
        <v>259</v>
      </c>
      <c r="C527" s="169"/>
      <c r="D527" s="170" t="s">
        <v>80</v>
      </c>
      <c r="E527" s="170" t="s">
        <v>260</v>
      </c>
      <c r="F527" s="94" t="s">
        <v>78</v>
      </c>
      <c r="G527" s="94" t="s">
        <v>151</v>
      </c>
      <c r="H527" s="95"/>
      <c r="I527" s="95"/>
      <c r="J527" s="171"/>
      <c r="K527" s="95">
        <v>0.6</v>
      </c>
      <c r="L527" s="95">
        <v>0.9</v>
      </c>
      <c r="M527" s="160">
        <v>0.54</v>
      </c>
      <c r="N527" s="160">
        <v>0.47764062500000004</v>
      </c>
      <c r="O527" s="96">
        <v>2</v>
      </c>
      <c r="P527" s="97">
        <v>310</v>
      </c>
      <c r="Q527" s="96">
        <v>1</v>
      </c>
      <c r="R527" s="161">
        <v>620</v>
      </c>
      <c r="S527" s="148" t="s">
        <v>153</v>
      </c>
      <c r="T527" s="148"/>
      <c r="U527" s="75" t="s">
        <v>69</v>
      </c>
      <c r="V527" s="103">
        <v>2</v>
      </c>
    </row>
    <row r="528" spans="1:32" ht="18" customHeight="1" x14ac:dyDescent="0.35">
      <c r="A528" s="93">
        <v>7</v>
      </c>
      <c r="B528" s="169" t="s">
        <v>265</v>
      </c>
      <c r="C528" s="169"/>
      <c r="D528" s="170" t="s">
        <v>70</v>
      </c>
      <c r="E528" s="170" t="s">
        <v>266</v>
      </c>
      <c r="F528" s="94" t="s">
        <v>78</v>
      </c>
      <c r="G528" s="94" t="s">
        <v>151</v>
      </c>
      <c r="H528" s="95"/>
      <c r="I528" s="95"/>
      <c r="J528" s="171"/>
      <c r="K528" s="95">
        <v>0.6</v>
      </c>
      <c r="L528" s="95">
        <v>0.9</v>
      </c>
      <c r="M528" s="160">
        <v>0.54</v>
      </c>
      <c r="N528" s="160">
        <v>0.50401875000000007</v>
      </c>
      <c r="O528" s="96">
        <v>2</v>
      </c>
      <c r="P528" s="97">
        <v>310</v>
      </c>
      <c r="Q528" s="96">
        <v>1</v>
      </c>
      <c r="R528" s="161">
        <v>620</v>
      </c>
      <c r="S528" s="148" t="s">
        <v>153</v>
      </c>
      <c r="T528" s="148"/>
      <c r="U528" s="75" t="s">
        <v>69</v>
      </c>
      <c r="V528" s="103">
        <v>2</v>
      </c>
    </row>
    <row r="529" spans="1:22" ht="18" customHeight="1" x14ac:dyDescent="0.35">
      <c r="A529" s="93">
        <v>7</v>
      </c>
      <c r="B529" s="169" t="s">
        <v>269</v>
      </c>
      <c r="C529" s="169"/>
      <c r="D529" s="170" t="s">
        <v>72</v>
      </c>
      <c r="E529" s="170" t="s">
        <v>270</v>
      </c>
      <c r="F529" s="94" t="s">
        <v>78</v>
      </c>
      <c r="G529" s="94" t="s">
        <v>151</v>
      </c>
      <c r="H529" s="95"/>
      <c r="I529" s="95"/>
      <c r="J529" s="171"/>
      <c r="K529" s="95">
        <v>0.6</v>
      </c>
      <c r="L529" s="95">
        <v>0.9</v>
      </c>
      <c r="M529" s="160">
        <v>0.54</v>
      </c>
      <c r="N529" s="160">
        <v>0.48058437500000006</v>
      </c>
      <c r="O529" s="96">
        <v>2</v>
      </c>
      <c r="P529" s="97">
        <v>310</v>
      </c>
      <c r="Q529" s="96">
        <v>1</v>
      </c>
      <c r="R529" s="161">
        <v>620</v>
      </c>
      <c r="S529" s="148" t="s">
        <v>153</v>
      </c>
      <c r="T529" s="148"/>
      <c r="U529" s="75" t="s">
        <v>69</v>
      </c>
      <c r="V529" s="103">
        <v>2</v>
      </c>
    </row>
    <row r="530" spans="1:22" ht="18" customHeight="1" x14ac:dyDescent="0.35">
      <c r="A530" s="93">
        <v>8</v>
      </c>
      <c r="B530" s="169" t="s">
        <v>272</v>
      </c>
      <c r="C530" s="169"/>
      <c r="D530" s="170" t="s">
        <v>82</v>
      </c>
      <c r="E530" s="170" t="s">
        <v>273</v>
      </c>
      <c r="F530" s="94" t="s">
        <v>274</v>
      </c>
      <c r="G530" s="94" t="s">
        <v>151</v>
      </c>
      <c r="H530" s="95"/>
      <c r="I530" s="95"/>
      <c r="J530" s="160"/>
      <c r="K530" s="95">
        <v>0.9</v>
      </c>
      <c r="L530" s="95">
        <v>2.1</v>
      </c>
      <c r="M530" s="160">
        <v>1.8900000000000001</v>
      </c>
      <c r="N530" s="160">
        <v>0.39000000000000012</v>
      </c>
      <c r="O530" s="96">
        <v>2</v>
      </c>
      <c r="P530" s="97">
        <v>310</v>
      </c>
      <c r="Q530" s="96">
        <v>1</v>
      </c>
      <c r="R530" s="161">
        <v>620</v>
      </c>
      <c r="S530" s="148" t="s">
        <v>153</v>
      </c>
      <c r="T530" s="148"/>
      <c r="U530" s="75" t="s">
        <v>67</v>
      </c>
      <c r="V530" s="103">
        <v>2</v>
      </c>
    </row>
    <row r="531" spans="1:22" ht="18" customHeight="1" x14ac:dyDescent="0.35">
      <c r="A531" s="93">
        <v>10</v>
      </c>
      <c r="B531" s="169" t="s">
        <v>272</v>
      </c>
      <c r="C531" s="169"/>
      <c r="D531" s="170" t="s">
        <v>82</v>
      </c>
      <c r="E531" s="170" t="s">
        <v>273</v>
      </c>
      <c r="F531" s="94" t="s">
        <v>274</v>
      </c>
      <c r="G531" s="94" t="s">
        <v>151</v>
      </c>
      <c r="H531" s="95"/>
      <c r="I531" s="95"/>
      <c r="J531" s="160"/>
      <c r="K531" s="95">
        <v>0.9</v>
      </c>
      <c r="L531" s="95">
        <v>2.15</v>
      </c>
      <c r="M531" s="160">
        <v>1.9350000000000001</v>
      </c>
      <c r="N531" s="160">
        <v>0.43500000000000005</v>
      </c>
      <c r="O531" s="96">
        <v>2</v>
      </c>
      <c r="P531" s="97">
        <v>310</v>
      </c>
      <c r="Q531" s="96">
        <v>1</v>
      </c>
      <c r="R531" s="161">
        <v>620</v>
      </c>
      <c r="S531" s="148" t="s">
        <v>153</v>
      </c>
      <c r="T531" s="148"/>
      <c r="U531" s="75" t="s">
        <v>67</v>
      </c>
      <c r="V531" s="103">
        <v>2</v>
      </c>
    </row>
    <row r="532" spans="1:22" ht="18" customHeight="1" x14ac:dyDescent="0.35">
      <c r="A532" s="93">
        <v>14</v>
      </c>
      <c r="B532" s="169" t="s">
        <v>272</v>
      </c>
      <c r="C532" s="169"/>
      <c r="D532" s="170" t="s">
        <v>82</v>
      </c>
      <c r="E532" s="170" t="s">
        <v>273</v>
      </c>
      <c r="F532" s="94" t="s">
        <v>83</v>
      </c>
      <c r="G532" s="94" t="s">
        <v>151</v>
      </c>
      <c r="H532" s="95"/>
      <c r="I532" s="95"/>
      <c r="J532" s="160"/>
      <c r="K532" s="95">
        <v>1.6</v>
      </c>
      <c r="L532" s="95">
        <v>1.8</v>
      </c>
      <c r="M532" s="160">
        <v>2.8800000000000003</v>
      </c>
      <c r="N532" s="160">
        <v>0.48</v>
      </c>
      <c r="O532" s="96">
        <v>1</v>
      </c>
      <c r="P532" s="97">
        <v>310</v>
      </c>
      <c r="Q532" s="96">
        <v>1</v>
      </c>
      <c r="R532" s="161">
        <v>310</v>
      </c>
      <c r="S532" s="148" t="s">
        <v>153</v>
      </c>
      <c r="T532" s="148"/>
      <c r="U532" s="75" t="s">
        <v>67</v>
      </c>
      <c r="V532" s="103">
        <v>1</v>
      </c>
    </row>
    <row r="533" spans="1:22" ht="18" customHeight="1" x14ac:dyDescent="0.35">
      <c r="A533" s="93">
        <v>7</v>
      </c>
      <c r="B533" s="145" t="s">
        <v>303</v>
      </c>
      <c r="C533" s="145"/>
      <c r="D533" s="170" t="s">
        <v>124</v>
      </c>
      <c r="E533" s="170" t="s">
        <v>304</v>
      </c>
      <c r="F533" s="94" t="s">
        <v>78</v>
      </c>
      <c r="G533" s="94" t="s">
        <v>151</v>
      </c>
      <c r="H533" s="95"/>
      <c r="I533" s="95"/>
      <c r="J533" s="160"/>
      <c r="K533" s="95">
        <v>0.6</v>
      </c>
      <c r="L533" s="95">
        <v>0.9</v>
      </c>
      <c r="M533" s="160">
        <v>0.54</v>
      </c>
      <c r="N533" s="160">
        <v>0.47862187500000009</v>
      </c>
      <c r="O533" s="96">
        <v>2</v>
      </c>
      <c r="P533" s="97">
        <v>310</v>
      </c>
      <c r="Q533" s="96">
        <v>1</v>
      </c>
      <c r="R533" s="161">
        <v>620</v>
      </c>
      <c r="S533" s="148"/>
      <c r="T533" s="148"/>
      <c r="U533" s="75" t="s">
        <v>157</v>
      </c>
      <c r="V533" s="103">
        <v>2</v>
      </c>
    </row>
    <row r="534" spans="1:22" ht="18" customHeight="1" x14ac:dyDescent="0.35">
      <c r="A534" s="93">
        <v>18</v>
      </c>
      <c r="B534" s="145" t="s">
        <v>380</v>
      </c>
      <c r="C534" s="163">
        <v>45</v>
      </c>
      <c r="D534" s="93" t="s">
        <v>188</v>
      </c>
      <c r="E534" s="93" t="s">
        <v>378</v>
      </c>
      <c r="F534" s="94" t="s">
        <v>78</v>
      </c>
      <c r="G534" s="94" t="s">
        <v>151</v>
      </c>
      <c r="H534" s="95"/>
      <c r="I534" s="95"/>
      <c r="J534" s="160"/>
      <c r="K534" s="95">
        <v>0.6</v>
      </c>
      <c r="L534" s="95">
        <v>0.9</v>
      </c>
      <c r="M534" s="160">
        <v>0.54</v>
      </c>
      <c r="N534" s="179">
        <v>0.48254687500000004</v>
      </c>
      <c r="O534" s="96">
        <v>2</v>
      </c>
      <c r="P534" s="97">
        <v>310</v>
      </c>
      <c r="Q534" s="96">
        <v>1</v>
      </c>
      <c r="R534" s="161">
        <v>620</v>
      </c>
      <c r="S534" s="148" t="s">
        <v>153</v>
      </c>
      <c r="T534" s="164"/>
      <c r="U534" s="75" t="s">
        <v>69</v>
      </c>
      <c r="V534" s="149">
        <v>2</v>
      </c>
    </row>
    <row r="535" spans="1:22" ht="18" customHeight="1" x14ac:dyDescent="0.35">
      <c r="A535" s="93">
        <v>9</v>
      </c>
      <c r="B535" s="145" t="s">
        <v>383</v>
      </c>
      <c r="C535" s="163">
        <v>35</v>
      </c>
      <c r="D535" s="93" t="s">
        <v>172</v>
      </c>
      <c r="E535" s="93" t="s">
        <v>382</v>
      </c>
      <c r="F535" s="94" t="s">
        <v>78</v>
      </c>
      <c r="G535" s="94" t="s">
        <v>151</v>
      </c>
      <c r="H535" s="95"/>
      <c r="I535" s="95"/>
      <c r="J535" s="160"/>
      <c r="K535" s="95">
        <v>0.6</v>
      </c>
      <c r="L535" s="95">
        <v>0.9</v>
      </c>
      <c r="M535" s="160">
        <v>0.54</v>
      </c>
      <c r="N535" s="179">
        <v>0.48250683999999999</v>
      </c>
      <c r="O535" s="96">
        <v>2</v>
      </c>
      <c r="P535" s="97">
        <v>310</v>
      </c>
      <c r="Q535" s="96">
        <v>1</v>
      </c>
      <c r="R535" s="161">
        <v>620</v>
      </c>
      <c r="S535" s="148" t="s">
        <v>153</v>
      </c>
      <c r="T535" s="164"/>
      <c r="U535" s="75" t="s">
        <v>69</v>
      </c>
      <c r="V535" s="149">
        <v>2</v>
      </c>
    </row>
    <row r="538" spans="1:22" ht="18" customHeight="1" x14ac:dyDescent="0.35">
      <c r="A538" s="93">
        <v>9</v>
      </c>
      <c r="B538" s="145" t="s">
        <v>414</v>
      </c>
      <c r="C538" s="163">
        <v>15</v>
      </c>
      <c r="D538" s="93" t="s">
        <v>285</v>
      </c>
      <c r="E538" s="93" t="s">
        <v>415</v>
      </c>
      <c r="F538" s="94" t="s">
        <v>371</v>
      </c>
      <c r="G538" s="94" t="s">
        <v>151</v>
      </c>
      <c r="H538" s="95"/>
      <c r="I538" s="95"/>
      <c r="J538" s="160"/>
      <c r="K538" s="95">
        <v>1.05</v>
      </c>
      <c r="L538" s="95">
        <v>1.45</v>
      </c>
      <c r="M538" s="160">
        <v>1.5225</v>
      </c>
      <c r="N538" s="160">
        <v>0.44249999999999989</v>
      </c>
      <c r="O538" s="96">
        <v>2</v>
      </c>
      <c r="P538" s="97">
        <v>310</v>
      </c>
      <c r="Q538" s="96">
        <v>1</v>
      </c>
      <c r="R538" s="161">
        <v>620</v>
      </c>
      <c r="S538" s="148" t="s">
        <v>153</v>
      </c>
      <c r="T538" s="164"/>
      <c r="U538" s="75" t="s">
        <v>69</v>
      </c>
      <c r="V538" s="149">
        <v>2</v>
      </c>
    </row>
    <row r="539" spans="1:22" ht="18" customHeight="1" x14ac:dyDescent="0.35">
      <c r="A539" s="93">
        <v>11</v>
      </c>
      <c r="B539" s="145" t="s">
        <v>414</v>
      </c>
      <c r="C539" s="163">
        <v>20</v>
      </c>
      <c r="D539" s="93" t="s">
        <v>285</v>
      </c>
      <c r="E539" s="93" t="s">
        <v>415</v>
      </c>
      <c r="F539" s="94" t="s">
        <v>371</v>
      </c>
      <c r="G539" s="94" t="s">
        <v>151</v>
      </c>
      <c r="H539" s="95"/>
      <c r="I539" s="95"/>
      <c r="J539" s="160"/>
      <c r="K539" s="95">
        <v>1</v>
      </c>
      <c r="L539" s="95">
        <v>2.5</v>
      </c>
      <c r="M539" s="160">
        <v>2.5</v>
      </c>
      <c r="N539" s="160">
        <v>0.43000000000000016</v>
      </c>
      <c r="O539" s="96">
        <v>2</v>
      </c>
      <c r="P539" s="97">
        <v>310</v>
      </c>
      <c r="Q539" s="96">
        <v>1</v>
      </c>
      <c r="R539" s="161">
        <v>620</v>
      </c>
      <c r="S539" s="148" t="s">
        <v>153</v>
      </c>
      <c r="T539" s="164"/>
      <c r="U539" s="75" t="s">
        <v>69</v>
      </c>
      <c r="V539" s="149">
        <v>2</v>
      </c>
    </row>
    <row r="540" spans="1:22" ht="18" customHeight="1" x14ac:dyDescent="0.35">
      <c r="A540" s="93">
        <v>4</v>
      </c>
      <c r="B540" s="145" t="s">
        <v>419</v>
      </c>
      <c r="C540" s="163">
        <v>18</v>
      </c>
      <c r="D540" s="93" t="s">
        <v>187</v>
      </c>
      <c r="E540" s="93" t="s">
        <v>420</v>
      </c>
      <c r="F540" s="94" t="s">
        <v>421</v>
      </c>
      <c r="G540" s="94" t="s">
        <v>151</v>
      </c>
      <c r="H540" s="95"/>
      <c r="I540" s="95"/>
      <c r="J540" s="160"/>
      <c r="K540" s="95">
        <v>0.4</v>
      </c>
      <c r="L540" s="95">
        <v>1.7</v>
      </c>
      <c r="M540" s="160">
        <v>0.68</v>
      </c>
      <c r="N540" s="160">
        <v>0.36</v>
      </c>
      <c r="O540" s="96">
        <v>2</v>
      </c>
      <c r="P540" s="97">
        <v>310</v>
      </c>
      <c r="Q540" s="96">
        <v>1</v>
      </c>
      <c r="R540" s="161">
        <v>620</v>
      </c>
      <c r="S540" s="148" t="s">
        <v>153</v>
      </c>
      <c r="T540" s="164"/>
      <c r="U540" s="75" t="s">
        <v>69</v>
      </c>
      <c r="V540" s="149">
        <v>2</v>
      </c>
    </row>
    <row r="542" spans="1:22" ht="18" customHeight="1" x14ac:dyDescent="0.35">
      <c r="D542" s="85"/>
      <c r="E542" s="78"/>
    </row>
    <row r="543" spans="1:22" ht="18" customHeight="1" x14ac:dyDescent="0.35">
      <c r="A543" s="93">
        <v>9</v>
      </c>
      <c r="B543" s="145" t="s">
        <v>475</v>
      </c>
      <c r="C543" s="163"/>
      <c r="D543" s="93" t="s">
        <v>124</v>
      </c>
      <c r="E543" s="93" t="s">
        <v>478</v>
      </c>
      <c r="F543" s="94" t="s">
        <v>477</v>
      </c>
      <c r="G543" s="94" t="s">
        <v>151</v>
      </c>
      <c r="H543" s="95"/>
      <c r="I543" s="95"/>
      <c r="J543" s="160"/>
      <c r="K543" s="95">
        <v>0.55000000000000004</v>
      </c>
      <c r="L543" s="95">
        <v>1.1499999999999999</v>
      </c>
      <c r="M543" s="160">
        <v>0.63249999999999995</v>
      </c>
      <c r="N543" s="179">
        <v>0.48605275499999989</v>
      </c>
      <c r="O543" s="96">
        <v>2</v>
      </c>
      <c r="P543" s="97">
        <v>310</v>
      </c>
      <c r="Q543" s="96">
        <v>1</v>
      </c>
      <c r="R543" s="161">
        <v>620</v>
      </c>
      <c r="S543" s="148" t="s">
        <v>153</v>
      </c>
      <c r="T543" s="164"/>
      <c r="U543" s="75" t="s">
        <v>67</v>
      </c>
      <c r="V543" s="149">
        <v>2</v>
      </c>
    </row>
    <row r="544" spans="1:22" ht="18" customHeight="1" x14ac:dyDescent="0.35">
      <c r="A544" s="93">
        <v>14</v>
      </c>
      <c r="B544" s="145" t="s">
        <v>475</v>
      </c>
      <c r="C544" s="163"/>
      <c r="D544" s="93" t="s">
        <v>188</v>
      </c>
      <c r="E544" s="93" t="s">
        <v>479</v>
      </c>
      <c r="F544" s="94" t="s">
        <v>477</v>
      </c>
      <c r="G544" s="94" t="s">
        <v>151</v>
      </c>
      <c r="H544" s="95"/>
      <c r="I544" s="95"/>
      <c r="J544" s="160"/>
      <c r="K544" s="95">
        <v>0.7</v>
      </c>
      <c r="L544" s="95">
        <v>0.9</v>
      </c>
      <c r="M544" s="160">
        <v>0.63</v>
      </c>
      <c r="N544" s="179">
        <v>0.48328742499999999</v>
      </c>
      <c r="O544" s="96">
        <v>2</v>
      </c>
      <c r="P544" s="97">
        <v>310</v>
      </c>
      <c r="Q544" s="96">
        <v>1</v>
      </c>
      <c r="R544" s="161">
        <v>620</v>
      </c>
      <c r="S544" s="148" t="s">
        <v>153</v>
      </c>
      <c r="T544" s="164"/>
      <c r="U544" s="75" t="s">
        <v>67</v>
      </c>
      <c r="V544" s="149">
        <v>2</v>
      </c>
    </row>
    <row r="545" spans="1:32" ht="18" customHeight="1" x14ac:dyDescent="0.35">
      <c r="A545" s="93">
        <v>26</v>
      </c>
      <c r="B545" s="145" t="s">
        <v>475</v>
      </c>
      <c r="C545" s="163"/>
      <c r="D545" s="93" t="s">
        <v>73</v>
      </c>
      <c r="E545" s="93" t="s">
        <v>480</v>
      </c>
      <c r="F545" s="94" t="s">
        <v>477</v>
      </c>
      <c r="G545" s="94" t="s">
        <v>151</v>
      </c>
      <c r="H545" s="95"/>
      <c r="I545" s="95"/>
      <c r="J545" s="160"/>
      <c r="K545" s="95">
        <v>0.65</v>
      </c>
      <c r="L545" s="95">
        <v>1</v>
      </c>
      <c r="M545" s="160">
        <v>0.65</v>
      </c>
      <c r="N545" s="179">
        <v>0.50328742500000001</v>
      </c>
      <c r="O545" s="96">
        <v>2</v>
      </c>
      <c r="P545" s="97">
        <v>310</v>
      </c>
      <c r="Q545" s="96">
        <v>1</v>
      </c>
      <c r="R545" s="161">
        <v>620</v>
      </c>
      <c r="S545" s="148" t="s">
        <v>153</v>
      </c>
      <c r="T545" s="164"/>
      <c r="U545" s="75" t="s">
        <v>67</v>
      </c>
      <c r="V545" s="149">
        <v>2</v>
      </c>
    </row>
    <row r="548" spans="1:32" ht="18" customHeight="1" x14ac:dyDescent="0.35">
      <c r="A548" s="93">
        <v>13</v>
      </c>
      <c r="B548" s="145" t="s">
        <v>498</v>
      </c>
      <c r="C548" s="163">
        <v>84</v>
      </c>
      <c r="D548" s="93" t="s">
        <v>133</v>
      </c>
      <c r="E548" s="93" t="s">
        <v>493</v>
      </c>
      <c r="F548" s="94" t="s">
        <v>135</v>
      </c>
      <c r="G548" s="94" t="s">
        <v>151</v>
      </c>
      <c r="H548" s="95"/>
      <c r="I548" s="95"/>
      <c r="J548" s="160"/>
      <c r="K548" s="95">
        <v>0.6</v>
      </c>
      <c r="L548" s="95">
        <v>1.5</v>
      </c>
      <c r="M548" s="160">
        <v>0.89999999999999991</v>
      </c>
      <c r="N548" s="179">
        <v>0.49999999999999989</v>
      </c>
      <c r="O548" s="96">
        <v>2</v>
      </c>
      <c r="P548" s="97">
        <v>310</v>
      </c>
      <c r="Q548" s="96">
        <v>1</v>
      </c>
      <c r="R548" s="161">
        <v>620</v>
      </c>
      <c r="S548" s="148" t="s">
        <v>153</v>
      </c>
      <c r="T548" s="164"/>
      <c r="U548" s="75" t="s">
        <v>491</v>
      </c>
      <c r="V548" s="149">
        <v>2</v>
      </c>
    </row>
    <row r="549" spans="1:32" ht="18" customHeight="1" x14ac:dyDescent="0.35">
      <c r="A549" s="93">
        <v>19</v>
      </c>
      <c r="B549" s="145" t="s">
        <v>498</v>
      </c>
      <c r="C549" s="163">
        <v>87</v>
      </c>
      <c r="D549" s="93" t="s">
        <v>133</v>
      </c>
      <c r="E549" s="93" t="s">
        <v>493</v>
      </c>
      <c r="F549" s="94" t="s">
        <v>135</v>
      </c>
      <c r="G549" s="94" t="s">
        <v>151</v>
      </c>
      <c r="H549" s="95"/>
      <c r="I549" s="95"/>
      <c r="J549" s="160"/>
      <c r="K549" s="95">
        <v>1</v>
      </c>
      <c r="L549" s="95">
        <v>1.5</v>
      </c>
      <c r="M549" s="160">
        <v>1.5</v>
      </c>
      <c r="N549" s="179">
        <v>0.38000000000000012</v>
      </c>
      <c r="O549" s="96">
        <v>2</v>
      </c>
      <c r="P549" s="97">
        <v>310</v>
      </c>
      <c r="Q549" s="96">
        <v>1</v>
      </c>
      <c r="R549" s="161">
        <v>620</v>
      </c>
      <c r="S549" s="148" t="s">
        <v>153</v>
      </c>
      <c r="T549" s="164"/>
      <c r="U549" s="75" t="s">
        <v>491</v>
      </c>
      <c r="V549" s="149">
        <v>2</v>
      </c>
    </row>
    <row r="550" spans="1:32" ht="18" customHeight="1" x14ac:dyDescent="0.35">
      <c r="A550" s="93">
        <v>9</v>
      </c>
      <c r="B550" s="145" t="s">
        <v>499</v>
      </c>
      <c r="C550" s="163">
        <v>108</v>
      </c>
      <c r="D550" s="93" t="s">
        <v>133</v>
      </c>
      <c r="E550" s="93" t="s">
        <v>493</v>
      </c>
      <c r="F550" s="94" t="s">
        <v>135</v>
      </c>
      <c r="G550" s="94" t="s">
        <v>151</v>
      </c>
      <c r="H550" s="95"/>
      <c r="I550" s="95"/>
      <c r="J550" s="160"/>
      <c r="K550" s="95">
        <v>0.41</v>
      </c>
      <c r="L550" s="95">
        <v>0.98</v>
      </c>
      <c r="M550" s="160">
        <v>0.40179999999999999</v>
      </c>
      <c r="N550" s="179">
        <v>0.39394999999999997</v>
      </c>
      <c r="O550" s="96">
        <v>1</v>
      </c>
      <c r="P550" s="97">
        <v>310</v>
      </c>
      <c r="Q550" s="96">
        <v>1</v>
      </c>
      <c r="R550" s="161">
        <v>310</v>
      </c>
      <c r="S550" s="148" t="s">
        <v>153</v>
      </c>
      <c r="T550" s="164"/>
      <c r="U550" s="75" t="s">
        <v>491</v>
      </c>
      <c r="V550" s="149">
        <v>1</v>
      </c>
    </row>
    <row r="551" spans="1:32" ht="18" customHeight="1" x14ac:dyDescent="0.35">
      <c r="A551" s="93">
        <v>18</v>
      </c>
      <c r="B551" s="145" t="s">
        <v>500</v>
      </c>
      <c r="C551" s="163">
        <v>144</v>
      </c>
      <c r="D551" s="93" t="s">
        <v>133</v>
      </c>
      <c r="E551" s="93" t="s">
        <v>493</v>
      </c>
      <c r="F551" s="94" t="s">
        <v>137</v>
      </c>
      <c r="G551" s="94" t="s">
        <v>151</v>
      </c>
      <c r="H551" s="95"/>
      <c r="I551" s="95"/>
      <c r="J551" s="160"/>
      <c r="K551" s="95">
        <v>0.6</v>
      </c>
      <c r="L551" s="95">
        <v>0.9</v>
      </c>
      <c r="M551" s="160">
        <v>0.54</v>
      </c>
      <c r="N551" s="179">
        <v>0.45806562500000003</v>
      </c>
      <c r="O551" s="96">
        <v>2</v>
      </c>
      <c r="P551" s="97">
        <v>310</v>
      </c>
      <c r="Q551" s="96">
        <v>1</v>
      </c>
      <c r="R551" s="161">
        <v>620</v>
      </c>
      <c r="S551" s="148" t="s">
        <v>153</v>
      </c>
      <c r="T551" s="164"/>
      <c r="U551" s="75" t="s">
        <v>491</v>
      </c>
      <c r="V551" s="149">
        <v>2</v>
      </c>
    </row>
    <row r="552" spans="1:32" ht="18" customHeight="1" x14ac:dyDescent="0.35">
      <c r="A552" s="93">
        <v>3</v>
      </c>
      <c r="B552" s="145" t="s">
        <v>503</v>
      </c>
      <c r="C552" s="163">
        <v>183</v>
      </c>
      <c r="D552" s="93" t="s">
        <v>133</v>
      </c>
      <c r="E552" s="93" t="s">
        <v>493</v>
      </c>
      <c r="F552" s="94" t="s">
        <v>78</v>
      </c>
      <c r="G552" s="94" t="s">
        <v>151</v>
      </c>
      <c r="H552" s="95"/>
      <c r="I552" s="95"/>
      <c r="J552" s="160"/>
      <c r="K552" s="95">
        <v>0.5</v>
      </c>
      <c r="L552" s="95">
        <v>1.3</v>
      </c>
      <c r="M552" s="160">
        <v>0.65</v>
      </c>
      <c r="N552" s="179">
        <v>0.4</v>
      </c>
      <c r="O552" s="96">
        <v>2</v>
      </c>
      <c r="P552" s="97">
        <v>310</v>
      </c>
      <c r="Q552" s="96">
        <v>1</v>
      </c>
      <c r="R552" s="161">
        <v>620</v>
      </c>
      <c r="S552" s="148" t="s">
        <v>153</v>
      </c>
      <c r="T552" s="164"/>
      <c r="U552" s="75" t="s">
        <v>491</v>
      </c>
      <c r="V552" s="149">
        <v>2</v>
      </c>
    </row>
    <row r="553" spans="1:32" ht="18" customHeight="1" x14ac:dyDescent="0.35">
      <c r="A553" s="93">
        <v>31</v>
      </c>
      <c r="B553" s="145" t="s">
        <v>504</v>
      </c>
      <c r="C553" s="163">
        <v>24</v>
      </c>
      <c r="D553" s="93" t="s">
        <v>185</v>
      </c>
      <c r="E553" s="93" t="s">
        <v>505</v>
      </c>
      <c r="F553" s="94" t="s">
        <v>141</v>
      </c>
      <c r="G553" s="94" t="s">
        <v>151</v>
      </c>
      <c r="H553" s="95"/>
      <c r="I553" s="95"/>
      <c r="J553" s="160"/>
      <c r="K553" s="95">
        <v>0.57999999999999996</v>
      </c>
      <c r="L553" s="95">
        <v>4.5999999999999996</v>
      </c>
      <c r="M553" s="160">
        <v>2.6679999999999997</v>
      </c>
      <c r="N553" s="179">
        <v>0.41799999999999971</v>
      </c>
      <c r="O553" s="96">
        <v>1</v>
      </c>
      <c r="P553" s="97">
        <v>310</v>
      </c>
      <c r="Q553" s="96">
        <v>1</v>
      </c>
      <c r="R553" s="161">
        <v>310</v>
      </c>
      <c r="S553" s="148" t="s">
        <v>153</v>
      </c>
      <c r="T553" s="164"/>
      <c r="U553" s="75" t="s">
        <v>491</v>
      </c>
      <c r="V553" s="149">
        <v>1</v>
      </c>
    </row>
    <row r="554" spans="1:32" ht="18" customHeight="1" x14ac:dyDescent="0.35">
      <c r="A554" s="93">
        <v>34</v>
      </c>
      <c r="B554" s="145" t="s">
        <v>504</v>
      </c>
      <c r="C554" s="163">
        <v>26</v>
      </c>
      <c r="D554" s="93" t="s">
        <v>185</v>
      </c>
      <c r="E554" s="93" t="s">
        <v>505</v>
      </c>
      <c r="F554" s="94" t="s">
        <v>247</v>
      </c>
      <c r="G554" s="94" t="s">
        <v>151</v>
      </c>
      <c r="H554" s="95"/>
      <c r="I554" s="95"/>
      <c r="J554" s="160"/>
      <c r="K554" s="95">
        <v>0.4</v>
      </c>
      <c r="L554" s="95">
        <v>2</v>
      </c>
      <c r="M554" s="160">
        <v>0.8</v>
      </c>
      <c r="N554" s="179">
        <v>0.47</v>
      </c>
      <c r="O554" s="96">
        <v>2</v>
      </c>
      <c r="P554" s="97">
        <v>310</v>
      </c>
      <c r="Q554" s="96">
        <v>1</v>
      </c>
      <c r="R554" s="161">
        <v>620</v>
      </c>
      <c r="S554" s="148" t="s">
        <v>153</v>
      </c>
      <c r="T554" s="164"/>
      <c r="U554" s="75" t="s">
        <v>491</v>
      </c>
      <c r="V554" s="149">
        <v>2</v>
      </c>
    </row>
    <row r="555" spans="1:32" ht="18" customHeight="1" x14ac:dyDescent="0.35">
      <c r="A555" s="93">
        <v>11</v>
      </c>
      <c r="B555" s="145" t="s">
        <v>507</v>
      </c>
      <c r="C555" s="163">
        <v>35</v>
      </c>
      <c r="D555" s="93" t="s">
        <v>185</v>
      </c>
      <c r="E555" s="93" t="s">
        <v>505</v>
      </c>
      <c r="F555" s="94" t="s">
        <v>141</v>
      </c>
      <c r="G555" s="94" t="s">
        <v>151</v>
      </c>
      <c r="H555" s="95"/>
      <c r="I555" s="95"/>
      <c r="J555" s="160"/>
      <c r="K555" s="95">
        <v>0.4</v>
      </c>
      <c r="L555" s="95">
        <v>1.7</v>
      </c>
      <c r="M555" s="160">
        <v>0.68</v>
      </c>
      <c r="N555" s="179">
        <v>0.44</v>
      </c>
      <c r="O555" s="96">
        <v>2</v>
      </c>
      <c r="P555" s="97">
        <v>310</v>
      </c>
      <c r="Q555" s="96">
        <v>1</v>
      </c>
      <c r="R555" s="161">
        <v>620</v>
      </c>
      <c r="S555" s="148" t="s">
        <v>153</v>
      </c>
      <c r="T555" s="164"/>
      <c r="U555" s="75" t="s">
        <v>491</v>
      </c>
      <c r="V555" s="149">
        <v>2</v>
      </c>
    </row>
    <row r="556" spans="1:32" ht="18" customHeight="1" x14ac:dyDescent="0.35">
      <c r="A556" s="93">
        <v>22</v>
      </c>
      <c r="B556" s="145" t="s">
        <v>508</v>
      </c>
      <c r="C556" s="163">
        <v>72</v>
      </c>
      <c r="D556" s="93" t="s">
        <v>185</v>
      </c>
      <c r="E556" s="93" t="s">
        <v>505</v>
      </c>
      <c r="F556" s="94" t="s">
        <v>78</v>
      </c>
      <c r="G556" s="94" t="s">
        <v>151</v>
      </c>
      <c r="H556" s="95"/>
      <c r="I556" s="95"/>
      <c r="J556" s="160"/>
      <c r="K556" s="95">
        <v>0.6</v>
      </c>
      <c r="L556" s="95">
        <v>0.9</v>
      </c>
      <c r="M556" s="160">
        <v>0.54</v>
      </c>
      <c r="N556" s="179">
        <v>0.44254687500000006</v>
      </c>
      <c r="O556" s="96">
        <v>2</v>
      </c>
      <c r="P556" s="97">
        <v>310</v>
      </c>
      <c r="Q556" s="96">
        <v>1</v>
      </c>
      <c r="R556" s="161">
        <v>620</v>
      </c>
      <c r="S556" s="148" t="s">
        <v>153</v>
      </c>
      <c r="T556" s="164"/>
      <c r="U556" s="75" t="s">
        <v>491</v>
      </c>
      <c r="V556" s="149">
        <v>2</v>
      </c>
    </row>
    <row r="557" spans="1:32" ht="18" customHeight="1" x14ac:dyDescent="0.35">
      <c r="A557" s="93">
        <v>4</v>
      </c>
      <c r="B557" s="145" t="s">
        <v>520</v>
      </c>
      <c r="C557" s="163">
        <v>29</v>
      </c>
      <c r="D557" s="93" t="s">
        <v>133</v>
      </c>
      <c r="E557" s="93" t="s">
        <v>517</v>
      </c>
      <c r="F557" s="94" t="s">
        <v>521</v>
      </c>
      <c r="G557" s="94" t="s">
        <v>151</v>
      </c>
      <c r="H557" s="95"/>
      <c r="I557" s="95"/>
      <c r="J557" s="160"/>
      <c r="K557" s="95">
        <v>0.45</v>
      </c>
      <c r="L557" s="95">
        <v>1.3</v>
      </c>
      <c r="M557" s="160">
        <v>0.58500000000000008</v>
      </c>
      <c r="N557" s="160">
        <v>0.5</v>
      </c>
      <c r="O557" s="96">
        <v>1</v>
      </c>
      <c r="P557" s="97">
        <v>310</v>
      </c>
      <c r="Q557" s="96">
        <v>1</v>
      </c>
      <c r="R557" s="161">
        <v>310</v>
      </c>
      <c r="S557" s="148" t="s">
        <v>494</v>
      </c>
      <c r="T557" s="164"/>
      <c r="U557" s="75" t="s">
        <v>67</v>
      </c>
      <c r="V557" s="149">
        <v>1</v>
      </c>
    </row>
    <row r="558" spans="1:32" ht="18" customHeight="1" x14ac:dyDescent="0.35">
      <c r="A558" s="93">
        <v>8</v>
      </c>
      <c r="B558" s="145" t="s">
        <v>520</v>
      </c>
      <c r="C558" s="163">
        <v>33</v>
      </c>
      <c r="D558" s="93" t="s">
        <v>133</v>
      </c>
      <c r="E558" s="93" t="s">
        <v>517</v>
      </c>
      <c r="F558" s="94" t="s">
        <v>521</v>
      </c>
      <c r="G558" s="94" t="s">
        <v>151</v>
      </c>
      <c r="H558" s="95"/>
      <c r="I558" s="95"/>
      <c r="J558" s="160"/>
      <c r="K558" s="95">
        <v>0.34</v>
      </c>
      <c r="L558" s="95">
        <v>1.38</v>
      </c>
      <c r="M558" s="160">
        <v>0.46920000000000001</v>
      </c>
      <c r="N558" s="160">
        <v>0.38379999999999997</v>
      </c>
      <c r="O558" s="96">
        <v>1</v>
      </c>
      <c r="P558" s="97">
        <v>310</v>
      </c>
      <c r="Q558" s="96">
        <v>1</v>
      </c>
      <c r="R558" s="161">
        <v>310</v>
      </c>
      <c r="S558" s="148" t="s">
        <v>494</v>
      </c>
      <c r="T558" s="164"/>
      <c r="U558" s="75" t="s">
        <v>67</v>
      </c>
      <c r="V558" s="149">
        <v>1</v>
      </c>
    </row>
    <row r="559" spans="1:32" ht="18" customHeight="1" x14ac:dyDescent="0.35">
      <c r="W559" s="162"/>
      <c r="X559" s="162"/>
      <c r="Y559" s="162"/>
      <c r="Z559" s="162"/>
      <c r="AA559" s="162"/>
      <c r="AB559" s="162"/>
      <c r="AC559" s="162"/>
      <c r="AD559" s="162"/>
      <c r="AE559" s="162"/>
      <c r="AF559" s="162"/>
    </row>
    <row r="561" spans="1:22" ht="18" customHeight="1" x14ac:dyDescent="0.35">
      <c r="A561" s="93">
        <v>4</v>
      </c>
      <c r="B561" s="145" t="s">
        <v>546</v>
      </c>
      <c r="C561" s="163"/>
      <c r="D561" s="93" t="s">
        <v>82</v>
      </c>
      <c r="E561" s="93" t="s">
        <v>547</v>
      </c>
      <c r="F561" s="94" t="s">
        <v>170</v>
      </c>
      <c r="G561" s="94" t="s">
        <v>151</v>
      </c>
      <c r="H561" s="95"/>
      <c r="I561" s="95"/>
      <c r="J561" s="160"/>
      <c r="K561" s="95">
        <v>0.4</v>
      </c>
      <c r="L561" s="95">
        <v>1.2</v>
      </c>
      <c r="M561" s="160">
        <v>0.48</v>
      </c>
      <c r="N561" s="179">
        <v>0.41999999999999993</v>
      </c>
      <c r="O561" s="96">
        <v>1</v>
      </c>
      <c r="P561" s="97">
        <v>310</v>
      </c>
      <c r="Q561" s="96">
        <v>1</v>
      </c>
      <c r="R561" s="161">
        <v>310</v>
      </c>
      <c r="S561" s="148" t="s">
        <v>153</v>
      </c>
      <c r="T561" s="164"/>
      <c r="U561" s="75" t="s">
        <v>67</v>
      </c>
      <c r="V561" s="149">
        <v>1</v>
      </c>
    </row>
    <row r="562" spans="1:22" ht="18" customHeight="1" x14ac:dyDescent="0.35">
      <c r="A562" s="93">
        <v>22</v>
      </c>
      <c r="B562" s="145" t="s">
        <v>551</v>
      </c>
      <c r="C562" s="163">
        <v>48</v>
      </c>
      <c r="D562" s="93" t="s">
        <v>139</v>
      </c>
      <c r="E562" s="93" t="s">
        <v>549</v>
      </c>
      <c r="F562" s="94" t="s">
        <v>78</v>
      </c>
      <c r="G562" s="94" t="s">
        <v>151</v>
      </c>
      <c r="H562" s="95"/>
      <c r="I562" s="95"/>
      <c r="J562" s="160"/>
      <c r="K562" s="95">
        <v>0.6</v>
      </c>
      <c r="L562" s="95">
        <v>0.9</v>
      </c>
      <c r="M562" s="160">
        <v>0.54</v>
      </c>
      <c r="N562" s="179">
        <v>0.45287959999999999</v>
      </c>
      <c r="O562" s="96">
        <v>2</v>
      </c>
      <c r="P562" s="97">
        <v>310</v>
      </c>
      <c r="Q562" s="96">
        <v>1</v>
      </c>
      <c r="R562" s="161">
        <v>620</v>
      </c>
      <c r="S562" s="148" t="s">
        <v>153</v>
      </c>
      <c r="U562" s="75" t="s">
        <v>157</v>
      </c>
      <c r="V562" s="149">
        <v>2</v>
      </c>
    </row>
    <row r="563" spans="1:22" ht="18" customHeight="1" x14ac:dyDescent="0.35">
      <c r="A563" s="93">
        <v>30</v>
      </c>
      <c r="B563" s="145" t="s">
        <v>555</v>
      </c>
      <c r="C563" s="163">
        <v>136</v>
      </c>
      <c r="D563" s="93" t="s">
        <v>139</v>
      </c>
      <c r="E563" s="93" t="s">
        <v>549</v>
      </c>
      <c r="F563" s="94" t="s">
        <v>557</v>
      </c>
      <c r="G563" s="94" t="s">
        <v>151</v>
      </c>
      <c r="H563" s="95"/>
      <c r="I563" s="95"/>
      <c r="J563" s="160"/>
      <c r="K563" s="95">
        <v>0.24</v>
      </c>
      <c r="L563" s="95">
        <v>2.2999999999999998</v>
      </c>
      <c r="M563" s="160">
        <v>0.55199999999999994</v>
      </c>
      <c r="N563" s="179">
        <v>0.42198437499999997</v>
      </c>
      <c r="O563" s="96">
        <v>2</v>
      </c>
      <c r="P563" s="97">
        <v>310</v>
      </c>
      <c r="Q563" s="96">
        <v>1</v>
      </c>
      <c r="R563" s="161">
        <v>620</v>
      </c>
      <c r="S563" s="148" t="s">
        <v>153</v>
      </c>
      <c r="T563" s="164"/>
      <c r="U563" s="75" t="s">
        <v>157</v>
      </c>
      <c r="V563" s="149">
        <v>2</v>
      </c>
    </row>
    <row r="564" spans="1:22" ht="18" customHeight="1" x14ac:dyDescent="0.35">
      <c r="A564" s="93">
        <v>11</v>
      </c>
      <c r="B564" s="145" t="s">
        <v>572</v>
      </c>
      <c r="C564" s="163">
        <v>9</v>
      </c>
      <c r="D564" s="93" t="s">
        <v>532</v>
      </c>
      <c r="E564" s="93" t="s">
        <v>573</v>
      </c>
      <c r="F564" s="94" t="s">
        <v>78</v>
      </c>
      <c r="G564" s="94" t="s">
        <v>151</v>
      </c>
      <c r="H564" s="95"/>
      <c r="I564" s="95"/>
      <c r="J564" s="160"/>
      <c r="K564" s="95">
        <v>0.6</v>
      </c>
      <c r="L564" s="95">
        <v>0.9</v>
      </c>
      <c r="M564" s="160">
        <v>0.54</v>
      </c>
      <c r="N564" s="179">
        <v>0.47384604999999996</v>
      </c>
      <c r="O564" s="96">
        <v>1</v>
      </c>
      <c r="P564" s="97">
        <v>310</v>
      </c>
      <c r="Q564" s="96">
        <v>1</v>
      </c>
      <c r="R564" s="161">
        <v>310</v>
      </c>
      <c r="S564" s="148" t="s">
        <v>153</v>
      </c>
      <c r="T564" s="164"/>
      <c r="U564" s="75" t="s">
        <v>157</v>
      </c>
      <c r="V564" s="149">
        <v>1</v>
      </c>
    </row>
    <row r="565" spans="1:22" ht="18" customHeight="1" x14ac:dyDescent="0.35">
      <c r="A565" s="93">
        <v>10</v>
      </c>
      <c r="B565" s="145" t="s">
        <v>574</v>
      </c>
      <c r="C565" s="163">
        <v>8</v>
      </c>
      <c r="D565" s="93" t="s">
        <v>120</v>
      </c>
      <c r="E565" s="93" t="s">
        <v>575</v>
      </c>
      <c r="F565" s="94" t="s">
        <v>78</v>
      </c>
      <c r="G565" s="94" t="s">
        <v>151</v>
      </c>
      <c r="H565" s="95"/>
      <c r="I565" s="95"/>
      <c r="J565" s="160"/>
      <c r="K565" s="95">
        <v>0.6</v>
      </c>
      <c r="L565" s="95">
        <v>0.9</v>
      </c>
      <c r="M565" s="160">
        <v>0.54</v>
      </c>
      <c r="N565" s="179">
        <v>0.47371338499999993</v>
      </c>
      <c r="O565" s="96">
        <v>1</v>
      </c>
      <c r="P565" s="97">
        <v>310</v>
      </c>
      <c r="Q565" s="96">
        <v>1</v>
      </c>
      <c r="R565" s="161">
        <v>310</v>
      </c>
      <c r="S565" s="148" t="s">
        <v>153</v>
      </c>
      <c r="T565" s="164"/>
      <c r="U565" s="75" t="s">
        <v>157</v>
      </c>
      <c r="V565" s="149">
        <v>1</v>
      </c>
    </row>
    <row r="566" spans="1:22" ht="18" customHeight="1" x14ac:dyDescent="0.35">
      <c r="A566" s="93">
        <v>9</v>
      </c>
      <c r="B566" s="145" t="s">
        <v>576</v>
      </c>
      <c r="C566" s="163">
        <v>7</v>
      </c>
      <c r="D566" s="93" t="s">
        <v>186</v>
      </c>
      <c r="E566" s="93" t="s">
        <v>575</v>
      </c>
      <c r="F566" s="94" t="s">
        <v>78</v>
      </c>
      <c r="G566" s="94" t="s">
        <v>151</v>
      </c>
      <c r="H566" s="95"/>
      <c r="I566" s="95"/>
      <c r="J566" s="160"/>
      <c r="K566" s="95">
        <v>0.6</v>
      </c>
      <c r="L566" s="95">
        <v>0.9</v>
      </c>
      <c r="M566" s="160">
        <v>0.54</v>
      </c>
      <c r="N566" s="179">
        <v>0.47371338499999993</v>
      </c>
      <c r="O566" s="96">
        <v>1</v>
      </c>
      <c r="P566" s="97">
        <v>310</v>
      </c>
      <c r="Q566" s="96">
        <v>1</v>
      </c>
      <c r="R566" s="161">
        <v>310</v>
      </c>
      <c r="S566" s="148" t="s">
        <v>153</v>
      </c>
      <c r="T566" s="164"/>
      <c r="U566" s="75" t="s">
        <v>157</v>
      </c>
      <c r="V566" s="149">
        <v>1</v>
      </c>
    </row>
    <row r="567" spans="1:22" ht="18" customHeight="1" x14ac:dyDescent="0.35">
      <c r="A567" s="93">
        <v>10</v>
      </c>
      <c r="B567" s="145" t="s">
        <v>577</v>
      </c>
      <c r="C567" s="163">
        <v>8</v>
      </c>
      <c r="D567" s="93" t="s">
        <v>187</v>
      </c>
      <c r="E567" s="93" t="s">
        <v>575</v>
      </c>
      <c r="F567" s="94" t="s">
        <v>78</v>
      </c>
      <c r="G567" s="94" t="s">
        <v>151</v>
      </c>
      <c r="H567" s="95"/>
      <c r="I567" s="95"/>
      <c r="J567" s="160"/>
      <c r="K567" s="95">
        <v>0.6</v>
      </c>
      <c r="L567" s="95">
        <v>0.9</v>
      </c>
      <c r="M567" s="160">
        <v>0.54</v>
      </c>
      <c r="N567" s="179">
        <v>0.48384604999999997</v>
      </c>
      <c r="O567" s="96">
        <v>1</v>
      </c>
      <c r="P567" s="97">
        <v>310</v>
      </c>
      <c r="Q567" s="96">
        <v>1</v>
      </c>
      <c r="R567" s="161">
        <v>310</v>
      </c>
      <c r="S567" s="148" t="s">
        <v>153</v>
      </c>
      <c r="T567" s="164"/>
      <c r="U567" s="75" t="s">
        <v>157</v>
      </c>
      <c r="V567" s="149">
        <v>1</v>
      </c>
    </row>
    <row r="568" spans="1:22" ht="18" customHeight="1" x14ac:dyDescent="0.35">
      <c r="A568" s="93">
        <v>10</v>
      </c>
      <c r="B568" s="145" t="s">
        <v>578</v>
      </c>
      <c r="C568" s="163">
        <v>8</v>
      </c>
      <c r="D568" s="93" t="s">
        <v>188</v>
      </c>
      <c r="E568" s="93" t="s">
        <v>575</v>
      </c>
      <c r="F568" s="94" t="s">
        <v>78</v>
      </c>
      <c r="G568" s="94" t="s">
        <v>151</v>
      </c>
      <c r="H568" s="95"/>
      <c r="I568" s="95"/>
      <c r="J568" s="160"/>
      <c r="K568" s="95">
        <v>0.6</v>
      </c>
      <c r="L568" s="95">
        <v>0.9</v>
      </c>
      <c r="M568" s="160">
        <v>0.54</v>
      </c>
      <c r="N568" s="179">
        <v>0.47384604999999996</v>
      </c>
      <c r="O568" s="96">
        <v>1</v>
      </c>
      <c r="P568" s="97">
        <v>310</v>
      </c>
      <c r="Q568" s="96">
        <v>1</v>
      </c>
      <c r="R568" s="161">
        <v>310</v>
      </c>
      <c r="S568" s="148" t="s">
        <v>153</v>
      </c>
      <c r="T568" s="164"/>
      <c r="U568" s="75" t="s">
        <v>157</v>
      </c>
      <c r="V568" s="149">
        <v>1</v>
      </c>
    </row>
    <row r="569" spans="1:22" ht="18" customHeight="1" x14ac:dyDescent="0.35">
      <c r="A569" s="93">
        <v>10</v>
      </c>
      <c r="B569" s="145" t="s">
        <v>579</v>
      </c>
      <c r="C569" s="163">
        <v>8</v>
      </c>
      <c r="D569" s="93" t="s">
        <v>172</v>
      </c>
      <c r="E569" s="93" t="s">
        <v>575</v>
      </c>
      <c r="F569" s="94" t="s">
        <v>78</v>
      </c>
      <c r="G569" s="94" t="s">
        <v>151</v>
      </c>
      <c r="H569" s="95"/>
      <c r="I569" s="95"/>
      <c r="J569" s="160"/>
      <c r="K569" s="95">
        <v>0.6</v>
      </c>
      <c r="L569" s="95">
        <v>0.9</v>
      </c>
      <c r="M569" s="160">
        <v>0.54</v>
      </c>
      <c r="N569" s="179">
        <v>0.47397871499999994</v>
      </c>
      <c r="O569" s="96">
        <v>1</v>
      </c>
      <c r="P569" s="97">
        <v>310</v>
      </c>
      <c r="Q569" s="96">
        <v>1</v>
      </c>
      <c r="R569" s="161">
        <v>310</v>
      </c>
      <c r="S569" s="148" t="s">
        <v>153</v>
      </c>
      <c r="T569" s="164"/>
      <c r="U569" s="75" t="s">
        <v>157</v>
      </c>
      <c r="V569" s="149">
        <v>1</v>
      </c>
    </row>
    <row r="570" spans="1:22" ht="18" customHeight="1" x14ac:dyDescent="0.35">
      <c r="A570" s="93">
        <v>10</v>
      </c>
      <c r="B570" s="145" t="s">
        <v>580</v>
      </c>
      <c r="C570" s="163">
        <v>8</v>
      </c>
      <c r="D570" s="93" t="s">
        <v>72</v>
      </c>
      <c r="E570" s="93" t="s">
        <v>581</v>
      </c>
      <c r="F570" s="94" t="s">
        <v>78</v>
      </c>
      <c r="G570" s="94" t="s">
        <v>151</v>
      </c>
      <c r="H570" s="95"/>
      <c r="I570" s="95"/>
      <c r="J570" s="160"/>
      <c r="K570" s="95">
        <v>0.6</v>
      </c>
      <c r="L570" s="95">
        <v>0.9</v>
      </c>
      <c r="M570" s="160">
        <v>0.54</v>
      </c>
      <c r="N570" s="179">
        <v>0.48161821999999999</v>
      </c>
      <c r="O570" s="96">
        <v>1</v>
      </c>
      <c r="P570" s="97">
        <v>310</v>
      </c>
      <c r="Q570" s="96">
        <v>1</v>
      </c>
      <c r="R570" s="161">
        <v>310</v>
      </c>
      <c r="S570" s="148" t="s">
        <v>153</v>
      </c>
      <c r="T570" s="164"/>
      <c r="U570" s="75" t="s">
        <v>157</v>
      </c>
      <c r="V570" s="149">
        <v>1</v>
      </c>
    </row>
    <row r="571" spans="1:22" ht="18" customHeight="1" x14ac:dyDescent="0.35">
      <c r="A571" s="93">
        <v>13</v>
      </c>
      <c r="B571" s="145" t="s">
        <v>580</v>
      </c>
      <c r="C571" s="163">
        <v>10</v>
      </c>
      <c r="D571" s="93" t="s">
        <v>72</v>
      </c>
      <c r="E571" s="93" t="s">
        <v>581</v>
      </c>
      <c r="F571" s="94" t="s">
        <v>78</v>
      </c>
      <c r="G571" s="94" t="s">
        <v>151</v>
      </c>
      <c r="H571" s="95"/>
      <c r="I571" s="95"/>
      <c r="J571" s="160"/>
      <c r="K571" s="95">
        <v>0.6</v>
      </c>
      <c r="L571" s="95">
        <v>0.65</v>
      </c>
      <c r="M571" s="160">
        <v>0.39</v>
      </c>
      <c r="N571" s="179">
        <v>0.37</v>
      </c>
      <c r="O571" s="96">
        <v>2</v>
      </c>
      <c r="P571" s="97">
        <v>310</v>
      </c>
      <c r="Q571" s="96">
        <v>1</v>
      </c>
      <c r="R571" s="161">
        <v>620</v>
      </c>
      <c r="S571" s="148" t="s">
        <v>153</v>
      </c>
      <c r="U571" s="75" t="s">
        <v>157</v>
      </c>
      <c r="V571" s="149">
        <v>2</v>
      </c>
    </row>
    <row r="572" spans="1:22" ht="18" customHeight="1" x14ac:dyDescent="0.35">
      <c r="A572" s="93">
        <v>30</v>
      </c>
      <c r="B572" s="145" t="s">
        <v>580</v>
      </c>
      <c r="C572" s="163">
        <v>23</v>
      </c>
      <c r="D572" s="93" t="s">
        <v>72</v>
      </c>
      <c r="E572" s="93" t="s">
        <v>581</v>
      </c>
      <c r="F572" s="94" t="s">
        <v>78</v>
      </c>
      <c r="G572" s="94" t="s">
        <v>151</v>
      </c>
      <c r="H572" s="95"/>
      <c r="I572" s="95"/>
      <c r="J572" s="160"/>
      <c r="K572" s="95">
        <v>0.45</v>
      </c>
      <c r="L572" s="95">
        <v>1</v>
      </c>
      <c r="M572" s="160">
        <v>0.45</v>
      </c>
      <c r="N572" s="179">
        <v>0.44558437500000003</v>
      </c>
      <c r="O572" s="96">
        <v>2</v>
      </c>
      <c r="P572" s="97">
        <v>310</v>
      </c>
      <c r="Q572" s="96">
        <v>1</v>
      </c>
      <c r="R572" s="161">
        <v>620</v>
      </c>
      <c r="S572" s="148" t="s">
        <v>153</v>
      </c>
      <c r="T572" s="164"/>
      <c r="U572" s="75" t="s">
        <v>157</v>
      </c>
      <c r="V572" s="149">
        <v>2</v>
      </c>
    </row>
    <row r="573" spans="1:22" ht="18" customHeight="1" x14ac:dyDescent="0.35">
      <c r="A573" s="93">
        <v>11</v>
      </c>
      <c r="B573" s="145" t="s">
        <v>582</v>
      </c>
      <c r="C573" s="163">
        <v>9</v>
      </c>
      <c r="D573" s="93" t="s">
        <v>70</v>
      </c>
      <c r="E573" s="93" t="s">
        <v>581</v>
      </c>
      <c r="F573" s="94" t="s">
        <v>78</v>
      </c>
      <c r="G573" s="94" t="s">
        <v>151</v>
      </c>
      <c r="H573" s="95"/>
      <c r="I573" s="95"/>
      <c r="J573" s="160"/>
      <c r="K573" s="95">
        <v>0.6</v>
      </c>
      <c r="L573" s="95">
        <v>0.9</v>
      </c>
      <c r="M573" s="160">
        <v>0.54</v>
      </c>
      <c r="N573" s="179">
        <v>0.48331538999999996</v>
      </c>
      <c r="O573" s="96">
        <v>1</v>
      </c>
      <c r="P573" s="97">
        <v>310</v>
      </c>
      <c r="Q573" s="96">
        <v>1</v>
      </c>
      <c r="R573" s="161">
        <v>310</v>
      </c>
      <c r="S573" s="148" t="s">
        <v>153</v>
      </c>
      <c r="T573" s="164"/>
      <c r="U573" s="75" t="s">
        <v>157</v>
      </c>
      <c r="V573" s="149">
        <v>1</v>
      </c>
    </row>
    <row r="574" spans="1:22" ht="18" customHeight="1" x14ac:dyDescent="0.35">
      <c r="A574" s="93">
        <v>29</v>
      </c>
      <c r="B574" s="145" t="s">
        <v>582</v>
      </c>
      <c r="C574" s="163">
        <v>22</v>
      </c>
      <c r="D574" s="93" t="s">
        <v>70</v>
      </c>
      <c r="E574" s="93" t="s">
        <v>581</v>
      </c>
      <c r="F574" s="94" t="s">
        <v>78</v>
      </c>
      <c r="G574" s="94" t="s">
        <v>151</v>
      </c>
      <c r="H574" s="95"/>
      <c r="I574" s="95"/>
      <c r="J574" s="160"/>
      <c r="K574" s="95">
        <v>0.6</v>
      </c>
      <c r="L574" s="95">
        <v>0.75</v>
      </c>
      <c r="M574" s="160">
        <v>0.44999999999999996</v>
      </c>
      <c r="N574" s="179">
        <v>0.40911137999999991</v>
      </c>
      <c r="O574" s="96">
        <v>2</v>
      </c>
      <c r="P574" s="97">
        <v>310</v>
      </c>
      <c r="Q574" s="96">
        <v>1</v>
      </c>
      <c r="R574" s="161">
        <v>620</v>
      </c>
      <c r="S574" s="148" t="s">
        <v>153</v>
      </c>
      <c r="U574" s="75" t="s">
        <v>157</v>
      </c>
      <c r="V574" s="149">
        <v>2</v>
      </c>
    </row>
    <row r="575" spans="1:22" ht="18" customHeight="1" x14ac:dyDescent="0.35">
      <c r="A575" s="93">
        <v>10</v>
      </c>
      <c r="B575" s="145" t="s">
        <v>583</v>
      </c>
      <c r="C575" s="163">
        <v>8</v>
      </c>
      <c r="D575" s="93" t="s">
        <v>80</v>
      </c>
      <c r="E575" s="93" t="s">
        <v>581</v>
      </c>
      <c r="F575" s="94" t="s">
        <v>78</v>
      </c>
      <c r="G575" s="94" t="s">
        <v>151</v>
      </c>
      <c r="H575" s="95"/>
      <c r="I575" s="95"/>
      <c r="J575" s="160"/>
      <c r="K575" s="95">
        <v>0.6</v>
      </c>
      <c r="L575" s="95">
        <v>0.9</v>
      </c>
      <c r="M575" s="160">
        <v>0.54</v>
      </c>
      <c r="N575" s="179">
        <v>0.48161821999999999</v>
      </c>
      <c r="O575" s="96">
        <v>1</v>
      </c>
      <c r="P575" s="97">
        <v>310</v>
      </c>
      <c r="Q575" s="96">
        <v>1</v>
      </c>
      <c r="R575" s="161">
        <v>310</v>
      </c>
      <c r="S575" s="148" t="s">
        <v>153</v>
      </c>
      <c r="T575" s="164"/>
      <c r="U575" s="75" t="s">
        <v>157</v>
      </c>
      <c r="V575" s="149">
        <v>1</v>
      </c>
    </row>
    <row r="576" spans="1:22" ht="18" customHeight="1" x14ac:dyDescent="0.35">
      <c r="A576" s="93">
        <v>9</v>
      </c>
      <c r="B576" s="145" t="s">
        <v>584</v>
      </c>
      <c r="C576" s="163">
        <v>7</v>
      </c>
      <c r="D576" s="93" t="s">
        <v>124</v>
      </c>
      <c r="E576" s="93" t="s">
        <v>581</v>
      </c>
      <c r="F576" s="94" t="s">
        <v>78</v>
      </c>
      <c r="G576" s="94" t="s">
        <v>151</v>
      </c>
      <c r="H576" s="95"/>
      <c r="I576" s="95"/>
      <c r="J576" s="160"/>
      <c r="K576" s="95">
        <v>0.6</v>
      </c>
      <c r="L576" s="95">
        <v>0.9</v>
      </c>
      <c r="M576" s="160">
        <v>0.54</v>
      </c>
      <c r="N576" s="179">
        <v>0.48318272499999998</v>
      </c>
      <c r="O576" s="96">
        <v>1</v>
      </c>
      <c r="P576" s="97">
        <v>310</v>
      </c>
      <c r="Q576" s="96">
        <v>1</v>
      </c>
      <c r="R576" s="161">
        <v>310</v>
      </c>
      <c r="S576" s="148" t="s">
        <v>153</v>
      </c>
      <c r="T576" s="164"/>
      <c r="U576" s="75" t="s">
        <v>157</v>
      </c>
      <c r="V576" s="149">
        <v>1</v>
      </c>
    </row>
    <row r="577" spans="1:22" ht="18" customHeight="1" x14ac:dyDescent="0.35">
      <c r="D577" s="85"/>
      <c r="E577" s="78"/>
    </row>
    <row r="578" spans="1:22" ht="18" customHeight="1" x14ac:dyDescent="0.35">
      <c r="D578" s="85"/>
      <c r="E578" s="78"/>
    </row>
    <row r="579" spans="1:22" ht="18" customHeight="1" x14ac:dyDescent="0.35">
      <c r="A579" s="93">
        <v>5</v>
      </c>
      <c r="B579" s="145" t="s">
        <v>621</v>
      </c>
      <c r="C579" s="163"/>
      <c r="D579" s="93" t="s">
        <v>454</v>
      </c>
      <c r="E579" s="194" t="s">
        <v>622</v>
      </c>
      <c r="F579" s="94" t="s">
        <v>515</v>
      </c>
      <c r="G579" s="94" t="s">
        <v>151</v>
      </c>
      <c r="H579" s="95"/>
      <c r="I579" s="95"/>
      <c r="J579" s="160"/>
      <c r="K579" s="95">
        <v>0.7</v>
      </c>
      <c r="L579" s="95">
        <v>0.85</v>
      </c>
      <c r="M579" s="160">
        <v>0.59919999999999995</v>
      </c>
      <c r="N579" s="192">
        <v>0.35919999999999996</v>
      </c>
      <c r="O579" s="96">
        <v>1</v>
      </c>
      <c r="P579" s="97">
        <v>310</v>
      </c>
      <c r="Q579" s="96">
        <v>1</v>
      </c>
      <c r="R579" s="161">
        <v>310</v>
      </c>
      <c r="S579" s="148" t="s">
        <v>153</v>
      </c>
      <c r="T579" s="125" t="s">
        <v>621</v>
      </c>
      <c r="U579" s="75" t="s">
        <v>67</v>
      </c>
      <c r="V579" s="149">
        <v>1</v>
      </c>
    </row>
    <row r="580" spans="1:22" ht="18" customHeight="1" x14ac:dyDescent="0.35">
      <c r="A580" s="93">
        <v>6</v>
      </c>
      <c r="B580" s="145" t="s">
        <v>623</v>
      </c>
      <c r="C580" s="163"/>
      <c r="D580" s="93" t="s">
        <v>454</v>
      </c>
      <c r="E580" s="194" t="s">
        <v>624</v>
      </c>
      <c r="F580" s="94" t="s">
        <v>515</v>
      </c>
      <c r="G580" s="94" t="s">
        <v>151</v>
      </c>
      <c r="H580" s="95"/>
      <c r="I580" s="95"/>
      <c r="J580" s="160"/>
      <c r="K580" s="95">
        <v>0.7</v>
      </c>
      <c r="L580" s="95">
        <v>0.85</v>
      </c>
      <c r="M580" s="160">
        <v>0.59499999999999997</v>
      </c>
      <c r="N580" s="160">
        <v>0.35499999999999998</v>
      </c>
      <c r="O580" s="96">
        <v>2</v>
      </c>
      <c r="P580" s="97">
        <v>310</v>
      </c>
      <c r="Q580" s="96">
        <v>1</v>
      </c>
      <c r="R580" s="161">
        <v>620</v>
      </c>
      <c r="S580" s="148" t="s">
        <v>153</v>
      </c>
      <c r="T580" s="125" t="s">
        <v>623</v>
      </c>
      <c r="U580" s="75" t="s">
        <v>67</v>
      </c>
      <c r="V580" s="149">
        <v>2</v>
      </c>
    </row>
    <row r="581" spans="1:22" ht="18" customHeight="1" x14ac:dyDescent="0.35">
      <c r="A581" s="93">
        <v>21</v>
      </c>
      <c r="B581" s="145" t="s">
        <v>632</v>
      </c>
      <c r="C581" s="163"/>
      <c r="D581" s="93" t="s">
        <v>285</v>
      </c>
      <c r="E581" s="194" t="s">
        <v>626</v>
      </c>
      <c r="F581" s="94" t="s">
        <v>278</v>
      </c>
      <c r="G581" s="94" t="s">
        <v>151</v>
      </c>
      <c r="H581" s="95"/>
      <c r="I581" s="95"/>
      <c r="J581" s="160"/>
      <c r="K581" s="95">
        <v>0.5</v>
      </c>
      <c r="L581" s="95">
        <v>0.9</v>
      </c>
      <c r="M581" s="160">
        <v>0.45</v>
      </c>
      <c r="N581" s="160">
        <v>0.39671969499999993</v>
      </c>
      <c r="O581" s="96">
        <v>2</v>
      </c>
      <c r="P581" s="97">
        <v>310</v>
      </c>
      <c r="Q581" s="96">
        <v>1</v>
      </c>
      <c r="R581" s="161">
        <v>620</v>
      </c>
      <c r="S581" s="148" t="s">
        <v>153</v>
      </c>
      <c r="T581" s="125" t="s">
        <v>632</v>
      </c>
      <c r="U581" s="75" t="s">
        <v>157</v>
      </c>
      <c r="V581" s="149">
        <v>2</v>
      </c>
    </row>
    <row r="582" spans="1:22" ht="18" customHeight="1" x14ac:dyDescent="0.35">
      <c r="A582" s="93">
        <v>8</v>
      </c>
      <c r="B582" s="145" t="s">
        <v>655</v>
      </c>
      <c r="C582" s="163"/>
      <c r="D582" s="93" t="s">
        <v>376</v>
      </c>
      <c r="E582" s="194" t="s">
        <v>656</v>
      </c>
      <c r="F582" s="94" t="s">
        <v>166</v>
      </c>
      <c r="G582" s="94" t="s">
        <v>151</v>
      </c>
      <c r="H582" s="95"/>
      <c r="I582" s="95"/>
      <c r="J582" s="160"/>
      <c r="K582" s="95">
        <v>0.4</v>
      </c>
      <c r="L582" s="95">
        <v>1.2</v>
      </c>
      <c r="M582" s="160">
        <v>0.48</v>
      </c>
      <c r="N582" s="160">
        <v>0.47116874999999997</v>
      </c>
      <c r="O582" s="96">
        <v>1</v>
      </c>
      <c r="P582" s="97">
        <v>310</v>
      </c>
      <c r="Q582" s="96">
        <v>1</v>
      </c>
      <c r="R582" s="161">
        <v>310</v>
      </c>
      <c r="S582" s="148" t="s">
        <v>153</v>
      </c>
      <c r="T582" s="125" t="s">
        <v>655</v>
      </c>
      <c r="U582" s="75" t="s">
        <v>157</v>
      </c>
      <c r="V582" s="149">
        <v>1</v>
      </c>
    </row>
    <row r="583" spans="1:22" ht="18" customHeight="1" x14ac:dyDescent="0.35">
      <c r="A583" s="93">
        <v>10</v>
      </c>
      <c r="B583" s="145" t="s">
        <v>655</v>
      </c>
      <c r="C583" s="163"/>
      <c r="D583" s="93" t="s">
        <v>229</v>
      </c>
      <c r="E583" s="194" t="s">
        <v>656</v>
      </c>
      <c r="F583" s="94" t="s">
        <v>166</v>
      </c>
      <c r="G583" s="94" t="s">
        <v>151</v>
      </c>
      <c r="H583" s="95"/>
      <c r="I583" s="95"/>
      <c r="J583" s="160"/>
      <c r="K583" s="95">
        <v>0.4</v>
      </c>
      <c r="L583" s="95">
        <v>1.2</v>
      </c>
      <c r="M583" s="160">
        <v>0.48</v>
      </c>
      <c r="N583" s="160">
        <v>0.46675312499999999</v>
      </c>
      <c r="O583" s="96">
        <v>1</v>
      </c>
      <c r="P583" s="97">
        <v>310</v>
      </c>
      <c r="Q583" s="96">
        <v>1</v>
      </c>
      <c r="R583" s="161">
        <v>310</v>
      </c>
      <c r="S583" s="148" t="s">
        <v>153</v>
      </c>
      <c r="T583" s="125" t="s">
        <v>655</v>
      </c>
      <c r="U583" s="75" t="s">
        <v>157</v>
      </c>
      <c r="V583" s="149">
        <v>1</v>
      </c>
    </row>
    <row r="584" spans="1:22" ht="18" customHeight="1" x14ac:dyDescent="0.35">
      <c r="A584" s="93">
        <v>22</v>
      </c>
      <c r="B584" s="145" t="s">
        <v>655</v>
      </c>
      <c r="C584" s="163"/>
      <c r="D584" s="93" t="s">
        <v>452</v>
      </c>
      <c r="E584" s="194" t="s">
        <v>656</v>
      </c>
      <c r="F584" s="94" t="s">
        <v>166</v>
      </c>
      <c r="G584" s="94" t="s">
        <v>151</v>
      </c>
      <c r="H584" s="95"/>
      <c r="I584" s="95"/>
      <c r="J584" s="160"/>
      <c r="K584" s="95">
        <v>0.4</v>
      </c>
      <c r="L584" s="95">
        <v>1.2</v>
      </c>
      <c r="M584" s="160">
        <v>0.48</v>
      </c>
      <c r="N584" s="160">
        <v>0.47116874999999997</v>
      </c>
      <c r="O584" s="96">
        <v>1</v>
      </c>
      <c r="P584" s="97">
        <v>310</v>
      </c>
      <c r="Q584" s="96">
        <v>1</v>
      </c>
      <c r="R584" s="161">
        <v>310</v>
      </c>
      <c r="S584" s="148" t="s">
        <v>153</v>
      </c>
      <c r="T584" s="125" t="s">
        <v>655</v>
      </c>
      <c r="U584" s="75" t="s">
        <v>157</v>
      </c>
      <c r="V584" s="149">
        <v>1</v>
      </c>
    </row>
    <row r="585" spans="1:22" ht="18" customHeight="1" x14ac:dyDescent="0.35">
      <c r="A585" s="93">
        <v>4</v>
      </c>
      <c r="B585" s="145" t="s">
        <v>657</v>
      </c>
      <c r="C585" s="163"/>
      <c r="D585" s="93" t="s">
        <v>608</v>
      </c>
      <c r="E585" s="194" t="s">
        <v>658</v>
      </c>
      <c r="F585" s="94" t="s">
        <v>659</v>
      </c>
      <c r="G585" s="94" t="s">
        <v>151</v>
      </c>
      <c r="H585" s="95"/>
      <c r="I585" s="95"/>
      <c r="J585" s="160"/>
      <c r="K585" s="95">
        <v>0.4</v>
      </c>
      <c r="L585" s="95">
        <v>1.2</v>
      </c>
      <c r="M585" s="160">
        <v>0.48</v>
      </c>
      <c r="N585" s="160">
        <v>0.47116874999999997</v>
      </c>
      <c r="O585" s="96">
        <v>1</v>
      </c>
      <c r="P585" s="97">
        <v>310</v>
      </c>
      <c r="Q585" s="96">
        <v>1</v>
      </c>
      <c r="R585" s="161">
        <v>310</v>
      </c>
      <c r="S585" s="148" t="s">
        <v>153</v>
      </c>
      <c r="T585" s="125" t="s">
        <v>657</v>
      </c>
      <c r="U585" s="75" t="s">
        <v>157</v>
      </c>
      <c r="V585" s="149">
        <v>1</v>
      </c>
    </row>
    <row r="586" spans="1:22" ht="18" customHeight="1" x14ac:dyDescent="0.35">
      <c r="A586" s="93">
        <v>16</v>
      </c>
      <c r="B586" s="145" t="s">
        <v>657</v>
      </c>
      <c r="C586" s="163"/>
      <c r="D586" s="93" t="s">
        <v>618</v>
      </c>
      <c r="E586" s="194" t="s">
        <v>658</v>
      </c>
      <c r="F586" s="94" t="s">
        <v>659</v>
      </c>
      <c r="G586" s="94" t="s">
        <v>151</v>
      </c>
      <c r="H586" s="95"/>
      <c r="I586" s="95"/>
      <c r="J586" s="160"/>
      <c r="K586" s="95">
        <v>0.4</v>
      </c>
      <c r="L586" s="95">
        <v>1.2</v>
      </c>
      <c r="M586" s="160">
        <v>0.48</v>
      </c>
      <c r="N586" s="160">
        <v>0.47116874999999997</v>
      </c>
      <c r="O586" s="96">
        <v>1</v>
      </c>
      <c r="P586" s="97">
        <v>310</v>
      </c>
      <c r="Q586" s="96">
        <v>1</v>
      </c>
      <c r="R586" s="161">
        <v>310</v>
      </c>
      <c r="S586" s="148" t="s">
        <v>153</v>
      </c>
      <c r="T586" s="125" t="s">
        <v>657</v>
      </c>
      <c r="U586" s="75" t="s">
        <v>157</v>
      </c>
      <c r="V586" s="149">
        <v>1</v>
      </c>
    </row>
    <row r="587" spans="1:22" ht="18" customHeight="1" x14ac:dyDescent="0.35">
      <c r="A587" s="93">
        <v>20</v>
      </c>
      <c r="B587" s="145" t="s">
        <v>657</v>
      </c>
      <c r="C587" s="163"/>
      <c r="D587" s="93" t="s">
        <v>532</v>
      </c>
      <c r="E587" s="194" t="s">
        <v>658</v>
      </c>
      <c r="F587" s="94" t="s">
        <v>659</v>
      </c>
      <c r="G587" s="94" t="s">
        <v>151</v>
      </c>
      <c r="H587" s="95"/>
      <c r="I587" s="95"/>
      <c r="J587" s="160"/>
      <c r="K587" s="95">
        <v>0.4</v>
      </c>
      <c r="L587" s="95">
        <v>1.2</v>
      </c>
      <c r="M587" s="160">
        <v>0.48</v>
      </c>
      <c r="N587" s="160">
        <v>0.47116874999999997</v>
      </c>
      <c r="O587" s="96">
        <v>1</v>
      </c>
      <c r="P587" s="97">
        <v>310</v>
      </c>
      <c r="Q587" s="96">
        <v>1</v>
      </c>
      <c r="R587" s="161">
        <v>310</v>
      </c>
      <c r="S587" s="148" t="s">
        <v>153</v>
      </c>
      <c r="T587" s="125" t="s">
        <v>657</v>
      </c>
      <c r="U587" s="75" t="s">
        <v>157</v>
      </c>
      <c r="V587" s="149">
        <v>1</v>
      </c>
    </row>
    <row r="588" spans="1:22" ht="18" customHeight="1" x14ac:dyDescent="0.35">
      <c r="A588" s="93">
        <v>32</v>
      </c>
      <c r="B588" s="145" t="s">
        <v>657</v>
      </c>
      <c r="C588" s="163"/>
      <c r="D588" s="93" t="s">
        <v>178</v>
      </c>
      <c r="E588" s="194" t="s">
        <v>658</v>
      </c>
      <c r="F588" s="94" t="s">
        <v>659</v>
      </c>
      <c r="G588" s="94" t="s">
        <v>151</v>
      </c>
      <c r="H588" s="95"/>
      <c r="I588" s="95"/>
      <c r="J588" s="160"/>
      <c r="K588" s="95">
        <v>0.4</v>
      </c>
      <c r="L588" s="95">
        <v>1.2</v>
      </c>
      <c r="M588" s="160">
        <v>0.48</v>
      </c>
      <c r="N588" s="160">
        <v>0.47116874999999997</v>
      </c>
      <c r="O588" s="96">
        <v>1</v>
      </c>
      <c r="P588" s="97">
        <v>310</v>
      </c>
      <c r="Q588" s="96">
        <v>1</v>
      </c>
      <c r="R588" s="161">
        <v>310</v>
      </c>
      <c r="S588" s="148" t="s">
        <v>153</v>
      </c>
      <c r="T588" s="125" t="s">
        <v>657</v>
      </c>
      <c r="U588" s="75" t="s">
        <v>157</v>
      </c>
      <c r="V588" s="149">
        <v>1</v>
      </c>
    </row>
    <row r="589" spans="1:22" ht="18" customHeight="1" x14ac:dyDescent="0.35">
      <c r="A589" s="93">
        <v>36</v>
      </c>
      <c r="B589" s="145" t="s">
        <v>657</v>
      </c>
      <c r="C589" s="163"/>
      <c r="D589" s="93" t="s">
        <v>617</v>
      </c>
      <c r="E589" s="194" t="s">
        <v>658</v>
      </c>
      <c r="F589" s="94" t="s">
        <v>659</v>
      </c>
      <c r="G589" s="94" t="s">
        <v>151</v>
      </c>
      <c r="H589" s="95"/>
      <c r="I589" s="95"/>
      <c r="J589" s="160"/>
      <c r="K589" s="95">
        <v>0.4</v>
      </c>
      <c r="L589" s="95">
        <v>1.2</v>
      </c>
      <c r="M589" s="160">
        <v>0.48</v>
      </c>
      <c r="N589" s="160">
        <v>0.47116874999999997</v>
      </c>
      <c r="O589" s="96">
        <v>1</v>
      </c>
      <c r="P589" s="97">
        <v>310</v>
      </c>
      <c r="Q589" s="96">
        <v>1</v>
      </c>
      <c r="R589" s="161">
        <v>310</v>
      </c>
      <c r="S589" s="148" t="s">
        <v>153</v>
      </c>
      <c r="T589" s="125" t="s">
        <v>657</v>
      </c>
      <c r="U589" s="75" t="s">
        <v>157</v>
      </c>
      <c r="V589" s="149">
        <v>1</v>
      </c>
    </row>
    <row r="590" spans="1:22" ht="18" customHeight="1" x14ac:dyDescent="0.35">
      <c r="A590" s="93">
        <v>8</v>
      </c>
      <c r="B590" s="145" t="s">
        <v>660</v>
      </c>
      <c r="C590" s="163"/>
      <c r="D590" s="93" t="s">
        <v>615</v>
      </c>
      <c r="E590" s="194" t="s">
        <v>658</v>
      </c>
      <c r="F590" s="94" t="s">
        <v>659</v>
      </c>
      <c r="G590" s="94" t="s">
        <v>151</v>
      </c>
      <c r="H590" s="95"/>
      <c r="I590" s="95"/>
      <c r="J590" s="160"/>
      <c r="K590" s="95">
        <v>0.4</v>
      </c>
      <c r="L590" s="95">
        <v>1.2</v>
      </c>
      <c r="M590" s="160">
        <v>0.48</v>
      </c>
      <c r="N590" s="160">
        <v>0.47116874999999997</v>
      </c>
      <c r="O590" s="96">
        <v>1</v>
      </c>
      <c r="P590" s="97">
        <v>310</v>
      </c>
      <c r="Q590" s="96">
        <v>1</v>
      </c>
      <c r="R590" s="161">
        <v>310</v>
      </c>
      <c r="S590" s="148" t="s">
        <v>153</v>
      </c>
      <c r="T590" s="125" t="s">
        <v>660</v>
      </c>
      <c r="U590" s="75" t="s">
        <v>157</v>
      </c>
      <c r="V590" s="149">
        <v>1</v>
      </c>
    </row>
    <row r="591" spans="1:22" ht="18" customHeight="1" x14ac:dyDescent="0.35">
      <c r="A591" s="93">
        <v>12</v>
      </c>
      <c r="B591" s="145" t="s">
        <v>660</v>
      </c>
      <c r="C591" s="163"/>
      <c r="D591" s="93" t="s">
        <v>607</v>
      </c>
      <c r="E591" s="194" t="s">
        <v>658</v>
      </c>
      <c r="F591" s="94" t="s">
        <v>659</v>
      </c>
      <c r="G591" s="94" t="s">
        <v>151</v>
      </c>
      <c r="H591" s="95"/>
      <c r="I591" s="95"/>
      <c r="J591" s="160"/>
      <c r="K591" s="95">
        <v>0.4</v>
      </c>
      <c r="L591" s="95">
        <v>1.2</v>
      </c>
      <c r="M591" s="160">
        <v>0.48</v>
      </c>
      <c r="N591" s="160">
        <v>0.47116874999999997</v>
      </c>
      <c r="O591" s="96">
        <v>1</v>
      </c>
      <c r="P591" s="97">
        <v>310</v>
      </c>
      <c r="Q591" s="96">
        <v>1</v>
      </c>
      <c r="R591" s="161">
        <v>310</v>
      </c>
      <c r="S591" s="148" t="s">
        <v>153</v>
      </c>
      <c r="T591" s="125" t="s">
        <v>660</v>
      </c>
      <c r="U591" s="75" t="s">
        <v>157</v>
      </c>
      <c r="V591" s="149">
        <v>1</v>
      </c>
    </row>
    <row r="592" spans="1:22" ht="18" customHeight="1" thickBot="1" x14ac:dyDescent="0.4"/>
    <row r="593" spans="1:32" ht="18" customHeight="1" thickBot="1" x14ac:dyDescent="0.5">
      <c r="N593" s="99" t="s">
        <v>179</v>
      </c>
      <c r="P593" s="99"/>
      <c r="R593" s="100">
        <f>SUM(R520:R592)</f>
        <v>28830</v>
      </c>
      <c r="T593" s="165"/>
      <c r="U593" s="101"/>
      <c r="V593" s="166">
        <f>SUM(V520:V592)</f>
        <v>93</v>
      </c>
    </row>
    <row r="594" spans="1:32" ht="18" customHeight="1" thickTop="1" x14ac:dyDescent="0.35">
      <c r="W594" s="162"/>
      <c r="X594" s="162"/>
      <c r="Y594" s="162"/>
      <c r="Z594" s="162"/>
      <c r="AA594" s="162"/>
      <c r="AB594" s="162"/>
      <c r="AC594" s="162"/>
      <c r="AD594" s="162"/>
      <c r="AE594" s="162"/>
      <c r="AF594" s="162"/>
    </row>
    <row r="605" spans="1:32" ht="18" customHeight="1" x14ac:dyDescent="0.35">
      <c r="A605" s="93">
        <v>7</v>
      </c>
      <c r="B605" s="169" t="s">
        <v>228</v>
      </c>
      <c r="C605" s="169"/>
      <c r="D605" s="170" t="s">
        <v>229</v>
      </c>
      <c r="E605" s="170" t="s">
        <v>230</v>
      </c>
      <c r="F605" s="94" t="s">
        <v>68</v>
      </c>
      <c r="G605" s="94" t="s">
        <v>151</v>
      </c>
      <c r="H605" s="95"/>
      <c r="I605" s="95"/>
      <c r="J605" s="160"/>
      <c r="K605" s="95">
        <v>1.2</v>
      </c>
      <c r="L605" s="95">
        <v>0.52</v>
      </c>
      <c r="M605" s="160">
        <v>0.624</v>
      </c>
      <c r="N605" s="160">
        <v>0.56094062500000008</v>
      </c>
      <c r="O605" s="96">
        <v>1</v>
      </c>
      <c r="P605" s="97">
        <v>340</v>
      </c>
      <c r="Q605" s="96">
        <v>1</v>
      </c>
      <c r="R605" s="161">
        <v>340</v>
      </c>
      <c r="S605" s="148"/>
      <c r="T605" s="148"/>
      <c r="U605" s="75" t="s">
        <v>67</v>
      </c>
      <c r="V605" s="103">
        <v>1</v>
      </c>
    </row>
    <row r="606" spans="1:32" ht="18" customHeight="1" x14ac:dyDescent="0.35">
      <c r="A606" s="93">
        <v>7</v>
      </c>
      <c r="B606" s="145" t="s">
        <v>275</v>
      </c>
      <c r="C606" s="145"/>
      <c r="D606" s="170" t="s">
        <v>120</v>
      </c>
      <c r="E606" s="170" t="s">
        <v>276</v>
      </c>
      <c r="F606" s="94" t="s">
        <v>78</v>
      </c>
      <c r="G606" s="94" t="s">
        <v>151</v>
      </c>
      <c r="H606" s="95"/>
      <c r="I606" s="95"/>
      <c r="J606" s="160"/>
      <c r="K606" s="95">
        <v>0.6</v>
      </c>
      <c r="L606" s="95">
        <v>0.9</v>
      </c>
      <c r="M606" s="160">
        <v>0.54</v>
      </c>
      <c r="N606" s="160">
        <v>0.53773213500000006</v>
      </c>
      <c r="O606" s="96">
        <v>2</v>
      </c>
      <c r="P606" s="97">
        <v>340</v>
      </c>
      <c r="Q606" s="96">
        <v>1</v>
      </c>
      <c r="R606" s="161">
        <v>680</v>
      </c>
      <c r="S606" s="148"/>
      <c r="T606" s="148"/>
      <c r="U606" s="75" t="s">
        <v>157</v>
      </c>
      <c r="V606" s="103">
        <v>2</v>
      </c>
    </row>
    <row r="607" spans="1:32" ht="18" customHeight="1" x14ac:dyDescent="0.35">
      <c r="A607" s="93">
        <v>20</v>
      </c>
      <c r="B607" s="145" t="s">
        <v>387</v>
      </c>
      <c r="C607" s="163">
        <v>17</v>
      </c>
      <c r="D607" s="93" t="s">
        <v>188</v>
      </c>
      <c r="E607" s="93" t="s">
        <v>368</v>
      </c>
      <c r="F607" s="94" t="s">
        <v>388</v>
      </c>
      <c r="G607" s="94" t="s">
        <v>151</v>
      </c>
      <c r="H607" s="95"/>
      <c r="I607" s="95"/>
      <c r="J607" s="160"/>
      <c r="K607" s="95">
        <v>0.7</v>
      </c>
      <c r="L607" s="95">
        <v>1</v>
      </c>
      <c r="M607" s="160">
        <v>0.7</v>
      </c>
      <c r="N607" s="179">
        <v>0.60852812499999998</v>
      </c>
      <c r="O607" s="96">
        <v>1</v>
      </c>
      <c r="P607" s="97">
        <v>340</v>
      </c>
      <c r="Q607" s="96">
        <v>1</v>
      </c>
      <c r="R607" s="161">
        <v>340</v>
      </c>
      <c r="S607" s="148" t="s">
        <v>153</v>
      </c>
      <c r="T607" s="164"/>
      <c r="U607" s="75" t="s">
        <v>69</v>
      </c>
      <c r="V607" s="149">
        <v>1</v>
      </c>
    </row>
    <row r="610" spans="1:22" ht="18" customHeight="1" x14ac:dyDescent="0.35">
      <c r="A610" s="93">
        <v>11</v>
      </c>
      <c r="B610" s="145" t="s">
        <v>475</v>
      </c>
      <c r="C610" s="163"/>
      <c r="D610" s="93" t="s">
        <v>80</v>
      </c>
      <c r="E610" s="93" t="s">
        <v>478</v>
      </c>
      <c r="F610" s="94" t="s">
        <v>477</v>
      </c>
      <c r="G610" s="94" t="s">
        <v>151</v>
      </c>
      <c r="H610" s="95"/>
      <c r="I610" s="95"/>
      <c r="J610" s="160"/>
      <c r="K610" s="95">
        <v>0.68</v>
      </c>
      <c r="L610" s="95">
        <v>1.04</v>
      </c>
      <c r="M610" s="160">
        <v>0.70720000000000005</v>
      </c>
      <c r="N610" s="179">
        <v>0.56115075000000003</v>
      </c>
      <c r="O610" s="96">
        <v>2</v>
      </c>
      <c r="P610" s="97">
        <v>340</v>
      </c>
      <c r="Q610" s="96">
        <v>1</v>
      </c>
      <c r="R610" s="161">
        <v>680</v>
      </c>
      <c r="S610" s="148" t="s">
        <v>153</v>
      </c>
      <c r="T610" s="164"/>
      <c r="U610" s="75" t="s">
        <v>67</v>
      </c>
      <c r="V610" s="149">
        <v>2</v>
      </c>
    </row>
    <row r="611" spans="1:22" ht="18" customHeight="1" x14ac:dyDescent="0.35">
      <c r="A611" s="93">
        <v>17</v>
      </c>
      <c r="B611" s="145" t="s">
        <v>475</v>
      </c>
      <c r="C611" s="163"/>
      <c r="D611" s="93" t="s">
        <v>187</v>
      </c>
      <c r="E611" s="93" t="s">
        <v>479</v>
      </c>
      <c r="F611" s="94" t="s">
        <v>477</v>
      </c>
      <c r="G611" s="94" t="s">
        <v>151</v>
      </c>
      <c r="H611" s="95"/>
      <c r="I611" s="95"/>
      <c r="J611" s="160"/>
      <c r="K611" s="95">
        <v>0.7</v>
      </c>
      <c r="L611" s="95">
        <v>0.95</v>
      </c>
      <c r="M611" s="160">
        <v>0.66499999999999992</v>
      </c>
      <c r="N611" s="179">
        <v>0.51815475999999994</v>
      </c>
      <c r="O611" s="96">
        <v>2</v>
      </c>
      <c r="P611" s="97">
        <v>340</v>
      </c>
      <c r="Q611" s="96">
        <v>1</v>
      </c>
      <c r="R611" s="161">
        <v>680</v>
      </c>
      <c r="S611" s="148" t="s">
        <v>153</v>
      </c>
      <c r="T611" s="164"/>
      <c r="U611" s="75" t="s">
        <v>67</v>
      </c>
      <c r="V611" s="149">
        <v>2</v>
      </c>
    </row>
    <row r="612" spans="1:22" ht="18" customHeight="1" x14ac:dyDescent="0.35">
      <c r="A612" s="93">
        <v>20</v>
      </c>
      <c r="B612" s="145" t="s">
        <v>475</v>
      </c>
      <c r="C612" s="163"/>
      <c r="D612" s="93" t="s">
        <v>376</v>
      </c>
      <c r="E612" s="93" t="s">
        <v>480</v>
      </c>
      <c r="F612" s="94" t="s">
        <v>477</v>
      </c>
      <c r="G612" s="94" t="s">
        <v>151</v>
      </c>
      <c r="H612" s="95"/>
      <c r="I612" s="95"/>
      <c r="J612" s="160"/>
      <c r="K612" s="95">
        <v>0.72</v>
      </c>
      <c r="L612" s="95">
        <v>0.98</v>
      </c>
      <c r="M612" s="160">
        <v>0.7056</v>
      </c>
      <c r="N612" s="179">
        <v>0.55875476000000002</v>
      </c>
      <c r="O612" s="96">
        <v>2</v>
      </c>
      <c r="P612" s="97">
        <v>340</v>
      </c>
      <c r="Q612" s="96">
        <v>1</v>
      </c>
      <c r="R612" s="161">
        <v>680</v>
      </c>
      <c r="S612" s="148" t="s">
        <v>153</v>
      </c>
      <c r="T612" s="164"/>
      <c r="U612" s="75" t="s">
        <v>67</v>
      </c>
      <c r="V612" s="149">
        <v>2</v>
      </c>
    </row>
    <row r="615" spans="1:22" ht="18" customHeight="1" x14ac:dyDescent="0.35">
      <c r="A615" s="93">
        <v>5</v>
      </c>
      <c r="B615" s="145" t="s">
        <v>508</v>
      </c>
      <c r="C615" s="163">
        <v>58</v>
      </c>
      <c r="D615" s="93" t="s">
        <v>185</v>
      </c>
      <c r="E615" s="93" t="s">
        <v>505</v>
      </c>
      <c r="F615" s="94" t="s">
        <v>71</v>
      </c>
      <c r="G615" s="94" t="s">
        <v>244</v>
      </c>
      <c r="H615" s="95"/>
      <c r="I615" s="95"/>
      <c r="J615" s="160"/>
      <c r="K615" s="95">
        <v>0.22</v>
      </c>
      <c r="L615" s="95">
        <v>2.7</v>
      </c>
      <c r="M615" s="160">
        <v>0.59400000000000008</v>
      </c>
      <c r="N615" s="179">
        <v>0.59400000000000008</v>
      </c>
      <c r="O615" s="96">
        <v>2</v>
      </c>
      <c r="P615" s="97">
        <v>340</v>
      </c>
      <c r="Q615" s="96">
        <v>2</v>
      </c>
      <c r="R615" s="161">
        <v>1360</v>
      </c>
      <c r="S615" s="148" t="s">
        <v>153</v>
      </c>
      <c r="T615" s="164"/>
      <c r="U615" s="75" t="s">
        <v>491</v>
      </c>
      <c r="V615" s="149">
        <v>4</v>
      </c>
    </row>
    <row r="616" spans="1:22" ht="18" customHeight="1" x14ac:dyDescent="0.35">
      <c r="A616" s="93">
        <v>12</v>
      </c>
      <c r="B616" s="145" t="s">
        <v>520</v>
      </c>
      <c r="C616" s="163">
        <v>37</v>
      </c>
      <c r="D616" s="93" t="s">
        <v>133</v>
      </c>
      <c r="E616" s="93" t="s">
        <v>517</v>
      </c>
      <c r="F616" s="94" t="s">
        <v>521</v>
      </c>
      <c r="G616" s="94" t="s">
        <v>151</v>
      </c>
      <c r="H616" s="95"/>
      <c r="I616" s="95"/>
      <c r="J616" s="160"/>
      <c r="K616" s="95">
        <v>0.18</v>
      </c>
      <c r="L616" s="95">
        <v>3.2</v>
      </c>
      <c r="M616" s="160">
        <v>0.57599999999999996</v>
      </c>
      <c r="N616" s="160">
        <v>0.56959439999999995</v>
      </c>
      <c r="O616" s="96">
        <v>1</v>
      </c>
      <c r="P616" s="97">
        <v>340</v>
      </c>
      <c r="Q616" s="96">
        <v>1</v>
      </c>
      <c r="R616" s="161">
        <v>340</v>
      </c>
      <c r="S616" s="148" t="s">
        <v>494</v>
      </c>
      <c r="T616" s="164"/>
      <c r="U616" s="75" t="s">
        <v>67</v>
      </c>
      <c r="V616" s="149">
        <v>1</v>
      </c>
    </row>
    <row r="619" spans="1:22" ht="18" customHeight="1" x14ac:dyDescent="0.35">
      <c r="A619" s="93">
        <v>5</v>
      </c>
      <c r="B619" s="145" t="s">
        <v>546</v>
      </c>
      <c r="C619" s="163"/>
      <c r="D619" s="93" t="s">
        <v>82</v>
      </c>
      <c r="E619" s="93" t="s">
        <v>547</v>
      </c>
      <c r="F619" s="94" t="s">
        <v>170</v>
      </c>
      <c r="G619" s="94" t="s">
        <v>244</v>
      </c>
      <c r="H619" s="95"/>
      <c r="I619" s="95"/>
      <c r="J619" s="160"/>
      <c r="K619" s="95">
        <v>0.4</v>
      </c>
      <c r="L619" s="95">
        <v>1.6</v>
      </c>
      <c r="M619" s="160">
        <v>0.64000000000000012</v>
      </c>
      <c r="N619" s="179">
        <v>0.64000000000000012</v>
      </c>
      <c r="O619" s="96">
        <v>1</v>
      </c>
      <c r="P619" s="97">
        <v>340</v>
      </c>
      <c r="Q619" s="96">
        <v>1</v>
      </c>
      <c r="R619" s="161">
        <v>340</v>
      </c>
      <c r="S619" s="148" t="s">
        <v>153</v>
      </c>
      <c r="T619" s="164"/>
      <c r="U619" s="75" t="s">
        <v>67</v>
      </c>
      <c r="V619" s="149">
        <v>1</v>
      </c>
    </row>
    <row r="620" spans="1:22" ht="18" customHeight="1" x14ac:dyDescent="0.35">
      <c r="A620" s="93">
        <v>10</v>
      </c>
      <c r="B620" s="145" t="s">
        <v>558</v>
      </c>
      <c r="C620" s="163">
        <v>145</v>
      </c>
      <c r="D620" s="93" t="s">
        <v>139</v>
      </c>
      <c r="E620" s="93" t="s">
        <v>549</v>
      </c>
      <c r="F620" s="94" t="s">
        <v>557</v>
      </c>
      <c r="G620" s="94" t="s">
        <v>151</v>
      </c>
      <c r="H620" s="95"/>
      <c r="I620" s="95"/>
      <c r="J620" s="160"/>
      <c r="K620" s="95">
        <v>0.35</v>
      </c>
      <c r="L620" s="95">
        <v>1.5</v>
      </c>
      <c r="M620" s="160">
        <v>0.52499999999999991</v>
      </c>
      <c r="N620" s="179">
        <v>0.51322499999999993</v>
      </c>
      <c r="O620" s="96">
        <v>2</v>
      </c>
      <c r="P620" s="97">
        <v>340</v>
      </c>
      <c r="Q620" s="96">
        <v>1</v>
      </c>
      <c r="R620" s="161">
        <v>680</v>
      </c>
      <c r="S620" s="148" t="s">
        <v>153</v>
      </c>
      <c r="U620" s="75" t="s">
        <v>157</v>
      </c>
      <c r="V620" s="149">
        <v>2</v>
      </c>
    </row>
    <row r="621" spans="1:22" ht="18" customHeight="1" x14ac:dyDescent="0.35">
      <c r="A621" s="93">
        <v>14</v>
      </c>
      <c r="B621" s="145" t="s">
        <v>582</v>
      </c>
      <c r="C621" s="163">
        <v>11</v>
      </c>
      <c r="D621" s="93" t="s">
        <v>70</v>
      </c>
      <c r="E621" s="93" t="s">
        <v>581</v>
      </c>
      <c r="F621" s="94" t="s">
        <v>78</v>
      </c>
      <c r="G621" s="94" t="s">
        <v>151</v>
      </c>
      <c r="H621" s="95"/>
      <c r="I621" s="95"/>
      <c r="J621" s="160"/>
      <c r="K621" s="95">
        <v>0.75</v>
      </c>
      <c r="L621" s="95">
        <v>0.9</v>
      </c>
      <c r="M621" s="160">
        <v>0.67500000000000004</v>
      </c>
      <c r="N621" s="179">
        <v>0.64500000000000002</v>
      </c>
      <c r="O621" s="96">
        <v>2</v>
      </c>
      <c r="P621" s="97">
        <v>340</v>
      </c>
      <c r="Q621" s="96">
        <v>1</v>
      </c>
      <c r="R621" s="161">
        <v>680</v>
      </c>
      <c r="S621" s="148" t="s">
        <v>153</v>
      </c>
      <c r="U621" s="75" t="s">
        <v>157</v>
      </c>
      <c r="V621" s="149">
        <v>2</v>
      </c>
    </row>
    <row r="622" spans="1:22" ht="18" customHeight="1" x14ac:dyDescent="0.35">
      <c r="A622" s="93">
        <v>13</v>
      </c>
      <c r="B622" s="145" t="s">
        <v>584</v>
      </c>
      <c r="C622" s="163">
        <v>10</v>
      </c>
      <c r="D622" s="93" t="s">
        <v>124</v>
      </c>
      <c r="E622" s="93" t="s">
        <v>581</v>
      </c>
      <c r="F622" s="94" t="s">
        <v>78</v>
      </c>
      <c r="G622" s="94" t="s">
        <v>151</v>
      </c>
      <c r="H622" s="95"/>
      <c r="I622" s="95"/>
      <c r="J622" s="160"/>
      <c r="K622" s="95">
        <v>0.7</v>
      </c>
      <c r="L622" s="95">
        <v>0.8</v>
      </c>
      <c r="M622" s="160">
        <v>0.55999999999999994</v>
      </c>
      <c r="N622" s="179">
        <v>0.51999999999999991</v>
      </c>
      <c r="O622" s="96">
        <v>2</v>
      </c>
      <c r="P622" s="97">
        <v>340</v>
      </c>
      <c r="Q622" s="96">
        <v>1</v>
      </c>
      <c r="R622" s="161">
        <v>680</v>
      </c>
      <c r="S622" s="148" t="s">
        <v>153</v>
      </c>
      <c r="T622" s="164"/>
      <c r="U622" s="75" t="s">
        <v>157</v>
      </c>
      <c r="V622" s="149">
        <v>2</v>
      </c>
    </row>
    <row r="625" spans="1:32" ht="18" customHeight="1" x14ac:dyDescent="0.35">
      <c r="A625" s="93">
        <v>6</v>
      </c>
      <c r="B625" s="145" t="s">
        <v>655</v>
      </c>
      <c r="C625" s="163"/>
      <c r="D625" s="93" t="s">
        <v>376</v>
      </c>
      <c r="E625" s="194" t="s">
        <v>656</v>
      </c>
      <c r="F625" s="94" t="s">
        <v>166</v>
      </c>
      <c r="G625" s="94" t="s">
        <v>151</v>
      </c>
      <c r="H625" s="95"/>
      <c r="I625" s="95"/>
      <c r="J625" s="160"/>
      <c r="K625" s="95">
        <v>0.55000000000000004</v>
      </c>
      <c r="L625" s="95">
        <v>1.2</v>
      </c>
      <c r="M625" s="160">
        <v>0.66</v>
      </c>
      <c r="N625" s="160">
        <v>0.65116875000000007</v>
      </c>
      <c r="O625" s="96">
        <v>1</v>
      </c>
      <c r="P625" s="97">
        <v>340</v>
      </c>
      <c r="Q625" s="96">
        <v>1</v>
      </c>
      <c r="R625" s="161">
        <v>340</v>
      </c>
      <c r="S625" s="148" t="s">
        <v>153</v>
      </c>
      <c r="T625" s="125" t="s">
        <v>655</v>
      </c>
      <c r="U625" s="75" t="s">
        <v>157</v>
      </c>
      <c r="V625" s="149">
        <v>1</v>
      </c>
    </row>
    <row r="626" spans="1:32" ht="18" customHeight="1" x14ac:dyDescent="0.35">
      <c r="A626" s="93">
        <v>12</v>
      </c>
      <c r="B626" s="145" t="s">
        <v>655</v>
      </c>
      <c r="C626" s="163"/>
      <c r="D626" s="93" t="s">
        <v>229</v>
      </c>
      <c r="E626" s="194" t="s">
        <v>656</v>
      </c>
      <c r="F626" s="94" t="s">
        <v>166</v>
      </c>
      <c r="G626" s="94" t="s">
        <v>151</v>
      </c>
      <c r="H626" s="95"/>
      <c r="I626" s="95"/>
      <c r="J626" s="160"/>
      <c r="K626" s="95">
        <v>0.55000000000000004</v>
      </c>
      <c r="L626" s="95">
        <v>1.2</v>
      </c>
      <c r="M626" s="160">
        <v>0.66</v>
      </c>
      <c r="N626" s="160">
        <v>0.64675312500000004</v>
      </c>
      <c r="O626" s="96">
        <v>1</v>
      </c>
      <c r="P626" s="97">
        <v>340</v>
      </c>
      <c r="Q626" s="96">
        <v>1</v>
      </c>
      <c r="R626" s="161">
        <v>340</v>
      </c>
      <c r="S626" s="148" t="s">
        <v>153</v>
      </c>
      <c r="T626" s="125" t="s">
        <v>655</v>
      </c>
      <c r="U626" s="75" t="s">
        <v>157</v>
      </c>
      <c r="V626" s="149">
        <v>1</v>
      </c>
    </row>
    <row r="627" spans="1:32" ht="18" customHeight="1" x14ac:dyDescent="0.35">
      <c r="A627" s="93">
        <v>24</v>
      </c>
      <c r="B627" s="145" t="s">
        <v>655</v>
      </c>
      <c r="C627" s="163"/>
      <c r="D627" s="93" t="s">
        <v>452</v>
      </c>
      <c r="E627" s="194" t="s">
        <v>656</v>
      </c>
      <c r="F627" s="94" t="s">
        <v>166</v>
      </c>
      <c r="G627" s="94" t="s">
        <v>151</v>
      </c>
      <c r="H627" s="95"/>
      <c r="I627" s="95"/>
      <c r="J627" s="160"/>
      <c r="K627" s="95">
        <v>0.55000000000000004</v>
      </c>
      <c r="L627" s="95">
        <v>1.2</v>
      </c>
      <c r="M627" s="160">
        <v>0.66</v>
      </c>
      <c r="N627" s="160">
        <v>0.65116875000000007</v>
      </c>
      <c r="O627" s="96">
        <v>1</v>
      </c>
      <c r="P627" s="97">
        <v>340</v>
      </c>
      <c r="Q627" s="96">
        <v>1</v>
      </c>
      <c r="R627" s="161">
        <v>340</v>
      </c>
      <c r="S627" s="148" t="s">
        <v>153</v>
      </c>
      <c r="T627" s="125" t="s">
        <v>655</v>
      </c>
      <c r="U627" s="75" t="s">
        <v>157</v>
      </c>
      <c r="V627" s="149">
        <v>1</v>
      </c>
    </row>
    <row r="628" spans="1:32" ht="18" customHeight="1" x14ac:dyDescent="0.35">
      <c r="A628" s="93">
        <v>2</v>
      </c>
      <c r="B628" s="145" t="s">
        <v>657</v>
      </c>
      <c r="C628" s="163"/>
      <c r="D628" s="93" t="s">
        <v>608</v>
      </c>
      <c r="E628" s="194" t="s">
        <v>658</v>
      </c>
      <c r="F628" s="94" t="s">
        <v>659</v>
      </c>
      <c r="G628" s="94" t="s">
        <v>151</v>
      </c>
      <c r="H628" s="95"/>
      <c r="I628" s="95"/>
      <c r="J628" s="160"/>
      <c r="K628" s="95">
        <v>0.55000000000000004</v>
      </c>
      <c r="L628" s="95">
        <v>1.2</v>
      </c>
      <c r="M628" s="160">
        <v>0.66</v>
      </c>
      <c r="N628" s="160">
        <v>0.65116875000000007</v>
      </c>
      <c r="O628" s="96">
        <v>1</v>
      </c>
      <c r="P628" s="97">
        <v>340</v>
      </c>
      <c r="Q628" s="96">
        <v>1</v>
      </c>
      <c r="R628" s="161">
        <v>340</v>
      </c>
      <c r="S628" s="148" t="s">
        <v>153</v>
      </c>
      <c r="T628" s="125" t="s">
        <v>657</v>
      </c>
      <c r="U628" s="75" t="s">
        <v>157</v>
      </c>
      <c r="V628" s="149">
        <v>1</v>
      </c>
    </row>
    <row r="629" spans="1:32" ht="18" customHeight="1" x14ac:dyDescent="0.35">
      <c r="A629" s="93">
        <v>14</v>
      </c>
      <c r="B629" s="145" t="s">
        <v>657</v>
      </c>
      <c r="C629" s="163"/>
      <c r="D629" s="93" t="s">
        <v>618</v>
      </c>
      <c r="E629" s="194" t="s">
        <v>658</v>
      </c>
      <c r="F629" s="94" t="s">
        <v>659</v>
      </c>
      <c r="G629" s="94" t="s">
        <v>151</v>
      </c>
      <c r="H629" s="95"/>
      <c r="I629" s="95"/>
      <c r="J629" s="160"/>
      <c r="K629" s="95">
        <v>0.55000000000000004</v>
      </c>
      <c r="L629" s="95">
        <v>1.2</v>
      </c>
      <c r="M629" s="160">
        <v>0.66</v>
      </c>
      <c r="N629" s="160">
        <v>0.65116875000000007</v>
      </c>
      <c r="O629" s="96">
        <v>1</v>
      </c>
      <c r="P629" s="97">
        <v>340</v>
      </c>
      <c r="Q629" s="96">
        <v>1</v>
      </c>
      <c r="R629" s="161">
        <v>340</v>
      </c>
      <c r="S629" s="148" t="s">
        <v>153</v>
      </c>
      <c r="T629" s="125" t="s">
        <v>657</v>
      </c>
      <c r="U629" s="75" t="s">
        <v>157</v>
      </c>
      <c r="V629" s="149">
        <v>1</v>
      </c>
    </row>
    <row r="630" spans="1:32" ht="18" customHeight="1" x14ac:dyDescent="0.35">
      <c r="A630" s="93">
        <v>18</v>
      </c>
      <c r="B630" s="145" t="s">
        <v>657</v>
      </c>
      <c r="C630" s="163"/>
      <c r="D630" s="93" t="s">
        <v>532</v>
      </c>
      <c r="E630" s="194" t="s">
        <v>658</v>
      </c>
      <c r="F630" s="94" t="s">
        <v>659</v>
      </c>
      <c r="G630" s="94" t="s">
        <v>151</v>
      </c>
      <c r="H630" s="95"/>
      <c r="I630" s="95"/>
      <c r="J630" s="160"/>
      <c r="K630" s="95">
        <v>0.55000000000000004</v>
      </c>
      <c r="L630" s="95">
        <v>1.2</v>
      </c>
      <c r="M630" s="160">
        <v>0.66</v>
      </c>
      <c r="N630" s="160">
        <v>0.65116875000000007</v>
      </c>
      <c r="O630" s="96">
        <v>1</v>
      </c>
      <c r="P630" s="97">
        <v>340</v>
      </c>
      <c r="Q630" s="96">
        <v>1</v>
      </c>
      <c r="R630" s="161">
        <v>340</v>
      </c>
      <c r="S630" s="148" t="s">
        <v>153</v>
      </c>
      <c r="T630" s="125" t="s">
        <v>657</v>
      </c>
      <c r="U630" s="75" t="s">
        <v>157</v>
      </c>
      <c r="V630" s="149">
        <v>1</v>
      </c>
    </row>
    <row r="631" spans="1:32" ht="18" customHeight="1" x14ac:dyDescent="0.35">
      <c r="A631" s="93">
        <v>30</v>
      </c>
      <c r="B631" s="145" t="s">
        <v>657</v>
      </c>
      <c r="C631" s="163"/>
      <c r="D631" s="93" t="s">
        <v>178</v>
      </c>
      <c r="E631" s="194" t="s">
        <v>658</v>
      </c>
      <c r="F631" s="94" t="s">
        <v>659</v>
      </c>
      <c r="G631" s="94" t="s">
        <v>151</v>
      </c>
      <c r="H631" s="95"/>
      <c r="I631" s="95"/>
      <c r="J631" s="160"/>
      <c r="K631" s="95">
        <v>0.55000000000000004</v>
      </c>
      <c r="L631" s="95">
        <v>1.2</v>
      </c>
      <c r="M631" s="160">
        <v>0.66</v>
      </c>
      <c r="N631" s="160">
        <v>0.65116875000000007</v>
      </c>
      <c r="O631" s="96">
        <v>1</v>
      </c>
      <c r="P631" s="97">
        <v>340</v>
      </c>
      <c r="Q631" s="96">
        <v>1</v>
      </c>
      <c r="R631" s="161">
        <v>340</v>
      </c>
      <c r="S631" s="148" t="s">
        <v>153</v>
      </c>
      <c r="T631" s="125" t="s">
        <v>657</v>
      </c>
      <c r="U631" s="75" t="s">
        <v>157</v>
      </c>
      <c r="V631" s="149">
        <v>1</v>
      </c>
    </row>
    <row r="632" spans="1:32" ht="18" customHeight="1" x14ac:dyDescent="0.35">
      <c r="A632" s="93">
        <v>34</v>
      </c>
      <c r="B632" s="145" t="s">
        <v>657</v>
      </c>
      <c r="C632" s="163"/>
      <c r="D632" s="93" t="s">
        <v>617</v>
      </c>
      <c r="E632" s="194" t="s">
        <v>658</v>
      </c>
      <c r="F632" s="94" t="s">
        <v>659</v>
      </c>
      <c r="G632" s="94" t="s">
        <v>151</v>
      </c>
      <c r="H632" s="95"/>
      <c r="I632" s="95"/>
      <c r="J632" s="160"/>
      <c r="K632" s="95">
        <v>0.55000000000000004</v>
      </c>
      <c r="L632" s="95">
        <v>1.2</v>
      </c>
      <c r="M632" s="160">
        <v>0.66</v>
      </c>
      <c r="N632" s="160">
        <v>0.65116875000000007</v>
      </c>
      <c r="O632" s="96">
        <v>1</v>
      </c>
      <c r="P632" s="97">
        <v>340</v>
      </c>
      <c r="Q632" s="96">
        <v>1</v>
      </c>
      <c r="R632" s="161">
        <v>340</v>
      </c>
      <c r="S632" s="148" t="s">
        <v>153</v>
      </c>
      <c r="T632" s="125" t="s">
        <v>657</v>
      </c>
      <c r="U632" s="75" t="s">
        <v>157</v>
      </c>
      <c r="V632" s="149">
        <v>1</v>
      </c>
    </row>
    <row r="633" spans="1:32" ht="18" customHeight="1" x14ac:dyDescent="0.35">
      <c r="A633" s="93">
        <v>6</v>
      </c>
      <c r="B633" s="145" t="s">
        <v>660</v>
      </c>
      <c r="C633" s="163"/>
      <c r="D633" s="93" t="s">
        <v>615</v>
      </c>
      <c r="E633" s="194" t="s">
        <v>658</v>
      </c>
      <c r="F633" s="94" t="s">
        <v>659</v>
      </c>
      <c r="G633" s="94" t="s">
        <v>151</v>
      </c>
      <c r="H633" s="95"/>
      <c r="I633" s="95"/>
      <c r="J633" s="160"/>
      <c r="K633" s="95">
        <v>0.55000000000000004</v>
      </c>
      <c r="L633" s="95">
        <v>1.2</v>
      </c>
      <c r="M633" s="160">
        <v>0.66</v>
      </c>
      <c r="N633" s="160">
        <v>0.65116875000000007</v>
      </c>
      <c r="O633" s="96">
        <v>1</v>
      </c>
      <c r="P633" s="97">
        <v>340</v>
      </c>
      <c r="Q633" s="96">
        <v>1</v>
      </c>
      <c r="R633" s="161">
        <v>340</v>
      </c>
      <c r="S633" s="148" t="s">
        <v>153</v>
      </c>
      <c r="T633" s="125" t="s">
        <v>660</v>
      </c>
      <c r="U633" s="75" t="s">
        <v>157</v>
      </c>
      <c r="V633" s="149">
        <v>1</v>
      </c>
    </row>
    <row r="634" spans="1:32" ht="18" customHeight="1" x14ac:dyDescent="0.35">
      <c r="A634" s="93">
        <v>10</v>
      </c>
      <c r="B634" s="145" t="s">
        <v>660</v>
      </c>
      <c r="C634" s="163"/>
      <c r="D634" s="93" t="s">
        <v>607</v>
      </c>
      <c r="E634" s="194" t="s">
        <v>658</v>
      </c>
      <c r="F634" s="94" t="s">
        <v>659</v>
      </c>
      <c r="G634" s="94" t="s">
        <v>151</v>
      </c>
      <c r="H634" s="95"/>
      <c r="I634" s="95"/>
      <c r="J634" s="160"/>
      <c r="K634" s="95">
        <v>0.55000000000000004</v>
      </c>
      <c r="L634" s="95">
        <v>1.2</v>
      </c>
      <c r="M634" s="160">
        <v>0.66</v>
      </c>
      <c r="N634" s="160">
        <v>0.65116875000000007</v>
      </c>
      <c r="O634" s="96">
        <v>1</v>
      </c>
      <c r="P634" s="97">
        <v>340</v>
      </c>
      <c r="Q634" s="96">
        <v>1</v>
      </c>
      <c r="R634" s="161">
        <v>340</v>
      </c>
      <c r="S634" s="148" t="s">
        <v>153</v>
      </c>
      <c r="T634" s="125" t="s">
        <v>660</v>
      </c>
      <c r="U634" s="75" t="s">
        <v>157</v>
      </c>
      <c r="V634" s="149">
        <v>1</v>
      </c>
    </row>
    <row r="635" spans="1:32" ht="18" customHeight="1" thickBot="1" x14ac:dyDescent="0.4">
      <c r="E635" s="213"/>
    </row>
    <row r="636" spans="1:32" ht="18" customHeight="1" thickBot="1" x14ac:dyDescent="0.5">
      <c r="N636" s="99" t="s">
        <v>180</v>
      </c>
      <c r="P636" s="99"/>
      <c r="R636" s="100">
        <f>SUM(R598:R635)</f>
        <v>10880</v>
      </c>
      <c r="T636" s="165"/>
      <c r="U636" s="101"/>
      <c r="V636" s="166">
        <f>SUM(V598:V635)</f>
        <v>32</v>
      </c>
    </row>
    <row r="637" spans="1:32" ht="18" customHeight="1" thickTop="1" x14ac:dyDescent="0.35">
      <c r="W637" s="162"/>
      <c r="X637" s="162"/>
      <c r="Y637" s="162"/>
      <c r="Z637" s="162"/>
      <c r="AA637" s="162"/>
      <c r="AB637" s="162"/>
      <c r="AC637" s="162"/>
      <c r="AD637" s="162"/>
      <c r="AE637" s="162"/>
      <c r="AF637" s="162"/>
    </row>
    <row r="643" spans="1:22" ht="18" customHeight="1" x14ac:dyDescent="0.35">
      <c r="A643" s="93">
        <f t="shared" ref="A643" si="0">A642+1</f>
        <v>1</v>
      </c>
      <c r="B643" s="145" t="s">
        <v>160</v>
      </c>
      <c r="C643" s="163">
        <v>13</v>
      </c>
      <c r="D643" s="93" t="s">
        <v>82</v>
      </c>
      <c r="E643" s="93" t="s">
        <v>161</v>
      </c>
      <c r="F643" s="94" t="s">
        <v>162</v>
      </c>
      <c r="G643" s="94" t="s">
        <v>151</v>
      </c>
      <c r="H643" s="95"/>
      <c r="I643" s="95"/>
      <c r="J643" s="160"/>
      <c r="K643" s="95">
        <v>0.55000000000000004</v>
      </c>
      <c r="L643" s="95">
        <v>1.5</v>
      </c>
      <c r="M643" s="160">
        <f t="shared" ref="M643" si="1">K643*L643</f>
        <v>0.82500000000000007</v>
      </c>
      <c r="N643" s="160">
        <v>0.78303750000000016</v>
      </c>
      <c r="O643" s="96">
        <v>2</v>
      </c>
      <c r="P643" s="97">
        <v>400</v>
      </c>
      <c r="Q643" s="96">
        <v>1</v>
      </c>
      <c r="R643" s="161">
        <f t="shared" ref="R643" si="2">O643*P643*Q643</f>
        <v>800</v>
      </c>
      <c r="S643" s="148" t="s">
        <v>153</v>
      </c>
      <c r="T643" s="164"/>
      <c r="U643" s="75" t="s">
        <v>157</v>
      </c>
      <c r="V643" s="149">
        <f t="shared" ref="V643" si="3">O643*Q643</f>
        <v>2</v>
      </c>
    </row>
    <row r="646" spans="1:22" ht="18" customHeight="1" x14ac:dyDescent="0.35">
      <c r="A646" s="93">
        <f t="shared" ref="A646" si="4">A645+1</f>
        <v>1</v>
      </c>
      <c r="B646" s="169" t="s">
        <v>272</v>
      </c>
      <c r="C646" s="170"/>
      <c r="D646" s="170" t="s">
        <v>82</v>
      </c>
      <c r="E646" s="170" t="s">
        <v>273</v>
      </c>
      <c r="F646" s="94" t="s">
        <v>274</v>
      </c>
      <c r="G646" s="94" t="s">
        <v>151</v>
      </c>
      <c r="H646" s="95"/>
      <c r="I646" s="95"/>
      <c r="J646" s="160"/>
      <c r="K646" s="95">
        <v>1.9</v>
      </c>
      <c r="L646" s="95">
        <v>2.15</v>
      </c>
      <c r="M646" s="160">
        <f t="shared" ref="M646" si="5">K646*L646</f>
        <v>4.085</v>
      </c>
      <c r="N646" s="160">
        <v>0.69</v>
      </c>
      <c r="O646" s="96">
        <v>2</v>
      </c>
      <c r="P646" s="97">
        <v>400</v>
      </c>
      <c r="Q646" s="96">
        <v>1</v>
      </c>
      <c r="R646" s="161">
        <f>O646*P646*Q646</f>
        <v>800</v>
      </c>
      <c r="S646" s="148" t="s">
        <v>153</v>
      </c>
      <c r="T646" s="148"/>
      <c r="U646" s="75" t="s">
        <v>67</v>
      </c>
      <c r="V646" s="103">
        <f>O646*Q646</f>
        <v>2</v>
      </c>
    </row>
    <row r="647" spans="1:22" ht="18" customHeight="1" x14ac:dyDescent="0.35">
      <c r="D647" s="85"/>
      <c r="E647" s="78"/>
    </row>
    <row r="649" spans="1:22" ht="18" customHeight="1" x14ac:dyDescent="0.35">
      <c r="A649" s="93">
        <v>7</v>
      </c>
      <c r="B649" s="145" t="s">
        <v>467</v>
      </c>
      <c r="C649" s="163">
        <v>30</v>
      </c>
      <c r="D649" s="93" t="s">
        <v>133</v>
      </c>
      <c r="E649" s="93" t="s">
        <v>466</v>
      </c>
      <c r="F649" s="94" t="s">
        <v>441</v>
      </c>
      <c r="G649" s="94" t="s">
        <v>151</v>
      </c>
      <c r="H649" s="95"/>
      <c r="I649" s="95"/>
      <c r="J649" s="178"/>
      <c r="K649" s="95">
        <v>0.85</v>
      </c>
      <c r="L649" s="95">
        <v>0.9</v>
      </c>
      <c r="M649" s="160">
        <v>0.76500000000000001</v>
      </c>
      <c r="N649" s="179">
        <v>0.73773437500000005</v>
      </c>
      <c r="O649" s="96">
        <v>1</v>
      </c>
      <c r="P649" s="97">
        <v>400</v>
      </c>
      <c r="Q649" s="96">
        <v>1</v>
      </c>
      <c r="R649" s="161">
        <v>400</v>
      </c>
      <c r="S649" s="148" t="s">
        <v>153</v>
      </c>
      <c r="T649" s="164"/>
      <c r="U649" s="75" t="s">
        <v>157</v>
      </c>
      <c r="V649" s="149">
        <v>1</v>
      </c>
    </row>
    <row r="650" spans="1:22" ht="18" customHeight="1" x14ac:dyDescent="0.35">
      <c r="A650" s="93">
        <v>23</v>
      </c>
      <c r="B650" s="145" t="s">
        <v>475</v>
      </c>
      <c r="C650" s="163"/>
      <c r="D650" s="93" t="s">
        <v>452</v>
      </c>
      <c r="E650" s="93" t="s">
        <v>480</v>
      </c>
      <c r="F650" s="94" t="s">
        <v>477</v>
      </c>
      <c r="G650" s="94" t="s">
        <v>151</v>
      </c>
      <c r="H650" s="95"/>
      <c r="I650" s="95"/>
      <c r="J650" s="160"/>
      <c r="K650" s="95">
        <v>0.7</v>
      </c>
      <c r="L650" s="95">
        <v>1.2</v>
      </c>
      <c r="M650" s="160">
        <v>0.84</v>
      </c>
      <c r="N650" s="179">
        <v>0.69328742499999996</v>
      </c>
      <c r="O650" s="96">
        <v>2</v>
      </c>
      <c r="P650" s="97">
        <v>400</v>
      </c>
      <c r="Q650" s="96">
        <v>1</v>
      </c>
      <c r="R650" s="161">
        <v>800</v>
      </c>
      <c r="S650" s="148" t="s">
        <v>153</v>
      </c>
      <c r="T650" s="164"/>
      <c r="U650" s="75" t="s">
        <v>67</v>
      </c>
      <c r="V650" s="149">
        <v>2</v>
      </c>
    </row>
    <row r="653" spans="1:22" ht="18" customHeight="1" x14ac:dyDescent="0.35">
      <c r="A653" s="93">
        <f t="shared" ref="A653" si="6">A652+1</f>
        <v>1</v>
      </c>
      <c r="B653" s="145" t="s">
        <v>503</v>
      </c>
      <c r="C653" s="163">
        <v>192</v>
      </c>
      <c r="D653" s="93" t="s">
        <v>133</v>
      </c>
      <c r="E653" s="93" t="s">
        <v>493</v>
      </c>
      <c r="F653" s="94" t="s">
        <v>78</v>
      </c>
      <c r="G653" s="94" t="s">
        <v>151</v>
      </c>
      <c r="H653" s="95"/>
      <c r="I653" s="95"/>
      <c r="J653" s="160"/>
      <c r="K653" s="95">
        <v>0.75</v>
      </c>
      <c r="L653" s="95">
        <v>0.95</v>
      </c>
      <c r="M653" s="160">
        <f t="shared" ref="M653" si="7">K653*L653</f>
        <v>0.71249999999999991</v>
      </c>
      <c r="N653" s="179">
        <v>0.69</v>
      </c>
      <c r="O653" s="96">
        <v>2</v>
      </c>
      <c r="P653" s="97">
        <v>400</v>
      </c>
      <c r="Q653" s="96">
        <v>1</v>
      </c>
      <c r="R653" s="161">
        <f t="shared" ref="R653" si="8">O653*P653*Q653</f>
        <v>800</v>
      </c>
      <c r="S653" s="148" t="s">
        <v>153</v>
      </c>
      <c r="T653" s="164"/>
      <c r="U653" s="75" t="s">
        <v>491</v>
      </c>
      <c r="V653" s="149">
        <f t="shared" ref="V653" si="9">O653*Q653</f>
        <v>2</v>
      </c>
    </row>
    <row r="656" spans="1:22" ht="18" customHeight="1" x14ac:dyDescent="0.35">
      <c r="A656" s="93">
        <f t="shared" ref="A656" si="10">A655+1</f>
        <v>1</v>
      </c>
      <c r="B656" s="145" t="s">
        <v>553</v>
      </c>
      <c r="C656" s="163">
        <v>100</v>
      </c>
      <c r="D656" s="93" t="s">
        <v>139</v>
      </c>
      <c r="E656" s="93" t="s">
        <v>549</v>
      </c>
      <c r="F656" s="94" t="s">
        <v>554</v>
      </c>
      <c r="G656" s="94" t="s">
        <v>151</v>
      </c>
      <c r="H656" s="95"/>
      <c r="I656" s="95"/>
      <c r="J656" s="160"/>
      <c r="K656" s="95">
        <v>0.8</v>
      </c>
      <c r="L656" s="95">
        <v>1</v>
      </c>
      <c r="M656" s="160">
        <f t="shared" ref="M656" si="11">K656*L656</f>
        <v>0.8</v>
      </c>
      <c r="N656" s="179">
        <v>0.69302805000000001</v>
      </c>
      <c r="O656" s="96">
        <v>2</v>
      </c>
      <c r="P656" s="97">
        <v>400</v>
      </c>
      <c r="Q656" s="96">
        <v>1</v>
      </c>
      <c r="R656" s="161">
        <f t="shared" ref="R656" si="12">O656*P656*Q656</f>
        <v>800</v>
      </c>
      <c r="S656" s="148" t="s">
        <v>153</v>
      </c>
      <c r="T656" s="164"/>
      <c r="U656" s="75" t="s">
        <v>157</v>
      </c>
      <c r="V656" s="149">
        <f t="shared" ref="V656" si="13">O656*Q656</f>
        <v>2</v>
      </c>
    </row>
    <row r="657" spans="1:32" ht="18" customHeight="1" thickBot="1" x14ac:dyDescent="0.4"/>
    <row r="658" spans="1:32" ht="18" customHeight="1" thickBot="1" x14ac:dyDescent="0.5">
      <c r="N658" s="99" t="s">
        <v>181</v>
      </c>
      <c r="P658" s="99"/>
      <c r="R658" s="100">
        <f>SUM(R641:R657)</f>
        <v>4400</v>
      </c>
      <c r="T658" s="165"/>
      <c r="U658" s="101"/>
      <c r="V658" s="166">
        <f>SUM(V641:V657)</f>
        <v>11</v>
      </c>
    </row>
    <row r="659" spans="1:32" ht="18" customHeight="1" thickTop="1" x14ac:dyDescent="0.35">
      <c r="W659" s="162"/>
      <c r="X659" s="162"/>
      <c r="Y659" s="162"/>
      <c r="Z659" s="162"/>
      <c r="AA659" s="162"/>
      <c r="AB659" s="162"/>
      <c r="AC659" s="162"/>
      <c r="AD659" s="162"/>
      <c r="AE659" s="162"/>
      <c r="AF659" s="162"/>
    </row>
    <row r="665" spans="1:32" ht="18" customHeight="1" x14ac:dyDescent="0.35">
      <c r="A665" s="93">
        <f t="shared" ref="A665" si="14">A664+1</f>
        <v>1</v>
      </c>
      <c r="B665" s="145" t="s">
        <v>163</v>
      </c>
      <c r="C665" s="163">
        <v>29</v>
      </c>
      <c r="D665" s="93" t="s">
        <v>82</v>
      </c>
      <c r="E665" s="93" t="s">
        <v>161</v>
      </c>
      <c r="F665" s="94" t="s">
        <v>162</v>
      </c>
      <c r="G665" s="94" t="s">
        <v>151</v>
      </c>
      <c r="H665" s="95"/>
      <c r="I665" s="95"/>
      <c r="J665" s="160"/>
      <c r="K665" s="95">
        <v>0.85</v>
      </c>
      <c r="L665" s="95">
        <v>3.25</v>
      </c>
      <c r="M665" s="160">
        <f t="shared" ref="M665" si="15">K665*L665</f>
        <v>2.7624999999999997</v>
      </c>
      <c r="N665" s="160">
        <v>2.6958187500000004</v>
      </c>
      <c r="O665" s="96">
        <v>2</v>
      </c>
      <c r="P665" s="97">
        <v>450</v>
      </c>
      <c r="Q665" s="96">
        <v>1</v>
      </c>
      <c r="R665" s="161">
        <f>O665*P665*Q665*N665</f>
        <v>2426.2368750000005</v>
      </c>
      <c r="S665" s="148" t="s">
        <v>153</v>
      </c>
      <c r="U665" s="75" t="s">
        <v>157</v>
      </c>
      <c r="V665" s="149">
        <f>O665*Q665*N665</f>
        <v>5.3916375000000007</v>
      </c>
    </row>
    <row r="668" spans="1:32" ht="18" customHeight="1" x14ac:dyDescent="0.35">
      <c r="A668" s="93">
        <v>2</v>
      </c>
      <c r="B668" s="169" t="s">
        <v>272</v>
      </c>
      <c r="C668" s="170"/>
      <c r="D668" s="170" t="s">
        <v>82</v>
      </c>
      <c r="E668" s="170" t="s">
        <v>273</v>
      </c>
      <c r="F668" s="94" t="s">
        <v>274</v>
      </c>
      <c r="G668" s="94" t="s">
        <v>151</v>
      </c>
      <c r="H668" s="95"/>
      <c r="I668" s="95"/>
      <c r="J668" s="160"/>
      <c r="K668" s="95">
        <v>2.2000000000000002</v>
      </c>
      <c r="L668" s="95">
        <v>2.7</v>
      </c>
      <c r="M668" s="160">
        <v>5.9400000000000013</v>
      </c>
      <c r="N668" s="160">
        <v>2.5400000000000014</v>
      </c>
      <c r="O668" s="96">
        <v>2</v>
      </c>
      <c r="P668" s="97">
        <v>450</v>
      </c>
      <c r="Q668" s="96">
        <v>1</v>
      </c>
      <c r="R668" s="161">
        <v>2286.0000000000014</v>
      </c>
      <c r="S668" s="148" t="s">
        <v>153</v>
      </c>
      <c r="T668" s="148"/>
      <c r="U668" s="75" t="s">
        <v>67</v>
      </c>
      <c r="V668" s="103">
        <v>5.0800000000000027</v>
      </c>
    </row>
    <row r="669" spans="1:32" ht="18" customHeight="1" x14ac:dyDescent="0.35">
      <c r="A669" s="93">
        <v>4</v>
      </c>
      <c r="B669" s="169" t="s">
        <v>272</v>
      </c>
      <c r="C669" s="170"/>
      <c r="D669" s="170" t="s">
        <v>82</v>
      </c>
      <c r="E669" s="170" t="s">
        <v>273</v>
      </c>
      <c r="F669" s="94" t="s">
        <v>274</v>
      </c>
      <c r="G669" s="94" t="s">
        <v>151</v>
      </c>
      <c r="H669" s="95"/>
      <c r="I669" s="95"/>
      <c r="J669" s="160"/>
      <c r="K669" s="95">
        <v>2.15</v>
      </c>
      <c r="L669" s="95">
        <v>2.8</v>
      </c>
      <c r="M669" s="160">
        <v>6.02</v>
      </c>
      <c r="N669" s="160">
        <v>2.6199999999999997</v>
      </c>
      <c r="O669" s="96">
        <v>2</v>
      </c>
      <c r="P669" s="97">
        <v>450</v>
      </c>
      <c r="Q669" s="96">
        <v>1</v>
      </c>
      <c r="R669" s="161">
        <v>2357.9999999999995</v>
      </c>
      <c r="S669" s="148" t="s">
        <v>153</v>
      </c>
      <c r="T669" s="148"/>
      <c r="U669" s="75" t="s">
        <v>67</v>
      </c>
      <c r="V669" s="103">
        <v>5.2399999999999993</v>
      </c>
    </row>
    <row r="672" spans="1:32" ht="18" customHeight="1" x14ac:dyDescent="0.35">
      <c r="A672" s="93">
        <v>4</v>
      </c>
      <c r="B672" s="145" t="s">
        <v>414</v>
      </c>
      <c r="C672" s="163">
        <v>12</v>
      </c>
      <c r="D672" s="93" t="s">
        <v>285</v>
      </c>
      <c r="E672" s="93" t="s">
        <v>415</v>
      </c>
      <c r="F672" s="94" t="s">
        <v>371</v>
      </c>
      <c r="G672" s="94" t="s">
        <v>151</v>
      </c>
      <c r="H672" s="95"/>
      <c r="I672" s="95"/>
      <c r="J672" s="160"/>
      <c r="K672" s="95">
        <v>0.88</v>
      </c>
      <c r="L672" s="95">
        <v>2.46</v>
      </c>
      <c r="M672" s="160">
        <v>2.1648000000000001</v>
      </c>
      <c r="N672" s="160">
        <v>1.5621375</v>
      </c>
      <c r="O672" s="96">
        <v>2</v>
      </c>
      <c r="P672" s="97">
        <v>450</v>
      </c>
      <c r="Q672" s="96">
        <v>1</v>
      </c>
      <c r="R672" s="161">
        <v>1405.9237499999999</v>
      </c>
      <c r="S672" s="148" t="s">
        <v>153</v>
      </c>
      <c r="T672" s="164"/>
      <c r="U672" s="75" t="s">
        <v>69</v>
      </c>
      <c r="V672" s="149">
        <v>3.1242749999999999</v>
      </c>
    </row>
    <row r="673" spans="1:22" ht="18" customHeight="1" x14ac:dyDescent="0.35">
      <c r="A673" s="93">
        <v>4</v>
      </c>
      <c r="B673" s="145" t="s">
        <v>416</v>
      </c>
      <c r="C673" s="163">
        <v>29</v>
      </c>
      <c r="D673" s="93" t="s">
        <v>285</v>
      </c>
      <c r="E673" s="93" t="s">
        <v>415</v>
      </c>
      <c r="F673" s="94" t="s">
        <v>371</v>
      </c>
      <c r="G673" s="94" t="s">
        <v>151</v>
      </c>
      <c r="H673" s="95"/>
      <c r="I673" s="95"/>
      <c r="J673" s="160"/>
      <c r="K673" s="95">
        <v>0.65</v>
      </c>
      <c r="L673" s="95">
        <v>1.7</v>
      </c>
      <c r="M673" s="160">
        <v>1.105</v>
      </c>
      <c r="N673" s="160">
        <v>1.08145</v>
      </c>
      <c r="O673" s="96">
        <v>2</v>
      </c>
      <c r="P673" s="97">
        <v>450</v>
      </c>
      <c r="Q673" s="96">
        <v>1</v>
      </c>
      <c r="R673" s="161">
        <v>973.30500000000006</v>
      </c>
      <c r="S673" s="148" t="s">
        <v>153</v>
      </c>
      <c r="T673" s="164"/>
      <c r="U673" s="75" t="s">
        <v>69</v>
      </c>
      <c r="V673" s="149">
        <v>2.1629</v>
      </c>
    </row>
    <row r="674" spans="1:22" ht="18" customHeight="1" x14ac:dyDescent="0.35">
      <c r="A674" s="93">
        <v>4</v>
      </c>
      <c r="B674" s="145" t="s">
        <v>417</v>
      </c>
      <c r="C674" s="163">
        <v>3</v>
      </c>
      <c r="D674" s="93" t="s">
        <v>185</v>
      </c>
      <c r="E674" s="93" t="s">
        <v>418</v>
      </c>
      <c r="F674" s="94" t="s">
        <v>397</v>
      </c>
      <c r="G674" s="94" t="s">
        <v>151</v>
      </c>
      <c r="H674" s="95"/>
      <c r="I674" s="95"/>
      <c r="J674" s="160"/>
      <c r="K674" s="95">
        <v>0.86</v>
      </c>
      <c r="L674" s="95">
        <v>2.6</v>
      </c>
      <c r="M674" s="160">
        <v>2.2360000000000002</v>
      </c>
      <c r="N674" s="160">
        <v>2.1830125000000007</v>
      </c>
      <c r="O674" s="96">
        <v>2</v>
      </c>
      <c r="P674" s="97">
        <v>450</v>
      </c>
      <c r="Q674" s="96">
        <v>1</v>
      </c>
      <c r="R674" s="161">
        <v>1964.7112500000005</v>
      </c>
      <c r="S674" s="148" t="s">
        <v>153</v>
      </c>
      <c r="T674" s="164"/>
      <c r="U674" s="75" t="s">
        <v>69</v>
      </c>
      <c r="V674" s="149">
        <v>4.3660250000000014</v>
      </c>
    </row>
    <row r="675" spans="1:22" ht="18" customHeight="1" x14ac:dyDescent="0.35">
      <c r="A675" s="93">
        <v>13</v>
      </c>
      <c r="B675" s="145" t="s">
        <v>417</v>
      </c>
      <c r="C675" s="163">
        <v>10</v>
      </c>
      <c r="D675" s="93" t="s">
        <v>185</v>
      </c>
      <c r="E675" s="93" t="s">
        <v>418</v>
      </c>
      <c r="F675" s="94" t="s">
        <v>397</v>
      </c>
      <c r="G675" s="94" t="s">
        <v>151</v>
      </c>
      <c r="H675" s="95"/>
      <c r="I675" s="95"/>
      <c r="J675" s="160"/>
      <c r="K675" s="95">
        <v>1.05</v>
      </c>
      <c r="L675" s="95">
        <v>1.7</v>
      </c>
      <c r="M675" s="160">
        <v>1.7849999999999999</v>
      </c>
      <c r="N675" s="160">
        <v>1.3618435149999999</v>
      </c>
      <c r="O675" s="96">
        <v>2</v>
      </c>
      <c r="P675" s="97">
        <v>450</v>
      </c>
      <c r="Q675" s="96">
        <v>1</v>
      </c>
      <c r="R675" s="161">
        <v>1225.6591635</v>
      </c>
      <c r="S675" s="148" t="s">
        <v>153</v>
      </c>
      <c r="T675" s="164"/>
      <c r="U675" s="75" t="s">
        <v>69</v>
      </c>
      <c r="V675" s="149">
        <v>2.7236870299999998</v>
      </c>
    </row>
    <row r="676" spans="1:22" ht="18" customHeight="1" x14ac:dyDescent="0.35">
      <c r="D676" s="85"/>
      <c r="E676" s="78"/>
    </row>
    <row r="677" spans="1:22" ht="18" customHeight="1" x14ac:dyDescent="0.35">
      <c r="D677" s="85"/>
      <c r="E677" s="78"/>
    </row>
    <row r="678" spans="1:22" ht="18" customHeight="1" x14ac:dyDescent="0.35">
      <c r="A678" s="93">
        <v>2</v>
      </c>
      <c r="B678" s="145" t="s">
        <v>462</v>
      </c>
      <c r="C678" s="163">
        <v>1</v>
      </c>
      <c r="D678" s="93" t="s">
        <v>185</v>
      </c>
      <c r="E678" s="93" t="s">
        <v>463</v>
      </c>
      <c r="F678" s="94" t="s">
        <v>436</v>
      </c>
      <c r="G678" s="94" t="s">
        <v>151</v>
      </c>
      <c r="H678" s="95"/>
      <c r="I678" s="95"/>
      <c r="J678" s="160"/>
      <c r="K678" s="95">
        <v>1.3</v>
      </c>
      <c r="L678" s="95">
        <v>11.425000000000001</v>
      </c>
      <c r="M678" s="160">
        <v>14.852500000000001</v>
      </c>
      <c r="N678" s="179">
        <v>5.0656999999999996</v>
      </c>
      <c r="O678" s="96">
        <v>1</v>
      </c>
      <c r="P678" s="97">
        <v>450</v>
      </c>
      <c r="Q678" s="96">
        <v>1</v>
      </c>
      <c r="R678" s="161">
        <v>2279.5650000000001</v>
      </c>
      <c r="S678" s="148" t="s">
        <v>153</v>
      </c>
      <c r="T678" s="164"/>
      <c r="U678" s="75" t="s">
        <v>157</v>
      </c>
      <c r="V678" s="149">
        <v>5.0656999999999996</v>
      </c>
    </row>
    <row r="679" spans="1:22" ht="18" customHeight="1" x14ac:dyDescent="0.35">
      <c r="A679" s="93">
        <v>4</v>
      </c>
      <c r="B679" s="145" t="s">
        <v>462</v>
      </c>
      <c r="C679" s="163">
        <v>1</v>
      </c>
      <c r="D679" s="93" t="s">
        <v>185</v>
      </c>
      <c r="E679" s="93" t="s">
        <v>463</v>
      </c>
      <c r="F679" s="94" t="s">
        <v>436</v>
      </c>
      <c r="G679" s="94" t="s">
        <v>151</v>
      </c>
      <c r="H679" s="95"/>
      <c r="I679" s="95"/>
      <c r="J679" s="160"/>
      <c r="K679" s="95">
        <v>1.3</v>
      </c>
      <c r="L679" s="95">
        <v>11.425000000000001</v>
      </c>
      <c r="M679" s="160">
        <v>14.852500000000001</v>
      </c>
      <c r="N679" s="179">
        <v>5.0656999999999996</v>
      </c>
      <c r="O679" s="96">
        <v>1</v>
      </c>
      <c r="P679" s="97">
        <v>450</v>
      </c>
      <c r="Q679" s="96">
        <v>1</v>
      </c>
      <c r="R679" s="161">
        <v>2279.5650000000001</v>
      </c>
      <c r="S679" s="148" t="s">
        <v>153</v>
      </c>
      <c r="T679" s="164"/>
      <c r="U679" s="75" t="s">
        <v>157</v>
      </c>
      <c r="V679" s="149">
        <v>5.0656999999999996</v>
      </c>
    </row>
    <row r="680" spans="1:22" ht="18" customHeight="1" x14ac:dyDescent="0.35">
      <c r="A680" s="93">
        <v>26</v>
      </c>
      <c r="B680" s="145" t="s">
        <v>462</v>
      </c>
      <c r="C680" s="163">
        <v>21</v>
      </c>
      <c r="D680" s="93" t="s">
        <v>185</v>
      </c>
      <c r="E680" s="93" t="s">
        <v>463</v>
      </c>
      <c r="F680" s="94" t="s">
        <v>436</v>
      </c>
      <c r="G680" s="94" t="s">
        <v>151</v>
      </c>
      <c r="H680" s="95"/>
      <c r="I680" s="95"/>
      <c r="J680" s="160"/>
      <c r="K680" s="95">
        <v>0.76</v>
      </c>
      <c r="L680" s="95">
        <v>1.9</v>
      </c>
      <c r="M680" s="160">
        <v>1.444</v>
      </c>
      <c r="N680" s="179">
        <v>1.2409381149999998</v>
      </c>
      <c r="O680" s="96">
        <v>1</v>
      </c>
      <c r="P680" s="97">
        <v>450</v>
      </c>
      <c r="Q680" s="96">
        <v>1</v>
      </c>
      <c r="R680" s="161">
        <v>558.4221517499999</v>
      </c>
      <c r="S680" s="148" t="s">
        <v>153</v>
      </c>
      <c r="T680" s="164"/>
      <c r="U680" s="75" t="s">
        <v>157</v>
      </c>
      <c r="V680" s="149">
        <v>1.2409381149999998</v>
      </c>
    </row>
    <row r="681" spans="1:22" ht="18" customHeight="1" x14ac:dyDescent="0.35">
      <c r="A681" s="93">
        <v>29</v>
      </c>
      <c r="B681" s="145" t="s">
        <v>462</v>
      </c>
      <c r="C681" s="163">
        <v>23</v>
      </c>
      <c r="D681" s="93" t="s">
        <v>185</v>
      </c>
      <c r="E681" s="93" t="s">
        <v>463</v>
      </c>
      <c r="F681" s="94" t="s">
        <v>436</v>
      </c>
      <c r="G681" s="94" t="s">
        <v>151</v>
      </c>
      <c r="H681" s="95"/>
      <c r="I681" s="95"/>
      <c r="J681" s="160"/>
      <c r="K681" s="95">
        <v>1.6</v>
      </c>
      <c r="L681" s="95">
        <v>1.75</v>
      </c>
      <c r="M681" s="160">
        <v>2.8000000000000003</v>
      </c>
      <c r="N681" s="179">
        <v>1.0553018700000001</v>
      </c>
      <c r="O681" s="96">
        <v>1</v>
      </c>
      <c r="P681" s="97">
        <v>450</v>
      </c>
      <c r="Q681" s="96">
        <v>1</v>
      </c>
      <c r="R681" s="161">
        <v>474.88584150000003</v>
      </c>
      <c r="S681" s="148" t="s">
        <v>153</v>
      </c>
      <c r="T681" s="164"/>
      <c r="U681" s="75" t="s">
        <v>157</v>
      </c>
      <c r="V681" s="149">
        <v>1.0553018700000001</v>
      </c>
    </row>
    <row r="682" spans="1:22" ht="18" customHeight="1" x14ac:dyDescent="0.35">
      <c r="A682" s="93">
        <v>3</v>
      </c>
      <c r="B682" s="145" t="s">
        <v>464</v>
      </c>
      <c r="C682" s="163">
        <v>2</v>
      </c>
      <c r="D682" s="93" t="s">
        <v>185</v>
      </c>
      <c r="E682" s="93" t="s">
        <v>463</v>
      </c>
      <c r="F682" s="94" t="s">
        <v>436</v>
      </c>
      <c r="G682" s="94" t="s">
        <v>151</v>
      </c>
      <c r="H682" s="95"/>
      <c r="I682" s="95"/>
      <c r="J682" s="160"/>
      <c r="K682" s="95">
        <v>0.47</v>
      </c>
      <c r="L682" s="95">
        <v>2.7</v>
      </c>
      <c r="M682" s="160">
        <v>1.2689999999999999</v>
      </c>
      <c r="N682" s="179">
        <v>1.2179749999999998</v>
      </c>
      <c r="O682" s="96">
        <v>2</v>
      </c>
      <c r="P682" s="97">
        <v>450</v>
      </c>
      <c r="Q682" s="96">
        <v>1</v>
      </c>
      <c r="R682" s="161">
        <v>1096.1774999999998</v>
      </c>
      <c r="S682" s="148" t="s">
        <v>153</v>
      </c>
      <c r="T682" s="164"/>
      <c r="U682" s="75" t="s">
        <v>157</v>
      </c>
      <c r="V682" s="149">
        <v>2.4359499999999996</v>
      </c>
    </row>
    <row r="683" spans="1:22" ht="18" customHeight="1" x14ac:dyDescent="0.35">
      <c r="A683" s="93">
        <v>7</v>
      </c>
      <c r="B683" s="145" t="s">
        <v>464</v>
      </c>
      <c r="C683" s="163">
        <v>5</v>
      </c>
      <c r="D683" s="93" t="s">
        <v>185</v>
      </c>
      <c r="E683" s="93" t="s">
        <v>463</v>
      </c>
      <c r="F683" s="94" t="s">
        <v>436</v>
      </c>
      <c r="G683" s="94" t="s">
        <v>151</v>
      </c>
      <c r="H683" s="95"/>
      <c r="I683" s="95"/>
      <c r="J683" s="178"/>
      <c r="K683" s="95">
        <v>0.85</v>
      </c>
      <c r="L683" s="95">
        <v>2.7</v>
      </c>
      <c r="M683" s="160">
        <v>2.2949999999999999</v>
      </c>
      <c r="N683" s="179">
        <v>2.2420125000000004</v>
      </c>
      <c r="O683" s="96">
        <v>2</v>
      </c>
      <c r="P683" s="97">
        <v>450</v>
      </c>
      <c r="Q683" s="96">
        <v>1</v>
      </c>
      <c r="R683" s="161">
        <v>2017.8112500000004</v>
      </c>
      <c r="S683" s="148" t="s">
        <v>153</v>
      </c>
      <c r="T683" s="164"/>
      <c r="U683" s="75" t="s">
        <v>157</v>
      </c>
      <c r="V683" s="149">
        <v>4.4840250000000008</v>
      </c>
    </row>
    <row r="684" spans="1:22" ht="18" customHeight="1" x14ac:dyDescent="0.35">
      <c r="A684" s="93">
        <v>11</v>
      </c>
      <c r="B684" s="145" t="s">
        <v>464</v>
      </c>
      <c r="C684" s="163">
        <v>9</v>
      </c>
      <c r="D684" s="93" t="s">
        <v>185</v>
      </c>
      <c r="E684" s="93" t="s">
        <v>463</v>
      </c>
      <c r="F684" s="94" t="s">
        <v>436</v>
      </c>
      <c r="G684" s="94" t="s">
        <v>151</v>
      </c>
      <c r="H684" s="95"/>
      <c r="I684" s="95"/>
      <c r="J684" s="160"/>
      <c r="K684" s="95">
        <v>0.85</v>
      </c>
      <c r="L684" s="95">
        <v>2.7</v>
      </c>
      <c r="M684" s="160">
        <v>2.2949999999999999</v>
      </c>
      <c r="N684" s="179">
        <v>2.2420125000000004</v>
      </c>
      <c r="O684" s="96">
        <v>2</v>
      </c>
      <c r="P684" s="97">
        <v>450</v>
      </c>
      <c r="Q684" s="96">
        <v>1</v>
      </c>
      <c r="R684" s="161">
        <v>2017.8112500000004</v>
      </c>
      <c r="S684" s="148" t="s">
        <v>153</v>
      </c>
      <c r="T684" s="164"/>
      <c r="U684" s="75" t="s">
        <v>157</v>
      </c>
      <c r="V684" s="149">
        <v>4.4840250000000008</v>
      </c>
    </row>
    <row r="685" spans="1:22" ht="18" customHeight="1" x14ac:dyDescent="0.35">
      <c r="A685" s="93">
        <v>16</v>
      </c>
      <c r="B685" s="145" t="s">
        <v>465</v>
      </c>
      <c r="C685" s="163">
        <v>12</v>
      </c>
      <c r="D685" s="93" t="s">
        <v>133</v>
      </c>
      <c r="E685" s="93" t="s">
        <v>466</v>
      </c>
      <c r="F685" s="94" t="s">
        <v>442</v>
      </c>
      <c r="G685" s="94" t="s">
        <v>151</v>
      </c>
      <c r="H685" s="95"/>
      <c r="I685" s="95"/>
      <c r="J685" s="178"/>
      <c r="K685" s="95">
        <v>0.8</v>
      </c>
      <c r="L685" s="95">
        <v>1.9</v>
      </c>
      <c r="M685" s="160">
        <v>1.52</v>
      </c>
      <c r="N685" s="179">
        <v>1.369662425</v>
      </c>
      <c r="O685" s="96">
        <v>2</v>
      </c>
      <c r="P685" s="97">
        <v>450</v>
      </c>
      <c r="Q685" s="96">
        <v>1</v>
      </c>
      <c r="R685" s="161">
        <v>1232.6961825000001</v>
      </c>
      <c r="S685" s="148" t="s">
        <v>153</v>
      </c>
      <c r="T685" s="164"/>
      <c r="U685" s="75" t="s">
        <v>157</v>
      </c>
      <c r="V685" s="149">
        <v>2.73932485</v>
      </c>
    </row>
    <row r="686" spans="1:22" ht="18" customHeight="1" x14ac:dyDescent="0.35">
      <c r="A686" s="93">
        <v>4</v>
      </c>
      <c r="B686" s="145" t="s">
        <v>469</v>
      </c>
      <c r="C686" s="163">
        <v>1</v>
      </c>
      <c r="D686" s="93" t="s">
        <v>189</v>
      </c>
      <c r="E686" s="93" t="s">
        <v>470</v>
      </c>
      <c r="F686" s="94" t="s">
        <v>471</v>
      </c>
      <c r="G686" s="94" t="s">
        <v>151</v>
      </c>
      <c r="H686" s="95"/>
      <c r="I686" s="95"/>
      <c r="J686" s="178"/>
      <c r="K686" s="95">
        <v>0.85</v>
      </c>
      <c r="L686" s="95">
        <v>2.65</v>
      </c>
      <c r="M686" s="160">
        <v>2.2524999999999999</v>
      </c>
      <c r="N686" s="179">
        <v>1.6918</v>
      </c>
      <c r="O686" s="96">
        <v>2</v>
      </c>
      <c r="P686" s="97">
        <v>450</v>
      </c>
      <c r="Q686" s="96">
        <v>1</v>
      </c>
      <c r="R686" s="161">
        <v>1522.62</v>
      </c>
      <c r="S686" s="148" t="s">
        <v>153</v>
      </c>
      <c r="T686" s="164"/>
      <c r="U686" s="75" t="s">
        <v>157</v>
      </c>
      <c r="V686" s="149">
        <v>3.3835999999999999</v>
      </c>
    </row>
    <row r="687" spans="1:22" ht="18" customHeight="1" x14ac:dyDescent="0.35">
      <c r="A687" s="93">
        <v>9</v>
      </c>
      <c r="B687" s="145" t="s">
        <v>469</v>
      </c>
      <c r="C687" s="163">
        <v>2</v>
      </c>
      <c r="D687" s="93" t="s">
        <v>189</v>
      </c>
      <c r="E687" s="93" t="s">
        <v>470</v>
      </c>
      <c r="F687" s="94" t="s">
        <v>472</v>
      </c>
      <c r="G687" s="94" t="s">
        <v>151</v>
      </c>
      <c r="H687" s="95"/>
      <c r="I687" s="95"/>
      <c r="J687" s="160"/>
      <c r="K687" s="95">
        <v>0.85</v>
      </c>
      <c r="L687" s="95">
        <v>2.65</v>
      </c>
      <c r="M687" s="160">
        <v>2.2524999999999999</v>
      </c>
      <c r="N687" s="179">
        <v>1.6839500000000001</v>
      </c>
      <c r="O687" s="96">
        <v>2</v>
      </c>
      <c r="P687" s="97">
        <v>450</v>
      </c>
      <c r="Q687" s="96">
        <v>1</v>
      </c>
      <c r="R687" s="161">
        <v>1515.5550000000001</v>
      </c>
      <c r="S687" s="148" t="s">
        <v>153</v>
      </c>
      <c r="T687" s="164"/>
      <c r="U687" s="75" t="s">
        <v>157</v>
      </c>
      <c r="V687" s="149">
        <v>3.3679000000000001</v>
      </c>
    </row>
    <row r="688" spans="1:22" ht="18" customHeight="1" x14ac:dyDescent="0.35">
      <c r="A688" s="93">
        <v>12</v>
      </c>
      <c r="B688" s="145" t="s">
        <v>469</v>
      </c>
      <c r="C688" s="163">
        <v>3</v>
      </c>
      <c r="D688" s="93" t="s">
        <v>189</v>
      </c>
      <c r="E688" s="93" t="s">
        <v>470</v>
      </c>
      <c r="F688" s="94" t="s">
        <v>473</v>
      </c>
      <c r="G688" s="94" t="s">
        <v>151</v>
      </c>
      <c r="H688" s="95"/>
      <c r="I688" s="95"/>
      <c r="J688" s="160"/>
      <c r="K688" s="95">
        <v>1.1499999999999999</v>
      </c>
      <c r="L688" s="95">
        <v>1.4</v>
      </c>
      <c r="M688" s="160">
        <v>1.6099999999999999</v>
      </c>
      <c r="N688" s="179">
        <v>1.4455843749999997</v>
      </c>
      <c r="O688" s="96">
        <v>2</v>
      </c>
      <c r="P688" s="97">
        <v>450</v>
      </c>
      <c r="Q688" s="96">
        <v>1</v>
      </c>
      <c r="R688" s="161">
        <v>1301.0259374999998</v>
      </c>
      <c r="S688" s="148" t="s">
        <v>153</v>
      </c>
      <c r="T688" s="164"/>
      <c r="U688" s="75" t="s">
        <v>157</v>
      </c>
      <c r="V688" s="149">
        <v>2.8911687499999994</v>
      </c>
    </row>
    <row r="689" spans="1:22" ht="18" customHeight="1" x14ac:dyDescent="0.35">
      <c r="A689" s="93">
        <v>16</v>
      </c>
      <c r="B689" s="145" t="s">
        <v>469</v>
      </c>
      <c r="C689" s="163">
        <v>3</v>
      </c>
      <c r="D689" s="93" t="s">
        <v>189</v>
      </c>
      <c r="E689" s="93" t="s">
        <v>470</v>
      </c>
      <c r="F689" s="94" t="s">
        <v>473</v>
      </c>
      <c r="G689" s="94" t="s">
        <v>151</v>
      </c>
      <c r="H689" s="95"/>
      <c r="I689" s="95"/>
      <c r="J689" s="160"/>
      <c r="K689" s="95">
        <v>1.02</v>
      </c>
      <c r="L689" s="95">
        <v>1.25</v>
      </c>
      <c r="M689" s="160">
        <v>1.2749999999999999</v>
      </c>
      <c r="N689" s="179">
        <v>0.87429999999999974</v>
      </c>
      <c r="O689" s="96">
        <v>2</v>
      </c>
      <c r="P689" s="97">
        <v>450</v>
      </c>
      <c r="Q689" s="96">
        <v>1</v>
      </c>
      <c r="R689" s="161">
        <v>900</v>
      </c>
      <c r="S689" s="148" t="s">
        <v>153</v>
      </c>
      <c r="T689" s="164"/>
      <c r="U689" s="75" t="s">
        <v>157</v>
      </c>
      <c r="V689" s="149">
        <v>2</v>
      </c>
    </row>
    <row r="690" spans="1:22" ht="18" customHeight="1" x14ac:dyDescent="0.35">
      <c r="A690" s="93">
        <v>22</v>
      </c>
      <c r="B690" s="145" t="s">
        <v>469</v>
      </c>
      <c r="C690" s="163">
        <v>4</v>
      </c>
      <c r="D690" s="93" t="s">
        <v>189</v>
      </c>
      <c r="E690" s="93" t="s">
        <v>470</v>
      </c>
      <c r="F690" s="94" t="s">
        <v>474</v>
      </c>
      <c r="G690" s="94" t="s">
        <v>151</v>
      </c>
      <c r="H690" s="95"/>
      <c r="I690" s="95"/>
      <c r="J690" s="160"/>
      <c r="K690" s="95">
        <v>0.85</v>
      </c>
      <c r="L690" s="95">
        <v>2.65</v>
      </c>
      <c r="M690" s="160">
        <v>2.2524999999999999</v>
      </c>
      <c r="N690" s="179">
        <v>1.6697218749999998</v>
      </c>
      <c r="O690" s="96">
        <v>2</v>
      </c>
      <c r="P690" s="97">
        <v>450</v>
      </c>
      <c r="Q690" s="96">
        <v>1</v>
      </c>
      <c r="R690" s="161">
        <v>1502.7496874999997</v>
      </c>
      <c r="S690" s="148" t="s">
        <v>153</v>
      </c>
      <c r="T690" s="164"/>
      <c r="U690" s="75" t="s">
        <v>157</v>
      </c>
      <c r="V690" s="149">
        <v>3.3394437499999996</v>
      </c>
    </row>
    <row r="691" spans="1:22" ht="18" customHeight="1" x14ac:dyDescent="0.35">
      <c r="A691" s="93">
        <v>3</v>
      </c>
      <c r="B691" s="145" t="s">
        <v>475</v>
      </c>
      <c r="C691" s="163"/>
      <c r="D691" s="93" t="s">
        <v>448</v>
      </c>
      <c r="E691" s="93" t="s">
        <v>476</v>
      </c>
      <c r="F691" s="94" t="s">
        <v>477</v>
      </c>
      <c r="G691" s="94" t="s">
        <v>151</v>
      </c>
      <c r="H691" s="95"/>
      <c r="I691" s="95"/>
      <c r="J691" s="160"/>
      <c r="K691" s="95">
        <v>0.7</v>
      </c>
      <c r="L691" s="95">
        <v>2.6</v>
      </c>
      <c r="M691" s="160">
        <v>1.8199999999999998</v>
      </c>
      <c r="N691" s="179">
        <v>1.6731547599999999</v>
      </c>
      <c r="O691" s="96">
        <v>2</v>
      </c>
      <c r="P691" s="97">
        <v>450</v>
      </c>
      <c r="Q691" s="96">
        <v>1</v>
      </c>
      <c r="R691" s="161">
        <v>1505.8392839999999</v>
      </c>
      <c r="S691" s="148" t="s">
        <v>153</v>
      </c>
      <c r="T691" s="164"/>
      <c r="U691" s="75" t="s">
        <v>67</v>
      </c>
      <c r="V691" s="149">
        <v>3.3463095199999997</v>
      </c>
    </row>
    <row r="692" spans="1:22" ht="18" customHeight="1" x14ac:dyDescent="0.35">
      <c r="A692" s="93">
        <v>6</v>
      </c>
      <c r="B692" s="145" t="s">
        <v>475</v>
      </c>
      <c r="C692" s="163"/>
      <c r="D692" s="93" t="s">
        <v>129</v>
      </c>
      <c r="E692" s="93" t="s">
        <v>476</v>
      </c>
      <c r="F692" s="94" t="s">
        <v>477</v>
      </c>
      <c r="G692" s="94" t="s">
        <v>151</v>
      </c>
      <c r="H692" s="95"/>
      <c r="I692" s="95"/>
      <c r="J692" s="160"/>
      <c r="K692" s="95">
        <v>0.7</v>
      </c>
      <c r="L692" s="95">
        <v>2.6</v>
      </c>
      <c r="M692" s="160">
        <v>1.8199999999999998</v>
      </c>
      <c r="N692" s="179">
        <v>1.6732874249999998</v>
      </c>
      <c r="O692" s="96">
        <v>2</v>
      </c>
      <c r="P692" s="97">
        <v>450</v>
      </c>
      <c r="Q692" s="96">
        <v>1</v>
      </c>
      <c r="R692" s="161">
        <v>1505.9586824999999</v>
      </c>
      <c r="S692" s="148" t="s">
        <v>153</v>
      </c>
      <c r="T692" s="164"/>
      <c r="U692" s="75" t="s">
        <v>67</v>
      </c>
      <c r="V692" s="149">
        <v>3.3465748499999997</v>
      </c>
    </row>
    <row r="695" spans="1:22" ht="18" customHeight="1" x14ac:dyDescent="0.35">
      <c r="A695" s="93">
        <v>25</v>
      </c>
      <c r="B695" s="145" t="s">
        <v>492</v>
      </c>
      <c r="C695" s="163">
        <v>21</v>
      </c>
      <c r="D695" s="93" t="s">
        <v>133</v>
      </c>
      <c r="E695" s="93" t="s">
        <v>493</v>
      </c>
      <c r="F695" s="94" t="s">
        <v>75</v>
      </c>
      <c r="G695" s="94" t="s">
        <v>151</v>
      </c>
      <c r="H695" s="95"/>
      <c r="I695" s="95"/>
      <c r="J695" s="160"/>
      <c r="K695" s="95">
        <v>0.88</v>
      </c>
      <c r="L695" s="95">
        <v>1.35</v>
      </c>
      <c r="M695" s="160">
        <v>1.1880000000000002</v>
      </c>
      <c r="N695" s="179">
        <v>1.0770906249999999</v>
      </c>
      <c r="O695" s="96">
        <v>2</v>
      </c>
      <c r="P695" s="97">
        <v>450</v>
      </c>
      <c r="Q695" s="96">
        <v>1</v>
      </c>
      <c r="R695" s="161">
        <v>969.38156249999986</v>
      </c>
      <c r="S695" s="148" t="s">
        <v>153</v>
      </c>
      <c r="T695" s="164"/>
      <c r="U695" s="75" t="s">
        <v>491</v>
      </c>
      <c r="V695" s="149">
        <v>2.1541812499999997</v>
      </c>
    </row>
    <row r="696" spans="1:22" ht="18" customHeight="1" x14ac:dyDescent="0.35">
      <c r="A696" s="93">
        <v>8</v>
      </c>
      <c r="B696" s="145" t="s">
        <v>497</v>
      </c>
      <c r="C696" s="163">
        <v>55</v>
      </c>
      <c r="D696" s="93" t="s">
        <v>133</v>
      </c>
      <c r="E696" s="93" t="s">
        <v>493</v>
      </c>
      <c r="F696" s="94" t="s">
        <v>159</v>
      </c>
      <c r="G696" s="94" t="s">
        <v>151</v>
      </c>
      <c r="H696" s="95"/>
      <c r="I696" s="95"/>
      <c r="J696" s="160"/>
      <c r="K696" s="95">
        <v>0.57999999999999996</v>
      </c>
      <c r="L696" s="95">
        <v>1.95</v>
      </c>
      <c r="M696" s="160">
        <v>1.131</v>
      </c>
      <c r="N696" s="179">
        <v>1.0163301300000001</v>
      </c>
      <c r="O696" s="96">
        <v>1</v>
      </c>
      <c r="P696" s="97">
        <v>450</v>
      </c>
      <c r="Q696" s="96">
        <v>1</v>
      </c>
      <c r="R696" s="161">
        <v>457.34855850000002</v>
      </c>
      <c r="S696" s="148" t="s">
        <v>153</v>
      </c>
      <c r="T696" s="164"/>
      <c r="U696" s="75" t="s">
        <v>491</v>
      </c>
      <c r="V696" s="149">
        <v>1.0163301300000001</v>
      </c>
    </row>
    <row r="697" spans="1:22" ht="18" customHeight="1" x14ac:dyDescent="0.35">
      <c r="A697" s="93">
        <v>22</v>
      </c>
      <c r="B697" s="145" t="s">
        <v>497</v>
      </c>
      <c r="C697" s="163">
        <v>66</v>
      </c>
      <c r="D697" s="93" t="s">
        <v>133</v>
      </c>
      <c r="E697" s="93" t="s">
        <v>493</v>
      </c>
      <c r="F697" s="94" t="s">
        <v>71</v>
      </c>
      <c r="G697" s="94" t="s">
        <v>151</v>
      </c>
      <c r="H697" s="95"/>
      <c r="I697" s="95"/>
      <c r="J697" s="160"/>
      <c r="K697" s="95">
        <v>0.6</v>
      </c>
      <c r="L697" s="95">
        <v>1.95</v>
      </c>
      <c r="M697" s="160">
        <v>1.17</v>
      </c>
      <c r="N697" s="179">
        <v>1.0156011799999998</v>
      </c>
      <c r="O697" s="96">
        <v>2</v>
      </c>
      <c r="P697" s="97">
        <v>450</v>
      </c>
      <c r="Q697" s="96">
        <v>1</v>
      </c>
      <c r="R697" s="161">
        <v>914.04106199999978</v>
      </c>
      <c r="S697" s="148" t="s">
        <v>153</v>
      </c>
      <c r="T697" s="164"/>
      <c r="U697" s="75" t="s">
        <v>491</v>
      </c>
      <c r="V697" s="149">
        <v>2.0312023599999995</v>
      </c>
    </row>
    <row r="698" spans="1:22" ht="18" customHeight="1" x14ac:dyDescent="0.35">
      <c r="A698" s="93">
        <v>26</v>
      </c>
      <c r="B698" s="145" t="s">
        <v>500</v>
      </c>
      <c r="C698" s="163">
        <v>151</v>
      </c>
      <c r="D698" s="93" t="s">
        <v>133</v>
      </c>
      <c r="E698" s="93" t="s">
        <v>493</v>
      </c>
      <c r="F698" s="94" t="s">
        <v>501</v>
      </c>
      <c r="G698" s="94" t="s">
        <v>151</v>
      </c>
      <c r="H698" s="95"/>
      <c r="I698" s="95"/>
      <c r="J698" s="160"/>
      <c r="K698" s="95">
        <v>0.4</v>
      </c>
      <c r="L698" s="95">
        <v>3.38</v>
      </c>
      <c r="M698" s="160">
        <v>1.3520000000000001</v>
      </c>
      <c r="N698" s="179">
        <v>1.3343375000000002</v>
      </c>
      <c r="O698" s="96">
        <v>1</v>
      </c>
      <c r="P698" s="97">
        <v>450</v>
      </c>
      <c r="Q698" s="96">
        <v>1</v>
      </c>
      <c r="R698" s="161">
        <v>600.45187500000009</v>
      </c>
      <c r="S698" s="148" t="s">
        <v>153</v>
      </c>
      <c r="T698" s="164"/>
      <c r="U698" s="75" t="s">
        <v>491</v>
      </c>
      <c r="V698" s="149">
        <v>1.3343375000000002</v>
      </c>
    </row>
    <row r="699" spans="1:22" ht="18" customHeight="1" x14ac:dyDescent="0.35">
      <c r="A699" s="93">
        <v>14</v>
      </c>
      <c r="B699" s="145" t="s">
        <v>504</v>
      </c>
      <c r="C699" s="163">
        <v>11</v>
      </c>
      <c r="D699" s="93" t="s">
        <v>185</v>
      </c>
      <c r="E699" s="93" t="s">
        <v>505</v>
      </c>
      <c r="F699" s="94" t="s">
        <v>506</v>
      </c>
      <c r="G699" s="94" t="s">
        <v>151</v>
      </c>
      <c r="H699" s="95"/>
      <c r="I699" s="95"/>
      <c r="J699" s="160"/>
      <c r="K699" s="95">
        <v>0.48</v>
      </c>
      <c r="L699" s="95">
        <v>2.7</v>
      </c>
      <c r="M699" s="160">
        <v>1.296</v>
      </c>
      <c r="N699" s="179">
        <v>1.2430124999999999</v>
      </c>
      <c r="O699" s="96">
        <v>2</v>
      </c>
      <c r="P699" s="97">
        <v>450</v>
      </c>
      <c r="Q699" s="96">
        <v>1</v>
      </c>
      <c r="R699" s="161">
        <v>1118.7112499999998</v>
      </c>
      <c r="S699" s="148" t="s">
        <v>153</v>
      </c>
      <c r="T699" s="164"/>
      <c r="U699" s="75" t="s">
        <v>491</v>
      </c>
      <c r="V699" s="149">
        <v>2.4860249999999997</v>
      </c>
    </row>
    <row r="700" spans="1:22" ht="18" customHeight="1" x14ac:dyDescent="0.35">
      <c r="A700" s="93">
        <v>25</v>
      </c>
      <c r="B700" s="145" t="s">
        <v>504</v>
      </c>
      <c r="C700" s="163">
        <v>20</v>
      </c>
      <c r="D700" s="93" t="s">
        <v>185</v>
      </c>
      <c r="E700" s="93" t="s">
        <v>505</v>
      </c>
      <c r="F700" s="94" t="s">
        <v>141</v>
      </c>
      <c r="G700" s="94" t="s">
        <v>151</v>
      </c>
      <c r="H700" s="95"/>
      <c r="I700" s="95"/>
      <c r="J700" s="160"/>
      <c r="K700" s="95">
        <v>0.6</v>
      </c>
      <c r="L700" s="95">
        <v>2</v>
      </c>
      <c r="M700" s="160">
        <v>1.2</v>
      </c>
      <c r="N700" s="179">
        <v>1.0047956200000001</v>
      </c>
      <c r="O700" s="96">
        <v>2</v>
      </c>
      <c r="P700" s="97">
        <v>450</v>
      </c>
      <c r="Q700" s="96">
        <v>1</v>
      </c>
      <c r="R700" s="161">
        <v>900</v>
      </c>
      <c r="S700" s="148" t="s">
        <v>153</v>
      </c>
      <c r="T700" s="164"/>
      <c r="U700" s="75" t="s">
        <v>491</v>
      </c>
      <c r="V700" s="149">
        <v>2</v>
      </c>
    </row>
    <row r="701" spans="1:22" ht="18" customHeight="1" x14ac:dyDescent="0.35">
      <c r="A701" s="93">
        <v>28</v>
      </c>
      <c r="B701" s="145" t="s">
        <v>504</v>
      </c>
      <c r="C701" s="163">
        <v>22</v>
      </c>
      <c r="D701" s="93" t="s">
        <v>185</v>
      </c>
      <c r="E701" s="93" t="s">
        <v>505</v>
      </c>
      <c r="F701" s="94" t="s">
        <v>141</v>
      </c>
      <c r="G701" s="94" t="s">
        <v>151</v>
      </c>
      <c r="H701" s="95"/>
      <c r="I701" s="95"/>
      <c r="J701" s="160"/>
      <c r="K701" s="95">
        <v>1.6</v>
      </c>
      <c r="L701" s="95">
        <v>1.85</v>
      </c>
      <c r="M701" s="160">
        <v>2.9600000000000004</v>
      </c>
      <c r="N701" s="179">
        <v>1.2650000000000001</v>
      </c>
      <c r="O701" s="96">
        <v>2</v>
      </c>
      <c r="P701" s="97">
        <v>450</v>
      </c>
      <c r="Q701" s="96">
        <v>1</v>
      </c>
      <c r="R701" s="161">
        <v>1138.5</v>
      </c>
      <c r="S701" s="148" t="s">
        <v>153</v>
      </c>
      <c r="T701" s="164"/>
      <c r="U701" s="75" t="s">
        <v>491</v>
      </c>
      <c r="V701" s="149">
        <v>2.5300000000000002</v>
      </c>
    </row>
    <row r="702" spans="1:22" ht="18" customHeight="1" x14ac:dyDescent="0.35">
      <c r="A702" s="93">
        <v>9</v>
      </c>
      <c r="B702" s="145" t="s">
        <v>507</v>
      </c>
      <c r="C702" s="163">
        <v>34</v>
      </c>
      <c r="D702" s="93" t="s">
        <v>185</v>
      </c>
      <c r="E702" s="93" t="s">
        <v>505</v>
      </c>
      <c r="F702" s="94" t="s">
        <v>506</v>
      </c>
      <c r="G702" s="94" t="s">
        <v>151</v>
      </c>
      <c r="H702" s="95"/>
      <c r="I702" s="95"/>
      <c r="J702" s="160"/>
      <c r="K702" s="95">
        <v>0.48</v>
      </c>
      <c r="L702" s="95">
        <v>2.7</v>
      </c>
      <c r="M702" s="160">
        <v>1.296</v>
      </c>
      <c r="N702" s="179">
        <v>1.260675</v>
      </c>
      <c r="O702" s="96">
        <v>2</v>
      </c>
      <c r="P702" s="97">
        <v>450</v>
      </c>
      <c r="Q702" s="96">
        <v>1</v>
      </c>
      <c r="R702" s="161">
        <v>1134.6075000000001</v>
      </c>
      <c r="S702" s="148" t="s">
        <v>153</v>
      </c>
      <c r="T702" s="164"/>
      <c r="U702" s="75" t="s">
        <v>491</v>
      </c>
      <c r="V702" s="149">
        <v>2.52135</v>
      </c>
    </row>
    <row r="703" spans="1:22" ht="18" customHeight="1" x14ac:dyDescent="0.35">
      <c r="A703" s="93">
        <v>21</v>
      </c>
      <c r="B703" s="145" t="s">
        <v>507</v>
      </c>
      <c r="C703" s="163">
        <v>44</v>
      </c>
      <c r="D703" s="93" t="s">
        <v>185</v>
      </c>
      <c r="E703" s="93" t="s">
        <v>505</v>
      </c>
      <c r="F703" s="94" t="s">
        <v>141</v>
      </c>
      <c r="G703" s="94" t="s">
        <v>151</v>
      </c>
      <c r="H703" s="95"/>
      <c r="I703" s="95"/>
      <c r="J703" s="160"/>
      <c r="K703" s="95">
        <v>0.76</v>
      </c>
      <c r="L703" s="95">
        <v>1.9</v>
      </c>
      <c r="M703" s="160">
        <v>1.444</v>
      </c>
      <c r="N703" s="179">
        <v>1.26485</v>
      </c>
      <c r="O703" s="96">
        <v>1</v>
      </c>
      <c r="P703" s="97">
        <v>450</v>
      </c>
      <c r="Q703" s="96">
        <v>1</v>
      </c>
      <c r="R703" s="161">
        <v>569.1825</v>
      </c>
      <c r="S703" s="148" t="s">
        <v>153</v>
      </c>
      <c r="T703" s="164"/>
      <c r="U703" s="75" t="s">
        <v>491</v>
      </c>
      <c r="V703" s="149">
        <v>1.26485</v>
      </c>
    </row>
    <row r="704" spans="1:22" ht="18" customHeight="1" x14ac:dyDescent="0.35">
      <c r="A704" s="93">
        <v>24</v>
      </c>
      <c r="B704" s="145" t="s">
        <v>507</v>
      </c>
      <c r="C704" s="163">
        <v>46</v>
      </c>
      <c r="D704" s="93" t="s">
        <v>185</v>
      </c>
      <c r="E704" s="93" t="s">
        <v>505</v>
      </c>
      <c r="F704" s="94" t="s">
        <v>141</v>
      </c>
      <c r="G704" s="94" t="s">
        <v>151</v>
      </c>
      <c r="H704" s="95"/>
      <c r="I704" s="95"/>
      <c r="J704" s="160"/>
      <c r="K704" s="95">
        <v>1.6</v>
      </c>
      <c r="L704" s="95">
        <v>1.75</v>
      </c>
      <c r="M704" s="160">
        <v>2.8000000000000003</v>
      </c>
      <c r="N704" s="179">
        <v>1.0846750000000003</v>
      </c>
      <c r="O704" s="96">
        <v>1</v>
      </c>
      <c r="P704" s="97">
        <v>450</v>
      </c>
      <c r="Q704" s="96">
        <v>1</v>
      </c>
      <c r="R704" s="161">
        <v>488.1037500000001</v>
      </c>
      <c r="S704" s="148" t="s">
        <v>153</v>
      </c>
      <c r="T704" s="164"/>
      <c r="U704" s="75" t="s">
        <v>491</v>
      </c>
      <c r="V704" s="149">
        <v>1.0846750000000003</v>
      </c>
    </row>
    <row r="705" spans="1:22" ht="18" customHeight="1" x14ac:dyDescent="0.35">
      <c r="A705" s="93">
        <v>23</v>
      </c>
      <c r="B705" s="145" t="s">
        <v>509</v>
      </c>
      <c r="C705" s="163">
        <v>101</v>
      </c>
      <c r="D705" s="93" t="s">
        <v>185</v>
      </c>
      <c r="E705" s="93" t="s">
        <v>505</v>
      </c>
      <c r="F705" s="94" t="s">
        <v>511</v>
      </c>
      <c r="G705" s="94" t="s">
        <v>151</v>
      </c>
      <c r="H705" s="95"/>
      <c r="I705" s="95"/>
      <c r="J705" s="160"/>
      <c r="K705" s="95">
        <v>1.3</v>
      </c>
      <c r="L705" s="95">
        <v>2.1</v>
      </c>
      <c r="M705" s="160">
        <v>2.7300000000000004</v>
      </c>
      <c r="N705" s="179">
        <v>2.4479997400000011</v>
      </c>
      <c r="O705" s="96">
        <v>2</v>
      </c>
      <c r="P705" s="97">
        <v>450</v>
      </c>
      <c r="Q705" s="96">
        <v>1</v>
      </c>
      <c r="R705" s="161">
        <v>2203.1997660000011</v>
      </c>
      <c r="S705" s="148" t="s">
        <v>153</v>
      </c>
      <c r="T705" s="164"/>
      <c r="U705" s="75" t="s">
        <v>491</v>
      </c>
      <c r="V705" s="149">
        <v>4.8959994800000022</v>
      </c>
    </row>
    <row r="706" spans="1:22" ht="18" customHeight="1" x14ac:dyDescent="0.35">
      <c r="A706" s="93">
        <v>9</v>
      </c>
      <c r="B706" s="145" t="s">
        <v>520</v>
      </c>
      <c r="C706" s="163">
        <v>34</v>
      </c>
      <c r="D706" s="93" t="s">
        <v>133</v>
      </c>
      <c r="E706" s="93" t="s">
        <v>517</v>
      </c>
      <c r="F706" s="94" t="s">
        <v>521</v>
      </c>
      <c r="G706" s="94" t="s">
        <v>244</v>
      </c>
      <c r="H706" s="95"/>
      <c r="I706" s="95"/>
      <c r="J706" s="160"/>
      <c r="K706" s="95">
        <v>0.97</v>
      </c>
      <c r="L706" s="95">
        <v>1.3</v>
      </c>
      <c r="M706" s="160">
        <v>1.2609999999999999</v>
      </c>
      <c r="N706" s="160">
        <v>1.2609999999999999</v>
      </c>
      <c r="O706" s="96">
        <v>2</v>
      </c>
      <c r="P706" s="97">
        <v>450</v>
      </c>
      <c r="Q706" s="96">
        <v>1</v>
      </c>
      <c r="R706" s="161">
        <v>1134.8999999999999</v>
      </c>
      <c r="S706" s="148" t="s">
        <v>494</v>
      </c>
      <c r="T706" s="164"/>
      <c r="U706" s="75" t="s">
        <v>67</v>
      </c>
      <c r="V706" s="149">
        <v>2.5219999999999998</v>
      </c>
    </row>
    <row r="709" spans="1:22" ht="18" customHeight="1" x14ac:dyDescent="0.35">
      <c r="A709" s="96">
        <v>6</v>
      </c>
      <c r="B709" s="177" t="s">
        <v>531</v>
      </c>
      <c r="C709" s="163"/>
      <c r="D709" s="93" t="s">
        <v>532</v>
      </c>
      <c r="E709" s="93" t="s">
        <v>533</v>
      </c>
      <c r="F709" s="94" t="s">
        <v>263</v>
      </c>
      <c r="G709" s="94" t="s">
        <v>407</v>
      </c>
      <c r="H709" s="95"/>
      <c r="I709" s="95"/>
      <c r="J709" s="160"/>
      <c r="K709" s="95">
        <v>0.35</v>
      </c>
      <c r="L709" s="95">
        <v>4.0999999999999996</v>
      </c>
      <c r="M709" s="160">
        <v>1.4349999999999998</v>
      </c>
      <c r="N709" s="179">
        <v>1.4349999999999998</v>
      </c>
      <c r="O709" s="96">
        <v>1</v>
      </c>
      <c r="P709" s="97">
        <v>450</v>
      </c>
      <c r="Q709" s="96">
        <v>1</v>
      </c>
      <c r="R709" s="161">
        <v>645.74999999999989</v>
      </c>
      <c r="S709" s="148" t="s">
        <v>153</v>
      </c>
      <c r="T709" s="164"/>
      <c r="U709" s="75" t="s">
        <v>157</v>
      </c>
      <c r="V709" s="149">
        <v>1.4349999999999998</v>
      </c>
    </row>
    <row r="710" spans="1:22" ht="18" customHeight="1" x14ac:dyDescent="0.35">
      <c r="A710" s="96">
        <v>7</v>
      </c>
      <c r="B710" s="177" t="s">
        <v>531</v>
      </c>
      <c r="C710" s="163"/>
      <c r="D710" s="93" t="s">
        <v>532</v>
      </c>
      <c r="E710" s="93" t="s">
        <v>533</v>
      </c>
      <c r="F710" s="94" t="s">
        <v>263</v>
      </c>
      <c r="G710" s="94" t="s">
        <v>407</v>
      </c>
      <c r="H710" s="95"/>
      <c r="I710" s="95"/>
      <c r="J710" s="160"/>
      <c r="K710" s="95">
        <v>0.3</v>
      </c>
      <c r="L710" s="95">
        <v>4.0999999999999996</v>
      </c>
      <c r="M710" s="160">
        <v>1.2299999999999998</v>
      </c>
      <c r="N710" s="179">
        <v>1.2299999999999998</v>
      </c>
      <c r="O710" s="96">
        <v>1</v>
      </c>
      <c r="P710" s="97">
        <v>450</v>
      </c>
      <c r="Q710" s="96">
        <v>1</v>
      </c>
      <c r="R710" s="161">
        <v>553.49999999999989</v>
      </c>
      <c r="S710" s="148" t="s">
        <v>153</v>
      </c>
      <c r="T710" s="164"/>
      <c r="U710" s="75" t="s">
        <v>157</v>
      </c>
      <c r="V710" s="149">
        <v>1.2299999999999998</v>
      </c>
    </row>
    <row r="711" spans="1:22" ht="18" customHeight="1" x14ac:dyDescent="0.35">
      <c r="A711" s="96">
        <v>15</v>
      </c>
      <c r="B711" s="177" t="s">
        <v>531</v>
      </c>
      <c r="C711" s="163"/>
      <c r="D711" s="93" t="s">
        <v>229</v>
      </c>
      <c r="E711" s="93" t="s">
        <v>533</v>
      </c>
      <c r="F711" s="94" t="s">
        <v>263</v>
      </c>
      <c r="G711" s="94" t="s">
        <v>407</v>
      </c>
      <c r="H711" s="95"/>
      <c r="I711" s="95"/>
      <c r="J711" s="160"/>
      <c r="K711" s="95">
        <v>0.35</v>
      </c>
      <c r="L711" s="95">
        <v>4.0999999999999996</v>
      </c>
      <c r="M711" s="160">
        <v>1.4349999999999998</v>
      </c>
      <c r="N711" s="179">
        <v>1.4349999999999998</v>
      </c>
      <c r="O711" s="96">
        <v>1</v>
      </c>
      <c r="P711" s="97">
        <v>450</v>
      </c>
      <c r="Q711" s="96">
        <v>1</v>
      </c>
      <c r="R711" s="161">
        <v>645.74999999999989</v>
      </c>
      <c r="S711" s="148" t="s">
        <v>153</v>
      </c>
      <c r="T711" s="164"/>
      <c r="U711" s="75" t="s">
        <v>157</v>
      </c>
      <c r="V711" s="149">
        <v>1.4349999999999998</v>
      </c>
    </row>
    <row r="712" spans="1:22" ht="18" customHeight="1" x14ac:dyDescent="0.35">
      <c r="A712" s="96">
        <v>16</v>
      </c>
      <c r="B712" s="177" t="s">
        <v>531</v>
      </c>
      <c r="C712" s="163"/>
      <c r="D712" s="93" t="s">
        <v>229</v>
      </c>
      <c r="E712" s="93" t="s">
        <v>533</v>
      </c>
      <c r="F712" s="94" t="s">
        <v>263</v>
      </c>
      <c r="G712" s="94" t="s">
        <v>407</v>
      </c>
      <c r="H712" s="95"/>
      <c r="I712" s="95"/>
      <c r="J712" s="160"/>
      <c r="K712" s="95">
        <v>0.3</v>
      </c>
      <c r="L712" s="95">
        <v>4.0999999999999996</v>
      </c>
      <c r="M712" s="160">
        <v>1.2299999999999998</v>
      </c>
      <c r="N712" s="179">
        <v>1.2299999999999998</v>
      </c>
      <c r="O712" s="96">
        <v>1</v>
      </c>
      <c r="P712" s="97">
        <v>450</v>
      </c>
      <c r="Q712" s="96">
        <v>1</v>
      </c>
      <c r="R712" s="161">
        <v>553.49999999999989</v>
      </c>
      <c r="S712" s="148" t="s">
        <v>153</v>
      </c>
      <c r="T712" s="164"/>
      <c r="U712" s="75" t="s">
        <v>157</v>
      </c>
      <c r="V712" s="149">
        <v>1.2299999999999998</v>
      </c>
    </row>
    <row r="713" spans="1:22" ht="18" customHeight="1" x14ac:dyDescent="0.35">
      <c r="A713" s="96">
        <v>22</v>
      </c>
      <c r="B713" s="177" t="s">
        <v>531</v>
      </c>
      <c r="C713" s="163"/>
      <c r="D713" s="93" t="s">
        <v>452</v>
      </c>
      <c r="E713" s="93" t="s">
        <v>533</v>
      </c>
      <c r="F713" s="94" t="s">
        <v>263</v>
      </c>
      <c r="G713" s="94" t="s">
        <v>407</v>
      </c>
      <c r="H713" s="95"/>
      <c r="I713" s="95"/>
      <c r="J713" s="160"/>
      <c r="K713" s="95">
        <v>0.35</v>
      </c>
      <c r="L713" s="95">
        <v>4.0999999999999996</v>
      </c>
      <c r="M713" s="160">
        <v>1.4349999999999998</v>
      </c>
      <c r="N713" s="179">
        <v>1.4349999999999998</v>
      </c>
      <c r="O713" s="96">
        <v>1</v>
      </c>
      <c r="P713" s="97">
        <v>450</v>
      </c>
      <c r="Q713" s="96">
        <v>1</v>
      </c>
      <c r="R713" s="161">
        <v>645.74999999999989</v>
      </c>
      <c r="S713" s="148" t="s">
        <v>153</v>
      </c>
      <c r="T713" s="164"/>
      <c r="U713" s="75" t="s">
        <v>157</v>
      </c>
      <c r="V713" s="149">
        <v>1.4349999999999998</v>
      </c>
    </row>
    <row r="714" spans="1:22" ht="18" customHeight="1" x14ac:dyDescent="0.35">
      <c r="A714" s="96">
        <v>23</v>
      </c>
      <c r="B714" s="177" t="s">
        <v>531</v>
      </c>
      <c r="C714" s="163"/>
      <c r="D714" s="93" t="s">
        <v>452</v>
      </c>
      <c r="E714" s="93" t="s">
        <v>533</v>
      </c>
      <c r="F714" s="94" t="s">
        <v>263</v>
      </c>
      <c r="G714" s="94" t="s">
        <v>407</v>
      </c>
      <c r="H714" s="95"/>
      <c r="I714" s="95"/>
      <c r="J714" s="160"/>
      <c r="K714" s="95">
        <v>0.3</v>
      </c>
      <c r="L714" s="95">
        <v>4.0999999999999996</v>
      </c>
      <c r="M714" s="160">
        <v>1.2299999999999998</v>
      </c>
      <c r="N714" s="179">
        <v>1.2299999999999998</v>
      </c>
      <c r="O714" s="96">
        <v>1</v>
      </c>
      <c r="P714" s="97">
        <v>450</v>
      </c>
      <c r="Q714" s="96">
        <v>1</v>
      </c>
      <c r="R714" s="161">
        <v>553.49999999999989</v>
      </c>
      <c r="S714" s="148" t="s">
        <v>153</v>
      </c>
      <c r="T714" s="164"/>
      <c r="U714" s="75" t="s">
        <v>157</v>
      </c>
      <c r="V714" s="149">
        <v>1.2299999999999998</v>
      </c>
    </row>
    <row r="715" spans="1:22" ht="18" customHeight="1" x14ac:dyDescent="0.35">
      <c r="A715" s="96">
        <v>1</v>
      </c>
      <c r="B715" s="177" t="s">
        <v>541</v>
      </c>
      <c r="C715" s="163"/>
      <c r="D715" s="93" t="s">
        <v>376</v>
      </c>
      <c r="E715" s="93" t="s">
        <v>542</v>
      </c>
      <c r="F715" s="94" t="s">
        <v>263</v>
      </c>
      <c r="G715" s="94" t="s">
        <v>407</v>
      </c>
      <c r="H715" s="95"/>
      <c r="I715" s="95"/>
      <c r="J715" s="160"/>
      <c r="K715" s="95">
        <v>0.35</v>
      </c>
      <c r="L715" s="95">
        <v>4.0999999999999996</v>
      </c>
      <c r="M715" s="160">
        <v>1.4349999999999998</v>
      </c>
      <c r="N715" s="179">
        <v>1.4349999999999998</v>
      </c>
      <c r="O715" s="96">
        <v>1</v>
      </c>
      <c r="P715" s="97">
        <v>450</v>
      </c>
      <c r="Q715" s="96">
        <v>1</v>
      </c>
      <c r="R715" s="161">
        <v>645.74999999999989</v>
      </c>
      <c r="S715" s="148" t="s">
        <v>153</v>
      </c>
      <c r="T715" s="103" t="s">
        <v>594</v>
      </c>
      <c r="U715" s="75" t="s">
        <v>157</v>
      </c>
      <c r="V715" s="149">
        <v>1.4349999999999998</v>
      </c>
    </row>
    <row r="716" spans="1:22" ht="18" customHeight="1" x14ac:dyDescent="0.35">
      <c r="A716" s="96">
        <v>2</v>
      </c>
      <c r="B716" s="177" t="s">
        <v>541</v>
      </c>
      <c r="C716" s="163"/>
      <c r="D716" s="93" t="s">
        <v>376</v>
      </c>
      <c r="E716" s="93" t="s">
        <v>542</v>
      </c>
      <c r="F716" s="94" t="s">
        <v>263</v>
      </c>
      <c r="G716" s="94" t="s">
        <v>407</v>
      </c>
      <c r="H716" s="95"/>
      <c r="I716" s="95"/>
      <c r="J716" s="160"/>
      <c r="K716" s="95">
        <v>0.3</v>
      </c>
      <c r="L716" s="95">
        <v>4.0999999999999996</v>
      </c>
      <c r="M716" s="160">
        <v>1.2299999999999998</v>
      </c>
      <c r="N716" s="179">
        <v>1.2299999999999998</v>
      </c>
      <c r="O716" s="96">
        <v>1</v>
      </c>
      <c r="P716" s="97">
        <v>450</v>
      </c>
      <c r="Q716" s="96">
        <v>1</v>
      </c>
      <c r="R716" s="161">
        <v>553.49999999999989</v>
      </c>
      <c r="S716" s="148" t="s">
        <v>153</v>
      </c>
      <c r="T716" s="164"/>
      <c r="U716" s="75" t="s">
        <v>157</v>
      </c>
      <c r="V716" s="149">
        <v>1.2299999999999998</v>
      </c>
    </row>
    <row r="717" spans="1:22" ht="18" customHeight="1" x14ac:dyDescent="0.35">
      <c r="A717" s="93">
        <v>6</v>
      </c>
      <c r="B717" s="145" t="s">
        <v>562</v>
      </c>
      <c r="C717" s="163">
        <v>6</v>
      </c>
      <c r="D717" s="93" t="s">
        <v>172</v>
      </c>
      <c r="E717" s="93" t="s">
        <v>563</v>
      </c>
      <c r="F717" s="94" t="s">
        <v>564</v>
      </c>
      <c r="G717" s="94" t="s">
        <v>151</v>
      </c>
      <c r="H717" s="95"/>
      <c r="I717" s="95"/>
      <c r="J717" s="160"/>
      <c r="K717" s="95">
        <v>1.1499999999999999</v>
      </c>
      <c r="L717" s="95">
        <v>2.2000000000000002</v>
      </c>
      <c r="M717" s="160">
        <v>2.5299999999999998</v>
      </c>
      <c r="N717" s="179">
        <v>1.8544096699999995</v>
      </c>
      <c r="O717" s="96">
        <v>2</v>
      </c>
      <c r="P717" s="97">
        <v>450</v>
      </c>
      <c r="Q717" s="96">
        <v>1</v>
      </c>
      <c r="R717" s="161">
        <v>1668.9687029999996</v>
      </c>
      <c r="S717" s="148" t="s">
        <v>153</v>
      </c>
      <c r="U717" s="75" t="s">
        <v>67</v>
      </c>
      <c r="V717" s="149">
        <v>3.7088193399999989</v>
      </c>
    </row>
    <row r="718" spans="1:22" ht="18" customHeight="1" x14ac:dyDescent="0.35">
      <c r="A718" s="93">
        <v>31</v>
      </c>
      <c r="B718" s="145" t="s">
        <v>562</v>
      </c>
      <c r="C718" s="163">
        <v>24</v>
      </c>
      <c r="D718" s="93" t="s">
        <v>172</v>
      </c>
      <c r="E718" s="93" t="s">
        <v>563</v>
      </c>
      <c r="F718" s="94" t="s">
        <v>565</v>
      </c>
      <c r="G718" s="94" t="s">
        <v>151</v>
      </c>
      <c r="H718" s="95"/>
      <c r="I718" s="95"/>
      <c r="J718" s="160"/>
      <c r="K718" s="95">
        <v>1.2</v>
      </c>
      <c r="L718" s="95">
        <v>1.45</v>
      </c>
      <c r="M718" s="160">
        <v>1.74</v>
      </c>
      <c r="N718" s="179">
        <v>1.2050000000000001</v>
      </c>
      <c r="O718" s="96">
        <v>2</v>
      </c>
      <c r="P718" s="97">
        <v>450</v>
      </c>
      <c r="Q718" s="96">
        <v>1</v>
      </c>
      <c r="R718" s="161">
        <v>1084.5</v>
      </c>
      <c r="S718" s="148" t="s">
        <v>153</v>
      </c>
      <c r="U718" s="75" t="s">
        <v>67</v>
      </c>
      <c r="V718" s="149">
        <v>2.41</v>
      </c>
    </row>
    <row r="719" spans="1:22" ht="18" customHeight="1" x14ac:dyDescent="0.35">
      <c r="A719" s="93">
        <v>38</v>
      </c>
      <c r="B719" s="145" t="s">
        <v>562</v>
      </c>
      <c r="C719" s="163">
        <v>28</v>
      </c>
      <c r="D719" s="93" t="s">
        <v>172</v>
      </c>
      <c r="E719" s="93" t="s">
        <v>563</v>
      </c>
      <c r="F719" s="94" t="s">
        <v>565</v>
      </c>
      <c r="G719" s="94" t="s">
        <v>151</v>
      </c>
      <c r="H719" s="95"/>
      <c r="I719" s="95"/>
      <c r="J719" s="160"/>
      <c r="K719" s="95">
        <v>2</v>
      </c>
      <c r="L719" s="95">
        <v>2.2000000000000002</v>
      </c>
      <c r="M719" s="160">
        <v>4.4000000000000004</v>
      </c>
      <c r="N719" s="179">
        <v>3.76</v>
      </c>
      <c r="O719" s="96">
        <v>2</v>
      </c>
      <c r="P719" s="97">
        <v>450</v>
      </c>
      <c r="Q719" s="96">
        <v>1</v>
      </c>
      <c r="R719" s="161">
        <v>3384</v>
      </c>
      <c r="S719" s="148" t="s">
        <v>153</v>
      </c>
      <c r="T719" s="164"/>
      <c r="U719" s="75" t="s">
        <v>67</v>
      </c>
      <c r="V719" s="149">
        <v>7.52</v>
      </c>
    </row>
    <row r="720" spans="1:22" ht="18" customHeight="1" x14ac:dyDescent="0.35">
      <c r="A720" s="93">
        <v>7</v>
      </c>
      <c r="B720" s="145" t="s">
        <v>566</v>
      </c>
      <c r="C720" s="163">
        <v>34</v>
      </c>
      <c r="D720" s="93" t="s">
        <v>172</v>
      </c>
      <c r="E720" s="93" t="s">
        <v>563</v>
      </c>
      <c r="F720" s="94" t="s">
        <v>78</v>
      </c>
      <c r="G720" s="94" t="s">
        <v>151</v>
      </c>
      <c r="H720" s="95"/>
      <c r="I720" s="95"/>
      <c r="J720" s="160"/>
      <c r="K720" s="95">
        <v>0.7</v>
      </c>
      <c r="L720" s="95">
        <v>2.4</v>
      </c>
      <c r="M720" s="160">
        <v>1.68</v>
      </c>
      <c r="N720" s="179">
        <v>1.3991165100000003</v>
      </c>
      <c r="O720" s="96">
        <v>1</v>
      </c>
      <c r="P720" s="97">
        <v>450</v>
      </c>
      <c r="Q720" s="96">
        <v>1</v>
      </c>
      <c r="R720" s="161">
        <v>629.60242950000008</v>
      </c>
      <c r="S720" s="148" t="s">
        <v>153</v>
      </c>
      <c r="U720" s="75" t="s">
        <v>67</v>
      </c>
      <c r="V720" s="149">
        <v>1.3991165100000003</v>
      </c>
    </row>
    <row r="723" spans="1:22" ht="18" customHeight="1" x14ac:dyDescent="0.35">
      <c r="A723" s="93">
        <v>6</v>
      </c>
      <c r="B723" s="145" t="s">
        <v>601</v>
      </c>
      <c r="C723" s="163"/>
      <c r="D723" s="93" t="s">
        <v>186</v>
      </c>
      <c r="E723" s="193" t="s">
        <v>602</v>
      </c>
      <c r="F723" s="94" t="s">
        <v>385</v>
      </c>
      <c r="G723" s="94" t="s">
        <v>603</v>
      </c>
      <c r="H723" s="95"/>
      <c r="I723" s="95"/>
      <c r="J723" s="160"/>
      <c r="K723" s="95">
        <v>0.3</v>
      </c>
      <c r="L723" s="95">
        <v>4.0999999999999996</v>
      </c>
      <c r="M723" s="160">
        <v>1.2299999999999998</v>
      </c>
      <c r="N723" s="192">
        <v>1.2299999999999998</v>
      </c>
      <c r="O723" s="96">
        <v>1</v>
      </c>
      <c r="P723" s="97">
        <v>450</v>
      </c>
      <c r="Q723" s="96">
        <v>1</v>
      </c>
      <c r="R723" s="161">
        <v>553.49999999999989</v>
      </c>
      <c r="S723" s="148" t="s">
        <v>153</v>
      </c>
      <c r="T723" s="164"/>
      <c r="U723" s="75" t="s">
        <v>157</v>
      </c>
      <c r="V723" s="149">
        <v>1.2299999999999998</v>
      </c>
    </row>
    <row r="724" spans="1:22" ht="18" customHeight="1" x14ac:dyDescent="0.35">
      <c r="A724" s="93">
        <v>7</v>
      </c>
      <c r="B724" s="145" t="s">
        <v>601</v>
      </c>
      <c r="C724" s="163"/>
      <c r="D724" s="93" t="s">
        <v>187</v>
      </c>
      <c r="E724" s="193" t="s">
        <v>602</v>
      </c>
      <c r="F724" s="94" t="s">
        <v>385</v>
      </c>
      <c r="G724" s="94" t="s">
        <v>603</v>
      </c>
      <c r="H724" s="95"/>
      <c r="I724" s="95"/>
      <c r="J724" s="178"/>
      <c r="K724" s="95">
        <v>0.35</v>
      </c>
      <c r="L724" s="95">
        <v>4.0999999999999996</v>
      </c>
      <c r="M724" s="160">
        <v>1.4349999999999998</v>
      </c>
      <c r="N724" s="192">
        <v>1.4349999999999998</v>
      </c>
      <c r="O724" s="96">
        <v>1</v>
      </c>
      <c r="P724" s="97">
        <v>450</v>
      </c>
      <c r="Q724" s="96">
        <v>1</v>
      </c>
      <c r="R724" s="161">
        <v>645.74999999999989</v>
      </c>
      <c r="S724" s="148" t="s">
        <v>153</v>
      </c>
      <c r="T724" s="164"/>
      <c r="U724" s="75" t="s">
        <v>157</v>
      </c>
      <c r="V724" s="149">
        <v>1.4349999999999998</v>
      </c>
    </row>
    <row r="725" spans="1:22" ht="18" customHeight="1" x14ac:dyDescent="0.35">
      <c r="A725" s="93">
        <v>13</v>
      </c>
      <c r="B725" s="145" t="s">
        <v>601</v>
      </c>
      <c r="C725" s="163"/>
      <c r="D725" s="93" t="s">
        <v>186</v>
      </c>
      <c r="E725" s="193" t="s">
        <v>602</v>
      </c>
      <c r="F725" s="94" t="s">
        <v>385</v>
      </c>
      <c r="G725" s="94" t="s">
        <v>603</v>
      </c>
      <c r="H725" s="95"/>
      <c r="I725" s="95"/>
      <c r="J725" s="178"/>
      <c r="K725" s="95">
        <v>0.35</v>
      </c>
      <c r="L725" s="95">
        <v>4.0999999999999996</v>
      </c>
      <c r="M725" s="160">
        <v>1.4349999999999998</v>
      </c>
      <c r="N725" s="192">
        <v>1.4349999999999998</v>
      </c>
      <c r="O725" s="96">
        <v>1</v>
      </c>
      <c r="P725" s="97">
        <v>450</v>
      </c>
      <c r="Q725" s="96">
        <v>1</v>
      </c>
      <c r="R725" s="161">
        <v>645.74999999999989</v>
      </c>
      <c r="S725" s="148" t="s">
        <v>153</v>
      </c>
      <c r="T725" s="164"/>
      <c r="U725" s="75" t="s">
        <v>157</v>
      </c>
      <c r="V725" s="149">
        <v>1.4349999999999998</v>
      </c>
    </row>
    <row r="726" spans="1:22" ht="18" customHeight="1" x14ac:dyDescent="0.35">
      <c r="A726" s="93">
        <v>14</v>
      </c>
      <c r="B726" s="145" t="s">
        <v>601</v>
      </c>
      <c r="C726" s="163"/>
      <c r="D726" s="93" t="s">
        <v>186</v>
      </c>
      <c r="E726" s="193" t="s">
        <v>602</v>
      </c>
      <c r="F726" s="94" t="s">
        <v>385</v>
      </c>
      <c r="G726" s="94" t="s">
        <v>603</v>
      </c>
      <c r="H726" s="95"/>
      <c r="I726" s="95"/>
      <c r="J726" s="160"/>
      <c r="K726" s="95">
        <v>0.3</v>
      </c>
      <c r="L726" s="95">
        <v>4.0999999999999996</v>
      </c>
      <c r="M726" s="160">
        <v>1.2299999999999998</v>
      </c>
      <c r="N726" s="192">
        <v>1.2299999999999998</v>
      </c>
      <c r="O726" s="96">
        <v>1</v>
      </c>
      <c r="P726" s="97">
        <v>450</v>
      </c>
      <c r="Q726" s="96">
        <v>1</v>
      </c>
      <c r="R726" s="161">
        <v>553.49999999999989</v>
      </c>
      <c r="S726" s="148" t="s">
        <v>153</v>
      </c>
      <c r="T726" s="164"/>
      <c r="U726" s="75" t="s">
        <v>157</v>
      </c>
      <c r="V726" s="149">
        <v>1.2299999999999998</v>
      </c>
    </row>
    <row r="727" spans="1:22" ht="18" customHeight="1" x14ac:dyDescent="0.35">
      <c r="A727" s="93">
        <v>24</v>
      </c>
      <c r="B727" s="145" t="s">
        <v>601</v>
      </c>
      <c r="C727" s="163"/>
      <c r="D727" s="93" t="s">
        <v>120</v>
      </c>
      <c r="E727" s="193" t="s">
        <v>602</v>
      </c>
      <c r="F727" s="94" t="s">
        <v>385</v>
      </c>
      <c r="G727" s="94" t="s">
        <v>603</v>
      </c>
      <c r="H727" s="95"/>
      <c r="I727" s="95"/>
      <c r="J727" s="160"/>
      <c r="K727" s="95">
        <v>0.3</v>
      </c>
      <c r="L727" s="95">
        <v>4.0999999999999996</v>
      </c>
      <c r="M727" s="160">
        <v>1.2299999999999998</v>
      </c>
      <c r="N727" s="192">
        <v>1.2299999999999998</v>
      </c>
      <c r="O727" s="96">
        <v>1</v>
      </c>
      <c r="P727" s="97">
        <v>450</v>
      </c>
      <c r="Q727" s="96">
        <v>1</v>
      </c>
      <c r="R727" s="161">
        <v>553.49999999999989</v>
      </c>
      <c r="S727" s="148" t="s">
        <v>153</v>
      </c>
      <c r="T727" s="164"/>
      <c r="U727" s="75" t="s">
        <v>157</v>
      </c>
      <c r="V727" s="149">
        <v>1.2299999999999998</v>
      </c>
    </row>
    <row r="728" spans="1:22" ht="18" customHeight="1" x14ac:dyDescent="0.35">
      <c r="A728" s="93">
        <v>24</v>
      </c>
      <c r="B728" s="145" t="s">
        <v>601</v>
      </c>
      <c r="C728" s="163"/>
      <c r="D728" s="93" t="s">
        <v>120</v>
      </c>
      <c r="E728" s="193" t="s">
        <v>602</v>
      </c>
      <c r="F728" s="94" t="s">
        <v>385</v>
      </c>
      <c r="G728" s="94" t="s">
        <v>603</v>
      </c>
      <c r="H728" s="95"/>
      <c r="I728" s="95"/>
      <c r="J728" s="178"/>
      <c r="K728" s="95">
        <v>0.35</v>
      </c>
      <c r="L728" s="95">
        <v>4.0999999999999996</v>
      </c>
      <c r="M728" s="160">
        <v>1.4349999999999998</v>
      </c>
      <c r="N728" s="192">
        <v>1.4349999999999998</v>
      </c>
      <c r="O728" s="96">
        <v>1</v>
      </c>
      <c r="P728" s="97">
        <v>450</v>
      </c>
      <c r="Q728" s="96">
        <v>1</v>
      </c>
      <c r="R728" s="161">
        <v>645.74999999999989</v>
      </c>
      <c r="S728" s="148" t="s">
        <v>153</v>
      </c>
      <c r="T728" s="164"/>
      <c r="U728" s="75" t="s">
        <v>157</v>
      </c>
      <c r="V728" s="149">
        <v>1.4349999999999998</v>
      </c>
    </row>
    <row r="729" spans="1:22" ht="18" customHeight="1" x14ac:dyDescent="0.35">
      <c r="A729" s="93">
        <v>8</v>
      </c>
      <c r="B729" s="145" t="s">
        <v>606</v>
      </c>
      <c r="C729" s="163"/>
      <c r="D729" s="93" t="s">
        <v>607</v>
      </c>
      <c r="E729" s="193" t="s">
        <v>602</v>
      </c>
      <c r="F729" s="94" t="s">
        <v>385</v>
      </c>
      <c r="G729" s="94" t="s">
        <v>603</v>
      </c>
      <c r="H729" s="95"/>
      <c r="I729" s="95"/>
      <c r="J729" s="160"/>
      <c r="K729" s="95">
        <v>0.35</v>
      </c>
      <c r="L729" s="95">
        <v>4.0999999999999996</v>
      </c>
      <c r="M729" s="160">
        <v>1.4349999999999998</v>
      </c>
      <c r="N729" s="192">
        <v>1.4349999999999998</v>
      </c>
      <c r="O729" s="96">
        <v>1</v>
      </c>
      <c r="P729" s="97">
        <v>450</v>
      </c>
      <c r="Q729" s="96">
        <v>1</v>
      </c>
      <c r="R729" s="161">
        <v>645.74999999999989</v>
      </c>
      <c r="S729" s="148" t="s">
        <v>153</v>
      </c>
      <c r="T729" s="164"/>
      <c r="U729" s="75" t="s">
        <v>157</v>
      </c>
      <c r="V729" s="149">
        <v>1.4349999999999998</v>
      </c>
    </row>
    <row r="730" spans="1:22" ht="18" customHeight="1" x14ac:dyDescent="0.35">
      <c r="A730" s="93">
        <v>9</v>
      </c>
      <c r="B730" s="145" t="s">
        <v>606</v>
      </c>
      <c r="C730" s="163"/>
      <c r="D730" s="93" t="s">
        <v>607</v>
      </c>
      <c r="E730" s="193" t="s">
        <v>602</v>
      </c>
      <c r="F730" s="94" t="s">
        <v>385</v>
      </c>
      <c r="G730" s="94" t="s">
        <v>603</v>
      </c>
      <c r="H730" s="95"/>
      <c r="I730" s="95"/>
      <c r="J730" s="178"/>
      <c r="K730" s="95">
        <v>0.3</v>
      </c>
      <c r="L730" s="95">
        <v>4.0999999999999996</v>
      </c>
      <c r="M730" s="160">
        <v>1.2299999999999998</v>
      </c>
      <c r="N730" s="192">
        <v>1.2299999999999998</v>
      </c>
      <c r="O730" s="96">
        <v>1</v>
      </c>
      <c r="P730" s="97">
        <v>450</v>
      </c>
      <c r="Q730" s="96">
        <v>1</v>
      </c>
      <c r="R730" s="161">
        <v>553.49999999999989</v>
      </c>
      <c r="S730" s="148" t="s">
        <v>153</v>
      </c>
      <c r="T730" s="164"/>
      <c r="U730" s="75" t="s">
        <v>157</v>
      </c>
      <c r="V730" s="149">
        <v>1.2299999999999998</v>
      </c>
    </row>
    <row r="731" spans="1:22" ht="18" customHeight="1" x14ac:dyDescent="0.35">
      <c r="A731" s="93">
        <v>15</v>
      </c>
      <c r="B731" s="145" t="s">
        <v>606</v>
      </c>
      <c r="C731" s="163"/>
      <c r="D731" s="93" t="s">
        <v>608</v>
      </c>
      <c r="E731" s="193" t="s">
        <v>602</v>
      </c>
      <c r="F731" s="94" t="s">
        <v>385</v>
      </c>
      <c r="G731" s="94" t="s">
        <v>603</v>
      </c>
      <c r="H731" s="95"/>
      <c r="I731" s="95"/>
      <c r="J731" s="178"/>
      <c r="K731" s="95">
        <v>0.35</v>
      </c>
      <c r="L731" s="95">
        <v>4.0999999999999996</v>
      </c>
      <c r="M731" s="160">
        <v>1.4349999999999998</v>
      </c>
      <c r="N731" s="192">
        <v>1.4349999999999998</v>
      </c>
      <c r="O731" s="96">
        <v>1</v>
      </c>
      <c r="P731" s="97">
        <v>450</v>
      </c>
      <c r="Q731" s="96">
        <v>1</v>
      </c>
      <c r="R731" s="161">
        <v>645.74999999999989</v>
      </c>
      <c r="S731" s="148" t="s">
        <v>153</v>
      </c>
      <c r="T731" s="164"/>
      <c r="U731" s="75" t="s">
        <v>157</v>
      </c>
      <c r="V731" s="149">
        <v>1.4349999999999998</v>
      </c>
    </row>
    <row r="732" spans="1:22" ht="18" customHeight="1" x14ac:dyDescent="0.35">
      <c r="A732" s="93">
        <v>16</v>
      </c>
      <c r="B732" s="145" t="s">
        <v>606</v>
      </c>
      <c r="C732" s="163"/>
      <c r="D732" s="93" t="s">
        <v>608</v>
      </c>
      <c r="E732" s="193" t="s">
        <v>602</v>
      </c>
      <c r="F732" s="94" t="s">
        <v>385</v>
      </c>
      <c r="G732" s="94" t="s">
        <v>603</v>
      </c>
      <c r="H732" s="95"/>
      <c r="I732" s="95"/>
      <c r="J732" s="160"/>
      <c r="K732" s="95">
        <v>0.3</v>
      </c>
      <c r="L732" s="95">
        <v>4.0999999999999996</v>
      </c>
      <c r="M732" s="160">
        <v>1.2299999999999998</v>
      </c>
      <c r="N732" s="192">
        <v>1.2299999999999998</v>
      </c>
      <c r="O732" s="96">
        <v>1</v>
      </c>
      <c r="P732" s="97">
        <v>450</v>
      </c>
      <c r="Q732" s="96">
        <v>1</v>
      </c>
      <c r="R732" s="161">
        <v>553.49999999999989</v>
      </c>
      <c r="S732" s="148" t="s">
        <v>153</v>
      </c>
      <c r="T732" s="164"/>
      <c r="U732" s="75" t="s">
        <v>157</v>
      </c>
      <c r="V732" s="149">
        <v>1.2299999999999998</v>
      </c>
    </row>
    <row r="733" spans="1:22" ht="18" customHeight="1" x14ac:dyDescent="0.35">
      <c r="A733" s="93">
        <v>7</v>
      </c>
      <c r="B733" s="145" t="s">
        <v>609</v>
      </c>
      <c r="C733" s="163"/>
      <c r="D733" s="93" t="s">
        <v>178</v>
      </c>
      <c r="E733" s="193" t="s">
        <v>610</v>
      </c>
      <c r="F733" s="94" t="s">
        <v>385</v>
      </c>
      <c r="G733" s="94" t="s">
        <v>603</v>
      </c>
      <c r="H733" s="95"/>
      <c r="I733" s="95"/>
      <c r="J733" s="160"/>
      <c r="K733" s="95">
        <v>0.35</v>
      </c>
      <c r="L733" s="95">
        <v>4.0999999999999996</v>
      </c>
      <c r="M733" s="160">
        <v>1.4349999999999998</v>
      </c>
      <c r="N733" s="192">
        <v>1.4349999999999998</v>
      </c>
      <c r="O733" s="96">
        <v>1</v>
      </c>
      <c r="P733" s="97">
        <v>450</v>
      </c>
      <c r="Q733" s="96">
        <v>1</v>
      </c>
      <c r="R733" s="161">
        <v>645.74999999999989</v>
      </c>
      <c r="S733" s="148" t="s">
        <v>153</v>
      </c>
      <c r="T733" s="164"/>
      <c r="U733" s="75" t="s">
        <v>157</v>
      </c>
      <c r="V733" s="149">
        <v>1.4349999999999998</v>
      </c>
    </row>
    <row r="734" spans="1:22" ht="18" customHeight="1" x14ac:dyDescent="0.35">
      <c r="A734" s="93">
        <v>8</v>
      </c>
      <c r="B734" s="145" t="s">
        <v>609</v>
      </c>
      <c r="C734" s="163"/>
      <c r="D734" s="93" t="s">
        <v>178</v>
      </c>
      <c r="E734" s="193" t="s">
        <v>610</v>
      </c>
      <c r="F734" s="94" t="s">
        <v>385</v>
      </c>
      <c r="G734" s="94" t="s">
        <v>603</v>
      </c>
      <c r="H734" s="95"/>
      <c r="I734" s="95"/>
      <c r="J734" s="178"/>
      <c r="K734" s="95">
        <v>0.3</v>
      </c>
      <c r="L734" s="95">
        <v>4.0999999999999996</v>
      </c>
      <c r="M734" s="160">
        <v>1.2299999999999998</v>
      </c>
      <c r="N734" s="192">
        <v>1.2299999999999998</v>
      </c>
      <c r="O734" s="96">
        <v>1</v>
      </c>
      <c r="P734" s="97">
        <v>450</v>
      </c>
      <c r="Q734" s="96">
        <v>1</v>
      </c>
      <c r="R734" s="161">
        <v>553.49999999999989</v>
      </c>
      <c r="S734" s="148" t="s">
        <v>153</v>
      </c>
      <c r="T734" s="164"/>
      <c r="U734" s="75" t="s">
        <v>157</v>
      </c>
      <c r="V734" s="149">
        <v>1.2299999999999998</v>
      </c>
    </row>
    <row r="735" spans="1:22" ht="18" customHeight="1" x14ac:dyDescent="0.35">
      <c r="A735" s="93">
        <v>17</v>
      </c>
      <c r="B735" s="145" t="s">
        <v>609</v>
      </c>
      <c r="C735" s="163"/>
      <c r="D735" s="93" t="s">
        <v>285</v>
      </c>
      <c r="E735" s="193" t="s">
        <v>610</v>
      </c>
      <c r="F735" s="94" t="s">
        <v>385</v>
      </c>
      <c r="G735" s="94" t="s">
        <v>603</v>
      </c>
      <c r="H735" s="95"/>
      <c r="I735" s="95"/>
      <c r="J735" s="178"/>
      <c r="K735" s="95">
        <v>0.35</v>
      </c>
      <c r="L735" s="95">
        <v>4.0999999999999996</v>
      </c>
      <c r="M735" s="160">
        <v>1.4349999999999998</v>
      </c>
      <c r="N735" s="192">
        <v>1.4349999999999998</v>
      </c>
      <c r="O735" s="96">
        <v>1</v>
      </c>
      <c r="P735" s="97">
        <v>450</v>
      </c>
      <c r="Q735" s="96">
        <v>1</v>
      </c>
      <c r="R735" s="161">
        <v>645.74999999999989</v>
      </c>
      <c r="S735" s="148" t="s">
        <v>153</v>
      </c>
      <c r="T735" s="164"/>
      <c r="U735" s="75" t="s">
        <v>157</v>
      </c>
      <c r="V735" s="149">
        <v>1.4349999999999998</v>
      </c>
    </row>
    <row r="736" spans="1:22" ht="18" customHeight="1" x14ac:dyDescent="0.35">
      <c r="A736" s="93">
        <v>18</v>
      </c>
      <c r="B736" s="145" t="s">
        <v>609</v>
      </c>
      <c r="C736" s="163"/>
      <c r="D736" s="93" t="s">
        <v>285</v>
      </c>
      <c r="E736" s="193" t="s">
        <v>610</v>
      </c>
      <c r="F736" s="94" t="s">
        <v>385</v>
      </c>
      <c r="G736" s="94" t="s">
        <v>603</v>
      </c>
      <c r="H736" s="95"/>
      <c r="I736" s="95"/>
      <c r="J736" s="160"/>
      <c r="K736" s="95">
        <v>0.3</v>
      </c>
      <c r="L736" s="95">
        <v>4.0999999999999996</v>
      </c>
      <c r="M736" s="160">
        <v>1.2299999999999998</v>
      </c>
      <c r="N736" s="192">
        <v>1.2299999999999998</v>
      </c>
      <c r="O736" s="96">
        <v>1</v>
      </c>
      <c r="P736" s="97">
        <v>450</v>
      </c>
      <c r="Q736" s="96">
        <v>1</v>
      </c>
      <c r="R736" s="161">
        <v>553.49999999999989</v>
      </c>
      <c r="S736" s="148" t="s">
        <v>153</v>
      </c>
      <c r="T736" s="164"/>
      <c r="U736" s="75" t="s">
        <v>157</v>
      </c>
      <c r="V736" s="149">
        <v>1.2299999999999998</v>
      </c>
    </row>
    <row r="737" spans="1:22" ht="18" customHeight="1" x14ac:dyDescent="0.35">
      <c r="A737" s="93">
        <v>6</v>
      </c>
      <c r="B737" s="145" t="s">
        <v>611</v>
      </c>
      <c r="C737" s="163"/>
      <c r="D737" s="93" t="s">
        <v>188</v>
      </c>
      <c r="E737" s="193" t="s">
        <v>610</v>
      </c>
      <c r="F737" s="94" t="s">
        <v>385</v>
      </c>
      <c r="G737" s="94" t="s">
        <v>603</v>
      </c>
      <c r="H737" s="95"/>
      <c r="I737" s="95"/>
      <c r="J737" s="160"/>
      <c r="K737" s="95">
        <v>0.35</v>
      </c>
      <c r="L737" s="95">
        <v>4.0999999999999996</v>
      </c>
      <c r="M737" s="160">
        <v>1.4349999999999998</v>
      </c>
      <c r="N737" s="192">
        <v>1.4349999999999998</v>
      </c>
      <c r="O737" s="96">
        <v>1</v>
      </c>
      <c r="P737" s="97">
        <v>450</v>
      </c>
      <c r="Q737" s="96">
        <v>1</v>
      </c>
      <c r="R737" s="161">
        <v>645.74999999999989</v>
      </c>
      <c r="S737" s="148" t="s">
        <v>153</v>
      </c>
      <c r="T737" s="164"/>
      <c r="U737" s="75" t="s">
        <v>157</v>
      </c>
      <c r="V737" s="149">
        <v>1.4349999999999998</v>
      </c>
    </row>
    <row r="738" spans="1:22" ht="18" customHeight="1" x14ac:dyDescent="0.35">
      <c r="A738" s="93">
        <v>7</v>
      </c>
      <c r="B738" s="145" t="s">
        <v>611</v>
      </c>
      <c r="C738" s="163"/>
      <c r="D738" s="93" t="s">
        <v>188</v>
      </c>
      <c r="E738" s="193" t="s">
        <v>610</v>
      </c>
      <c r="F738" s="94" t="s">
        <v>385</v>
      </c>
      <c r="G738" s="94" t="s">
        <v>603</v>
      </c>
      <c r="H738" s="95"/>
      <c r="I738" s="95"/>
      <c r="J738" s="178"/>
      <c r="K738" s="95">
        <v>0.3</v>
      </c>
      <c r="L738" s="95">
        <v>4.0999999999999996</v>
      </c>
      <c r="M738" s="160">
        <v>1.2299999999999998</v>
      </c>
      <c r="N738" s="192">
        <v>1.2299999999999998</v>
      </c>
      <c r="O738" s="96">
        <v>1</v>
      </c>
      <c r="P738" s="97">
        <v>450</v>
      </c>
      <c r="Q738" s="96">
        <v>1</v>
      </c>
      <c r="R738" s="161">
        <v>553.49999999999989</v>
      </c>
      <c r="S738" s="148" t="s">
        <v>153</v>
      </c>
      <c r="T738" s="164"/>
      <c r="U738" s="75" t="s">
        <v>157</v>
      </c>
      <c r="V738" s="149">
        <v>1.2299999999999998</v>
      </c>
    </row>
    <row r="739" spans="1:22" ht="18" customHeight="1" x14ac:dyDescent="0.35">
      <c r="A739" s="93">
        <v>13</v>
      </c>
      <c r="B739" s="145" t="s">
        <v>611</v>
      </c>
      <c r="C739" s="163"/>
      <c r="D739" s="93" t="s">
        <v>172</v>
      </c>
      <c r="E739" s="193" t="s">
        <v>610</v>
      </c>
      <c r="F739" s="94" t="s">
        <v>385</v>
      </c>
      <c r="G739" s="94" t="s">
        <v>603</v>
      </c>
      <c r="H739" s="95"/>
      <c r="I739" s="95"/>
      <c r="J739" s="178"/>
      <c r="K739" s="95">
        <v>0.35</v>
      </c>
      <c r="L739" s="95">
        <v>4.0999999999999996</v>
      </c>
      <c r="M739" s="160">
        <v>1.4349999999999998</v>
      </c>
      <c r="N739" s="192">
        <v>1.4349999999999998</v>
      </c>
      <c r="O739" s="96">
        <v>1</v>
      </c>
      <c r="P739" s="97">
        <v>450</v>
      </c>
      <c r="Q739" s="96">
        <v>1</v>
      </c>
      <c r="R739" s="161">
        <v>645.74999999999989</v>
      </c>
      <c r="S739" s="148" t="s">
        <v>153</v>
      </c>
      <c r="T739" s="164"/>
      <c r="U739" s="75" t="s">
        <v>157</v>
      </c>
      <c r="V739" s="149">
        <v>1.4349999999999998</v>
      </c>
    </row>
    <row r="740" spans="1:22" ht="18" customHeight="1" x14ac:dyDescent="0.35">
      <c r="A740" s="93">
        <v>14</v>
      </c>
      <c r="B740" s="145" t="s">
        <v>611</v>
      </c>
      <c r="C740" s="163"/>
      <c r="D740" s="93" t="s">
        <v>172</v>
      </c>
      <c r="E740" s="193" t="s">
        <v>610</v>
      </c>
      <c r="F740" s="94" t="s">
        <v>385</v>
      </c>
      <c r="G740" s="94" t="s">
        <v>603</v>
      </c>
      <c r="H740" s="95"/>
      <c r="I740" s="95"/>
      <c r="J740" s="160"/>
      <c r="K740" s="95">
        <v>0.3</v>
      </c>
      <c r="L740" s="95">
        <v>4.0999999999999996</v>
      </c>
      <c r="M740" s="160">
        <v>1.2299999999999998</v>
      </c>
      <c r="N740" s="192">
        <v>1.2299999999999998</v>
      </c>
      <c r="O740" s="96">
        <v>1</v>
      </c>
      <c r="P740" s="97">
        <v>450</v>
      </c>
      <c r="Q740" s="96">
        <v>1</v>
      </c>
      <c r="R740" s="161">
        <v>553.49999999999989</v>
      </c>
      <c r="S740" s="148" t="s">
        <v>153</v>
      </c>
      <c r="T740" s="164"/>
      <c r="U740" s="75" t="s">
        <v>157</v>
      </c>
      <c r="V740" s="149">
        <v>1.2299999999999998</v>
      </c>
    </row>
    <row r="741" spans="1:22" ht="18" customHeight="1" x14ac:dyDescent="0.35">
      <c r="A741" s="93">
        <v>7</v>
      </c>
      <c r="B741" s="145" t="s">
        <v>612</v>
      </c>
      <c r="C741" s="163"/>
      <c r="D741" s="93" t="s">
        <v>72</v>
      </c>
      <c r="E741" s="193" t="s">
        <v>610</v>
      </c>
      <c r="F741" s="94" t="s">
        <v>385</v>
      </c>
      <c r="G741" s="94" t="s">
        <v>603</v>
      </c>
      <c r="H741" s="95"/>
      <c r="I741" s="95"/>
      <c r="J741" s="178"/>
      <c r="K741" s="95">
        <v>0.35</v>
      </c>
      <c r="L741" s="95">
        <v>4.0999999999999996</v>
      </c>
      <c r="M741" s="160">
        <v>1.4349999999999998</v>
      </c>
      <c r="N741" s="192">
        <v>1.4349999999999998</v>
      </c>
      <c r="O741" s="96">
        <v>1</v>
      </c>
      <c r="P741" s="97">
        <v>450</v>
      </c>
      <c r="Q741" s="96">
        <v>1</v>
      </c>
      <c r="R741" s="161">
        <v>645.74999999999989</v>
      </c>
      <c r="S741" s="148" t="s">
        <v>153</v>
      </c>
      <c r="T741" s="125" t="s">
        <v>612</v>
      </c>
      <c r="U741" s="75" t="s">
        <v>157</v>
      </c>
      <c r="V741" s="149">
        <v>1.4349999999999998</v>
      </c>
    </row>
    <row r="742" spans="1:22" ht="18" customHeight="1" x14ac:dyDescent="0.35">
      <c r="A742" s="93">
        <v>8</v>
      </c>
      <c r="B742" s="145" t="s">
        <v>612</v>
      </c>
      <c r="C742" s="163"/>
      <c r="D742" s="93" t="s">
        <v>72</v>
      </c>
      <c r="E742" s="193" t="s">
        <v>610</v>
      </c>
      <c r="F742" s="94" t="s">
        <v>385</v>
      </c>
      <c r="G742" s="94" t="s">
        <v>603</v>
      </c>
      <c r="H742" s="95"/>
      <c r="I742" s="95"/>
      <c r="J742" s="160"/>
      <c r="K742" s="95">
        <v>0.3</v>
      </c>
      <c r="L742" s="95">
        <v>4.0999999999999996</v>
      </c>
      <c r="M742" s="160">
        <v>1.2299999999999998</v>
      </c>
      <c r="N742" s="192">
        <v>1.2299999999999998</v>
      </c>
      <c r="O742" s="96">
        <v>1</v>
      </c>
      <c r="P742" s="97">
        <v>450</v>
      </c>
      <c r="Q742" s="96">
        <v>1</v>
      </c>
      <c r="R742" s="161">
        <v>553.49999999999989</v>
      </c>
      <c r="S742" s="148" t="s">
        <v>153</v>
      </c>
      <c r="T742" s="125" t="s">
        <v>612</v>
      </c>
      <c r="U742" s="75" t="s">
        <v>157</v>
      </c>
      <c r="V742" s="149">
        <v>1.2299999999999998</v>
      </c>
    </row>
    <row r="743" spans="1:22" ht="18" customHeight="1" x14ac:dyDescent="0.35">
      <c r="A743" s="93">
        <v>15</v>
      </c>
      <c r="B743" s="145" t="s">
        <v>612</v>
      </c>
      <c r="C743" s="163"/>
      <c r="D743" s="93" t="s">
        <v>70</v>
      </c>
      <c r="E743" s="193" t="s">
        <v>610</v>
      </c>
      <c r="F743" s="94" t="s">
        <v>385</v>
      </c>
      <c r="G743" s="94" t="s">
        <v>603</v>
      </c>
      <c r="H743" s="95"/>
      <c r="I743" s="95"/>
      <c r="J743" s="178"/>
      <c r="K743" s="95">
        <v>0.35</v>
      </c>
      <c r="L743" s="95">
        <v>4.0999999999999996</v>
      </c>
      <c r="M743" s="160">
        <v>1.4349999999999998</v>
      </c>
      <c r="N743" s="192">
        <v>1.4349999999999998</v>
      </c>
      <c r="O743" s="96">
        <v>1</v>
      </c>
      <c r="P743" s="97">
        <v>450</v>
      </c>
      <c r="Q743" s="96">
        <v>1</v>
      </c>
      <c r="R743" s="161">
        <v>645.74999999999989</v>
      </c>
      <c r="S743" s="148" t="s">
        <v>153</v>
      </c>
      <c r="T743" s="125" t="s">
        <v>612</v>
      </c>
      <c r="U743" s="75" t="s">
        <v>157</v>
      </c>
      <c r="V743" s="149">
        <v>1.4349999999999998</v>
      </c>
    </row>
    <row r="744" spans="1:22" ht="18" customHeight="1" x14ac:dyDescent="0.35">
      <c r="A744" s="93">
        <v>16</v>
      </c>
      <c r="B744" s="145" t="s">
        <v>612</v>
      </c>
      <c r="C744" s="163"/>
      <c r="D744" s="93" t="s">
        <v>70</v>
      </c>
      <c r="E744" s="193" t="s">
        <v>610</v>
      </c>
      <c r="F744" s="94" t="s">
        <v>385</v>
      </c>
      <c r="G744" s="94" t="s">
        <v>603</v>
      </c>
      <c r="H744" s="95"/>
      <c r="I744" s="95"/>
      <c r="J744" s="160"/>
      <c r="K744" s="95">
        <v>0.3</v>
      </c>
      <c r="L744" s="95">
        <v>4.0999999999999996</v>
      </c>
      <c r="M744" s="160">
        <v>1.2299999999999998</v>
      </c>
      <c r="N744" s="192">
        <v>1.2299999999999998</v>
      </c>
      <c r="O744" s="96">
        <v>1</v>
      </c>
      <c r="P744" s="97">
        <v>450</v>
      </c>
      <c r="Q744" s="96">
        <v>1</v>
      </c>
      <c r="R744" s="161">
        <v>553.49999999999989</v>
      </c>
      <c r="S744" s="148" t="s">
        <v>153</v>
      </c>
      <c r="T744" s="125" t="s">
        <v>612</v>
      </c>
      <c r="U744" s="75" t="s">
        <v>157</v>
      </c>
      <c r="V744" s="149">
        <v>1.2299999999999998</v>
      </c>
    </row>
    <row r="745" spans="1:22" ht="18" customHeight="1" x14ac:dyDescent="0.35">
      <c r="A745" s="93">
        <v>6</v>
      </c>
      <c r="B745" s="145" t="s">
        <v>613</v>
      </c>
      <c r="C745" s="163"/>
      <c r="D745" s="93" t="s">
        <v>80</v>
      </c>
      <c r="E745" s="193" t="s">
        <v>610</v>
      </c>
      <c r="F745" s="94" t="s">
        <v>385</v>
      </c>
      <c r="G745" s="94" t="s">
        <v>603</v>
      </c>
      <c r="H745" s="95"/>
      <c r="I745" s="95"/>
      <c r="J745" s="178"/>
      <c r="K745" s="95">
        <v>0.35</v>
      </c>
      <c r="L745" s="95">
        <v>4.0999999999999996</v>
      </c>
      <c r="M745" s="160">
        <v>1.4349999999999998</v>
      </c>
      <c r="N745" s="192">
        <v>1.4349999999999998</v>
      </c>
      <c r="O745" s="96">
        <v>1</v>
      </c>
      <c r="P745" s="97">
        <v>450</v>
      </c>
      <c r="Q745" s="96">
        <v>1</v>
      </c>
      <c r="R745" s="161">
        <v>645.74999999999989</v>
      </c>
      <c r="S745" s="148" t="s">
        <v>153</v>
      </c>
      <c r="T745" s="125" t="s">
        <v>613</v>
      </c>
      <c r="U745" s="75" t="s">
        <v>157</v>
      </c>
      <c r="V745" s="149">
        <v>1.4349999999999998</v>
      </c>
    </row>
    <row r="746" spans="1:22" ht="18" customHeight="1" x14ac:dyDescent="0.35">
      <c r="A746" s="93">
        <v>7</v>
      </c>
      <c r="B746" s="145" t="s">
        <v>613</v>
      </c>
      <c r="C746" s="163"/>
      <c r="D746" s="93" t="s">
        <v>80</v>
      </c>
      <c r="E746" s="193" t="s">
        <v>610</v>
      </c>
      <c r="F746" s="94" t="s">
        <v>385</v>
      </c>
      <c r="G746" s="94" t="s">
        <v>603</v>
      </c>
      <c r="H746" s="95"/>
      <c r="I746" s="95"/>
      <c r="J746" s="160"/>
      <c r="K746" s="95">
        <v>0.3</v>
      </c>
      <c r="L746" s="95">
        <v>4.0999999999999996</v>
      </c>
      <c r="M746" s="160">
        <v>1.2299999999999998</v>
      </c>
      <c r="N746" s="192">
        <v>1.2299999999999998</v>
      </c>
      <c r="O746" s="96">
        <v>1</v>
      </c>
      <c r="P746" s="97">
        <v>450</v>
      </c>
      <c r="Q746" s="96">
        <v>1</v>
      </c>
      <c r="R746" s="161">
        <v>553.49999999999989</v>
      </c>
      <c r="S746" s="148" t="s">
        <v>153</v>
      </c>
      <c r="T746" s="125" t="s">
        <v>613</v>
      </c>
      <c r="U746" s="75" t="s">
        <v>157</v>
      </c>
      <c r="V746" s="149">
        <v>1.2299999999999998</v>
      </c>
    </row>
    <row r="747" spans="1:22" ht="18" customHeight="1" x14ac:dyDescent="0.35">
      <c r="A747" s="93">
        <v>13</v>
      </c>
      <c r="B747" s="145" t="s">
        <v>613</v>
      </c>
      <c r="C747" s="163"/>
      <c r="D747" s="93" t="s">
        <v>124</v>
      </c>
      <c r="E747" s="193" t="s">
        <v>610</v>
      </c>
      <c r="F747" s="94" t="s">
        <v>385</v>
      </c>
      <c r="G747" s="94" t="s">
        <v>603</v>
      </c>
      <c r="H747" s="95"/>
      <c r="I747" s="95"/>
      <c r="J747" s="178"/>
      <c r="K747" s="95">
        <v>0.35</v>
      </c>
      <c r="L747" s="95">
        <v>4.0999999999999996</v>
      </c>
      <c r="M747" s="160">
        <v>1.4349999999999998</v>
      </c>
      <c r="N747" s="192">
        <v>1.4349999999999998</v>
      </c>
      <c r="O747" s="96">
        <v>1</v>
      </c>
      <c r="P747" s="97">
        <v>450</v>
      </c>
      <c r="Q747" s="96">
        <v>1</v>
      </c>
      <c r="R747" s="161">
        <v>645.74999999999989</v>
      </c>
      <c r="S747" s="148" t="s">
        <v>153</v>
      </c>
      <c r="T747" s="125" t="s">
        <v>613</v>
      </c>
      <c r="U747" s="75" t="s">
        <v>157</v>
      </c>
      <c r="V747" s="149">
        <v>1.4349999999999998</v>
      </c>
    </row>
    <row r="748" spans="1:22" ht="18" customHeight="1" x14ac:dyDescent="0.35">
      <c r="A748" s="93">
        <v>14</v>
      </c>
      <c r="B748" s="145" t="s">
        <v>613</v>
      </c>
      <c r="C748" s="163"/>
      <c r="D748" s="93" t="s">
        <v>124</v>
      </c>
      <c r="E748" s="193" t="s">
        <v>610</v>
      </c>
      <c r="F748" s="94" t="s">
        <v>385</v>
      </c>
      <c r="G748" s="94" t="s">
        <v>603</v>
      </c>
      <c r="H748" s="95"/>
      <c r="I748" s="95"/>
      <c r="J748" s="160"/>
      <c r="K748" s="95">
        <v>0.3</v>
      </c>
      <c r="L748" s="95">
        <v>4.0999999999999996</v>
      </c>
      <c r="M748" s="160">
        <v>1.2299999999999998</v>
      </c>
      <c r="N748" s="192">
        <v>1.2299999999999998</v>
      </c>
      <c r="O748" s="96">
        <v>1</v>
      </c>
      <c r="P748" s="97">
        <v>450</v>
      </c>
      <c r="Q748" s="96">
        <v>1</v>
      </c>
      <c r="R748" s="161">
        <v>553.49999999999989</v>
      </c>
      <c r="S748" s="148" t="s">
        <v>153</v>
      </c>
      <c r="T748" s="125" t="s">
        <v>613</v>
      </c>
      <c r="U748" s="75" t="s">
        <v>157</v>
      </c>
      <c r="V748" s="149">
        <v>1.2299999999999998</v>
      </c>
    </row>
    <row r="749" spans="1:22" ht="18" customHeight="1" x14ac:dyDescent="0.35">
      <c r="A749" s="93">
        <v>6</v>
      </c>
      <c r="B749" s="145" t="s">
        <v>614</v>
      </c>
      <c r="C749" s="163"/>
      <c r="D749" s="93" t="s">
        <v>615</v>
      </c>
      <c r="E749" s="193" t="s">
        <v>616</v>
      </c>
      <c r="F749" s="94" t="s">
        <v>385</v>
      </c>
      <c r="G749" s="94" t="s">
        <v>603</v>
      </c>
      <c r="H749" s="95"/>
      <c r="I749" s="95"/>
      <c r="J749" s="178"/>
      <c r="K749" s="95">
        <v>0.35</v>
      </c>
      <c r="L749" s="95">
        <v>4.0999999999999996</v>
      </c>
      <c r="M749" s="160">
        <v>1.4349999999999998</v>
      </c>
      <c r="N749" s="192">
        <v>1.4349999999999998</v>
      </c>
      <c r="O749" s="96">
        <v>1</v>
      </c>
      <c r="P749" s="97">
        <v>450</v>
      </c>
      <c r="Q749" s="96">
        <v>1</v>
      </c>
      <c r="R749" s="161">
        <v>645.74999999999989</v>
      </c>
      <c r="S749" s="148" t="s">
        <v>153</v>
      </c>
      <c r="T749" s="103" t="s">
        <v>614</v>
      </c>
      <c r="U749" s="75" t="s">
        <v>157</v>
      </c>
      <c r="V749" s="149">
        <v>1.4349999999999998</v>
      </c>
    </row>
    <row r="750" spans="1:22" ht="18" customHeight="1" x14ac:dyDescent="0.35">
      <c r="A750" s="93">
        <v>7</v>
      </c>
      <c r="B750" s="145" t="s">
        <v>614</v>
      </c>
      <c r="C750" s="163"/>
      <c r="D750" s="93" t="s">
        <v>615</v>
      </c>
      <c r="E750" s="193" t="s">
        <v>616</v>
      </c>
      <c r="F750" s="94" t="s">
        <v>385</v>
      </c>
      <c r="G750" s="94" t="s">
        <v>603</v>
      </c>
      <c r="H750" s="95"/>
      <c r="I750" s="95"/>
      <c r="J750" s="160"/>
      <c r="K750" s="95">
        <v>0.3</v>
      </c>
      <c r="L750" s="95">
        <v>4.0999999999999996</v>
      </c>
      <c r="M750" s="160">
        <v>1.2299999999999998</v>
      </c>
      <c r="N750" s="192">
        <v>1.2299999999999998</v>
      </c>
      <c r="O750" s="96">
        <v>1</v>
      </c>
      <c r="P750" s="97">
        <v>450</v>
      </c>
      <c r="Q750" s="96">
        <v>1</v>
      </c>
      <c r="R750" s="161">
        <v>553.49999999999989</v>
      </c>
      <c r="S750" s="148" t="s">
        <v>153</v>
      </c>
      <c r="T750" s="103" t="s">
        <v>614</v>
      </c>
      <c r="U750" s="75" t="s">
        <v>157</v>
      </c>
      <c r="V750" s="149">
        <v>1.2299999999999998</v>
      </c>
    </row>
    <row r="751" spans="1:22" ht="18" customHeight="1" x14ac:dyDescent="0.35">
      <c r="A751" s="93">
        <v>13</v>
      </c>
      <c r="B751" s="145" t="s">
        <v>614</v>
      </c>
      <c r="C751" s="163"/>
      <c r="D751" s="93" t="s">
        <v>617</v>
      </c>
      <c r="E751" s="193" t="s">
        <v>616</v>
      </c>
      <c r="F751" s="94" t="s">
        <v>385</v>
      </c>
      <c r="G751" s="94" t="s">
        <v>603</v>
      </c>
      <c r="H751" s="95"/>
      <c r="I751" s="95"/>
      <c r="J751" s="178"/>
      <c r="K751" s="95">
        <v>0.35</v>
      </c>
      <c r="L751" s="95">
        <v>4.0999999999999996</v>
      </c>
      <c r="M751" s="160">
        <v>1.4349999999999998</v>
      </c>
      <c r="N751" s="192">
        <v>1.4349999999999998</v>
      </c>
      <c r="O751" s="96">
        <v>1</v>
      </c>
      <c r="P751" s="97">
        <v>450</v>
      </c>
      <c r="Q751" s="96">
        <v>1</v>
      </c>
      <c r="R751" s="161">
        <v>645.74999999999989</v>
      </c>
      <c r="S751" s="148" t="s">
        <v>153</v>
      </c>
      <c r="T751" s="103" t="s">
        <v>614</v>
      </c>
      <c r="U751" s="75" t="s">
        <v>157</v>
      </c>
      <c r="V751" s="149">
        <v>1.4349999999999998</v>
      </c>
    </row>
    <row r="752" spans="1:22" ht="18" customHeight="1" x14ac:dyDescent="0.35">
      <c r="A752" s="93">
        <v>14</v>
      </c>
      <c r="B752" s="145" t="s">
        <v>614</v>
      </c>
      <c r="C752" s="163"/>
      <c r="D752" s="93" t="s">
        <v>617</v>
      </c>
      <c r="E752" s="193" t="s">
        <v>616</v>
      </c>
      <c r="F752" s="94" t="s">
        <v>385</v>
      </c>
      <c r="G752" s="94" t="s">
        <v>603</v>
      </c>
      <c r="H752" s="95"/>
      <c r="I752" s="95"/>
      <c r="J752" s="160"/>
      <c r="K752" s="95">
        <v>0.3</v>
      </c>
      <c r="L752" s="95">
        <v>4.0999999999999996</v>
      </c>
      <c r="M752" s="160">
        <v>1.2299999999999998</v>
      </c>
      <c r="N752" s="192">
        <v>1.2299999999999998</v>
      </c>
      <c r="O752" s="96">
        <v>1</v>
      </c>
      <c r="P752" s="97">
        <v>450</v>
      </c>
      <c r="Q752" s="96">
        <v>1</v>
      </c>
      <c r="R752" s="161">
        <v>553.49999999999989</v>
      </c>
      <c r="S752" s="148" t="s">
        <v>153</v>
      </c>
      <c r="T752" s="103" t="s">
        <v>614</v>
      </c>
      <c r="U752" s="75" t="s">
        <v>157</v>
      </c>
      <c r="V752" s="149">
        <v>1.2299999999999998</v>
      </c>
    </row>
    <row r="753" spans="1:32" ht="18" customHeight="1" x14ac:dyDescent="0.35">
      <c r="A753" s="93">
        <v>20</v>
      </c>
      <c r="B753" s="145" t="s">
        <v>614</v>
      </c>
      <c r="C753" s="163"/>
      <c r="D753" s="93" t="s">
        <v>618</v>
      </c>
      <c r="E753" s="193" t="s">
        <v>616</v>
      </c>
      <c r="F753" s="94" t="s">
        <v>385</v>
      </c>
      <c r="G753" s="94" t="s">
        <v>603</v>
      </c>
      <c r="H753" s="95"/>
      <c r="I753" s="95"/>
      <c r="J753" s="178"/>
      <c r="K753" s="95">
        <v>0.35</v>
      </c>
      <c r="L753" s="95">
        <v>4.0999999999999996</v>
      </c>
      <c r="M753" s="160">
        <v>1.4349999999999998</v>
      </c>
      <c r="N753" s="192">
        <v>1.4349999999999998</v>
      </c>
      <c r="O753" s="96">
        <v>1</v>
      </c>
      <c r="P753" s="97">
        <v>450</v>
      </c>
      <c r="Q753" s="96">
        <v>1</v>
      </c>
      <c r="R753" s="161">
        <v>645.74999999999989</v>
      </c>
      <c r="S753" s="148" t="s">
        <v>153</v>
      </c>
      <c r="T753" s="103" t="s">
        <v>614</v>
      </c>
      <c r="U753" s="75" t="s">
        <v>157</v>
      </c>
      <c r="V753" s="149">
        <v>1.4349999999999998</v>
      </c>
    </row>
    <row r="754" spans="1:32" ht="18" customHeight="1" x14ac:dyDescent="0.35">
      <c r="A754" s="93">
        <v>21</v>
      </c>
      <c r="B754" s="145" t="s">
        <v>614</v>
      </c>
      <c r="C754" s="163"/>
      <c r="D754" s="93" t="s">
        <v>618</v>
      </c>
      <c r="E754" s="193" t="s">
        <v>616</v>
      </c>
      <c r="F754" s="94" t="s">
        <v>385</v>
      </c>
      <c r="G754" s="94" t="s">
        <v>603</v>
      </c>
      <c r="H754" s="95"/>
      <c r="I754" s="95"/>
      <c r="J754" s="160"/>
      <c r="K754" s="95">
        <v>0.3</v>
      </c>
      <c r="L754" s="95">
        <v>4.0999999999999996</v>
      </c>
      <c r="M754" s="160">
        <v>1.2299999999999998</v>
      </c>
      <c r="N754" s="192">
        <v>1.2299999999999998</v>
      </c>
      <c r="O754" s="96">
        <v>1</v>
      </c>
      <c r="P754" s="97">
        <v>450</v>
      </c>
      <c r="Q754" s="96">
        <v>1</v>
      </c>
      <c r="R754" s="161">
        <v>553.49999999999989</v>
      </c>
      <c r="S754" s="148" t="s">
        <v>153</v>
      </c>
      <c r="T754" s="103" t="s">
        <v>614</v>
      </c>
      <c r="U754" s="75" t="s">
        <v>157</v>
      </c>
      <c r="V754" s="149">
        <v>1.2299999999999998</v>
      </c>
    </row>
    <row r="755" spans="1:32" ht="18" customHeight="1" x14ac:dyDescent="0.35">
      <c r="A755" s="93">
        <v>5</v>
      </c>
      <c r="B755" s="145" t="s">
        <v>619</v>
      </c>
      <c r="C755" s="163"/>
      <c r="D755" s="93" t="s">
        <v>172</v>
      </c>
      <c r="E755" s="194" t="s">
        <v>620</v>
      </c>
      <c r="F755" s="94" t="s">
        <v>515</v>
      </c>
      <c r="G755" s="94" t="s">
        <v>151</v>
      </c>
      <c r="H755" s="95"/>
      <c r="I755" s="95"/>
      <c r="J755" s="160"/>
      <c r="K755" s="95">
        <v>1</v>
      </c>
      <c r="L755" s="95">
        <v>2.5</v>
      </c>
      <c r="M755" s="160">
        <v>2.5</v>
      </c>
      <c r="N755" s="192">
        <v>2.0764499999999999</v>
      </c>
      <c r="O755" s="96">
        <v>2</v>
      </c>
      <c r="P755" s="97">
        <v>450</v>
      </c>
      <c r="Q755" s="96">
        <v>1</v>
      </c>
      <c r="R755" s="161">
        <v>1868.8049999999998</v>
      </c>
      <c r="S755" s="148" t="s">
        <v>153</v>
      </c>
      <c r="T755" s="125" t="s">
        <v>619</v>
      </c>
      <c r="U755" s="75" t="s">
        <v>67</v>
      </c>
      <c r="V755" s="149">
        <v>4.1528999999999998</v>
      </c>
    </row>
    <row r="756" spans="1:32" ht="18" customHeight="1" x14ac:dyDescent="0.35">
      <c r="A756" s="93">
        <v>9</v>
      </c>
      <c r="B756" s="145" t="s">
        <v>619</v>
      </c>
      <c r="C756" s="163"/>
      <c r="D756" s="93" t="s">
        <v>172</v>
      </c>
      <c r="E756" s="194" t="s">
        <v>620</v>
      </c>
      <c r="F756" s="94" t="s">
        <v>515</v>
      </c>
      <c r="G756" s="94" t="s">
        <v>151</v>
      </c>
      <c r="H756" s="95"/>
      <c r="I756" s="95"/>
      <c r="J756" s="160"/>
      <c r="K756" s="95">
        <v>1.2</v>
      </c>
      <c r="L756" s="95">
        <v>2.5</v>
      </c>
      <c r="M756" s="160">
        <v>3</v>
      </c>
      <c r="N756" s="192">
        <v>2.7367531249999999</v>
      </c>
      <c r="O756" s="96">
        <v>2</v>
      </c>
      <c r="P756" s="97">
        <v>450</v>
      </c>
      <c r="Q756" s="96">
        <v>1</v>
      </c>
      <c r="R756" s="161">
        <v>2463.0778124999997</v>
      </c>
      <c r="S756" s="148" t="s">
        <v>153</v>
      </c>
      <c r="T756" s="125" t="s">
        <v>619</v>
      </c>
      <c r="U756" s="75" t="s">
        <v>67</v>
      </c>
      <c r="V756" s="149">
        <v>5.4735062499999998</v>
      </c>
    </row>
    <row r="757" spans="1:32" ht="18" customHeight="1" x14ac:dyDescent="0.35">
      <c r="A757" s="93">
        <v>14</v>
      </c>
      <c r="B757" s="145" t="s">
        <v>619</v>
      </c>
      <c r="C757" s="163"/>
      <c r="D757" s="93" t="s">
        <v>172</v>
      </c>
      <c r="E757" s="194" t="s">
        <v>620</v>
      </c>
      <c r="F757" s="94" t="s">
        <v>515</v>
      </c>
      <c r="G757" s="94" t="s">
        <v>151</v>
      </c>
      <c r="H757" s="95"/>
      <c r="I757" s="95"/>
      <c r="J757" s="160"/>
      <c r="K757" s="95">
        <v>1.2</v>
      </c>
      <c r="L757" s="95">
        <v>1.6</v>
      </c>
      <c r="M757" s="160">
        <v>1.92</v>
      </c>
      <c r="N757" s="192">
        <v>1.65645</v>
      </c>
      <c r="O757" s="96">
        <v>2</v>
      </c>
      <c r="P757" s="97">
        <v>450</v>
      </c>
      <c r="Q757" s="96">
        <v>1</v>
      </c>
      <c r="R757" s="161">
        <v>1490.8050000000001</v>
      </c>
      <c r="S757" s="148" t="s">
        <v>153</v>
      </c>
      <c r="T757" s="125" t="s">
        <v>619</v>
      </c>
      <c r="U757" s="75" t="s">
        <v>67</v>
      </c>
      <c r="V757" s="149">
        <v>3.3129</v>
      </c>
    </row>
    <row r="758" spans="1:32" ht="18" customHeight="1" x14ac:dyDescent="0.35">
      <c r="A758" s="93">
        <v>29</v>
      </c>
      <c r="B758" s="145" t="s">
        <v>619</v>
      </c>
      <c r="C758" s="163"/>
      <c r="D758" s="93" t="s">
        <v>172</v>
      </c>
      <c r="E758" s="194" t="s">
        <v>620</v>
      </c>
      <c r="F758" s="94" t="s">
        <v>515</v>
      </c>
      <c r="G758" s="94" t="s">
        <v>151</v>
      </c>
      <c r="H758" s="95"/>
      <c r="I758" s="95"/>
      <c r="J758" s="160"/>
      <c r="K758" s="95">
        <v>1.5</v>
      </c>
      <c r="L758" s="95">
        <v>4</v>
      </c>
      <c r="M758" s="160">
        <v>6</v>
      </c>
      <c r="N758" s="192">
        <v>4.1654249999999999</v>
      </c>
      <c r="O758" s="96">
        <v>2</v>
      </c>
      <c r="P758" s="97">
        <v>450</v>
      </c>
      <c r="Q758" s="96">
        <v>1</v>
      </c>
      <c r="R758" s="161">
        <v>3748.8825000000002</v>
      </c>
      <c r="S758" s="148" t="s">
        <v>153</v>
      </c>
      <c r="T758" s="125" t="s">
        <v>619</v>
      </c>
      <c r="U758" s="75" t="s">
        <v>67</v>
      </c>
      <c r="V758" s="149">
        <v>8.3308499999999999</v>
      </c>
    </row>
    <row r="759" spans="1:32" ht="18" customHeight="1" x14ac:dyDescent="0.35">
      <c r="A759" s="93">
        <v>8</v>
      </c>
      <c r="B759" s="145" t="s">
        <v>634</v>
      </c>
      <c r="C759" s="163"/>
      <c r="D759" s="93" t="s">
        <v>189</v>
      </c>
      <c r="E759" s="194" t="s">
        <v>635</v>
      </c>
      <c r="F759" s="94" t="s">
        <v>636</v>
      </c>
      <c r="G759" s="94" t="s">
        <v>151</v>
      </c>
      <c r="H759" s="95"/>
      <c r="I759" s="95"/>
      <c r="J759" s="160"/>
      <c r="K759" s="95">
        <v>0.74</v>
      </c>
      <c r="L759" s="95">
        <v>3.2</v>
      </c>
      <c r="M759" s="160">
        <v>2.3679999999999999</v>
      </c>
      <c r="N759" s="160">
        <v>1.5121125</v>
      </c>
      <c r="O759" s="96">
        <v>1</v>
      </c>
      <c r="P759" s="97">
        <v>450</v>
      </c>
      <c r="Q759" s="96">
        <v>1</v>
      </c>
      <c r="R759" s="161">
        <v>680.45062499999995</v>
      </c>
      <c r="S759" s="148" t="s">
        <v>153</v>
      </c>
      <c r="T759" s="125" t="s">
        <v>634</v>
      </c>
      <c r="U759" s="75" t="s">
        <v>157</v>
      </c>
      <c r="V759" s="149">
        <v>1.5121125</v>
      </c>
    </row>
    <row r="760" spans="1:32" ht="18" customHeight="1" x14ac:dyDescent="0.35">
      <c r="A760" s="93">
        <v>13</v>
      </c>
      <c r="B760" s="145" t="s">
        <v>634</v>
      </c>
      <c r="C760" s="163"/>
      <c r="D760" s="93" t="s">
        <v>189</v>
      </c>
      <c r="E760" s="194" t="s">
        <v>635</v>
      </c>
      <c r="F760" s="94" t="s">
        <v>636</v>
      </c>
      <c r="G760" s="94" t="s">
        <v>151</v>
      </c>
      <c r="H760" s="95"/>
      <c r="I760" s="95"/>
      <c r="J760" s="160"/>
      <c r="K760" s="95">
        <v>0.74</v>
      </c>
      <c r="L760" s="95">
        <v>6.5</v>
      </c>
      <c r="M760" s="160">
        <v>4.8099999999999996</v>
      </c>
      <c r="N760" s="160">
        <v>3.5699061249999993</v>
      </c>
      <c r="O760" s="96">
        <v>1</v>
      </c>
      <c r="P760" s="97">
        <v>450</v>
      </c>
      <c r="Q760" s="96">
        <v>1</v>
      </c>
      <c r="R760" s="161">
        <v>1606.4577562499996</v>
      </c>
      <c r="S760" s="148" t="s">
        <v>153</v>
      </c>
      <c r="T760" s="125" t="s">
        <v>634</v>
      </c>
      <c r="U760" s="75" t="s">
        <v>157</v>
      </c>
      <c r="V760" s="149">
        <v>3.5699061249999993</v>
      </c>
    </row>
    <row r="761" spans="1:32" ht="18" customHeight="1" x14ac:dyDescent="0.35">
      <c r="A761" s="93">
        <v>18</v>
      </c>
      <c r="B761" s="145" t="s">
        <v>634</v>
      </c>
      <c r="C761" s="163"/>
      <c r="D761" s="93" t="s">
        <v>189</v>
      </c>
      <c r="E761" s="194" t="s">
        <v>635</v>
      </c>
      <c r="F761" s="94" t="s">
        <v>636</v>
      </c>
      <c r="G761" s="94" t="s">
        <v>151</v>
      </c>
      <c r="H761" s="95"/>
      <c r="I761" s="95"/>
      <c r="J761" s="160"/>
      <c r="K761" s="95">
        <v>0.74</v>
      </c>
      <c r="L761" s="95">
        <v>3.8</v>
      </c>
      <c r="M761" s="160">
        <v>2.8119999999999998</v>
      </c>
      <c r="N761" s="160">
        <v>2.5662577249999994</v>
      </c>
      <c r="O761" s="96">
        <v>1</v>
      </c>
      <c r="P761" s="97">
        <v>450</v>
      </c>
      <c r="Q761" s="96">
        <v>1</v>
      </c>
      <c r="R761" s="161">
        <v>1154.8159762499997</v>
      </c>
      <c r="S761" s="148" t="s">
        <v>153</v>
      </c>
      <c r="T761" s="125" t="s">
        <v>634</v>
      </c>
      <c r="U761" s="75" t="s">
        <v>157</v>
      </c>
      <c r="V761" s="149">
        <v>2.5662577249999994</v>
      </c>
    </row>
    <row r="762" spans="1:32" ht="18" customHeight="1" x14ac:dyDescent="0.35">
      <c r="A762" s="93">
        <v>4</v>
      </c>
      <c r="B762" s="145" t="s">
        <v>647</v>
      </c>
      <c r="C762" s="163">
        <v>3</v>
      </c>
      <c r="D762" s="93" t="s">
        <v>129</v>
      </c>
      <c r="E762" s="212" t="s">
        <v>648</v>
      </c>
      <c r="F762" s="94" t="s">
        <v>406</v>
      </c>
      <c r="G762" s="94" t="s">
        <v>151</v>
      </c>
      <c r="H762" s="95"/>
      <c r="I762" s="95"/>
      <c r="J762" s="160"/>
      <c r="K762" s="95">
        <v>1.1000000000000001</v>
      </c>
      <c r="L762" s="95">
        <v>1.27</v>
      </c>
      <c r="M762" s="160">
        <v>1.3970000000000002</v>
      </c>
      <c r="N762" s="160">
        <v>1.3844140950000003</v>
      </c>
      <c r="O762" s="96">
        <v>2</v>
      </c>
      <c r="P762" s="97">
        <v>450</v>
      </c>
      <c r="Q762" s="96">
        <v>1</v>
      </c>
      <c r="R762" s="161">
        <v>1245.9726855000004</v>
      </c>
      <c r="S762" s="148" t="s">
        <v>153</v>
      </c>
      <c r="T762" s="125" t="s">
        <v>647</v>
      </c>
      <c r="U762" s="75" t="s">
        <v>157</v>
      </c>
      <c r="V762" s="149">
        <f>2.76882819*0.9</f>
        <v>2.4919453709999999</v>
      </c>
    </row>
    <row r="763" spans="1:32" ht="18" customHeight="1" thickBot="1" x14ac:dyDescent="0.4"/>
    <row r="764" spans="1:32" ht="18" customHeight="1" thickBot="1" x14ac:dyDescent="0.5">
      <c r="N764" s="99" t="s">
        <v>182</v>
      </c>
      <c r="P764" s="99"/>
      <c r="R764" s="100">
        <f>SUM(R663:R763)</f>
        <v>90990.285117749983</v>
      </c>
      <c r="T764" s="165"/>
      <c r="U764" s="101"/>
      <c r="V764" s="166">
        <f>SUM(V663:V763)</f>
        <v>201.92375077599991</v>
      </c>
    </row>
    <row r="765" spans="1:32" ht="18" customHeight="1" thickTop="1" x14ac:dyDescent="0.35">
      <c r="W765" s="162"/>
      <c r="X765" s="162"/>
      <c r="Y765" s="162"/>
      <c r="Z765" s="162"/>
      <c r="AA765" s="162"/>
      <c r="AB765" s="162"/>
      <c r="AC765" s="162"/>
      <c r="AD765" s="162"/>
      <c r="AE765" s="162"/>
      <c r="AF765" s="162"/>
    </row>
    <row r="768" spans="1:32" ht="18" customHeight="1" thickBot="1" x14ac:dyDescent="0.4"/>
    <row r="769" spans="4:22" ht="18" customHeight="1" thickBot="1" x14ac:dyDescent="0.5">
      <c r="L769" s="211"/>
      <c r="M769" s="211"/>
      <c r="P769" s="99" t="s">
        <v>85</v>
      </c>
      <c r="R769" s="100">
        <f>R764+R658+R636+R593+R515+R469+R352+R261+R118</f>
        <v>222515.28511775</v>
      </c>
      <c r="T769" s="165"/>
      <c r="U769" s="101" t="s">
        <v>86</v>
      </c>
      <c r="V769" s="166">
        <f>V764+V658+V636+V593+V515+V469+V352+V261+V118</f>
        <v>1052.023750776</v>
      </c>
    </row>
    <row r="770" spans="4:22" ht="18" customHeight="1" thickTop="1" x14ac:dyDescent="0.35"/>
    <row r="771" spans="4:22" ht="18" customHeight="1" x14ac:dyDescent="0.35">
      <c r="D771" s="85"/>
      <c r="E771" s="78"/>
    </row>
  </sheetData>
  <autoFilter ref="A8:W769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769:M769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83C3-BB5C-4098-B10D-B88B5470E80A}">
  <sheetPr>
    <pageSetUpPr fitToPage="1"/>
  </sheetPr>
  <dimension ref="A1:AF100"/>
  <sheetViews>
    <sheetView topLeftCell="A16" zoomScale="85" zoomScaleNormal="85" workbookViewId="0">
      <selection activeCell="K116" sqref="K116"/>
    </sheetView>
  </sheetViews>
  <sheetFormatPr defaultRowHeight="18" customHeight="1" x14ac:dyDescent="0.35"/>
  <cols>
    <col min="1" max="1" width="4.54296875" customWidth="1"/>
    <col min="2" max="3" width="16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3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3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3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3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3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3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3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3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32" ht="18" customHeight="1" x14ac:dyDescent="0.35">
      <c r="A10" s="93">
        <f t="shared" ref="A10" si="0">A9+1</f>
        <v>1</v>
      </c>
      <c r="B10" s="145" t="s">
        <v>519</v>
      </c>
      <c r="C10" s="163">
        <v>37</v>
      </c>
      <c r="D10" s="93" t="s">
        <v>133</v>
      </c>
      <c r="E10" s="93" t="s">
        <v>517</v>
      </c>
      <c r="F10" s="94" t="s">
        <v>135</v>
      </c>
      <c r="G10" s="94" t="s">
        <v>235</v>
      </c>
      <c r="H10" s="95" t="s">
        <v>310</v>
      </c>
      <c r="I10" s="95"/>
      <c r="J10" s="160"/>
      <c r="K10" s="95" t="s">
        <v>496</v>
      </c>
      <c r="L10" s="95"/>
      <c r="M10" s="160"/>
      <c r="N10" s="160"/>
      <c r="O10" s="96">
        <v>2</v>
      </c>
      <c r="P10" s="97">
        <v>32</v>
      </c>
      <c r="Q10" s="96">
        <v>6</v>
      </c>
      <c r="R10" s="161">
        <f t="shared" ref="R10" si="1">O10*P10*Q10</f>
        <v>384</v>
      </c>
      <c r="S10" s="148" t="s">
        <v>494</v>
      </c>
      <c r="T10" s="164"/>
      <c r="U10" s="75" t="s">
        <v>69</v>
      </c>
      <c r="V10" s="149">
        <f t="shared" ref="V10" si="2">O10*Q10</f>
        <v>12</v>
      </c>
    </row>
    <row r="11" spans="1:32" ht="18" customHeight="1" thickBot="1" x14ac:dyDescent="0.4"/>
    <row r="12" spans="1:32" ht="18" customHeight="1" thickBot="1" x14ac:dyDescent="0.5">
      <c r="N12" s="99" t="s">
        <v>164</v>
      </c>
      <c r="P12" s="99"/>
      <c r="R12" s="100">
        <f>SUM(R11:R11)</f>
        <v>0</v>
      </c>
      <c r="T12" s="165"/>
      <c r="U12" s="101"/>
      <c r="V12" s="166">
        <f>SUM(V9:V11)</f>
        <v>12</v>
      </c>
    </row>
    <row r="13" spans="1:32" ht="18" customHeight="1" thickTop="1" x14ac:dyDescent="0.35">
      <c r="W13" s="162"/>
      <c r="X13" s="162"/>
      <c r="Y13" s="162"/>
      <c r="Z13" s="162"/>
      <c r="AA13" s="162"/>
      <c r="AB13" s="162"/>
      <c r="AC13" s="162"/>
      <c r="AD13" s="162"/>
      <c r="AE13" s="162"/>
      <c r="AF13" s="162"/>
    </row>
    <row r="20" spans="1:32" ht="18" customHeight="1" x14ac:dyDescent="0.35">
      <c r="A20" s="93">
        <v>47</v>
      </c>
      <c r="B20" s="145" t="s">
        <v>306</v>
      </c>
      <c r="C20" s="163">
        <v>15</v>
      </c>
      <c r="D20" s="93" t="s">
        <v>124</v>
      </c>
      <c r="E20" s="170" t="s">
        <v>125</v>
      </c>
      <c r="F20" s="94" t="s">
        <v>282</v>
      </c>
      <c r="G20" s="94" t="s">
        <v>235</v>
      </c>
      <c r="H20" s="95">
        <v>0.25</v>
      </c>
      <c r="I20" s="95">
        <v>0.25</v>
      </c>
      <c r="J20" s="160">
        <v>6.25E-2</v>
      </c>
      <c r="K20" s="95">
        <v>0.3</v>
      </c>
      <c r="L20" s="95">
        <v>0.3</v>
      </c>
      <c r="M20" s="160">
        <v>0.09</v>
      </c>
      <c r="N20" s="160"/>
      <c r="O20" s="96">
        <v>1</v>
      </c>
      <c r="P20" s="97">
        <v>46</v>
      </c>
      <c r="Q20" s="96">
        <v>1</v>
      </c>
      <c r="R20" s="161">
        <v>46</v>
      </c>
      <c r="S20" s="148"/>
      <c r="T20" s="148"/>
      <c r="U20" s="75" t="s">
        <v>157</v>
      </c>
      <c r="V20" s="103">
        <v>1</v>
      </c>
    </row>
    <row r="21" spans="1:32" ht="18" customHeight="1" x14ac:dyDescent="0.35">
      <c r="A21" s="93">
        <v>70</v>
      </c>
      <c r="B21" s="145" t="s">
        <v>309</v>
      </c>
      <c r="C21" s="163">
        <v>38</v>
      </c>
      <c r="D21" s="93" t="s">
        <v>124</v>
      </c>
      <c r="E21" s="170" t="s">
        <v>125</v>
      </c>
      <c r="F21" s="94" t="s">
        <v>282</v>
      </c>
      <c r="G21" s="94" t="s">
        <v>235</v>
      </c>
      <c r="H21" s="95">
        <v>0.25</v>
      </c>
      <c r="I21" s="95">
        <v>0.25</v>
      </c>
      <c r="J21" s="160">
        <v>6.25E-2</v>
      </c>
      <c r="K21" s="95">
        <v>0.3</v>
      </c>
      <c r="L21" s="95">
        <v>0.3</v>
      </c>
      <c r="M21" s="160">
        <v>0.09</v>
      </c>
      <c r="N21" s="160"/>
      <c r="O21" s="96">
        <v>2</v>
      </c>
      <c r="P21" s="97">
        <v>46</v>
      </c>
      <c r="Q21" s="96">
        <v>1</v>
      </c>
      <c r="R21" s="161">
        <v>92</v>
      </c>
      <c r="S21" s="148"/>
      <c r="T21" s="148"/>
      <c r="U21" s="75" t="s">
        <v>157</v>
      </c>
      <c r="V21" s="103">
        <v>2</v>
      </c>
    </row>
    <row r="22" spans="1:32" ht="18" customHeight="1" x14ac:dyDescent="0.35">
      <c r="A22" s="93">
        <v>105</v>
      </c>
      <c r="B22" s="145" t="s">
        <v>311</v>
      </c>
      <c r="C22" s="163">
        <v>73</v>
      </c>
      <c r="D22" s="93" t="s">
        <v>124</v>
      </c>
      <c r="E22" s="170" t="s">
        <v>125</v>
      </c>
      <c r="F22" s="94" t="s">
        <v>282</v>
      </c>
      <c r="G22" s="94" t="s">
        <v>235</v>
      </c>
      <c r="H22" s="95">
        <v>0.25</v>
      </c>
      <c r="I22" s="95">
        <v>0.25</v>
      </c>
      <c r="J22" s="160">
        <v>6.25E-2</v>
      </c>
      <c r="K22" s="95">
        <v>0.3</v>
      </c>
      <c r="L22" s="95">
        <v>0.3</v>
      </c>
      <c r="M22" s="160">
        <v>0.09</v>
      </c>
      <c r="N22" s="160"/>
      <c r="O22" s="96">
        <v>1</v>
      </c>
      <c r="P22" s="97">
        <v>46</v>
      </c>
      <c r="Q22" s="96">
        <v>1</v>
      </c>
      <c r="R22" s="161">
        <v>46</v>
      </c>
      <c r="S22" s="148"/>
      <c r="T22" s="148"/>
      <c r="U22" s="75" t="s">
        <v>157</v>
      </c>
      <c r="V22" s="103">
        <v>1</v>
      </c>
    </row>
    <row r="25" spans="1:32" ht="18" customHeight="1" x14ac:dyDescent="0.35">
      <c r="A25" s="93">
        <f t="shared" ref="A25" si="3">A24+1</f>
        <v>1</v>
      </c>
      <c r="B25" s="145" t="s">
        <v>427</v>
      </c>
      <c r="C25" s="163">
        <v>7</v>
      </c>
      <c r="D25" s="93" t="s">
        <v>133</v>
      </c>
      <c r="E25" s="93" t="s">
        <v>402</v>
      </c>
      <c r="F25" s="94" t="s">
        <v>405</v>
      </c>
      <c r="G25" s="94" t="s">
        <v>423</v>
      </c>
      <c r="H25" s="95" t="s">
        <v>307</v>
      </c>
      <c r="I25" s="95"/>
      <c r="J25" s="181"/>
      <c r="K25" s="95" t="s">
        <v>310</v>
      </c>
      <c r="L25" s="95"/>
      <c r="M25" s="160"/>
      <c r="N25" s="160"/>
      <c r="O25" s="96">
        <v>2</v>
      </c>
      <c r="P25" s="97">
        <v>46</v>
      </c>
      <c r="Q25" s="96">
        <v>6</v>
      </c>
      <c r="R25" s="161">
        <f t="shared" ref="R25" si="4">O25*P25*Q25</f>
        <v>552</v>
      </c>
      <c r="S25" s="148"/>
      <c r="T25" s="164"/>
      <c r="U25" s="75" t="s">
        <v>69</v>
      </c>
      <c r="V25" s="149">
        <f t="shared" ref="V25" si="5">O25*Q25</f>
        <v>12</v>
      </c>
    </row>
    <row r="26" spans="1:32" ht="18" customHeight="1" thickBot="1" x14ac:dyDescent="0.4"/>
    <row r="27" spans="1:32" ht="18" customHeight="1" thickBot="1" x14ac:dyDescent="0.5">
      <c r="N27" s="99" t="s">
        <v>165</v>
      </c>
      <c r="P27" s="99"/>
      <c r="R27" s="100">
        <f>SUM(R16:R26)</f>
        <v>736</v>
      </c>
      <c r="T27" s="165"/>
      <c r="U27" s="101"/>
      <c r="V27" s="166">
        <f>SUM(V16:V26)</f>
        <v>16</v>
      </c>
      <c r="Y27" s="162"/>
      <c r="Z27" s="162"/>
      <c r="AA27" s="162"/>
      <c r="AB27" s="162"/>
      <c r="AC27" s="162"/>
      <c r="AD27" s="162"/>
      <c r="AE27" s="162"/>
      <c r="AF27" s="162"/>
    </row>
    <row r="28" spans="1:32" ht="18" customHeight="1" thickTop="1" x14ac:dyDescent="0.35">
      <c r="W28" s="162"/>
      <c r="X28" s="162"/>
    </row>
    <row r="32" spans="1:32" ht="18" customHeight="1" x14ac:dyDescent="0.35">
      <c r="A32" s="93">
        <f>A34+1</f>
        <v>1</v>
      </c>
      <c r="B32" s="145" t="s">
        <v>309</v>
      </c>
      <c r="C32" s="163">
        <v>39</v>
      </c>
      <c r="D32" s="93" t="s">
        <v>124</v>
      </c>
      <c r="E32" s="170" t="s">
        <v>125</v>
      </c>
      <c r="F32" s="94" t="s">
        <v>282</v>
      </c>
      <c r="G32" s="94" t="s">
        <v>235</v>
      </c>
      <c r="H32" s="95">
        <v>0.3</v>
      </c>
      <c r="I32" s="95">
        <v>0.3</v>
      </c>
      <c r="J32" s="160">
        <f t="shared" ref="J32" si="6">H32*I32</f>
        <v>0.09</v>
      </c>
      <c r="K32" s="95">
        <v>0.35</v>
      </c>
      <c r="L32" s="95">
        <v>0.35</v>
      </c>
      <c r="M32" s="160">
        <f t="shared" ref="M32" si="7">K32*L32</f>
        <v>0.12249999999999998</v>
      </c>
      <c r="N32" s="160"/>
      <c r="O32" s="96">
        <v>1</v>
      </c>
      <c r="P32" s="97">
        <v>51</v>
      </c>
      <c r="Q32" s="96">
        <v>1</v>
      </c>
      <c r="R32" s="161">
        <f t="shared" ref="R32" si="8">O32*P32*Q32</f>
        <v>51</v>
      </c>
      <c r="S32" s="148"/>
      <c r="T32" s="148"/>
      <c r="U32" s="75" t="s">
        <v>157</v>
      </c>
      <c r="V32" s="103">
        <f t="shared" ref="V32" si="9">O32*Q32</f>
        <v>1</v>
      </c>
    </row>
    <row r="35" spans="1:32" ht="18" customHeight="1" x14ac:dyDescent="0.35">
      <c r="A35" s="93">
        <v>1</v>
      </c>
      <c r="B35" s="145" t="s">
        <v>428</v>
      </c>
      <c r="C35" s="163">
        <v>1</v>
      </c>
      <c r="D35" s="93" t="s">
        <v>187</v>
      </c>
      <c r="E35" s="93" t="s">
        <v>399</v>
      </c>
      <c r="F35" s="94" t="s">
        <v>429</v>
      </c>
      <c r="G35" s="94" t="s">
        <v>235</v>
      </c>
      <c r="H35" s="95">
        <v>0.3</v>
      </c>
      <c r="I35" s="95">
        <v>0.3</v>
      </c>
      <c r="J35" s="160">
        <v>0.09</v>
      </c>
      <c r="K35" s="95">
        <v>0.35</v>
      </c>
      <c r="L35" s="95">
        <v>0.5</v>
      </c>
      <c r="M35" s="160">
        <v>0.17499999999999999</v>
      </c>
      <c r="N35" s="160"/>
      <c r="O35" s="96">
        <v>2</v>
      </c>
      <c r="P35" s="97">
        <v>51</v>
      </c>
      <c r="Q35" s="96">
        <v>1</v>
      </c>
      <c r="R35" s="161">
        <v>102</v>
      </c>
      <c r="S35" s="148"/>
      <c r="T35" s="103" t="s">
        <v>428</v>
      </c>
      <c r="U35" s="75" t="s">
        <v>69</v>
      </c>
      <c r="V35" s="149">
        <v>2</v>
      </c>
    </row>
    <row r="36" spans="1:32" ht="18" customHeight="1" x14ac:dyDescent="0.35">
      <c r="A36" s="93">
        <v>4</v>
      </c>
      <c r="B36" s="145" t="s">
        <v>428</v>
      </c>
      <c r="C36" s="163">
        <v>4</v>
      </c>
      <c r="D36" s="93" t="s">
        <v>187</v>
      </c>
      <c r="E36" s="93" t="s">
        <v>399</v>
      </c>
      <c r="F36" s="94" t="s">
        <v>429</v>
      </c>
      <c r="G36" s="94" t="s">
        <v>235</v>
      </c>
      <c r="H36" s="95">
        <v>0.3</v>
      </c>
      <c r="I36" s="95">
        <v>0.3</v>
      </c>
      <c r="J36" s="160">
        <v>0.09</v>
      </c>
      <c r="K36" s="95">
        <v>0.35</v>
      </c>
      <c r="L36" s="95">
        <v>0.5</v>
      </c>
      <c r="M36" s="160">
        <v>0.17499999999999999</v>
      </c>
      <c r="N36" s="160"/>
      <c r="O36" s="96">
        <v>1</v>
      </c>
      <c r="P36" s="97">
        <v>51</v>
      </c>
      <c r="Q36" s="96">
        <v>1</v>
      </c>
      <c r="R36" s="161">
        <v>51</v>
      </c>
      <c r="S36" s="148"/>
      <c r="T36" s="164"/>
      <c r="U36" s="75" t="s">
        <v>69</v>
      </c>
      <c r="V36" s="149">
        <v>1</v>
      </c>
    </row>
    <row r="39" spans="1:32" ht="18" customHeight="1" x14ac:dyDescent="0.35">
      <c r="A39" s="93">
        <f t="shared" ref="A39:A40" si="10">A38+1</f>
        <v>1</v>
      </c>
      <c r="B39" s="145" t="s">
        <v>516</v>
      </c>
      <c r="C39" s="163">
        <v>2</v>
      </c>
      <c r="D39" s="93" t="s">
        <v>133</v>
      </c>
      <c r="E39" s="93" t="s">
        <v>517</v>
      </c>
      <c r="F39" s="94" t="s">
        <v>159</v>
      </c>
      <c r="G39" s="94" t="s">
        <v>235</v>
      </c>
      <c r="H39" s="95">
        <v>0.25</v>
      </c>
      <c r="I39" s="95">
        <v>0.3</v>
      </c>
      <c r="J39" s="160">
        <f t="shared" ref="J39:J40" si="11">H39*I39</f>
        <v>7.4999999999999997E-2</v>
      </c>
      <c r="K39" s="95">
        <v>0.32</v>
      </c>
      <c r="L39" s="95">
        <v>0.36</v>
      </c>
      <c r="M39" s="160">
        <f t="shared" ref="M39:M40" si="12">K39*L39</f>
        <v>0.1152</v>
      </c>
      <c r="N39" s="160"/>
      <c r="O39" s="96">
        <v>2</v>
      </c>
      <c r="P39" s="97">
        <v>51</v>
      </c>
      <c r="Q39" s="96">
        <v>2</v>
      </c>
      <c r="R39" s="161">
        <f t="shared" ref="R39:R40" si="13">O39*P39*Q39</f>
        <v>204</v>
      </c>
      <c r="S39" s="148" t="s">
        <v>494</v>
      </c>
      <c r="T39" s="164"/>
      <c r="U39" s="75" t="s">
        <v>69</v>
      </c>
      <c r="V39" s="149">
        <f t="shared" ref="V39:V40" si="14">O39*Q39</f>
        <v>4</v>
      </c>
    </row>
    <row r="40" spans="1:32" ht="18" customHeight="1" x14ac:dyDescent="0.35">
      <c r="A40" s="93">
        <f t="shared" si="10"/>
        <v>2</v>
      </c>
      <c r="B40" s="145" t="s">
        <v>516</v>
      </c>
      <c r="C40" s="163">
        <v>3</v>
      </c>
      <c r="D40" s="93" t="s">
        <v>133</v>
      </c>
      <c r="E40" s="93" t="s">
        <v>517</v>
      </c>
      <c r="F40" s="94" t="s">
        <v>159</v>
      </c>
      <c r="G40" s="94" t="s">
        <v>235</v>
      </c>
      <c r="H40" s="95">
        <v>0.3</v>
      </c>
      <c r="I40" s="95">
        <v>0.35</v>
      </c>
      <c r="J40" s="160">
        <f t="shared" si="11"/>
        <v>0.105</v>
      </c>
      <c r="K40" s="95">
        <v>0.36</v>
      </c>
      <c r="L40" s="95">
        <v>0.41</v>
      </c>
      <c r="M40" s="160">
        <f t="shared" si="12"/>
        <v>0.14759999999999998</v>
      </c>
      <c r="N40" s="160"/>
      <c r="O40" s="96">
        <v>2</v>
      </c>
      <c r="P40" s="97">
        <v>51</v>
      </c>
      <c r="Q40" s="96">
        <v>2</v>
      </c>
      <c r="R40" s="161">
        <f t="shared" si="13"/>
        <v>204</v>
      </c>
      <c r="S40" s="148" t="s">
        <v>494</v>
      </c>
      <c r="T40" s="164"/>
      <c r="U40" s="75" t="s">
        <v>69</v>
      </c>
      <c r="V40" s="149">
        <f t="shared" si="14"/>
        <v>4</v>
      </c>
    </row>
    <row r="41" spans="1:32" ht="18" customHeight="1" thickBot="1" x14ac:dyDescent="0.4"/>
    <row r="42" spans="1:32" ht="18" customHeight="1" thickBot="1" x14ac:dyDescent="0.5">
      <c r="N42" s="99" t="s">
        <v>359</v>
      </c>
      <c r="P42" s="99"/>
      <c r="R42" s="100">
        <f>SUM(R32:R41)</f>
        <v>612</v>
      </c>
      <c r="T42" s="165"/>
      <c r="U42" s="101"/>
      <c r="V42" s="166">
        <f>SUM(V32:V41)</f>
        <v>12</v>
      </c>
      <c r="Y42" s="162"/>
      <c r="Z42" s="162"/>
      <c r="AA42" s="162"/>
      <c r="AB42" s="162"/>
      <c r="AC42" s="162"/>
      <c r="AD42" s="162"/>
      <c r="AE42" s="162"/>
      <c r="AF42" s="162"/>
    </row>
    <row r="43" spans="1:32" ht="18" customHeight="1" thickTop="1" x14ac:dyDescent="0.35">
      <c r="W43" s="162"/>
      <c r="X43" s="162"/>
    </row>
    <row r="49" spans="1:32" ht="18" customHeight="1" x14ac:dyDescent="0.35">
      <c r="A49" s="93">
        <v>7</v>
      </c>
      <c r="B49" s="145" t="s">
        <v>428</v>
      </c>
      <c r="C49" s="163">
        <v>6</v>
      </c>
      <c r="D49" s="93" t="s">
        <v>187</v>
      </c>
      <c r="E49" s="93" t="s">
        <v>399</v>
      </c>
      <c r="F49" s="94" t="s">
        <v>280</v>
      </c>
      <c r="G49" s="94" t="s">
        <v>235</v>
      </c>
      <c r="H49" s="95">
        <v>0.4</v>
      </c>
      <c r="I49" s="95">
        <v>0.4</v>
      </c>
      <c r="J49" s="160">
        <v>0.16000000000000003</v>
      </c>
      <c r="K49" s="95">
        <v>0.45</v>
      </c>
      <c r="L49" s="95">
        <v>0.5</v>
      </c>
      <c r="M49" s="160">
        <v>0.22500000000000001</v>
      </c>
      <c r="N49" s="160"/>
      <c r="O49" s="96">
        <v>1</v>
      </c>
      <c r="P49" s="97">
        <v>64</v>
      </c>
      <c r="Q49" s="96">
        <v>1</v>
      </c>
      <c r="R49" s="161">
        <v>64</v>
      </c>
      <c r="S49" s="148"/>
      <c r="T49" s="164"/>
      <c r="U49" s="75" t="s">
        <v>69</v>
      </c>
      <c r="V49" s="149">
        <v>1</v>
      </c>
    </row>
    <row r="50" spans="1:32" ht="18" customHeight="1" x14ac:dyDescent="0.35">
      <c r="A50" s="93">
        <v>23</v>
      </c>
      <c r="B50" s="145" t="s">
        <v>432</v>
      </c>
      <c r="C50" s="163">
        <v>17</v>
      </c>
      <c r="D50" s="93" t="s">
        <v>120</v>
      </c>
      <c r="E50" s="93" t="s">
        <v>393</v>
      </c>
      <c r="F50" s="94" t="s">
        <v>385</v>
      </c>
      <c r="G50" s="94" t="s">
        <v>235</v>
      </c>
      <c r="H50" s="95">
        <v>0.25</v>
      </c>
      <c r="I50" s="95">
        <v>0.3</v>
      </c>
      <c r="J50" s="160">
        <v>7.4999999999999997E-2</v>
      </c>
      <c r="K50" s="95">
        <v>0.4</v>
      </c>
      <c r="L50" s="95">
        <v>0.6</v>
      </c>
      <c r="M50" s="160">
        <v>0.24</v>
      </c>
      <c r="N50" s="160"/>
      <c r="O50" s="96">
        <v>1</v>
      </c>
      <c r="P50" s="97">
        <v>64</v>
      </c>
      <c r="Q50" s="96">
        <v>1</v>
      </c>
      <c r="R50" s="161">
        <v>64</v>
      </c>
      <c r="S50" s="148"/>
      <c r="T50" s="164"/>
      <c r="U50" s="75" t="s">
        <v>69</v>
      </c>
      <c r="V50" s="149">
        <v>1</v>
      </c>
    </row>
    <row r="51" spans="1:32" ht="18" customHeight="1" thickBot="1" x14ac:dyDescent="0.4"/>
    <row r="52" spans="1:32" ht="18" customHeight="1" thickBot="1" x14ac:dyDescent="0.5">
      <c r="N52" s="99" t="s">
        <v>360</v>
      </c>
      <c r="P52" s="99"/>
      <c r="R52" s="100">
        <f>SUM(R49:R51)</f>
        <v>128</v>
      </c>
      <c r="T52" s="165"/>
      <c r="U52" s="101"/>
      <c r="V52" s="166">
        <f>SUM(V49:V51)</f>
        <v>2</v>
      </c>
    </row>
    <row r="53" spans="1:32" ht="18" customHeight="1" thickTop="1" x14ac:dyDescent="0.35">
      <c r="W53" s="162"/>
      <c r="X53" s="162"/>
    </row>
    <row r="54" spans="1:32" ht="18" customHeight="1" x14ac:dyDescent="0.35">
      <c r="Y54" s="162"/>
      <c r="Z54" s="162"/>
      <c r="AA54" s="162"/>
      <c r="AB54" s="162"/>
      <c r="AC54" s="162"/>
      <c r="AD54" s="162"/>
      <c r="AE54" s="162"/>
      <c r="AF54" s="162"/>
    </row>
    <row r="57" spans="1:32" ht="18" customHeight="1" thickBot="1" x14ac:dyDescent="0.4"/>
    <row r="58" spans="1:32" ht="18" customHeight="1" thickBot="1" x14ac:dyDescent="0.5">
      <c r="N58" s="99" t="s">
        <v>361</v>
      </c>
      <c r="P58" s="99"/>
      <c r="R58" s="100">
        <f>SUM(R57:R57)</f>
        <v>0</v>
      </c>
      <c r="T58" s="165"/>
      <c r="U58" s="101"/>
      <c r="V58" s="166">
        <f>SUM(V57:V57)</f>
        <v>0</v>
      </c>
    </row>
    <row r="59" spans="1:32" ht="18" customHeight="1" thickTop="1" x14ac:dyDescent="0.35">
      <c r="W59" s="162"/>
      <c r="X59" s="162"/>
      <c r="Y59" s="162"/>
      <c r="Z59" s="162"/>
      <c r="AA59" s="162"/>
      <c r="AB59" s="162"/>
      <c r="AC59" s="162"/>
      <c r="AD59" s="162"/>
      <c r="AE59" s="162"/>
      <c r="AF59" s="162"/>
    </row>
    <row r="64" spans="1:32" ht="18" customHeight="1" thickBot="1" x14ac:dyDescent="0.5">
      <c r="N64" s="99" t="s">
        <v>179</v>
      </c>
      <c r="P64" s="99"/>
      <c r="R64" s="100">
        <f>SUM(R63:R63)</f>
        <v>0</v>
      </c>
      <c r="T64" s="165"/>
      <c r="U64" s="101"/>
      <c r="V64" s="174">
        <f>SUM(V63:V63)</f>
        <v>0</v>
      </c>
      <c r="Y64" s="162"/>
      <c r="Z64" s="162"/>
      <c r="AA64" s="162"/>
      <c r="AB64" s="162"/>
      <c r="AC64" s="162"/>
      <c r="AD64" s="162"/>
      <c r="AE64" s="162"/>
      <c r="AF64" s="162"/>
    </row>
    <row r="65" spans="14:32" ht="18" customHeight="1" thickTop="1" x14ac:dyDescent="0.35">
      <c r="W65" s="162"/>
      <c r="X65" s="162"/>
    </row>
    <row r="70" spans="14:32" ht="18" customHeight="1" thickBot="1" x14ac:dyDescent="0.5">
      <c r="N70" s="99" t="s">
        <v>362</v>
      </c>
      <c r="P70" s="99"/>
      <c r="R70" s="100">
        <f>SUM(R66:R69)</f>
        <v>0</v>
      </c>
      <c r="T70" s="165"/>
      <c r="U70" s="101"/>
      <c r="V70" s="174">
        <f>SUM(V66:V69)</f>
        <v>0</v>
      </c>
    </row>
    <row r="71" spans="14:32" ht="18" customHeight="1" thickTop="1" x14ac:dyDescent="0.35">
      <c r="W71" s="162"/>
      <c r="X71" s="162"/>
    </row>
    <row r="76" spans="14:32" ht="18" customHeight="1" thickBot="1" x14ac:dyDescent="0.5">
      <c r="N76" s="99" t="s">
        <v>363</v>
      </c>
      <c r="P76" s="99"/>
      <c r="R76" s="100">
        <f>SUM(R72:R75)</f>
        <v>0</v>
      </c>
      <c r="T76" s="165"/>
      <c r="U76" s="101"/>
      <c r="V76" s="174">
        <f>SUM(V72:V75)</f>
        <v>0</v>
      </c>
    </row>
    <row r="77" spans="14:32" ht="18" customHeight="1" thickTop="1" x14ac:dyDescent="0.35">
      <c r="W77" s="162"/>
      <c r="X77" s="162"/>
      <c r="Y77" s="162"/>
      <c r="Z77" s="162"/>
      <c r="AA77" s="162"/>
      <c r="AB77" s="162"/>
      <c r="AC77" s="162"/>
      <c r="AD77" s="162"/>
      <c r="AE77" s="162"/>
      <c r="AF77" s="162"/>
    </row>
    <row r="82" spans="14:32" ht="18" customHeight="1" thickBot="1" x14ac:dyDescent="0.5">
      <c r="N82" s="99" t="s">
        <v>181</v>
      </c>
      <c r="P82" s="99"/>
      <c r="R82" s="100">
        <f>SUM(R78:R81)</f>
        <v>0</v>
      </c>
      <c r="T82" s="165"/>
      <c r="U82" s="101"/>
      <c r="V82" s="174">
        <f>SUM(V78:V81)</f>
        <v>0</v>
      </c>
      <c r="Y82" s="162"/>
      <c r="Z82" s="162"/>
      <c r="AA82" s="162"/>
      <c r="AB82" s="162"/>
      <c r="AC82" s="162"/>
      <c r="AD82" s="162"/>
      <c r="AE82" s="162"/>
      <c r="AF82" s="162"/>
    </row>
    <row r="83" spans="14:32" ht="18" customHeight="1" thickTop="1" x14ac:dyDescent="0.35">
      <c r="W83" s="162"/>
      <c r="X83" s="162"/>
    </row>
    <row r="88" spans="14:32" ht="18" customHeight="1" thickBot="1" x14ac:dyDescent="0.5">
      <c r="N88" s="99" t="s">
        <v>364</v>
      </c>
      <c r="P88" s="99"/>
      <c r="R88" s="100">
        <f>SUM(R84:R87)</f>
        <v>0</v>
      </c>
      <c r="T88" s="165"/>
      <c r="U88" s="101"/>
      <c r="V88" s="174">
        <f>SUM(V84:V87)</f>
        <v>0</v>
      </c>
    </row>
    <row r="89" spans="14:32" ht="18" customHeight="1" thickTop="1" x14ac:dyDescent="0.35">
      <c r="W89" s="162"/>
      <c r="X89" s="162"/>
    </row>
    <row r="94" spans="14:32" ht="18" customHeight="1" thickBot="1" x14ac:dyDescent="0.5">
      <c r="N94" s="99" t="s">
        <v>182</v>
      </c>
      <c r="P94" s="99"/>
      <c r="R94" s="100">
        <f>SUM(R93:R93)</f>
        <v>0</v>
      </c>
      <c r="T94" s="165"/>
      <c r="U94" s="101"/>
      <c r="V94" s="174">
        <f>SUM(V93:V93)</f>
        <v>0</v>
      </c>
    </row>
    <row r="95" spans="14:32" ht="18" customHeight="1" thickTop="1" x14ac:dyDescent="0.35">
      <c r="W95" s="162"/>
      <c r="X95" s="162"/>
    </row>
    <row r="99" spans="14:24" ht="18" customHeight="1" thickBot="1" x14ac:dyDescent="0.5">
      <c r="N99" s="99" t="s">
        <v>85</v>
      </c>
      <c r="P99" s="99"/>
      <c r="R99" s="100">
        <f>R94+R76+R70+R64+R58+R52+R42+R27+R12+R88+R82</f>
        <v>1476</v>
      </c>
      <c r="T99" s="165"/>
      <c r="U99" s="101" t="s">
        <v>86</v>
      </c>
      <c r="V99" s="174">
        <f>V94+V76+V70+V64+V58+V52+V42+V27+V12+V88+V82</f>
        <v>42</v>
      </c>
    </row>
    <row r="100" spans="14:24" ht="18" customHeight="1" thickTop="1" x14ac:dyDescent="0.35">
      <c r="W100" s="162"/>
      <c r="X100" s="162"/>
    </row>
  </sheetData>
  <autoFilter ref="A8:R98" xr:uid="{9E0329EF-FEFF-4101-ACF3-FD6ADE2F0184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561F-86AB-4FB6-83D6-1B2A54AD6A6E}">
  <sheetPr>
    <pageSetUpPr fitToPage="1"/>
  </sheetPr>
  <dimension ref="A1:X83"/>
  <sheetViews>
    <sheetView topLeftCell="A64" zoomScaleNormal="100" workbookViewId="0">
      <selection activeCell="R91" sqref="R91"/>
    </sheetView>
  </sheetViews>
  <sheetFormatPr defaultRowHeight="18" customHeight="1" x14ac:dyDescent="0.35"/>
  <cols>
    <col min="1" max="1" width="4.54296875" customWidth="1"/>
    <col min="2" max="3" width="16.81640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hidden="1" customWidth="1"/>
    <col min="9" max="10" width="7.7265625" hidden="1" customWidth="1"/>
    <col min="11" max="11" width="7.7265625" style="85" customWidth="1"/>
    <col min="12" max="14" width="7.7265625" customWidth="1"/>
    <col min="15" max="15" width="7.81640625" style="85" hidden="1" customWidth="1"/>
    <col min="16" max="16" width="13.1796875" style="81" hidden="1" customWidth="1"/>
    <col min="17" max="17" width="7.7265625" style="85" hidden="1" customWidth="1"/>
    <col min="18" max="18" width="19.7265625" customWidth="1"/>
    <col min="19" max="19" width="14" style="162" hidden="1" customWidth="1"/>
    <col min="20" max="20" width="12.453125" hidden="1" customWidth="1"/>
    <col min="21" max="21" width="15.26953125" style="75" hidden="1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2" spans="1:22" ht="18" customHeight="1" x14ac:dyDescent="0.35">
      <c r="A12" s="93">
        <v>6</v>
      </c>
      <c r="B12" s="145" t="s">
        <v>190</v>
      </c>
      <c r="C12" s="163">
        <v>5</v>
      </c>
      <c r="D12" s="93" t="s">
        <v>188</v>
      </c>
      <c r="E12" s="93" t="s">
        <v>191</v>
      </c>
      <c r="F12" s="94" t="s">
        <v>170</v>
      </c>
      <c r="G12" s="94" t="s">
        <v>183</v>
      </c>
      <c r="H12" s="95"/>
      <c r="I12" s="95"/>
      <c r="J12" s="160"/>
      <c r="K12" s="95">
        <v>0.35</v>
      </c>
      <c r="L12" s="95">
        <v>1.8</v>
      </c>
      <c r="M12" s="160">
        <v>0.63</v>
      </c>
      <c r="N12" s="160">
        <v>0.54749999999999999</v>
      </c>
      <c r="O12" s="96">
        <v>1</v>
      </c>
      <c r="P12" s="97">
        <v>680</v>
      </c>
      <c r="Q12" s="96">
        <v>1</v>
      </c>
      <c r="R12" s="161">
        <v>372.3</v>
      </c>
      <c r="S12" s="148" t="s">
        <v>184</v>
      </c>
      <c r="U12" s="75" t="s">
        <v>157</v>
      </c>
      <c r="V12" s="149">
        <v>0.54749999999999999</v>
      </c>
    </row>
    <row r="13" spans="1:22" ht="18" customHeight="1" x14ac:dyDescent="0.35">
      <c r="A13" s="93">
        <v>12</v>
      </c>
      <c r="B13" s="145" t="s">
        <v>190</v>
      </c>
      <c r="C13" s="163">
        <v>6</v>
      </c>
      <c r="D13" s="93" t="s">
        <v>172</v>
      </c>
      <c r="E13" s="93" t="s">
        <v>192</v>
      </c>
      <c r="F13" s="94" t="s">
        <v>170</v>
      </c>
      <c r="G13" s="94" t="s">
        <v>183</v>
      </c>
      <c r="H13" s="95"/>
      <c r="I13" s="95"/>
      <c r="J13" s="160"/>
      <c r="K13" s="95">
        <v>0.35</v>
      </c>
      <c r="L13" s="95">
        <v>1.8</v>
      </c>
      <c r="M13" s="160">
        <v>0.63</v>
      </c>
      <c r="N13" s="160">
        <v>0.54749999999999999</v>
      </c>
      <c r="O13" s="96">
        <v>1</v>
      </c>
      <c r="P13" s="97">
        <v>680</v>
      </c>
      <c r="Q13" s="96">
        <v>1</v>
      </c>
      <c r="R13" s="161">
        <v>372.3</v>
      </c>
      <c r="S13" s="148" t="s">
        <v>184</v>
      </c>
      <c r="U13" s="75" t="s">
        <v>157</v>
      </c>
      <c r="V13" s="149">
        <v>0.54749999999999999</v>
      </c>
    </row>
    <row r="14" spans="1:22" ht="18" customHeight="1" x14ac:dyDescent="0.35">
      <c r="A14" s="93">
        <v>18</v>
      </c>
      <c r="B14" s="145" t="s">
        <v>190</v>
      </c>
      <c r="C14" s="163">
        <v>7</v>
      </c>
      <c r="D14" s="93" t="s">
        <v>72</v>
      </c>
      <c r="E14" s="93" t="s">
        <v>193</v>
      </c>
      <c r="F14" s="94" t="s">
        <v>170</v>
      </c>
      <c r="G14" s="94" t="s">
        <v>183</v>
      </c>
      <c r="H14" s="95"/>
      <c r="I14" s="95"/>
      <c r="J14" s="160"/>
      <c r="K14" s="95">
        <v>0.35</v>
      </c>
      <c r="L14" s="95">
        <v>1.8</v>
      </c>
      <c r="M14" s="160">
        <v>0.63</v>
      </c>
      <c r="N14" s="160">
        <v>0.54749999999999999</v>
      </c>
      <c r="O14" s="96">
        <v>1</v>
      </c>
      <c r="P14" s="97">
        <v>680</v>
      </c>
      <c r="Q14" s="96">
        <v>1</v>
      </c>
      <c r="R14" s="161">
        <v>372.3</v>
      </c>
      <c r="S14" s="148" t="s">
        <v>184</v>
      </c>
      <c r="U14" s="75" t="s">
        <v>157</v>
      </c>
      <c r="V14" s="149">
        <v>0.54749999999999999</v>
      </c>
    </row>
    <row r="15" spans="1:22" ht="18" customHeight="1" x14ac:dyDescent="0.35">
      <c r="A15" s="93">
        <v>24</v>
      </c>
      <c r="B15" s="145" t="s">
        <v>190</v>
      </c>
      <c r="C15" s="163">
        <v>8</v>
      </c>
      <c r="D15" s="93" t="s">
        <v>70</v>
      </c>
      <c r="E15" s="93" t="s">
        <v>194</v>
      </c>
      <c r="F15" s="94" t="s">
        <v>170</v>
      </c>
      <c r="G15" s="94" t="s">
        <v>183</v>
      </c>
      <c r="H15" s="95"/>
      <c r="I15" s="95"/>
      <c r="J15" s="160"/>
      <c r="K15" s="95">
        <v>0.35</v>
      </c>
      <c r="L15" s="95">
        <v>1.8</v>
      </c>
      <c r="M15" s="160">
        <v>0.63</v>
      </c>
      <c r="N15" s="160">
        <v>0.54749999999999999</v>
      </c>
      <c r="O15" s="96">
        <v>1</v>
      </c>
      <c r="P15" s="97">
        <v>680</v>
      </c>
      <c r="Q15" s="96">
        <v>1</v>
      </c>
      <c r="R15" s="161">
        <v>372.3</v>
      </c>
      <c r="S15" s="148" t="s">
        <v>184</v>
      </c>
      <c r="U15" s="75" t="s">
        <v>157</v>
      </c>
      <c r="V15" s="149">
        <v>0.54749999999999999</v>
      </c>
    </row>
    <row r="16" spans="1:22" ht="18" customHeight="1" x14ac:dyDescent="0.35">
      <c r="A16" s="93">
        <v>6</v>
      </c>
      <c r="B16" s="145" t="s">
        <v>195</v>
      </c>
      <c r="C16" s="163">
        <v>1</v>
      </c>
      <c r="D16" s="93" t="s">
        <v>185</v>
      </c>
      <c r="E16" s="93" t="s">
        <v>196</v>
      </c>
      <c r="F16" s="94" t="s">
        <v>170</v>
      </c>
      <c r="G16" s="94" t="s">
        <v>183</v>
      </c>
      <c r="H16" s="95"/>
      <c r="I16" s="95"/>
      <c r="J16" s="160"/>
      <c r="K16" s="95">
        <v>0.35</v>
      </c>
      <c r="L16" s="95">
        <v>1.8</v>
      </c>
      <c r="M16" s="160">
        <v>0.63</v>
      </c>
      <c r="N16" s="160">
        <v>0.54749999999999999</v>
      </c>
      <c r="O16" s="96">
        <v>1</v>
      </c>
      <c r="P16" s="97">
        <v>680</v>
      </c>
      <c r="Q16" s="96">
        <v>1</v>
      </c>
      <c r="R16" s="161">
        <v>372.3</v>
      </c>
      <c r="S16" s="148" t="s">
        <v>184</v>
      </c>
      <c r="U16" s="75" t="s">
        <v>157</v>
      </c>
      <c r="V16" s="149">
        <v>0.54749999999999999</v>
      </c>
    </row>
    <row r="17" spans="1:22" ht="18" customHeight="1" x14ac:dyDescent="0.35">
      <c r="A17" s="93">
        <v>12</v>
      </c>
      <c r="B17" s="145" t="s">
        <v>195</v>
      </c>
      <c r="C17" s="163">
        <v>2</v>
      </c>
      <c r="D17" s="93" t="s">
        <v>120</v>
      </c>
      <c r="E17" s="93" t="s">
        <v>197</v>
      </c>
      <c r="F17" s="94" t="s">
        <v>170</v>
      </c>
      <c r="G17" s="94" t="s">
        <v>183</v>
      </c>
      <c r="H17" s="95"/>
      <c r="I17" s="95"/>
      <c r="J17" s="160"/>
      <c r="K17" s="95">
        <v>0.35</v>
      </c>
      <c r="L17" s="95">
        <v>1.8</v>
      </c>
      <c r="M17" s="160">
        <v>0.63</v>
      </c>
      <c r="N17" s="160">
        <v>0.54749999999999999</v>
      </c>
      <c r="O17" s="96">
        <v>1</v>
      </c>
      <c r="P17" s="97">
        <v>680</v>
      </c>
      <c r="Q17" s="96">
        <v>1</v>
      </c>
      <c r="R17" s="161">
        <v>372.3</v>
      </c>
      <c r="S17" s="148" t="s">
        <v>184</v>
      </c>
      <c r="U17" s="75" t="s">
        <v>157</v>
      </c>
      <c r="V17" s="149">
        <v>0.54749999999999999</v>
      </c>
    </row>
    <row r="18" spans="1:22" ht="18" customHeight="1" x14ac:dyDescent="0.35">
      <c r="A18" s="93">
        <v>18</v>
      </c>
      <c r="B18" s="145" t="s">
        <v>195</v>
      </c>
      <c r="C18" s="163">
        <v>3</v>
      </c>
      <c r="D18" s="93" t="s">
        <v>186</v>
      </c>
      <c r="E18" s="93" t="s">
        <v>198</v>
      </c>
      <c r="F18" s="94" t="s">
        <v>170</v>
      </c>
      <c r="G18" s="94" t="s">
        <v>183</v>
      </c>
      <c r="H18" s="95"/>
      <c r="I18" s="95"/>
      <c r="J18" s="160"/>
      <c r="K18" s="95">
        <v>0.35</v>
      </c>
      <c r="L18" s="95">
        <v>1.8</v>
      </c>
      <c r="M18" s="160">
        <v>0.63</v>
      </c>
      <c r="N18" s="160">
        <v>0.54749999999999999</v>
      </c>
      <c r="O18" s="96">
        <v>1</v>
      </c>
      <c r="P18" s="97">
        <v>680</v>
      </c>
      <c r="Q18" s="96">
        <v>1</v>
      </c>
      <c r="R18" s="161">
        <v>372.3</v>
      </c>
      <c r="S18" s="148" t="s">
        <v>184</v>
      </c>
      <c r="U18" s="75" t="s">
        <v>157</v>
      </c>
      <c r="V18" s="149">
        <v>0.54749999999999999</v>
      </c>
    </row>
    <row r="19" spans="1:22" ht="18" customHeight="1" x14ac:dyDescent="0.35">
      <c r="A19" s="93">
        <v>24</v>
      </c>
      <c r="B19" s="145" t="s">
        <v>195</v>
      </c>
      <c r="C19" s="163">
        <v>4</v>
      </c>
      <c r="D19" s="93" t="s">
        <v>187</v>
      </c>
      <c r="E19" s="93" t="s">
        <v>199</v>
      </c>
      <c r="F19" s="94" t="s">
        <v>170</v>
      </c>
      <c r="G19" s="94" t="s">
        <v>183</v>
      </c>
      <c r="H19" s="95"/>
      <c r="I19" s="95"/>
      <c r="J19" s="160"/>
      <c r="K19" s="95">
        <v>0.35</v>
      </c>
      <c r="L19" s="95">
        <v>1.8</v>
      </c>
      <c r="M19" s="160">
        <v>0.63</v>
      </c>
      <c r="N19" s="160">
        <v>0.54749999999999999</v>
      </c>
      <c r="O19" s="96">
        <v>1</v>
      </c>
      <c r="P19" s="97">
        <v>680</v>
      </c>
      <c r="Q19" s="96">
        <v>1</v>
      </c>
      <c r="R19" s="161">
        <v>372.3</v>
      </c>
      <c r="S19" s="148" t="s">
        <v>184</v>
      </c>
      <c r="U19" s="75" t="s">
        <v>157</v>
      </c>
      <c r="V19" s="149">
        <v>0.54749999999999999</v>
      </c>
    </row>
    <row r="20" spans="1:22" ht="18" customHeight="1" x14ac:dyDescent="0.35">
      <c r="A20" s="93">
        <v>6</v>
      </c>
      <c r="B20" s="145" t="s">
        <v>200</v>
      </c>
      <c r="C20" s="163">
        <v>9</v>
      </c>
      <c r="D20" s="93" t="s">
        <v>80</v>
      </c>
      <c r="E20" s="93" t="s">
        <v>201</v>
      </c>
      <c r="F20" s="94" t="s">
        <v>170</v>
      </c>
      <c r="G20" s="94" t="s">
        <v>183</v>
      </c>
      <c r="H20" s="95"/>
      <c r="I20" s="95"/>
      <c r="J20" s="160"/>
      <c r="K20" s="95">
        <v>0.35</v>
      </c>
      <c r="L20" s="95">
        <v>1.8</v>
      </c>
      <c r="M20" s="160">
        <v>0.63</v>
      </c>
      <c r="N20" s="160">
        <v>0.54749999999999999</v>
      </c>
      <c r="O20" s="96">
        <v>1</v>
      </c>
      <c r="P20" s="97">
        <v>680</v>
      </c>
      <c r="Q20" s="96">
        <v>1</v>
      </c>
      <c r="R20" s="161">
        <v>372.3</v>
      </c>
      <c r="S20" s="148" t="s">
        <v>184</v>
      </c>
      <c r="U20" s="75" t="s">
        <v>157</v>
      </c>
      <c r="V20" s="149">
        <v>0.54749999999999999</v>
      </c>
    </row>
    <row r="21" spans="1:22" ht="18" customHeight="1" x14ac:dyDescent="0.35">
      <c r="A21" s="93">
        <v>12</v>
      </c>
      <c r="B21" s="145" t="s">
        <v>200</v>
      </c>
      <c r="C21" s="163">
        <v>10</v>
      </c>
      <c r="D21" s="93" t="s">
        <v>124</v>
      </c>
      <c r="E21" s="93" t="s">
        <v>202</v>
      </c>
      <c r="F21" s="94" t="s">
        <v>170</v>
      </c>
      <c r="G21" s="94" t="s">
        <v>183</v>
      </c>
      <c r="H21" s="95"/>
      <c r="I21" s="95"/>
      <c r="J21" s="160"/>
      <c r="K21" s="95">
        <v>0.35</v>
      </c>
      <c r="L21" s="95">
        <v>1.8</v>
      </c>
      <c r="M21" s="160">
        <v>0.63</v>
      </c>
      <c r="N21" s="160">
        <v>0.54749999999999999</v>
      </c>
      <c r="O21" s="96">
        <v>1</v>
      </c>
      <c r="P21" s="97">
        <v>680</v>
      </c>
      <c r="Q21" s="96">
        <v>1</v>
      </c>
      <c r="R21" s="161">
        <v>372.3</v>
      </c>
      <c r="S21" s="148" t="s">
        <v>184</v>
      </c>
      <c r="U21" s="75" t="s">
        <v>157</v>
      </c>
      <c r="V21" s="149">
        <v>0.54749999999999999</v>
      </c>
    </row>
    <row r="22" spans="1:22" ht="18" customHeight="1" x14ac:dyDescent="0.35">
      <c r="A22" s="93">
        <v>18</v>
      </c>
      <c r="B22" s="145" t="s">
        <v>200</v>
      </c>
      <c r="C22" s="163">
        <v>11</v>
      </c>
      <c r="D22" s="93" t="s">
        <v>189</v>
      </c>
      <c r="E22" s="93" t="s">
        <v>203</v>
      </c>
      <c r="F22" s="94" t="s">
        <v>170</v>
      </c>
      <c r="G22" s="94" t="s">
        <v>183</v>
      </c>
      <c r="H22" s="95"/>
      <c r="I22" s="95"/>
      <c r="J22" s="160"/>
      <c r="K22" s="95">
        <v>0.35</v>
      </c>
      <c r="L22" s="95">
        <v>1.8</v>
      </c>
      <c r="M22" s="160">
        <v>0.63</v>
      </c>
      <c r="N22" s="160">
        <v>0.54749999999999999</v>
      </c>
      <c r="O22" s="96">
        <v>1</v>
      </c>
      <c r="P22" s="97">
        <v>680</v>
      </c>
      <c r="Q22" s="96">
        <v>1</v>
      </c>
      <c r="R22" s="161">
        <v>372.3</v>
      </c>
      <c r="S22" s="148" t="s">
        <v>184</v>
      </c>
      <c r="U22" s="75" t="s">
        <v>157</v>
      </c>
      <c r="V22" s="149">
        <v>0.54749999999999999</v>
      </c>
    </row>
    <row r="23" spans="1:22" ht="18" customHeight="1" x14ac:dyDescent="0.35">
      <c r="A23" s="93">
        <v>24</v>
      </c>
      <c r="B23" s="145" t="s">
        <v>200</v>
      </c>
      <c r="C23" s="163">
        <v>12</v>
      </c>
      <c r="D23" s="93" t="s">
        <v>129</v>
      </c>
      <c r="E23" s="93" t="s">
        <v>155</v>
      </c>
      <c r="F23" s="94" t="s">
        <v>170</v>
      </c>
      <c r="G23" s="94" t="s">
        <v>183</v>
      </c>
      <c r="H23" s="95"/>
      <c r="I23" s="95"/>
      <c r="J23" s="160"/>
      <c r="K23" s="95">
        <v>0.35</v>
      </c>
      <c r="L23" s="95">
        <v>1.8</v>
      </c>
      <c r="M23" s="160">
        <v>0.63</v>
      </c>
      <c r="N23" s="160">
        <v>0.54749999999999999</v>
      </c>
      <c r="O23" s="96">
        <v>1</v>
      </c>
      <c r="P23" s="97">
        <v>680</v>
      </c>
      <c r="Q23" s="96">
        <v>1</v>
      </c>
      <c r="R23" s="161">
        <v>372.3</v>
      </c>
      <c r="S23" s="148" t="s">
        <v>184</v>
      </c>
      <c r="U23" s="75" t="s">
        <v>157</v>
      </c>
      <c r="V23" s="149">
        <v>0.54749999999999999</v>
      </c>
    </row>
    <row r="26" spans="1:22" ht="18" customHeight="1" x14ac:dyDescent="0.35">
      <c r="A26" s="93">
        <v>3</v>
      </c>
      <c r="B26" s="145" t="s">
        <v>284</v>
      </c>
      <c r="C26" s="163">
        <v>2</v>
      </c>
      <c r="D26" s="93" t="s">
        <v>285</v>
      </c>
      <c r="E26" s="170" t="s">
        <v>286</v>
      </c>
      <c r="F26" s="94" t="s">
        <v>287</v>
      </c>
      <c r="G26" s="94" t="s">
        <v>183</v>
      </c>
      <c r="H26" s="95"/>
      <c r="I26" s="95"/>
      <c r="J26" s="160"/>
      <c r="K26" s="95">
        <v>0.5</v>
      </c>
      <c r="L26" s="95">
        <v>2.4</v>
      </c>
      <c r="M26" s="160">
        <v>1.2</v>
      </c>
      <c r="N26" s="160">
        <v>1.135</v>
      </c>
      <c r="O26" s="96">
        <v>1</v>
      </c>
      <c r="P26" s="97">
        <v>680</v>
      </c>
      <c r="Q26" s="96">
        <v>1</v>
      </c>
      <c r="R26" s="161">
        <v>771.8</v>
      </c>
      <c r="S26" s="148"/>
      <c r="T26" s="148"/>
      <c r="U26" s="75" t="s">
        <v>157</v>
      </c>
      <c r="V26" s="103">
        <v>1.135</v>
      </c>
    </row>
    <row r="27" spans="1:22" ht="18" customHeight="1" x14ac:dyDescent="0.35">
      <c r="A27" s="93">
        <v>7</v>
      </c>
      <c r="B27" s="145" t="s">
        <v>284</v>
      </c>
      <c r="C27" s="163">
        <v>5</v>
      </c>
      <c r="D27" s="93" t="s">
        <v>285</v>
      </c>
      <c r="E27" s="170" t="s">
        <v>286</v>
      </c>
      <c r="F27" s="94" t="s">
        <v>287</v>
      </c>
      <c r="G27" s="94" t="s">
        <v>183</v>
      </c>
      <c r="H27" s="95"/>
      <c r="I27" s="95"/>
      <c r="J27" s="160"/>
      <c r="K27" s="95">
        <v>0.25</v>
      </c>
      <c r="L27" s="95">
        <v>1.63</v>
      </c>
      <c r="M27" s="160">
        <v>0.40749999999999997</v>
      </c>
      <c r="N27" s="160">
        <v>0.3075</v>
      </c>
      <c r="O27" s="96">
        <v>1</v>
      </c>
      <c r="P27" s="97">
        <v>680</v>
      </c>
      <c r="Q27" s="96">
        <v>1</v>
      </c>
      <c r="R27" s="161">
        <v>209.1</v>
      </c>
      <c r="S27" s="148"/>
      <c r="T27" s="148"/>
      <c r="U27" s="75" t="s">
        <v>157</v>
      </c>
      <c r="V27" s="103">
        <v>0.3075</v>
      </c>
    </row>
    <row r="28" spans="1:22" ht="18" customHeight="1" x14ac:dyDescent="0.35">
      <c r="A28" s="93">
        <v>10</v>
      </c>
      <c r="B28" s="145" t="s">
        <v>284</v>
      </c>
      <c r="C28" s="163">
        <v>2</v>
      </c>
      <c r="D28" s="93" t="s">
        <v>185</v>
      </c>
      <c r="E28" s="170" t="s">
        <v>288</v>
      </c>
      <c r="F28" s="94" t="s">
        <v>287</v>
      </c>
      <c r="G28" s="94" t="s">
        <v>183</v>
      </c>
      <c r="H28" s="95"/>
      <c r="I28" s="95"/>
      <c r="J28" s="160"/>
      <c r="K28" s="95">
        <v>0.5</v>
      </c>
      <c r="L28" s="95">
        <v>2.4</v>
      </c>
      <c r="M28" s="160">
        <v>1.2</v>
      </c>
      <c r="N28" s="160">
        <v>1.135</v>
      </c>
      <c r="O28" s="96">
        <v>1</v>
      </c>
      <c r="P28" s="97">
        <v>680</v>
      </c>
      <c r="Q28" s="96">
        <v>1</v>
      </c>
      <c r="R28" s="161">
        <v>771.8</v>
      </c>
      <c r="S28" s="148"/>
      <c r="T28" s="148"/>
      <c r="U28" s="75" t="s">
        <v>157</v>
      </c>
      <c r="V28" s="103">
        <v>1.135</v>
      </c>
    </row>
    <row r="29" spans="1:22" ht="18" customHeight="1" x14ac:dyDescent="0.35">
      <c r="A29" s="93">
        <v>14</v>
      </c>
      <c r="B29" s="145" t="s">
        <v>284</v>
      </c>
      <c r="C29" s="163">
        <v>5</v>
      </c>
      <c r="D29" s="93" t="s">
        <v>185</v>
      </c>
      <c r="E29" s="170" t="s">
        <v>288</v>
      </c>
      <c r="F29" s="94" t="s">
        <v>287</v>
      </c>
      <c r="G29" s="94" t="s">
        <v>183</v>
      </c>
      <c r="H29" s="95"/>
      <c r="I29" s="95"/>
      <c r="J29" s="160"/>
      <c r="K29" s="95">
        <v>0.25</v>
      </c>
      <c r="L29" s="95">
        <v>1.63</v>
      </c>
      <c r="M29" s="160">
        <v>0.40749999999999997</v>
      </c>
      <c r="N29" s="160">
        <v>0.3075</v>
      </c>
      <c r="O29" s="96">
        <v>1</v>
      </c>
      <c r="P29" s="97">
        <v>680</v>
      </c>
      <c r="Q29" s="96">
        <v>1</v>
      </c>
      <c r="R29" s="161">
        <v>209.1</v>
      </c>
      <c r="S29" s="148"/>
      <c r="T29" s="148"/>
      <c r="U29" s="75" t="s">
        <v>157</v>
      </c>
      <c r="V29" s="103">
        <v>0.3075</v>
      </c>
    </row>
    <row r="30" spans="1:22" ht="18" customHeight="1" x14ac:dyDescent="0.35">
      <c r="A30" s="93">
        <v>17</v>
      </c>
      <c r="B30" s="145" t="s">
        <v>284</v>
      </c>
      <c r="C30" s="163">
        <v>2</v>
      </c>
      <c r="D30" s="93" t="s">
        <v>120</v>
      </c>
      <c r="E30" s="170" t="s">
        <v>289</v>
      </c>
      <c r="F30" s="94" t="s">
        <v>287</v>
      </c>
      <c r="G30" s="94" t="s">
        <v>183</v>
      </c>
      <c r="H30" s="95"/>
      <c r="I30" s="95"/>
      <c r="J30" s="160"/>
      <c r="K30" s="95">
        <v>0.5</v>
      </c>
      <c r="L30" s="95">
        <v>2.4</v>
      </c>
      <c r="M30" s="160">
        <v>1.2</v>
      </c>
      <c r="N30" s="160">
        <v>1.155</v>
      </c>
      <c r="O30" s="96">
        <v>1</v>
      </c>
      <c r="P30" s="97">
        <v>680</v>
      </c>
      <c r="Q30" s="96">
        <v>1</v>
      </c>
      <c r="R30" s="161">
        <v>785.4</v>
      </c>
      <c r="S30" s="148"/>
      <c r="T30" s="148"/>
      <c r="U30" s="75" t="s">
        <v>157</v>
      </c>
      <c r="V30" s="103">
        <v>1.155</v>
      </c>
    </row>
    <row r="31" spans="1:22" ht="18" customHeight="1" x14ac:dyDescent="0.35">
      <c r="A31" s="93">
        <v>21</v>
      </c>
      <c r="B31" s="145" t="s">
        <v>284</v>
      </c>
      <c r="C31" s="163">
        <v>5</v>
      </c>
      <c r="D31" s="93" t="s">
        <v>120</v>
      </c>
      <c r="E31" s="170" t="s">
        <v>289</v>
      </c>
      <c r="F31" s="94" t="s">
        <v>287</v>
      </c>
      <c r="G31" s="94" t="s">
        <v>183</v>
      </c>
      <c r="H31" s="95"/>
      <c r="I31" s="95"/>
      <c r="J31" s="160"/>
      <c r="K31" s="95">
        <v>0.25</v>
      </c>
      <c r="L31" s="95">
        <v>1.63</v>
      </c>
      <c r="M31" s="160">
        <v>0.40749999999999997</v>
      </c>
      <c r="N31" s="160">
        <v>0.3075</v>
      </c>
      <c r="O31" s="96">
        <v>1</v>
      </c>
      <c r="P31" s="97">
        <v>680</v>
      </c>
      <c r="Q31" s="96">
        <v>1</v>
      </c>
      <c r="R31" s="161">
        <v>209.1</v>
      </c>
      <c r="S31" s="148"/>
      <c r="T31" s="148"/>
      <c r="U31" s="75" t="s">
        <v>157</v>
      </c>
      <c r="V31" s="103">
        <v>0.3075</v>
      </c>
    </row>
    <row r="32" spans="1:22" ht="18" customHeight="1" x14ac:dyDescent="0.35">
      <c r="A32" s="93">
        <v>24</v>
      </c>
      <c r="B32" s="145" t="s">
        <v>290</v>
      </c>
      <c r="C32" s="163">
        <v>2</v>
      </c>
      <c r="D32" s="93" t="s">
        <v>186</v>
      </c>
      <c r="E32" s="170" t="s">
        <v>291</v>
      </c>
      <c r="F32" s="94" t="s">
        <v>287</v>
      </c>
      <c r="G32" s="94" t="s">
        <v>183</v>
      </c>
      <c r="H32" s="95"/>
      <c r="I32" s="95"/>
      <c r="J32" s="160"/>
      <c r="K32" s="95">
        <v>0.5</v>
      </c>
      <c r="L32" s="95">
        <v>2.4</v>
      </c>
      <c r="M32" s="160">
        <v>1.2</v>
      </c>
      <c r="N32" s="160">
        <v>1.155</v>
      </c>
      <c r="O32" s="96">
        <v>1</v>
      </c>
      <c r="P32" s="97">
        <v>680</v>
      </c>
      <c r="Q32" s="96">
        <v>1</v>
      </c>
      <c r="R32" s="161">
        <v>785.4</v>
      </c>
      <c r="S32" s="148"/>
      <c r="T32" s="148"/>
      <c r="U32" s="75" t="s">
        <v>157</v>
      </c>
      <c r="V32" s="103">
        <v>1.155</v>
      </c>
    </row>
    <row r="33" spans="1:22" ht="18" customHeight="1" x14ac:dyDescent="0.35">
      <c r="A33" s="93">
        <v>28</v>
      </c>
      <c r="B33" s="145" t="s">
        <v>290</v>
      </c>
      <c r="C33" s="163">
        <v>5</v>
      </c>
      <c r="D33" s="93" t="s">
        <v>186</v>
      </c>
      <c r="E33" s="170" t="s">
        <v>291</v>
      </c>
      <c r="F33" s="94" t="s">
        <v>287</v>
      </c>
      <c r="G33" s="94" t="s">
        <v>183</v>
      </c>
      <c r="H33" s="95"/>
      <c r="I33" s="95"/>
      <c r="J33" s="160"/>
      <c r="K33" s="95">
        <v>0.25</v>
      </c>
      <c r="L33" s="95">
        <v>1.63</v>
      </c>
      <c r="M33" s="160">
        <v>0.40749999999999997</v>
      </c>
      <c r="N33" s="160">
        <v>0.3075</v>
      </c>
      <c r="O33" s="96">
        <v>1</v>
      </c>
      <c r="P33" s="97">
        <v>680</v>
      </c>
      <c r="Q33" s="96">
        <v>1</v>
      </c>
      <c r="R33" s="161">
        <v>209.1</v>
      </c>
      <c r="S33" s="148"/>
      <c r="T33" s="148"/>
      <c r="U33" s="75" t="s">
        <v>157</v>
      </c>
      <c r="V33" s="103">
        <v>0.3075</v>
      </c>
    </row>
    <row r="34" spans="1:22" ht="18" customHeight="1" x14ac:dyDescent="0.35">
      <c r="A34" s="93">
        <v>31</v>
      </c>
      <c r="B34" s="145" t="s">
        <v>290</v>
      </c>
      <c r="C34" s="163">
        <v>2</v>
      </c>
      <c r="D34" s="93" t="s">
        <v>187</v>
      </c>
      <c r="E34" s="170" t="s">
        <v>292</v>
      </c>
      <c r="F34" s="94" t="s">
        <v>287</v>
      </c>
      <c r="G34" s="94" t="s">
        <v>183</v>
      </c>
      <c r="H34" s="95"/>
      <c r="I34" s="95"/>
      <c r="J34" s="160"/>
      <c r="K34" s="95">
        <v>0.5</v>
      </c>
      <c r="L34" s="95">
        <v>2.4</v>
      </c>
      <c r="M34" s="160">
        <v>1.2</v>
      </c>
      <c r="N34" s="160">
        <v>1.155</v>
      </c>
      <c r="O34" s="96">
        <v>1</v>
      </c>
      <c r="P34" s="97">
        <v>680</v>
      </c>
      <c r="Q34" s="96">
        <v>1</v>
      </c>
      <c r="R34" s="161">
        <v>785.4</v>
      </c>
      <c r="S34" s="148"/>
      <c r="T34" s="148"/>
      <c r="U34" s="75" t="s">
        <v>157</v>
      </c>
      <c r="V34" s="103">
        <v>1.155</v>
      </c>
    </row>
    <row r="35" spans="1:22" ht="18" customHeight="1" x14ac:dyDescent="0.35">
      <c r="A35" s="93">
        <v>35</v>
      </c>
      <c r="B35" s="145" t="s">
        <v>290</v>
      </c>
      <c r="C35" s="163">
        <v>5</v>
      </c>
      <c r="D35" s="93" t="s">
        <v>187</v>
      </c>
      <c r="E35" s="170" t="s">
        <v>292</v>
      </c>
      <c r="F35" s="94" t="s">
        <v>287</v>
      </c>
      <c r="G35" s="94" t="s">
        <v>183</v>
      </c>
      <c r="H35" s="95"/>
      <c r="I35" s="95"/>
      <c r="J35" s="160"/>
      <c r="K35" s="95">
        <v>0.25</v>
      </c>
      <c r="L35" s="95">
        <v>1.63</v>
      </c>
      <c r="M35" s="160">
        <v>0.40749999999999997</v>
      </c>
      <c r="N35" s="160">
        <v>0.3075</v>
      </c>
      <c r="O35" s="96">
        <v>1</v>
      </c>
      <c r="P35" s="97">
        <v>680</v>
      </c>
      <c r="Q35" s="96">
        <v>1</v>
      </c>
      <c r="R35" s="161">
        <v>209.1</v>
      </c>
      <c r="S35" s="148"/>
      <c r="T35" s="148"/>
      <c r="U35" s="75" t="s">
        <v>157</v>
      </c>
      <c r="V35" s="103">
        <v>0.3075</v>
      </c>
    </row>
    <row r="36" spans="1:22" ht="18" customHeight="1" x14ac:dyDescent="0.35">
      <c r="A36" s="93">
        <v>38</v>
      </c>
      <c r="B36" s="145" t="s">
        <v>290</v>
      </c>
      <c r="C36" s="163">
        <v>2</v>
      </c>
      <c r="D36" s="93" t="s">
        <v>188</v>
      </c>
      <c r="E36" s="170" t="s">
        <v>293</v>
      </c>
      <c r="F36" s="94" t="s">
        <v>287</v>
      </c>
      <c r="G36" s="94" t="s">
        <v>183</v>
      </c>
      <c r="H36" s="95"/>
      <c r="I36" s="95"/>
      <c r="J36" s="160"/>
      <c r="K36" s="95">
        <v>0.5</v>
      </c>
      <c r="L36" s="95">
        <v>2.4</v>
      </c>
      <c r="M36" s="160">
        <v>1.2</v>
      </c>
      <c r="N36" s="160">
        <v>1.155</v>
      </c>
      <c r="O36" s="96">
        <v>1</v>
      </c>
      <c r="P36" s="97">
        <v>680</v>
      </c>
      <c r="Q36" s="96">
        <v>1</v>
      </c>
      <c r="R36" s="161">
        <v>785.4</v>
      </c>
      <c r="S36" s="148"/>
      <c r="T36" s="148"/>
      <c r="U36" s="75" t="s">
        <v>157</v>
      </c>
      <c r="V36" s="103">
        <v>1.155</v>
      </c>
    </row>
    <row r="37" spans="1:22" ht="18" customHeight="1" x14ac:dyDescent="0.35">
      <c r="A37" s="93">
        <v>42</v>
      </c>
      <c r="B37" s="145" t="s">
        <v>290</v>
      </c>
      <c r="C37" s="163">
        <v>5</v>
      </c>
      <c r="D37" s="93" t="s">
        <v>188</v>
      </c>
      <c r="E37" s="170" t="s">
        <v>293</v>
      </c>
      <c r="F37" s="94" t="s">
        <v>287</v>
      </c>
      <c r="G37" s="94" t="s">
        <v>183</v>
      </c>
      <c r="H37" s="95"/>
      <c r="I37" s="95"/>
      <c r="J37" s="160"/>
      <c r="K37" s="95">
        <v>0.25</v>
      </c>
      <c r="L37" s="95">
        <v>1.63</v>
      </c>
      <c r="M37" s="160">
        <v>0.40749999999999997</v>
      </c>
      <c r="N37" s="160">
        <v>0.31749999999999995</v>
      </c>
      <c r="O37" s="96">
        <v>1</v>
      </c>
      <c r="P37" s="97">
        <v>680</v>
      </c>
      <c r="Q37" s="96">
        <v>1</v>
      </c>
      <c r="R37" s="161">
        <v>215.89999999999998</v>
      </c>
      <c r="S37" s="148"/>
      <c r="T37" s="148"/>
      <c r="U37" s="75" t="s">
        <v>157</v>
      </c>
      <c r="V37" s="103">
        <v>0.31749999999999995</v>
      </c>
    </row>
    <row r="38" spans="1:22" ht="18" customHeight="1" x14ac:dyDescent="0.35">
      <c r="A38" s="93">
        <v>45</v>
      </c>
      <c r="B38" s="145" t="s">
        <v>290</v>
      </c>
      <c r="C38" s="163">
        <v>2</v>
      </c>
      <c r="D38" s="93" t="s">
        <v>172</v>
      </c>
      <c r="E38" s="170" t="s">
        <v>294</v>
      </c>
      <c r="F38" s="94" t="s">
        <v>287</v>
      </c>
      <c r="G38" s="94" t="s">
        <v>183</v>
      </c>
      <c r="H38" s="95"/>
      <c r="I38" s="95"/>
      <c r="J38" s="160"/>
      <c r="K38" s="95">
        <v>0.5</v>
      </c>
      <c r="L38" s="95">
        <v>2.4</v>
      </c>
      <c r="M38" s="160">
        <v>1.2</v>
      </c>
      <c r="N38" s="160">
        <v>1.155</v>
      </c>
      <c r="O38" s="96">
        <v>1</v>
      </c>
      <c r="P38" s="97">
        <v>680</v>
      </c>
      <c r="Q38" s="96">
        <v>1</v>
      </c>
      <c r="R38" s="161">
        <v>785.4</v>
      </c>
      <c r="S38" s="148"/>
      <c r="T38" s="148"/>
      <c r="U38" s="75" t="s">
        <v>157</v>
      </c>
      <c r="V38" s="103">
        <v>1.155</v>
      </c>
    </row>
    <row r="39" spans="1:22" ht="18" customHeight="1" x14ac:dyDescent="0.35">
      <c r="A39" s="93">
        <v>49</v>
      </c>
      <c r="B39" s="145" t="s">
        <v>290</v>
      </c>
      <c r="C39" s="163">
        <v>5</v>
      </c>
      <c r="D39" s="93" t="s">
        <v>172</v>
      </c>
      <c r="E39" s="170" t="s">
        <v>294</v>
      </c>
      <c r="F39" s="94" t="s">
        <v>287</v>
      </c>
      <c r="G39" s="94" t="s">
        <v>183</v>
      </c>
      <c r="H39" s="95"/>
      <c r="I39" s="95"/>
      <c r="J39" s="160"/>
      <c r="K39" s="95">
        <v>0.25</v>
      </c>
      <c r="L39" s="95">
        <v>1.63</v>
      </c>
      <c r="M39" s="160">
        <v>0.40749999999999997</v>
      </c>
      <c r="N39" s="160">
        <v>0.31749999999999995</v>
      </c>
      <c r="O39" s="96">
        <v>1</v>
      </c>
      <c r="P39" s="97">
        <v>680</v>
      </c>
      <c r="Q39" s="96">
        <v>1</v>
      </c>
      <c r="R39" s="161">
        <v>215.89999999999998</v>
      </c>
      <c r="S39" s="148"/>
      <c r="T39" s="148"/>
      <c r="U39" s="75" t="s">
        <v>157</v>
      </c>
      <c r="V39" s="103">
        <v>0.31749999999999995</v>
      </c>
    </row>
    <row r="40" spans="1:22" ht="18" customHeight="1" x14ac:dyDescent="0.35">
      <c r="A40" s="93">
        <v>52</v>
      </c>
      <c r="B40" s="145" t="s">
        <v>295</v>
      </c>
      <c r="C40" s="163">
        <v>2</v>
      </c>
      <c r="D40" s="93" t="s">
        <v>72</v>
      </c>
      <c r="E40" s="170" t="s">
        <v>296</v>
      </c>
      <c r="F40" s="94" t="s">
        <v>287</v>
      </c>
      <c r="G40" s="94" t="s">
        <v>183</v>
      </c>
      <c r="H40" s="95"/>
      <c r="I40" s="95"/>
      <c r="J40" s="160"/>
      <c r="K40" s="95">
        <v>0.5</v>
      </c>
      <c r="L40" s="95">
        <v>2.4</v>
      </c>
      <c r="M40" s="160">
        <v>1.2</v>
      </c>
      <c r="N40" s="160">
        <v>1.155</v>
      </c>
      <c r="O40" s="96">
        <v>1</v>
      </c>
      <c r="P40" s="97">
        <v>680</v>
      </c>
      <c r="Q40" s="96">
        <v>1</v>
      </c>
      <c r="R40" s="161">
        <v>785.4</v>
      </c>
      <c r="S40" s="148"/>
      <c r="T40" s="148"/>
      <c r="U40" s="75" t="s">
        <v>157</v>
      </c>
      <c r="V40" s="103">
        <v>1.155</v>
      </c>
    </row>
    <row r="41" spans="1:22" ht="18" customHeight="1" x14ac:dyDescent="0.35">
      <c r="A41" s="93">
        <v>56</v>
      </c>
      <c r="B41" s="145" t="s">
        <v>295</v>
      </c>
      <c r="C41" s="163">
        <v>5</v>
      </c>
      <c r="D41" s="93" t="s">
        <v>72</v>
      </c>
      <c r="E41" s="170" t="s">
        <v>296</v>
      </c>
      <c r="F41" s="94" t="s">
        <v>287</v>
      </c>
      <c r="G41" s="94" t="s">
        <v>183</v>
      </c>
      <c r="H41" s="95"/>
      <c r="I41" s="95"/>
      <c r="J41" s="160"/>
      <c r="K41" s="95">
        <v>0.25</v>
      </c>
      <c r="L41" s="95">
        <v>1.63</v>
      </c>
      <c r="M41" s="160">
        <v>0.40749999999999997</v>
      </c>
      <c r="N41" s="160">
        <v>0.31749999999999995</v>
      </c>
      <c r="O41" s="96">
        <v>1</v>
      </c>
      <c r="P41" s="97">
        <v>680</v>
      </c>
      <c r="Q41" s="96">
        <v>1</v>
      </c>
      <c r="R41" s="161">
        <v>215.89999999999998</v>
      </c>
      <c r="S41" s="148"/>
      <c r="T41" s="148"/>
      <c r="U41" s="75" t="s">
        <v>157</v>
      </c>
      <c r="V41" s="103">
        <v>0.31749999999999995</v>
      </c>
    </row>
    <row r="42" spans="1:22" ht="18" customHeight="1" x14ac:dyDescent="0.35">
      <c r="A42" s="93">
        <v>59</v>
      </c>
      <c r="B42" s="145" t="s">
        <v>295</v>
      </c>
      <c r="C42" s="163">
        <v>2</v>
      </c>
      <c r="D42" s="93" t="s">
        <v>70</v>
      </c>
      <c r="E42" s="170" t="s">
        <v>297</v>
      </c>
      <c r="F42" s="94" t="s">
        <v>287</v>
      </c>
      <c r="G42" s="94" t="s">
        <v>183</v>
      </c>
      <c r="H42" s="95"/>
      <c r="I42" s="95"/>
      <c r="J42" s="160"/>
      <c r="K42" s="95">
        <v>0.5</v>
      </c>
      <c r="L42" s="95">
        <v>2.4</v>
      </c>
      <c r="M42" s="160">
        <v>1.2</v>
      </c>
      <c r="N42" s="160">
        <v>1.155</v>
      </c>
      <c r="O42" s="96">
        <v>1</v>
      </c>
      <c r="P42" s="97">
        <v>680</v>
      </c>
      <c r="Q42" s="96">
        <v>1</v>
      </c>
      <c r="R42" s="161">
        <v>785.4</v>
      </c>
      <c r="S42" s="148"/>
      <c r="T42" s="148"/>
      <c r="U42" s="75" t="s">
        <v>157</v>
      </c>
      <c r="V42" s="103">
        <v>1.155</v>
      </c>
    </row>
    <row r="43" spans="1:22" ht="18" customHeight="1" x14ac:dyDescent="0.35">
      <c r="A43" s="93">
        <v>63</v>
      </c>
      <c r="B43" s="145" t="s">
        <v>295</v>
      </c>
      <c r="C43" s="163">
        <v>5</v>
      </c>
      <c r="D43" s="93" t="s">
        <v>70</v>
      </c>
      <c r="E43" s="170" t="s">
        <v>297</v>
      </c>
      <c r="F43" s="94" t="s">
        <v>287</v>
      </c>
      <c r="G43" s="94" t="s">
        <v>183</v>
      </c>
      <c r="H43" s="95"/>
      <c r="I43" s="95"/>
      <c r="J43" s="160"/>
      <c r="K43" s="95">
        <v>0.25</v>
      </c>
      <c r="L43" s="95">
        <v>1.63</v>
      </c>
      <c r="M43" s="160">
        <v>0.40749999999999997</v>
      </c>
      <c r="N43" s="160">
        <v>0.31749999999999995</v>
      </c>
      <c r="O43" s="96">
        <v>1</v>
      </c>
      <c r="P43" s="97">
        <v>680</v>
      </c>
      <c r="Q43" s="96">
        <v>1</v>
      </c>
      <c r="R43" s="161">
        <v>215.89999999999998</v>
      </c>
      <c r="S43" s="148"/>
      <c r="T43" s="148"/>
      <c r="U43" s="75" t="s">
        <v>157</v>
      </c>
      <c r="V43" s="103">
        <v>0.31749999999999995</v>
      </c>
    </row>
    <row r="44" spans="1:22" ht="18" customHeight="1" x14ac:dyDescent="0.35">
      <c r="A44" s="93">
        <v>66</v>
      </c>
      <c r="B44" s="145" t="s">
        <v>295</v>
      </c>
      <c r="C44" s="163">
        <v>2</v>
      </c>
      <c r="D44" s="93" t="s">
        <v>80</v>
      </c>
      <c r="E44" s="170" t="s">
        <v>298</v>
      </c>
      <c r="F44" s="94" t="s">
        <v>287</v>
      </c>
      <c r="G44" s="94" t="s">
        <v>183</v>
      </c>
      <c r="H44" s="95"/>
      <c r="I44" s="95"/>
      <c r="J44" s="160"/>
      <c r="K44" s="95">
        <v>0.5</v>
      </c>
      <c r="L44" s="95">
        <v>2.4</v>
      </c>
      <c r="M44" s="160">
        <v>1.2</v>
      </c>
      <c r="N44" s="160">
        <v>1.155</v>
      </c>
      <c r="O44" s="96">
        <v>1</v>
      </c>
      <c r="P44" s="97">
        <v>680</v>
      </c>
      <c r="Q44" s="96">
        <v>1</v>
      </c>
      <c r="R44" s="161">
        <v>785.4</v>
      </c>
      <c r="S44" s="148"/>
      <c r="T44" s="148"/>
      <c r="U44" s="75" t="s">
        <v>157</v>
      </c>
      <c r="V44" s="103">
        <v>1.155</v>
      </c>
    </row>
    <row r="45" spans="1:22" ht="18" customHeight="1" x14ac:dyDescent="0.35">
      <c r="A45" s="93">
        <v>70</v>
      </c>
      <c r="B45" s="145" t="s">
        <v>295</v>
      </c>
      <c r="C45" s="163">
        <v>5</v>
      </c>
      <c r="D45" s="93" t="s">
        <v>80</v>
      </c>
      <c r="E45" s="170" t="s">
        <v>298</v>
      </c>
      <c r="F45" s="94" t="s">
        <v>287</v>
      </c>
      <c r="G45" s="94" t="s">
        <v>183</v>
      </c>
      <c r="H45" s="95"/>
      <c r="I45" s="95"/>
      <c r="J45" s="160"/>
      <c r="K45" s="95">
        <v>0.25</v>
      </c>
      <c r="L45" s="95">
        <v>1.63</v>
      </c>
      <c r="M45" s="160">
        <v>0.40749999999999997</v>
      </c>
      <c r="N45" s="160">
        <v>0.31749999999999995</v>
      </c>
      <c r="O45" s="96">
        <v>1</v>
      </c>
      <c r="P45" s="97">
        <v>680</v>
      </c>
      <c r="Q45" s="96">
        <v>1</v>
      </c>
      <c r="R45" s="161">
        <v>215.89999999999998</v>
      </c>
      <c r="S45" s="148"/>
      <c r="T45" s="148"/>
      <c r="U45" s="75" t="s">
        <v>157</v>
      </c>
      <c r="V45" s="103">
        <v>0.31749999999999995</v>
      </c>
    </row>
    <row r="46" spans="1:22" ht="18" customHeight="1" x14ac:dyDescent="0.35">
      <c r="A46" s="93">
        <v>73</v>
      </c>
      <c r="B46" s="145" t="s">
        <v>295</v>
      </c>
      <c r="C46" s="163">
        <v>2</v>
      </c>
      <c r="D46" s="93" t="s">
        <v>124</v>
      </c>
      <c r="E46" s="170" t="s">
        <v>299</v>
      </c>
      <c r="F46" s="94" t="s">
        <v>287</v>
      </c>
      <c r="G46" s="94" t="s">
        <v>183</v>
      </c>
      <c r="H46" s="95"/>
      <c r="I46" s="95"/>
      <c r="J46" s="160"/>
      <c r="K46" s="95">
        <v>0.5</v>
      </c>
      <c r="L46" s="95">
        <v>2.4</v>
      </c>
      <c r="M46" s="160">
        <v>1.2</v>
      </c>
      <c r="N46" s="160">
        <v>1.155</v>
      </c>
      <c r="O46" s="96">
        <v>1</v>
      </c>
      <c r="P46" s="97">
        <v>680</v>
      </c>
      <c r="Q46" s="96">
        <v>1</v>
      </c>
      <c r="R46" s="161">
        <v>785.4</v>
      </c>
      <c r="S46" s="148"/>
      <c r="T46" s="148"/>
      <c r="U46" s="75" t="s">
        <v>157</v>
      </c>
      <c r="V46" s="103">
        <v>1.155</v>
      </c>
    </row>
    <row r="47" spans="1:22" ht="18" customHeight="1" x14ac:dyDescent="0.35">
      <c r="A47" s="93">
        <v>77</v>
      </c>
      <c r="B47" s="145" t="s">
        <v>295</v>
      </c>
      <c r="C47" s="163">
        <v>5</v>
      </c>
      <c r="D47" s="93" t="s">
        <v>124</v>
      </c>
      <c r="E47" s="170" t="s">
        <v>299</v>
      </c>
      <c r="F47" s="94" t="s">
        <v>287</v>
      </c>
      <c r="G47" s="94" t="s">
        <v>183</v>
      </c>
      <c r="H47" s="95"/>
      <c r="I47" s="95"/>
      <c r="J47" s="160"/>
      <c r="K47" s="95">
        <v>0.25</v>
      </c>
      <c r="L47" s="95">
        <v>1.63</v>
      </c>
      <c r="M47" s="160">
        <v>0.40749999999999997</v>
      </c>
      <c r="N47" s="160">
        <v>0.31749999999999995</v>
      </c>
      <c r="O47" s="96">
        <v>1</v>
      </c>
      <c r="P47" s="97">
        <v>680</v>
      </c>
      <c r="Q47" s="96">
        <v>1</v>
      </c>
      <c r="R47" s="161">
        <v>215.89999999999998</v>
      </c>
      <c r="S47" s="148"/>
      <c r="T47" s="148"/>
      <c r="U47" s="75" t="s">
        <v>157</v>
      </c>
      <c r="V47" s="103">
        <v>0.31749999999999995</v>
      </c>
    </row>
    <row r="48" spans="1:22" ht="18" customHeight="1" x14ac:dyDescent="0.35">
      <c r="A48" s="93">
        <v>80</v>
      </c>
      <c r="B48" s="145" t="s">
        <v>300</v>
      </c>
      <c r="C48" s="163">
        <v>2</v>
      </c>
      <c r="D48" s="93" t="s">
        <v>189</v>
      </c>
      <c r="E48" s="170" t="s">
        <v>301</v>
      </c>
      <c r="F48" s="94" t="s">
        <v>287</v>
      </c>
      <c r="G48" s="94" t="s">
        <v>183</v>
      </c>
      <c r="H48" s="95"/>
      <c r="I48" s="95"/>
      <c r="J48" s="160"/>
      <c r="K48" s="95">
        <v>0.5</v>
      </c>
      <c r="L48" s="95">
        <v>2.4</v>
      </c>
      <c r="M48" s="160">
        <v>1.2</v>
      </c>
      <c r="N48" s="160">
        <v>1.155</v>
      </c>
      <c r="O48" s="96">
        <v>1</v>
      </c>
      <c r="P48" s="97">
        <v>680</v>
      </c>
      <c r="Q48" s="96">
        <v>1</v>
      </c>
      <c r="R48" s="161">
        <v>785.4</v>
      </c>
      <c r="S48" s="148"/>
      <c r="T48" s="148"/>
      <c r="U48" s="75" t="s">
        <v>157</v>
      </c>
      <c r="V48" s="103">
        <v>1.155</v>
      </c>
    </row>
    <row r="49" spans="1:22" ht="18" customHeight="1" x14ac:dyDescent="0.35">
      <c r="A49" s="93">
        <v>84</v>
      </c>
      <c r="B49" s="145" t="s">
        <v>300</v>
      </c>
      <c r="C49" s="163">
        <v>5</v>
      </c>
      <c r="D49" s="93" t="s">
        <v>189</v>
      </c>
      <c r="E49" s="170" t="s">
        <v>301</v>
      </c>
      <c r="F49" s="94" t="s">
        <v>287</v>
      </c>
      <c r="G49" s="94" t="s">
        <v>183</v>
      </c>
      <c r="H49" s="95"/>
      <c r="I49" s="95"/>
      <c r="J49" s="160"/>
      <c r="K49" s="95">
        <v>0.25</v>
      </c>
      <c r="L49" s="95">
        <v>1.63</v>
      </c>
      <c r="M49" s="160">
        <v>0.40749999999999997</v>
      </c>
      <c r="N49" s="160">
        <v>0.31749999999999995</v>
      </c>
      <c r="O49" s="96">
        <v>1</v>
      </c>
      <c r="P49" s="97">
        <v>680</v>
      </c>
      <c r="Q49" s="96">
        <v>1</v>
      </c>
      <c r="R49" s="161">
        <v>215.89999999999998</v>
      </c>
      <c r="S49" s="148"/>
      <c r="T49" s="148"/>
      <c r="U49" s="75" t="s">
        <v>157</v>
      </c>
      <c r="V49" s="103">
        <v>0.31749999999999995</v>
      </c>
    </row>
    <row r="50" spans="1:22" ht="18" customHeight="1" x14ac:dyDescent="0.35">
      <c r="A50" s="93">
        <v>86</v>
      </c>
      <c r="B50" s="145" t="s">
        <v>300</v>
      </c>
      <c r="C50" s="163">
        <v>1</v>
      </c>
      <c r="D50" s="93" t="s">
        <v>129</v>
      </c>
      <c r="E50" s="170" t="s">
        <v>302</v>
      </c>
      <c r="F50" s="94" t="s">
        <v>287</v>
      </c>
      <c r="G50" s="94" t="s">
        <v>183</v>
      </c>
      <c r="H50" s="95"/>
      <c r="I50" s="95"/>
      <c r="J50" s="160"/>
      <c r="K50" s="95">
        <v>0.5</v>
      </c>
      <c r="L50" s="95">
        <v>1.4</v>
      </c>
      <c r="M50" s="160">
        <v>0.7</v>
      </c>
      <c r="N50" s="160">
        <v>0.67999999999999994</v>
      </c>
      <c r="O50" s="96">
        <v>1</v>
      </c>
      <c r="P50" s="97">
        <v>680</v>
      </c>
      <c r="Q50" s="96">
        <v>1</v>
      </c>
      <c r="R50" s="161">
        <v>462.4</v>
      </c>
      <c r="S50" s="148"/>
      <c r="T50" s="148"/>
      <c r="U50" s="75" t="s">
        <v>157</v>
      </c>
      <c r="V50" s="103">
        <v>0.67999999999999994</v>
      </c>
    </row>
    <row r="51" spans="1:22" ht="18" customHeight="1" x14ac:dyDescent="0.35">
      <c r="A51" s="93">
        <v>90</v>
      </c>
      <c r="B51" s="145" t="s">
        <v>300</v>
      </c>
      <c r="C51" s="163">
        <v>4</v>
      </c>
      <c r="D51" s="93" t="s">
        <v>129</v>
      </c>
      <c r="E51" s="170" t="s">
        <v>302</v>
      </c>
      <c r="F51" s="94" t="s">
        <v>287</v>
      </c>
      <c r="G51" s="94" t="s">
        <v>183</v>
      </c>
      <c r="H51" s="95"/>
      <c r="I51" s="95"/>
      <c r="J51" s="160"/>
      <c r="K51" s="95">
        <v>0.4</v>
      </c>
      <c r="L51" s="95">
        <v>1.5</v>
      </c>
      <c r="M51" s="160">
        <v>0.60000000000000009</v>
      </c>
      <c r="N51" s="160">
        <v>0.52500000000000002</v>
      </c>
      <c r="O51" s="96">
        <v>1</v>
      </c>
      <c r="P51" s="97">
        <v>680</v>
      </c>
      <c r="Q51" s="96">
        <v>1</v>
      </c>
      <c r="R51" s="161">
        <v>357</v>
      </c>
      <c r="S51" s="148"/>
      <c r="T51" s="148"/>
      <c r="U51" s="75" t="s">
        <v>157</v>
      </c>
      <c r="V51" s="103">
        <v>0.52500000000000002</v>
      </c>
    </row>
    <row r="54" spans="1:22" ht="18" customHeight="1" x14ac:dyDescent="0.35">
      <c r="A54" s="93">
        <v>4</v>
      </c>
      <c r="B54" s="145" t="s">
        <v>447</v>
      </c>
      <c r="C54" s="163"/>
      <c r="D54" s="93" t="s">
        <v>448</v>
      </c>
      <c r="E54" s="93" t="s">
        <v>449</v>
      </c>
      <c r="F54" s="94" t="s">
        <v>131</v>
      </c>
      <c r="G54" s="94" t="s">
        <v>183</v>
      </c>
      <c r="H54" s="95"/>
      <c r="I54" s="95"/>
      <c r="J54" s="160"/>
      <c r="K54" s="95">
        <v>0.54</v>
      </c>
      <c r="L54" s="95">
        <v>1.37</v>
      </c>
      <c r="M54" s="160">
        <v>0.73980000000000012</v>
      </c>
      <c r="N54" s="179">
        <v>0.65480000000000005</v>
      </c>
      <c r="O54" s="96">
        <v>1</v>
      </c>
      <c r="P54" s="97">
        <v>680</v>
      </c>
      <c r="Q54" s="96">
        <v>1</v>
      </c>
      <c r="R54" s="161">
        <v>445.26400000000001</v>
      </c>
      <c r="S54" s="148" t="s">
        <v>184</v>
      </c>
      <c r="T54" s="164"/>
      <c r="U54" s="75" t="s">
        <v>67</v>
      </c>
      <c r="V54" s="149">
        <v>0.65480000000000005</v>
      </c>
    </row>
    <row r="55" spans="1:22" ht="18" customHeight="1" x14ac:dyDescent="0.35">
      <c r="A55" s="93">
        <v>6</v>
      </c>
      <c r="B55" s="145" t="s">
        <v>447</v>
      </c>
      <c r="C55" s="163"/>
      <c r="D55" s="93" t="s">
        <v>448</v>
      </c>
      <c r="E55" s="93" t="s">
        <v>449</v>
      </c>
      <c r="F55" s="94" t="s">
        <v>131</v>
      </c>
      <c r="G55" s="94" t="s">
        <v>183</v>
      </c>
      <c r="H55" s="95"/>
      <c r="I55" s="95"/>
      <c r="J55" s="160"/>
      <c r="K55" s="95">
        <v>0.25</v>
      </c>
      <c r="L55" s="95">
        <v>0.3</v>
      </c>
      <c r="M55" s="160">
        <v>7.4999999999999997E-2</v>
      </c>
      <c r="N55" s="179">
        <v>5.4999999999999993E-2</v>
      </c>
      <c r="O55" s="96">
        <v>1</v>
      </c>
      <c r="P55" s="97">
        <v>680</v>
      </c>
      <c r="Q55" s="96">
        <v>1</v>
      </c>
      <c r="R55" s="161">
        <v>37.4</v>
      </c>
      <c r="S55" s="148" t="s">
        <v>184</v>
      </c>
      <c r="T55" s="164"/>
      <c r="U55" s="75" t="s">
        <v>67</v>
      </c>
      <c r="V55" s="149">
        <v>5.4999999999999993E-2</v>
      </c>
    </row>
    <row r="56" spans="1:22" ht="18" customHeight="1" x14ac:dyDescent="0.35">
      <c r="A56" s="93">
        <v>10</v>
      </c>
      <c r="B56" s="145" t="s">
        <v>447</v>
      </c>
      <c r="C56" s="163"/>
      <c r="D56" s="93" t="s">
        <v>129</v>
      </c>
      <c r="E56" s="93" t="s">
        <v>449</v>
      </c>
      <c r="F56" s="94" t="s">
        <v>131</v>
      </c>
      <c r="G56" s="94" t="s">
        <v>183</v>
      </c>
      <c r="H56" s="95"/>
      <c r="I56" s="95"/>
      <c r="J56" s="160"/>
      <c r="K56" s="95">
        <v>0.5</v>
      </c>
      <c r="L56" s="95">
        <v>1.35</v>
      </c>
      <c r="M56" s="160">
        <v>0.67500000000000004</v>
      </c>
      <c r="N56" s="179">
        <v>0.59</v>
      </c>
      <c r="O56" s="96">
        <v>1</v>
      </c>
      <c r="P56" s="97">
        <v>680</v>
      </c>
      <c r="Q56" s="96">
        <v>1</v>
      </c>
      <c r="R56" s="161">
        <v>401.2</v>
      </c>
      <c r="S56" s="148" t="s">
        <v>184</v>
      </c>
      <c r="T56" s="164"/>
      <c r="U56" s="75" t="s">
        <v>67</v>
      </c>
      <c r="V56" s="149">
        <v>0.59</v>
      </c>
    </row>
    <row r="57" spans="1:22" ht="18" customHeight="1" x14ac:dyDescent="0.35">
      <c r="A57" s="93">
        <v>12</v>
      </c>
      <c r="B57" s="145" t="s">
        <v>447</v>
      </c>
      <c r="C57" s="163"/>
      <c r="D57" s="93" t="s">
        <v>129</v>
      </c>
      <c r="E57" s="93" t="s">
        <v>449</v>
      </c>
      <c r="F57" s="94" t="s">
        <v>131</v>
      </c>
      <c r="G57" s="94" t="s">
        <v>183</v>
      </c>
      <c r="H57" s="95"/>
      <c r="I57" s="95"/>
      <c r="J57" s="160"/>
      <c r="K57" s="95">
        <v>0.25</v>
      </c>
      <c r="L57" s="95">
        <v>0.3</v>
      </c>
      <c r="M57" s="160">
        <v>7.4999999999999997E-2</v>
      </c>
      <c r="N57" s="179">
        <v>5.4999999999999993E-2</v>
      </c>
      <c r="O57" s="96">
        <v>1</v>
      </c>
      <c r="P57" s="97">
        <v>680</v>
      </c>
      <c r="Q57" s="96">
        <v>1</v>
      </c>
      <c r="R57" s="161">
        <v>37.4</v>
      </c>
      <c r="S57" s="148" t="s">
        <v>184</v>
      </c>
      <c r="T57" s="164"/>
      <c r="U57" s="75" t="s">
        <v>67</v>
      </c>
      <c r="V57" s="149">
        <v>5.4999999999999993E-2</v>
      </c>
    </row>
    <row r="58" spans="1:22" ht="18" customHeight="1" x14ac:dyDescent="0.35">
      <c r="A58" s="93">
        <v>16</v>
      </c>
      <c r="B58" s="145" t="s">
        <v>447</v>
      </c>
      <c r="C58" s="163"/>
      <c r="D58" s="93" t="s">
        <v>189</v>
      </c>
      <c r="E58" s="93" t="s">
        <v>449</v>
      </c>
      <c r="F58" s="94" t="s">
        <v>131</v>
      </c>
      <c r="G58" s="94" t="s">
        <v>183</v>
      </c>
      <c r="H58" s="95"/>
      <c r="I58" s="95"/>
      <c r="J58" s="160"/>
      <c r="K58" s="95">
        <v>0.48</v>
      </c>
      <c r="L58" s="95">
        <v>1.35</v>
      </c>
      <c r="M58" s="160">
        <v>0.64800000000000002</v>
      </c>
      <c r="N58" s="179">
        <v>0.56299999999999994</v>
      </c>
      <c r="O58" s="96">
        <v>1</v>
      </c>
      <c r="P58" s="97">
        <v>680</v>
      </c>
      <c r="Q58" s="96">
        <v>1</v>
      </c>
      <c r="R58" s="161">
        <v>382.84</v>
      </c>
      <c r="S58" s="148" t="s">
        <v>184</v>
      </c>
      <c r="T58" s="164"/>
      <c r="U58" s="75" t="s">
        <v>67</v>
      </c>
      <c r="V58" s="149">
        <v>0.56299999999999994</v>
      </c>
    </row>
    <row r="59" spans="1:22" ht="18" customHeight="1" x14ac:dyDescent="0.35">
      <c r="A59" s="93">
        <v>18</v>
      </c>
      <c r="B59" s="145" t="s">
        <v>447</v>
      </c>
      <c r="C59" s="163"/>
      <c r="D59" s="93" t="s">
        <v>189</v>
      </c>
      <c r="E59" s="93" t="s">
        <v>449</v>
      </c>
      <c r="F59" s="94" t="s">
        <v>131</v>
      </c>
      <c r="G59" s="94" t="s">
        <v>183</v>
      </c>
      <c r="H59" s="95"/>
      <c r="I59" s="95"/>
      <c r="J59" s="160"/>
      <c r="K59" s="95">
        <v>0.25</v>
      </c>
      <c r="L59" s="95">
        <v>0.3</v>
      </c>
      <c r="M59" s="160">
        <v>7.4999999999999997E-2</v>
      </c>
      <c r="N59" s="179">
        <v>5.4999999999999993E-2</v>
      </c>
      <c r="O59" s="96">
        <v>1</v>
      </c>
      <c r="P59" s="97">
        <v>680</v>
      </c>
      <c r="Q59" s="96">
        <v>1</v>
      </c>
      <c r="R59" s="161">
        <v>37.4</v>
      </c>
      <c r="S59" s="148" t="s">
        <v>184</v>
      </c>
      <c r="T59" s="164"/>
      <c r="U59" s="75" t="s">
        <v>67</v>
      </c>
      <c r="V59" s="149">
        <v>5.4999999999999993E-2</v>
      </c>
    </row>
    <row r="60" spans="1:22" ht="18" customHeight="1" x14ac:dyDescent="0.35">
      <c r="A60" s="93">
        <v>4</v>
      </c>
      <c r="B60" s="145" t="s">
        <v>450</v>
      </c>
      <c r="C60" s="163"/>
      <c r="D60" s="93" t="s">
        <v>73</v>
      </c>
      <c r="E60" s="93" t="s">
        <v>451</v>
      </c>
      <c r="F60" s="94" t="s">
        <v>131</v>
      </c>
      <c r="G60" s="94" t="s">
        <v>183</v>
      </c>
      <c r="H60" s="95"/>
      <c r="I60" s="95"/>
      <c r="J60" s="160"/>
      <c r="K60" s="95">
        <v>0.5</v>
      </c>
      <c r="L60" s="95">
        <v>1.3</v>
      </c>
      <c r="M60" s="160">
        <v>0.65</v>
      </c>
      <c r="N60" s="179">
        <v>0.57499999999999996</v>
      </c>
      <c r="O60" s="96">
        <v>1</v>
      </c>
      <c r="P60" s="97">
        <v>680</v>
      </c>
      <c r="Q60" s="96">
        <v>1</v>
      </c>
      <c r="R60" s="161">
        <v>390.99999999999994</v>
      </c>
      <c r="S60" s="148" t="s">
        <v>184</v>
      </c>
      <c r="T60" s="164"/>
      <c r="U60" s="75" t="s">
        <v>67</v>
      </c>
      <c r="V60" s="149">
        <v>0.57499999999999996</v>
      </c>
    </row>
    <row r="61" spans="1:22" ht="18" customHeight="1" x14ac:dyDescent="0.35">
      <c r="A61" s="93">
        <v>6</v>
      </c>
      <c r="B61" s="145" t="s">
        <v>450</v>
      </c>
      <c r="C61" s="163"/>
      <c r="D61" s="93" t="s">
        <v>73</v>
      </c>
      <c r="E61" s="93" t="s">
        <v>451</v>
      </c>
      <c r="F61" s="94" t="s">
        <v>131</v>
      </c>
      <c r="G61" s="94" t="s">
        <v>183</v>
      </c>
      <c r="H61" s="95"/>
      <c r="I61" s="95"/>
      <c r="J61" s="160"/>
      <c r="K61" s="95">
        <v>0.75</v>
      </c>
      <c r="L61" s="95">
        <v>1</v>
      </c>
      <c r="M61" s="160">
        <v>0.75</v>
      </c>
      <c r="N61" s="179">
        <v>0.73</v>
      </c>
      <c r="O61" s="96">
        <v>1</v>
      </c>
      <c r="P61" s="97">
        <v>680</v>
      </c>
      <c r="Q61" s="96">
        <v>1</v>
      </c>
      <c r="R61" s="161">
        <v>496.4</v>
      </c>
      <c r="S61" s="148" t="s">
        <v>184</v>
      </c>
      <c r="T61" s="164"/>
      <c r="U61" s="75" t="s">
        <v>67</v>
      </c>
      <c r="V61" s="149">
        <v>0.73</v>
      </c>
    </row>
    <row r="62" spans="1:22" ht="18" customHeight="1" x14ac:dyDescent="0.35">
      <c r="A62" s="93">
        <v>8</v>
      </c>
      <c r="B62" s="145" t="s">
        <v>450</v>
      </c>
      <c r="C62" s="163"/>
      <c r="D62" s="93" t="s">
        <v>73</v>
      </c>
      <c r="E62" s="93" t="s">
        <v>451</v>
      </c>
      <c r="F62" s="94" t="s">
        <v>131</v>
      </c>
      <c r="G62" s="94" t="s">
        <v>183</v>
      </c>
      <c r="H62" s="95"/>
      <c r="I62" s="95"/>
      <c r="J62" s="160"/>
      <c r="K62" s="95">
        <v>0.25</v>
      </c>
      <c r="L62" s="95">
        <v>0.3</v>
      </c>
      <c r="M62" s="160">
        <v>7.4999999999999997E-2</v>
      </c>
      <c r="N62" s="179">
        <v>5.4999999999999993E-2</v>
      </c>
      <c r="O62" s="96">
        <v>1</v>
      </c>
      <c r="P62" s="97">
        <v>680</v>
      </c>
      <c r="Q62" s="96">
        <v>1</v>
      </c>
      <c r="R62" s="161">
        <v>37.4</v>
      </c>
      <c r="S62" s="148" t="s">
        <v>184</v>
      </c>
      <c r="T62" s="164"/>
      <c r="U62" s="75" t="s">
        <v>67</v>
      </c>
      <c r="V62" s="149">
        <v>5.4999999999999993E-2</v>
      </c>
    </row>
    <row r="63" spans="1:22" ht="18" customHeight="1" x14ac:dyDescent="0.35">
      <c r="A63" s="93">
        <v>12</v>
      </c>
      <c r="B63" s="145" t="s">
        <v>450</v>
      </c>
      <c r="C63" s="163"/>
      <c r="D63" s="93" t="s">
        <v>452</v>
      </c>
      <c r="E63" s="93" t="s">
        <v>451</v>
      </c>
      <c r="F63" s="94" t="s">
        <v>131</v>
      </c>
      <c r="G63" s="94" t="s">
        <v>183</v>
      </c>
      <c r="H63" s="95"/>
      <c r="I63" s="95"/>
      <c r="J63" s="160"/>
      <c r="K63" s="95">
        <v>0.5</v>
      </c>
      <c r="L63" s="95">
        <v>1.3</v>
      </c>
      <c r="M63" s="160">
        <v>0.65</v>
      </c>
      <c r="N63" s="179">
        <v>0.57499999999999996</v>
      </c>
      <c r="O63" s="96">
        <v>1</v>
      </c>
      <c r="P63" s="97">
        <v>680</v>
      </c>
      <c r="Q63" s="96">
        <v>1</v>
      </c>
      <c r="R63" s="161">
        <v>390.99999999999994</v>
      </c>
      <c r="S63" s="148" t="s">
        <v>184</v>
      </c>
      <c r="T63" s="164"/>
      <c r="U63" s="75" t="s">
        <v>67</v>
      </c>
      <c r="V63" s="149">
        <v>0.57499999999999996</v>
      </c>
    </row>
    <row r="64" spans="1:22" ht="18" customHeight="1" x14ac:dyDescent="0.35">
      <c r="A64" s="93">
        <v>14</v>
      </c>
      <c r="B64" s="145" t="s">
        <v>450</v>
      </c>
      <c r="C64" s="163"/>
      <c r="D64" s="93" t="s">
        <v>452</v>
      </c>
      <c r="E64" s="93" t="s">
        <v>451</v>
      </c>
      <c r="F64" s="94" t="s">
        <v>131</v>
      </c>
      <c r="G64" s="94" t="s">
        <v>183</v>
      </c>
      <c r="H64" s="95"/>
      <c r="I64" s="95"/>
      <c r="J64" s="160"/>
      <c r="K64" s="95">
        <v>0.75</v>
      </c>
      <c r="L64" s="95">
        <v>1</v>
      </c>
      <c r="M64" s="160">
        <v>0.75</v>
      </c>
      <c r="N64" s="179">
        <v>0.73</v>
      </c>
      <c r="O64" s="96">
        <v>1</v>
      </c>
      <c r="P64" s="97">
        <v>680</v>
      </c>
      <c r="Q64" s="96">
        <v>1</v>
      </c>
      <c r="R64" s="161">
        <v>496.4</v>
      </c>
      <c r="S64" s="148" t="s">
        <v>184</v>
      </c>
      <c r="T64" s="164"/>
      <c r="U64" s="75" t="s">
        <v>67</v>
      </c>
      <c r="V64" s="149">
        <v>0.73</v>
      </c>
    </row>
    <row r="65" spans="1:24" ht="18" customHeight="1" x14ac:dyDescent="0.35">
      <c r="A65" s="93">
        <v>16</v>
      </c>
      <c r="B65" s="145" t="s">
        <v>450</v>
      </c>
      <c r="C65" s="163"/>
      <c r="D65" s="93" t="s">
        <v>452</v>
      </c>
      <c r="E65" s="93" t="s">
        <v>451</v>
      </c>
      <c r="F65" s="94" t="s">
        <v>131</v>
      </c>
      <c r="G65" s="94" t="s">
        <v>183</v>
      </c>
      <c r="H65" s="95"/>
      <c r="I65" s="95"/>
      <c r="J65" s="160"/>
      <c r="K65" s="95">
        <v>0.25</v>
      </c>
      <c r="L65" s="95">
        <v>0.3</v>
      </c>
      <c r="M65" s="160">
        <v>7.4999999999999997E-2</v>
      </c>
      <c r="N65" s="179">
        <v>5.4999999999999993E-2</v>
      </c>
      <c r="O65" s="96">
        <v>1</v>
      </c>
      <c r="P65" s="97">
        <v>680</v>
      </c>
      <c r="Q65" s="96">
        <v>1</v>
      </c>
      <c r="R65" s="161">
        <v>37.4</v>
      </c>
      <c r="S65" s="148" t="s">
        <v>184</v>
      </c>
      <c r="T65" s="164"/>
      <c r="U65" s="75" t="s">
        <v>67</v>
      </c>
      <c r="V65" s="149">
        <v>5.4999999999999993E-2</v>
      </c>
    </row>
    <row r="66" spans="1:24" ht="18" customHeight="1" x14ac:dyDescent="0.35">
      <c r="A66" s="93">
        <v>20</v>
      </c>
      <c r="B66" s="145" t="s">
        <v>450</v>
      </c>
      <c r="C66" s="163"/>
      <c r="D66" s="93" t="s">
        <v>229</v>
      </c>
      <c r="E66" s="93" t="s">
        <v>451</v>
      </c>
      <c r="F66" s="94" t="s">
        <v>131</v>
      </c>
      <c r="G66" s="94" t="s">
        <v>183</v>
      </c>
      <c r="H66" s="95"/>
      <c r="I66" s="95"/>
      <c r="J66" s="160"/>
      <c r="K66" s="95">
        <v>0.5</v>
      </c>
      <c r="L66" s="95">
        <v>1.3</v>
      </c>
      <c r="M66" s="160">
        <v>0.65</v>
      </c>
      <c r="N66" s="179">
        <v>0.57499999999999996</v>
      </c>
      <c r="O66" s="96">
        <v>1</v>
      </c>
      <c r="P66" s="97">
        <v>680</v>
      </c>
      <c r="Q66" s="96">
        <v>1</v>
      </c>
      <c r="R66" s="161">
        <v>390.99999999999994</v>
      </c>
      <c r="S66" s="148" t="s">
        <v>184</v>
      </c>
      <c r="T66" s="164"/>
      <c r="U66" s="75" t="s">
        <v>67</v>
      </c>
      <c r="V66" s="149">
        <v>0.57499999999999996</v>
      </c>
    </row>
    <row r="67" spans="1:24" ht="18" customHeight="1" x14ac:dyDescent="0.35">
      <c r="A67" s="93">
        <v>22</v>
      </c>
      <c r="B67" s="145" t="s">
        <v>450</v>
      </c>
      <c r="C67" s="163"/>
      <c r="D67" s="93" t="s">
        <v>229</v>
      </c>
      <c r="E67" s="93" t="s">
        <v>451</v>
      </c>
      <c r="F67" s="94" t="s">
        <v>131</v>
      </c>
      <c r="G67" s="94" t="s">
        <v>183</v>
      </c>
      <c r="H67" s="95"/>
      <c r="I67" s="95"/>
      <c r="J67" s="160"/>
      <c r="K67" s="95">
        <v>0.75</v>
      </c>
      <c r="L67" s="95">
        <v>1</v>
      </c>
      <c r="M67" s="160">
        <v>0.75</v>
      </c>
      <c r="N67" s="179">
        <v>0.73</v>
      </c>
      <c r="O67" s="96">
        <v>1</v>
      </c>
      <c r="P67" s="97">
        <v>680</v>
      </c>
      <c r="Q67" s="96">
        <v>1</v>
      </c>
      <c r="R67" s="161">
        <v>496.4</v>
      </c>
      <c r="S67" s="148" t="s">
        <v>184</v>
      </c>
      <c r="T67" s="164"/>
      <c r="U67" s="75" t="s">
        <v>67</v>
      </c>
      <c r="V67" s="149">
        <v>0.73</v>
      </c>
    </row>
    <row r="68" spans="1:24" ht="18" customHeight="1" x14ac:dyDescent="0.35">
      <c r="A68" s="93">
        <v>24</v>
      </c>
      <c r="B68" s="145" t="s">
        <v>450</v>
      </c>
      <c r="C68" s="163"/>
      <c r="D68" s="93" t="s">
        <v>229</v>
      </c>
      <c r="E68" s="93" t="s">
        <v>451</v>
      </c>
      <c r="F68" s="94" t="s">
        <v>131</v>
      </c>
      <c r="G68" s="94" t="s">
        <v>183</v>
      </c>
      <c r="H68" s="95"/>
      <c r="I68" s="95"/>
      <c r="J68" s="160"/>
      <c r="K68" s="95">
        <v>0.25</v>
      </c>
      <c r="L68" s="95">
        <v>0.3</v>
      </c>
      <c r="M68" s="160">
        <v>7.4999999999999997E-2</v>
      </c>
      <c r="N68" s="179">
        <v>5.4999999999999993E-2</v>
      </c>
      <c r="O68" s="96">
        <v>1</v>
      </c>
      <c r="P68" s="97">
        <v>680</v>
      </c>
      <c r="Q68" s="96">
        <v>1</v>
      </c>
      <c r="R68" s="161">
        <v>37.4</v>
      </c>
      <c r="S68" s="148" t="s">
        <v>184</v>
      </c>
      <c r="T68" s="164"/>
      <c r="U68" s="75" t="s">
        <v>67</v>
      </c>
      <c r="V68" s="149">
        <v>5.4999999999999993E-2</v>
      </c>
    </row>
    <row r="69" spans="1:24" ht="18" customHeight="1" x14ac:dyDescent="0.35">
      <c r="A69" s="93">
        <v>4</v>
      </c>
      <c r="B69" s="145" t="s">
        <v>453</v>
      </c>
      <c r="C69" s="163"/>
      <c r="D69" s="93" t="s">
        <v>454</v>
      </c>
      <c r="E69" s="93" t="s">
        <v>455</v>
      </c>
      <c r="F69" s="94" t="s">
        <v>131</v>
      </c>
      <c r="G69" s="94" t="s">
        <v>183</v>
      </c>
      <c r="H69" s="95"/>
      <c r="I69" s="95"/>
      <c r="J69" s="160"/>
      <c r="K69" s="95">
        <v>0.5</v>
      </c>
      <c r="L69" s="95">
        <v>1.3</v>
      </c>
      <c r="M69" s="160">
        <v>0.65</v>
      </c>
      <c r="N69" s="179">
        <v>0.57499999999999996</v>
      </c>
      <c r="O69" s="96">
        <v>1</v>
      </c>
      <c r="P69" s="97">
        <v>680</v>
      </c>
      <c r="Q69" s="96">
        <v>1</v>
      </c>
      <c r="R69" s="161">
        <v>390.99999999999994</v>
      </c>
      <c r="S69" s="148" t="s">
        <v>184</v>
      </c>
      <c r="T69" s="164"/>
      <c r="U69" s="75" t="s">
        <v>67</v>
      </c>
      <c r="V69" s="149">
        <v>0.57499999999999996</v>
      </c>
    </row>
    <row r="70" spans="1:24" ht="18" customHeight="1" x14ac:dyDescent="0.35">
      <c r="A70" s="93">
        <v>7</v>
      </c>
      <c r="B70" s="145" t="s">
        <v>453</v>
      </c>
      <c r="C70" s="163"/>
      <c r="D70" s="93" t="s">
        <v>454</v>
      </c>
      <c r="E70" s="93" t="s">
        <v>455</v>
      </c>
      <c r="F70" s="94" t="s">
        <v>131</v>
      </c>
      <c r="G70" s="94" t="s">
        <v>183</v>
      </c>
      <c r="H70" s="95"/>
      <c r="I70" s="95"/>
      <c r="J70" s="160"/>
      <c r="K70" s="95">
        <v>0.75</v>
      </c>
      <c r="L70" s="95">
        <v>1</v>
      </c>
      <c r="M70" s="160">
        <v>0.75</v>
      </c>
      <c r="N70" s="179">
        <v>0.72</v>
      </c>
      <c r="O70" s="96">
        <v>1</v>
      </c>
      <c r="P70" s="97">
        <v>680</v>
      </c>
      <c r="Q70" s="96">
        <v>1</v>
      </c>
      <c r="R70" s="161">
        <v>489.59999999999997</v>
      </c>
      <c r="S70" s="148" t="s">
        <v>184</v>
      </c>
      <c r="T70" s="164"/>
      <c r="U70" s="75" t="s">
        <v>67</v>
      </c>
      <c r="V70" s="149">
        <v>0.72</v>
      </c>
    </row>
    <row r="71" spans="1:24" ht="18" customHeight="1" x14ac:dyDescent="0.35">
      <c r="A71" s="93">
        <v>9</v>
      </c>
      <c r="B71" s="145" t="s">
        <v>453</v>
      </c>
      <c r="C71" s="163"/>
      <c r="D71" s="93" t="s">
        <v>454</v>
      </c>
      <c r="E71" s="93" t="s">
        <v>455</v>
      </c>
      <c r="F71" s="94" t="s">
        <v>131</v>
      </c>
      <c r="G71" s="94" t="s">
        <v>183</v>
      </c>
      <c r="H71" s="95"/>
      <c r="I71" s="95"/>
      <c r="J71" s="160"/>
      <c r="K71" s="95">
        <v>0.25</v>
      </c>
      <c r="L71" s="95">
        <v>0.3</v>
      </c>
      <c r="M71" s="160">
        <v>7.4999999999999997E-2</v>
      </c>
      <c r="N71" s="179">
        <v>5.4999999999999993E-2</v>
      </c>
      <c r="O71" s="96">
        <v>1</v>
      </c>
      <c r="P71" s="97">
        <v>680</v>
      </c>
      <c r="Q71" s="96">
        <v>1</v>
      </c>
      <c r="R71" s="161">
        <v>37.4</v>
      </c>
      <c r="S71" s="148" t="s">
        <v>184</v>
      </c>
      <c r="T71" s="164"/>
      <c r="U71" s="75" t="s">
        <v>67</v>
      </c>
      <c r="V71" s="149">
        <v>5.4999999999999993E-2</v>
      </c>
    </row>
    <row r="72" spans="1:24" ht="18" customHeight="1" x14ac:dyDescent="0.35">
      <c r="A72" s="93">
        <v>13</v>
      </c>
      <c r="B72" s="145" t="s">
        <v>453</v>
      </c>
      <c r="C72" s="163"/>
      <c r="D72" s="93" t="s">
        <v>79</v>
      </c>
      <c r="E72" s="93" t="s">
        <v>455</v>
      </c>
      <c r="F72" s="94" t="s">
        <v>131</v>
      </c>
      <c r="G72" s="94" t="s">
        <v>183</v>
      </c>
      <c r="H72" s="95"/>
      <c r="I72" s="95"/>
      <c r="J72" s="160"/>
      <c r="K72" s="95">
        <v>0.5</v>
      </c>
      <c r="L72" s="95">
        <v>1.3</v>
      </c>
      <c r="M72" s="160">
        <v>0.65</v>
      </c>
      <c r="N72" s="179">
        <v>0.57499999999999996</v>
      </c>
      <c r="O72" s="96">
        <v>1</v>
      </c>
      <c r="P72" s="97">
        <v>680</v>
      </c>
      <c r="Q72" s="96">
        <v>1</v>
      </c>
      <c r="R72" s="161">
        <v>390.99999999999994</v>
      </c>
      <c r="S72" s="148" t="s">
        <v>184</v>
      </c>
      <c r="T72" s="164"/>
      <c r="U72" s="75" t="s">
        <v>67</v>
      </c>
      <c r="V72" s="149">
        <v>0.57499999999999996</v>
      </c>
    </row>
    <row r="73" spans="1:24" ht="18" customHeight="1" x14ac:dyDescent="0.35">
      <c r="A73" s="93">
        <v>16</v>
      </c>
      <c r="B73" s="145" t="s">
        <v>453</v>
      </c>
      <c r="C73" s="163"/>
      <c r="D73" s="93" t="s">
        <v>79</v>
      </c>
      <c r="E73" s="93" t="s">
        <v>455</v>
      </c>
      <c r="F73" s="94" t="s">
        <v>131</v>
      </c>
      <c r="G73" s="94" t="s">
        <v>183</v>
      </c>
      <c r="H73" s="95"/>
      <c r="I73" s="95"/>
      <c r="J73" s="160"/>
      <c r="K73" s="95">
        <v>0.75</v>
      </c>
      <c r="L73" s="95">
        <v>1</v>
      </c>
      <c r="M73" s="160">
        <v>0.75</v>
      </c>
      <c r="N73" s="179">
        <v>0.72</v>
      </c>
      <c r="O73" s="96">
        <v>1</v>
      </c>
      <c r="P73" s="97">
        <v>680</v>
      </c>
      <c r="Q73" s="96">
        <v>1</v>
      </c>
      <c r="R73" s="161">
        <v>489.59999999999997</v>
      </c>
      <c r="S73" s="148" t="s">
        <v>184</v>
      </c>
      <c r="T73" s="164"/>
      <c r="U73" s="75" t="s">
        <v>67</v>
      </c>
      <c r="V73" s="149">
        <v>0.72</v>
      </c>
    </row>
    <row r="74" spans="1:24" ht="18" customHeight="1" x14ac:dyDescent="0.35">
      <c r="A74" s="93">
        <v>18</v>
      </c>
      <c r="B74" s="145" t="s">
        <v>453</v>
      </c>
      <c r="C74" s="163"/>
      <c r="D74" s="93" t="s">
        <v>79</v>
      </c>
      <c r="E74" s="93" t="s">
        <v>455</v>
      </c>
      <c r="F74" s="94" t="s">
        <v>131</v>
      </c>
      <c r="G74" s="94" t="s">
        <v>183</v>
      </c>
      <c r="H74" s="95"/>
      <c r="I74" s="95"/>
      <c r="J74" s="160"/>
      <c r="K74" s="95">
        <v>0.25</v>
      </c>
      <c r="L74" s="95">
        <v>0.3</v>
      </c>
      <c r="M74" s="160">
        <v>7.4999999999999997E-2</v>
      </c>
      <c r="N74" s="179">
        <v>5.4999999999999993E-2</v>
      </c>
      <c r="O74" s="96">
        <v>1</v>
      </c>
      <c r="P74" s="97">
        <v>680</v>
      </c>
      <c r="Q74" s="96">
        <v>1</v>
      </c>
      <c r="R74" s="161">
        <v>37.4</v>
      </c>
      <c r="S74" s="148" t="s">
        <v>184</v>
      </c>
      <c r="T74" s="164"/>
      <c r="U74" s="75" t="s">
        <v>67</v>
      </c>
      <c r="V74" s="149">
        <v>5.4999999999999993E-2</v>
      </c>
    </row>
    <row r="75" spans="1:24" ht="18" customHeight="1" x14ac:dyDescent="0.35">
      <c r="A75" s="93">
        <v>22</v>
      </c>
      <c r="B75" s="145" t="s">
        <v>453</v>
      </c>
      <c r="C75" s="163"/>
      <c r="D75" s="93" t="s">
        <v>239</v>
      </c>
      <c r="E75" s="93" t="s">
        <v>455</v>
      </c>
      <c r="F75" s="94" t="s">
        <v>131</v>
      </c>
      <c r="G75" s="94" t="s">
        <v>183</v>
      </c>
      <c r="H75" s="95"/>
      <c r="I75" s="95"/>
      <c r="J75" s="160"/>
      <c r="K75" s="95">
        <v>0.5</v>
      </c>
      <c r="L75" s="95">
        <v>1.3</v>
      </c>
      <c r="M75" s="160">
        <v>0.65</v>
      </c>
      <c r="N75" s="179">
        <v>0.57499999999999996</v>
      </c>
      <c r="O75" s="96">
        <v>1</v>
      </c>
      <c r="P75" s="97">
        <v>680</v>
      </c>
      <c r="Q75" s="96">
        <v>1</v>
      </c>
      <c r="R75" s="161">
        <v>390.99999999999994</v>
      </c>
      <c r="S75" s="148" t="s">
        <v>184</v>
      </c>
      <c r="T75" s="164"/>
      <c r="U75" s="75" t="s">
        <v>67</v>
      </c>
      <c r="V75" s="149">
        <v>0.57499999999999996</v>
      </c>
    </row>
    <row r="76" spans="1:24" ht="18" customHeight="1" x14ac:dyDescent="0.35">
      <c r="A76" s="93">
        <v>24</v>
      </c>
      <c r="B76" s="145" t="s">
        <v>453</v>
      </c>
      <c r="C76" s="163"/>
      <c r="D76" s="93" t="s">
        <v>239</v>
      </c>
      <c r="E76" s="93" t="s">
        <v>455</v>
      </c>
      <c r="F76" s="94" t="s">
        <v>131</v>
      </c>
      <c r="G76" s="94" t="s">
        <v>183</v>
      </c>
      <c r="H76" s="95"/>
      <c r="I76" s="95"/>
      <c r="J76" s="160"/>
      <c r="K76" s="95">
        <v>0.75</v>
      </c>
      <c r="L76" s="95">
        <v>1</v>
      </c>
      <c r="M76" s="160">
        <v>0.75</v>
      </c>
      <c r="N76" s="179">
        <v>0.73</v>
      </c>
      <c r="O76" s="96">
        <v>1</v>
      </c>
      <c r="P76" s="97">
        <v>680</v>
      </c>
      <c r="Q76" s="96">
        <v>1</v>
      </c>
      <c r="R76" s="161">
        <v>496.4</v>
      </c>
      <c r="S76" s="148" t="s">
        <v>184</v>
      </c>
      <c r="T76" s="164"/>
      <c r="U76" s="75" t="s">
        <v>67</v>
      </c>
      <c r="V76" s="149">
        <v>0.73</v>
      </c>
    </row>
    <row r="77" spans="1:24" ht="18" customHeight="1" x14ac:dyDescent="0.35">
      <c r="A77" s="93">
        <v>26</v>
      </c>
      <c r="B77" s="145" t="s">
        <v>453</v>
      </c>
      <c r="C77" s="163"/>
      <c r="D77" s="93" t="s">
        <v>239</v>
      </c>
      <c r="E77" s="93" t="s">
        <v>455</v>
      </c>
      <c r="F77" s="94" t="s">
        <v>131</v>
      </c>
      <c r="G77" s="94" t="s">
        <v>183</v>
      </c>
      <c r="H77" s="95"/>
      <c r="I77" s="95"/>
      <c r="J77" s="160"/>
      <c r="K77" s="95">
        <v>0.25</v>
      </c>
      <c r="L77" s="95">
        <v>0.3</v>
      </c>
      <c r="M77" s="160">
        <v>7.4999999999999997E-2</v>
      </c>
      <c r="N77" s="179">
        <v>5.4999999999999993E-2</v>
      </c>
      <c r="O77" s="96">
        <v>1</v>
      </c>
      <c r="P77" s="97">
        <v>680</v>
      </c>
      <c r="Q77" s="96">
        <v>1</v>
      </c>
      <c r="R77" s="161">
        <v>37.4</v>
      </c>
      <c r="S77" s="148" t="s">
        <v>184</v>
      </c>
      <c r="T77" s="164"/>
      <c r="U77" s="75" t="s">
        <v>67</v>
      </c>
      <c r="V77" s="149">
        <v>5.4999999999999993E-2</v>
      </c>
    </row>
    <row r="78" spans="1:24" ht="18" customHeight="1" x14ac:dyDescent="0.35">
      <c r="W78" s="162"/>
      <c r="X78" s="162"/>
    </row>
    <row r="81" spans="12:24" ht="18" customHeight="1" thickBot="1" x14ac:dyDescent="0.4"/>
    <row r="82" spans="12:24" ht="18" customHeight="1" thickBot="1" x14ac:dyDescent="0.5">
      <c r="L82" s="211"/>
      <c r="M82" s="211"/>
      <c r="P82" s="99" t="s">
        <v>85</v>
      </c>
      <c r="R82" s="100">
        <f>SUM(R8:R81)</f>
        <v>24118.104000000018</v>
      </c>
      <c r="T82" s="165"/>
      <c r="U82" s="101" t="s">
        <v>86</v>
      </c>
      <c r="V82" s="166">
        <f>SUM(V8:V81)</f>
        <v>35.46779999999999</v>
      </c>
    </row>
    <row r="83" spans="12:24" ht="18" customHeight="1" thickTop="1" x14ac:dyDescent="0.35">
      <c r="W83" s="162"/>
      <c r="X83" s="162"/>
    </row>
  </sheetData>
  <autoFilter ref="A8:W82" xr:uid="{6539EDF6-FDCE-43FE-AF53-904B48A35BEC}">
    <filterColumn colId="7" showButton="0"/>
    <filterColumn colId="10" showButton="0"/>
  </autoFilter>
  <mergeCells count="4">
    <mergeCell ref="A6:R6"/>
    <mergeCell ref="H8:I8"/>
    <mergeCell ref="K8:L8"/>
    <mergeCell ref="L82:M82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6A90-C235-49A9-B2B9-02E3BF766C7D}">
  <sheetPr>
    <pageSetUpPr fitToPage="1"/>
  </sheetPr>
  <dimension ref="A1:R241"/>
  <sheetViews>
    <sheetView topLeftCell="A200" zoomScale="90" zoomScaleNormal="90" workbookViewId="0">
      <selection activeCell="O212" sqref="O212"/>
    </sheetView>
  </sheetViews>
  <sheetFormatPr defaultRowHeight="18" customHeight="1" x14ac:dyDescent="0.35"/>
  <cols>
    <col min="1" max="1" width="5.7265625" customWidth="1"/>
    <col min="2" max="2" width="16.7265625" hidden="1" customWidth="1"/>
    <col min="3" max="3" width="12.453125" customWidth="1"/>
    <col min="4" max="4" width="22" customWidth="1"/>
    <col min="5" max="5" width="19" customWidth="1"/>
    <col min="6" max="6" width="30.81640625" customWidth="1"/>
    <col min="7" max="10" width="8.7265625" customWidth="1"/>
    <col min="11" max="11" width="15.54296875" customWidth="1"/>
    <col min="12" max="12" width="8.7265625" customWidth="1"/>
    <col min="13" max="13" width="21.453125" customWidth="1"/>
    <col min="14" max="14" width="10.54296875" customWidth="1"/>
    <col min="15" max="15" width="13.453125" customWidth="1"/>
    <col min="16" max="16" width="13.453125" style="75" customWidth="1"/>
    <col min="17" max="17" width="17.26953125" customWidth="1"/>
    <col min="18" max="18" width="15.54296875" customWidth="1"/>
  </cols>
  <sheetData>
    <row r="1" spans="1:18" ht="18" customHeight="1" x14ac:dyDescent="0.4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4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4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4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4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5">
      <c r="A6" s="204" t="s">
        <v>88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109"/>
      <c r="O6" s="113"/>
      <c r="P6" s="113"/>
      <c r="Q6" s="76"/>
      <c r="R6" s="114"/>
    </row>
    <row r="7" spans="1:18" ht="18" customHeight="1" thickBot="1" x14ac:dyDescent="0.4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5" customHeight="1" thickBot="1" x14ac:dyDescent="0.4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205" t="s">
        <v>90</v>
      </c>
      <c r="H8" s="206"/>
      <c r="I8" s="207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5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5">
      <c r="A10" s="96">
        <v>1</v>
      </c>
      <c r="B10" s="145" t="s">
        <v>94</v>
      </c>
      <c r="C10" s="93" t="s">
        <v>70</v>
      </c>
      <c r="D10" s="93" t="s">
        <v>91</v>
      </c>
      <c r="E10" s="94" t="s">
        <v>71</v>
      </c>
      <c r="F10" s="94" t="s">
        <v>92</v>
      </c>
      <c r="G10" s="95">
        <v>0.02</v>
      </c>
      <c r="H10" s="95">
        <v>35</v>
      </c>
      <c r="I10" s="126" t="s">
        <v>93</v>
      </c>
      <c r="J10" s="127">
        <v>2</v>
      </c>
      <c r="K10" s="97">
        <v>14</v>
      </c>
      <c r="L10" s="127">
        <v>1</v>
      </c>
      <c r="M10" s="128">
        <v>980</v>
      </c>
      <c r="N10" s="124">
        <v>20</v>
      </c>
      <c r="O10" s="98" t="s">
        <v>94</v>
      </c>
      <c r="P10" s="75" t="s">
        <v>67</v>
      </c>
      <c r="Q10" s="103">
        <v>70</v>
      </c>
      <c r="R10" s="103"/>
    </row>
    <row r="11" spans="1:18" ht="18" customHeight="1" x14ac:dyDescent="0.35">
      <c r="A11" s="96">
        <v>2</v>
      </c>
      <c r="B11" s="145" t="s">
        <v>94</v>
      </c>
      <c r="C11" s="93" t="s">
        <v>70</v>
      </c>
      <c r="D11" s="93" t="s">
        <v>91</v>
      </c>
      <c r="E11" s="94" t="s">
        <v>71</v>
      </c>
      <c r="F11" s="94" t="s">
        <v>92</v>
      </c>
      <c r="G11" s="95">
        <v>0.02</v>
      </c>
      <c r="H11" s="95">
        <v>4</v>
      </c>
      <c r="I11" s="126" t="s">
        <v>93</v>
      </c>
      <c r="J11" s="127">
        <v>2</v>
      </c>
      <c r="K11" s="97">
        <v>14</v>
      </c>
      <c r="L11" s="127">
        <v>3</v>
      </c>
      <c r="M11" s="128">
        <v>336</v>
      </c>
      <c r="N11" s="124">
        <v>20</v>
      </c>
      <c r="O11" s="98"/>
      <c r="P11" s="75" t="s">
        <v>67</v>
      </c>
      <c r="Q11" s="103">
        <v>24</v>
      </c>
      <c r="R11" s="103"/>
    </row>
    <row r="12" spans="1:18" ht="18" customHeight="1" x14ac:dyDescent="0.35">
      <c r="A12" s="96">
        <v>3</v>
      </c>
      <c r="B12" s="145" t="s">
        <v>94</v>
      </c>
      <c r="C12" s="93" t="s">
        <v>70</v>
      </c>
      <c r="D12" s="93" t="s">
        <v>91</v>
      </c>
      <c r="E12" s="94" t="s">
        <v>75</v>
      </c>
      <c r="F12" s="94" t="s">
        <v>92</v>
      </c>
      <c r="G12" s="95">
        <v>0.02</v>
      </c>
      <c r="H12" s="95">
        <v>18</v>
      </c>
      <c r="I12" s="126" t="s">
        <v>93</v>
      </c>
      <c r="J12" s="127">
        <v>2</v>
      </c>
      <c r="K12" s="97">
        <v>14</v>
      </c>
      <c r="L12" s="127">
        <v>1</v>
      </c>
      <c r="M12" s="128">
        <v>504</v>
      </c>
      <c r="N12" s="124">
        <v>20</v>
      </c>
      <c r="O12" s="125"/>
      <c r="P12" s="75" t="s">
        <v>67</v>
      </c>
      <c r="Q12" s="103">
        <v>36</v>
      </c>
      <c r="R12" s="103"/>
    </row>
    <row r="13" spans="1:18" ht="18" customHeight="1" x14ac:dyDescent="0.35">
      <c r="A13" s="96">
        <v>4</v>
      </c>
      <c r="B13" s="145" t="s">
        <v>94</v>
      </c>
      <c r="C13" s="93" t="s">
        <v>70</v>
      </c>
      <c r="D13" s="93" t="s">
        <v>91</v>
      </c>
      <c r="E13" s="94" t="s">
        <v>78</v>
      </c>
      <c r="F13" s="94" t="s">
        <v>92</v>
      </c>
      <c r="G13" s="95">
        <v>0.02</v>
      </c>
      <c r="H13" s="95">
        <v>10</v>
      </c>
      <c r="I13" s="126" t="s">
        <v>93</v>
      </c>
      <c r="J13" s="127">
        <v>2</v>
      </c>
      <c r="K13" s="97">
        <v>14</v>
      </c>
      <c r="L13" s="127">
        <v>1</v>
      </c>
      <c r="M13" s="128">
        <v>280</v>
      </c>
      <c r="N13" s="124">
        <v>20</v>
      </c>
      <c r="O13" s="125"/>
      <c r="P13" s="75" t="s">
        <v>67</v>
      </c>
      <c r="Q13" s="103">
        <v>20</v>
      </c>
      <c r="R13" s="103"/>
    </row>
    <row r="14" spans="1:18" ht="18" customHeight="1" x14ac:dyDescent="0.35">
      <c r="A14" s="96">
        <v>5</v>
      </c>
      <c r="B14" s="145" t="s">
        <v>94</v>
      </c>
      <c r="C14" s="93" t="s">
        <v>70</v>
      </c>
      <c r="D14" s="93" t="s">
        <v>91</v>
      </c>
      <c r="E14" s="94" t="s">
        <v>77</v>
      </c>
      <c r="F14" s="94" t="s">
        <v>92</v>
      </c>
      <c r="G14" s="95">
        <v>0.02</v>
      </c>
      <c r="H14" s="95">
        <v>13</v>
      </c>
      <c r="I14" s="126" t="s">
        <v>93</v>
      </c>
      <c r="J14" s="127">
        <v>2</v>
      </c>
      <c r="K14" s="97">
        <v>14</v>
      </c>
      <c r="L14" s="127">
        <v>1</v>
      </c>
      <c r="M14" s="128">
        <v>364</v>
      </c>
      <c r="N14" s="124">
        <v>20</v>
      </c>
      <c r="O14" s="125"/>
      <c r="P14" s="75" t="s">
        <v>67</v>
      </c>
      <c r="Q14" s="103">
        <v>26</v>
      </c>
      <c r="R14" s="103"/>
    </row>
    <row r="15" spans="1:18" ht="18" customHeight="1" x14ac:dyDescent="0.35">
      <c r="A15" s="96">
        <v>6</v>
      </c>
      <c r="B15" s="145" t="s">
        <v>94</v>
      </c>
      <c r="C15" s="93" t="s">
        <v>70</v>
      </c>
      <c r="D15" s="93" t="s">
        <v>91</v>
      </c>
      <c r="E15" s="94" t="s">
        <v>74</v>
      </c>
      <c r="F15" s="94" t="s">
        <v>92</v>
      </c>
      <c r="G15" s="95">
        <v>0.02</v>
      </c>
      <c r="H15" s="95">
        <v>25</v>
      </c>
      <c r="I15" s="126" t="s">
        <v>93</v>
      </c>
      <c r="J15" s="127">
        <v>2</v>
      </c>
      <c r="K15" s="97">
        <v>14</v>
      </c>
      <c r="L15" s="127">
        <v>1</v>
      </c>
      <c r="M15" s="128">
        <v>700</v>
      </c>
      <c r="N15" s="124">
        <v>20</v>
      </c>
      <c r="O15" s="125"/>
      <c r="P15" s="75" t="s">
        <v>67</v>
      </c>
      <c r="Q15" s="103">
        <v>50</v>
      </c>
      <c r="R15" s="103"/>
    </row>
    <row r="16" spans="1:18" ht="18" customHeight="1" x14ac:dyDescent="0.35">
      <c r="A16" s="96">
        <v>7</v>
      </c>
      <c r="B16" s="145" t="s">
        <v>94</v>
      </c>
      <c r="C16" s="93" t="s">
        <v>70</v>
      </c>
      <c r="D16" s="93" t="s">
        <v>91</v>
      </c>
      <c r="E16" s="94" t="s">
        <v>95</v>
      </c>
      <c r="F16" s="94" t="s">
        <v>92</v>
      </c>
      <c r="G16" s="95">
        <v>0.02</v>
      </c>
      <c r="H16" s="95">
        <v>12</v>
      </c>
      <c r="I16" s="126" t="s">
        <v>93</v>
      </c>
      <c r="J16" s="127">
        <v>2</v>
      </c>
      <c r="K16" s="97">
        <v>14</v>
      </c>
      <c r="L16" s="127">
        <v>1</v>
      </c>
      <c r="M16" s="128">
        <v>336</v>
      </c>
      <c r="N16" s="124">
        <v>20</v>
      </c>
      <c r="O16" s="125"/>
      <c r="P16" s="75" t="s">
        <v>67</v>
      </c>
      <c r="Q16" s="103">
        <v>24</v>
      </c>
      <c r="R16" s="103"/>
    </row>
    <row r="17" spans="1:18" ht="18" customHeight="1" x14ac:dyDescent="0.35">
      <c r="A17" s="96">
        <v>8</v>
      </c>
      <c r="B17" s="145" t="s">
        <v>94</v>
      </c>
      <c r="C17" s="93" t="s">
        <v>70</v>
      </c>
      <c r="D17" s="93" t="s">
        <v>91</v>
      </c>
      <c r="E17" s="94" t="s">
        <v>96</v>
      </c>
      <c r="F17" s="94" t="s">
        <v>92</v>
      </c>
      <c r="G17" s="95">
        <v>0.02</v>
      </c>
      <c r="H17" s="95">
        <v>3.5</v>
      </c>
      <c r="I17" s="126" t="s">
        <v>93</v>
      </c>
      <c r="J17" s="127">
        <v>2</v>
      </c>
      <c r="K17" s="97">
        <v>14</v>
      </c>
      <c r="L17" s="127">
        <v>3</v>
      </c>
      <c r="M17" s="128">
        <v>294</v>
      </c>
      <c r="N17" s="124">
        <v>20</v>
      </c>
      <c r="O17" s="125"/>
      <c r="P17" s="75" t="s">
        <v>67</v>
      </c>
      <c r="Q17" s="103">
        <v>21</v>
      </c>
      <c r="R17" s="103"/>
    </row>
    <row r="18" spans="1:18" ht="18" customHeight="1" x14ac:dyDescent="0.35">
      <c r="A18" s="96">
        <v>9</v>
      </c>
      <c r="B18" s="145" t="s">
        <v>94</v>
      </c>
      <c r="C18" s="93" t="s">
        <v>70</v>
      </c>
      <c r="D18" s="93" t="s">
        <v>91</v>
      </c>
      <c r="E18" s="94" t="s">
        <v>96</v>
      </c>
      <c r="F18" s="94" t="s">
        <v>92</v>
      </c>
      <c r="G18" s="95">
        <v>0.02</v>
      </c>
      <c r="H18" s="95">
        <v>5.0999999999999996</v>
      </c>
      <c r="I18" s="126" t="s">
        <v>93</v>
      </c>
      <c r="J18" s="127">
        <v>2</v>
      </c>
      <c r="K18" s="97">
        <v>14</v>
      </c>
      <c r="L18" s="127">
        <v>1</v>
      </c>
      <c r="M18" s="128">
        <v>142.79999999999998</v>
      </c>
      <c r="N18" s="124">
        <v>20</v>
      </c>
      <c r="O18" s="125"/>
      <c r="P18" s="75" t="s">
        <v>67</v>
      </c>
      <c r="Q18" s="103">
        <v>10.199999999999999</v>
      </c>
      <c r="R18" s="103"/>
    </row>
    <row r="19" spans="1:18" ht="18" customHeight="1" x14ac:dyDescent="0.35">
      <c r="A19" s="96">
        <v>1</v>
      </c>
      <c r="B19" s="145" t="s">
        <v>98</v>
      </c>
      <c r="C19" s="93" t="s">
        <v>72</v>
      </c>
      <c r="D19" s="93" t="s">
        <v>97</v>
      </c>
      <c r="E19" s="94" t="s">
        <v>71</v>
      </c>
      <c r="F19" s="94" t="s">
        <v>92</v>
      </c>
      <c r="G19" s="95">
        <v>0.02</v>
      </c>
      <c r="H19" s="95">
        <v>35</v>
      </c>
      <c r="I19" s="126" t="s">
        <v>93</v>
      </c>
      <c r="J19" s="127">
        <v>2</v>
      </c>
      <c r="K19" s="97">
        <v>14</v>
      </c>
      <c r="L19" s="127">
        <v>1</v>
      </c>
      <c r="M19" s="128">
        <v>980</v>
      </c>
      <c r="N19" s="124">
        <v>20</v>
      </c>
      <c r="O19" s="98" t="s">
        <v>98</v>
      </c>
      <c r="P19" s="75" t="s">
        <v>67</v>
      </c>
      <c r="Q19" s="103">
        <v>70</v>
      </c>
      <c r="R19" s="103"/>
    </row>
    <row r="20" spans="1:18" ht="18" customHeight="1" x14ac:dyDescent="0.35">
      <c r="A20" s="96">
        <v>2</v>
      </c>
      <c r="B20" s="145" t="s">
        <v>98</v>
      </c>
      <c r="C20" s="93" t="s">
        <v>72</v>
      </c>
      <c r="D20" s="93" t="s">
        <v>97</v>
      </c>
      <c r="E20" s="94" t="s">
        <v>71</v>
      </c>
      <c r="F20" s="94" t="s">
        <v>92</v>
      </c>
      <c r="G20" s="95">
        <v>0.02</v>
      </c>
      <c r="H20" s="95">
        <v>4</v>
      </c>
      <c r="I20" s="126" t="s">
        <v>93</v>
      </c>
      <c r="J20" s="127">
        <v>2</v>
      </c>
      <c r="K20" s="97">
        <v>14</v>
      </c>
      <c r="L20" s="127">
        <v>3</v>
      </c>
      <c r="M20" s="128">
        <v>336</v>
      </c>
      <c r="N20" s="124">
        <v>20</v>
      </c>
      <c r="O20" s="98"/>
      <c r="P20" s="75" t="s">
        <v>67</v>
      </c>
      <c r="Q20" s="103">
        <v>24</v>
      </c>
      <c r="R20" s="103"/>
    </row>
    <row r="21" spans="1:18" ht="18" customHeight="1" x14ac:dyDescent="0.35">
      <c r="A21" s="96">
        <v>3</v>
      </c>
      <c r="B21" s="145" t="s">
        <v>98</v>
      </c>
      <c r="C21" s="93" t="s">
        <v>72</v>
      </c>
      <c r="D21" s="93" t="s">
        <v>97</v>
      </c>
      <c r="E21" s="94" t="s">
        <v>75</v>
      </c>
      <c r="F21" s="94" t="s">
        <v>92</v>
      </c>
      <c r="G21" s="95">
        <v>0.02</v>
      </c>
      <c r="H21" s="95">
        <v>18</v>
      </c>
      <c r="I21" s="126" t="s">
        <v>93</v>
      </c>
      <c r="J21" s="127">
        <v>2</v>
      </c>
      <c r="K21" s="97">
        <v>14</v>
      </c>
      <c r="L21" s="127">
        <v>1</v>
      </c>
      <c r="M21" s="128">
        <v>504</v>
      </c>
      <c r="N21" s="124">
        <v>20</v>
      </c>
      <c r="O21" s="125"/>
      <c r="P21" s="75" t="s">
        <v>67</v>
      </c>
      <c r="Q21" s="103">
        <v>36</v>
      </c>
      <c r="R21" s="103"/>
    </row>
    <row r="22" spans="1:18" ht="18" customHeight="1" x14ac:dyDescent="0.35">
      <c r="A22" s="96">
        <v>4</v>
      </c>
      <c r="B22" s="145" t="s">
        <v>98</v>
      </c>
      <c r="C22" s="93" t="s">
        <v>72</v>
      </c>
      <c r="D22" s="93" t="s">
        <v>97</v>
      </c>
      <c r="E22" s="94" t="s">
        <v>78</v>
      </c>
      <c r="F22" s="94" t="s">
        <v>92</v>
      </c>
      <c r="G22" s="95">
        <v>0.02</v>
      </c>
      <c r="H22" s="95">
        <v>10</v>
      </c>
      <c r="I22" s="126" t="s">
        <v>93</v>
      </c>
      <c r="J22" s="127">
        <v>2</v>
      </c>
      <c r="K22" s="97">
        <v>14</v>
      </c>
      <c r="L22" s="127">
        <v>1</v>
      </c>
      <c r="M22" s="128">
        <v>280</v>
      </c>
      <c r="N22" s="124">
        <v>20</v>
      </c>
      <c r="O22" s="125"/>
      <c r="P22" s="75" t="s">
        <v>67</v>
      </c>
      <c r="Q22" s="103">
        <v>20</v>
      </c>
      <c r="R22" s="103"/>
    </row>
    <row r="23" spans="1:18" ht="18" customHeight="1" x14ac:dyDescent="0.35">
      <c r="A23" s="96">
        <v>5</v>
      </c>
      <c r="B23" s="145" t="s">
        <v>98</v>
      </c>
      <c r="C23" s="93" t="s">
        <v>72</v>
      </c>
      <c r="D23" s="93" t="s">
        <v>97</v>
      </c>
      <c r="E23" s="94" t="s">
        <v>77</v>
      </c>
      <c r="F23" s="94" t="s">
        <v>92</v>
      </c>
      <c r="G23" s="95">
        <v>0.02</v>
      </c>
      <c r="H23" s="95">
        <v>13</v>
      </c>
      <c r="I23" s="126" t="s">
        <v>93</v>
      </c>
      <c r="J23" s="127">
        <v>2</v>
      </c>
      <c r="K23" s="97">
        <v>14</v>
      </c>
      <c r="L23" s="127">
        <v>1</v>
      </c>
      <c r="M23" s="128">
        <v>364</v>
      </c>
      <c r="N23" s="124">
        <v>20</v>
      </c>
      <c r="O23" s="125"/>
      <c r="P23" s="75" t="s">
        <v>67</v>
      </c>
      <c r="Q23" s="103">
        <v>26</v>
      </c>
      <c r="R23" s="103"/>
    </row>
    <row r="24" spans="1:18" ht="18" customHeight="1" x14ac:dyDescent="0.35">
      <c r="A24" s="96">
        <v>6</v>
      </c>
      <c r="B24" s="145" t="s">
        <v>98</v>
      </c>
      <c r="C24" s="93" t="s">
        <v>72</v>
      </c>
      <c r="D24" s="93" t="s">
        <v>97</v>
      </c>
      <c r="E24" s="94" t="s">
        <v>74</v>
      </c>
      <c r="F24" s="94" t="s">
        <v>92</v>
      </c>
      <c r="G24" s="95">
        <v>0.02</v>
      </c>
      <c r="H24" s="95">
        <v>25</v>
      </c>
      <c r="I24" s="126" t="s">
        <v>93</v>
      </c>
      <c r="J24" s="127">
        <v>2</v>
      </c>
      <c r="K24" s="97">
        <v>14</v>
      </c>
      <c r="L24" s="127">
        <v>1</v>
      </c>
      <c r="M24" s="128">
        <v>700</v>
      </c>
      <c r="N24" s="124">
        <v>20</v>
      </c>
      <c r="O24" s="125"/>
      <c r="P24" s="75" t="s">
        <v>67</v>
      </c>
      <c r="Q24" s="103">
        <v>50</v>
      </c>
      <c r="R24" s="103"/>
    </row>
    <row r="25" spans="1:18" ht="18" customHeight="1" x14ac:dyDescent="0.35">
      <c r="A25" s="96">
        <v>7</v>
      </c>
      <c r="B25" s="145" t="s">
        <v>98</v>
      </c>
      <c r="C25" s="93" t="s">
        <v>72</v>
      </c>
      <c r="D25" s="93" t="s">
        <v>97</v>
      </c>
      <c r="E25" s="94" t="s">
        <v>95</v>
      </c>
      <c r="F25" s="94" t="s">
        <v>92</v>
      </c>
      <c r="G25" s="95">
        <v>0.02</v>
      </c>
      <c r="H25" s="95">
        <v>12</v>
      </c>
      <c r="I25" s="126" t="s">
        <v>93</v>
      </c>
      <c r="J25" s="127">
        <v>2</v>
      </c>
      <c r="K25" s="97">
        <v>14</v>
      </c>
      <c r="L25" s="127">
        <v>1</v>
      </c>
      <c r="M25" s="128">
        <v>336</v>
      </c>
      <c r="N25" s="124">
        <v>20</v>
      </c>
      <c r="O25" s="125"/>
      <c r="P25" s="75" t="s">
        <v>67</v>
      </c>
      <c r="Q25" s="103">
        <v>24</v>
      </c>
      <c r="R25" s="103"/>
    </row>
    <row r="26" spans="1:18" ht="18" customHeight="1" x14ac:dyDescent="0.35">
      <c r="A26" s="96">
        <v>8</v>
      </c>
      <c r="B26" s="145" t="s">
        <v>98</v>
      </c>
      <c r="C26" s="93" t="s">
        <v>72</v>
      </c>
      <c r="D26" s="93" t="s">
        <v>97</v>
      </c>
      <c r="E26" s="94" t="s">
        <v>96</v>
      </c>
      <c r="F26" s="94" t="s">
        <v>92</v>
      </c>
      <c r="G26" s="95">
        <v>0.02</v>
      </c>
      <c r="H26" s="95">
        <v>3.5</v>
      </c>
      <c r="I26" s="126" t="s">
        <v>93</v>
      </c>
      <c r="J26" s="127">
        <v>2</v>
      </c>
      <c r="K26" s="97">
        <v>14</v>
      </c>
      <c r="L26" s="127">
        <v>3</v>
      </c>
      <c r="M26" s="128">
        <v>294</v>
      </c>
      <c r="N26" s="124">
        <v>20</v>
      </c>
      <c r="O26" s="125"/>
      <c r="P26" s="75" t="s">
        <v>67</v>
      </c>
      <c r="Q26" s="103">
        <v>21</v>
      </c>
      <c r="R26" s="103"/>
    </row>
    <row r="27" spans="1:18" ht="18" customHeight="1" x14ac:dyDescent="0.35">
      <c r="A27" s="96">
        <v>9</v>
      </c>
      <c r="B27" s="145" t="s">
        <v>98</v>
      </c>
      <c r="C27" s="93" t="s">
        <v>72</v>
      </c>
      <c r="D27" s="93" t="s">
        <v>97</v>
      </c>
      <c r="E27" s="94" t="s">
        <v>96</v>
      </c>
      <c r="F27" s="94" t="s">
        <v>92</v>
      </c>
      <c r="G27" s="95">
        <v>0.02</v>
      </c>
      <c r="H27" s="95">
        <v>5.0999999999999996</v>
      </c>
      <c r="I27" s="126" t="s">
        <v>93</v>
      </c>
      <c r="J27" s="127">
        <v>2</v>
      </c>
      <c r="K27" s="97">
        <v>14</v>
      </c>
      <c r="L27" s="127">
        <v>1</v>
      </c>
      <c r="M27" s="128">
        <v>142.79999999999998</v>
      </c>
      <c r="N27" s="124">
        <v>20</v>
      </c>
      <c r="O27" s="125"/>
      <c r="P27" s="75" t="s">
        <v>67</v>
      </c>
      <c r="Q27" s="103">
        <v>10.199999999999999</v>
      </c>
      <c r="R27" s="103"/>
    </row>
    <row r="28" spans="1:18" ht="18" customHeight="1" x14ac:dyDescent="0.35">
      <c r="A28" s="96">
        <v>1</v>
      </c>
      <c r="B28" s="145" t="s">
        <v>100</v>
      </c>
      <c r="C28" s="93" t="s">
        <v>73</v>
      </c>
      <c r="D28" s="93" t="s">
        <v>99</v>
      </c>
      <c r="E28" s="94" t="s">
        <v>68</v>
      </c>
      <c r="F28" s="94" t="s">
        <v>92</v>
      </c>
      <c r="G28" s="95">
        <v>0.02</v>
      </c>
      <c r="H28" s="95">
        <v>37</v>
      </c>
      <c r="I28" s="126" t="s">
        <v>93</v>
      </c>
      <c r="J28" s="127">
        <v>2</v>
      </c>
      <c r="K28" s="97">
        <v>14</v>
      </c>
      <c r="L28" s="127">
        <v>1</v>
      </c>
      <c r="M28" s="128">
        <v>1036</v>
      </c>
      <c r="N28" s="124">
        <v>20</v>
      </c>
      <c r="O28" s="98" t="s">
        <v>100</v>
      </c>
      <c r="P28" s="75" t="s">
        <v>67</v>
      </c>
      <c r="Q28" s="103">
        <v>74</v>
      </c>
      <c r="R28" s="103"/>
    </row>
    <row r="29" spans="1:18" ht="18" customHeight="1" x14ac:dyDescent="0.35">
      <c r="A29" s="96">
        <v>2</v>
      </c>
      <c r="B29" s="145" t="s">
        <v>100</v>
      </c>
      <c r="C29" s="93" t="s">
        <v>73</v>
      </c>
      <c r="D29" s="93" t="s">
        <v>99</v>
      </c>
      <c r="E29" s="94" t="s">
        <v>68</v>
      </c>
      <c r="F29" s="94" t="s">
        <v>92</v>
      </c>
      <c r="G29" s="95">
        <v>0.02</v>
      </c>
      <c r="H29" s="95">
        <v>3.5</v>
      </c>
      <c r="I29" s="126" t="s">
        <v>93</v>
      </c>
      <c r="J29" s="127">
        <v>2</v>
      </c>
      <c r="K29" s="97">
        <v>14</v>
      </c>
      <c r="L29" s="127">
        <v>5</v>
      </c>
      <c r="M29" s="128">
        <v>490</v>
      </c>
      <c r="N29" s="124">
        <v>20</v>
      </c>
      <c r="O29" s="98"/>
      <c r="P29" s="75" t="s">
        <v>67</v>
      </c>
      <c r="Q29" s="103">
        <v>35</v>
      </c>
      <c r="R29" s="103"/>
    </row>
    <row r="30" spans="1:18" ht="18" customHeight="1" x14ac:dyDescent="0.35">
      <c r="A30" s="96">
        <v>3</v>
      </c>
      <c r="B30" s="145" t="s">
        <v>100</v>
      </c>
      <c r="C30" s="93" t="s">
        <v>73</v>
      </c>
      <c r="D30" s="93" t="s">
        <v>99</v>
      </c>
      <c r="E30" s="94" t="s">
        <v>101</v>
      </c>
      <c r="F30" s="94" t="s">
        <v>92</v>
      </c>
      <c r="G30" s="95">
        <v>0.02</v>
      </c>
      <c r="H30" s="95">
        <v>9</v>
      </c>
      <c r="I30" s="126" t="s">
        <v>93</v>
      </c>
      <c r="J30" s="127">
        <v>2</v>
      </c>
      <c r="K30" s="97">
        <v>14</v>
      </c>
      <c r="L30" s="127">
        <v>1</v>
      </c>
      <c r="M30" s="128">
        <v>252</v>
      </c>
      <c r="N30" s="124">
        <v>20</v>
      </c>
      <c r="O30" s="125"/>
      <c r="P30" s="75" t="s">
        <v>67</v>
      </c>
      <c r="Q30" s="103">
        <v>18</v>
      </c>
      <c r="R30" s="103"/>
    </row>
    <row r="31" spans="1:18" ht="18" customHeight="1" x14ac:dyDescent="0.35">
      <c r="A31" s="96">
        <v>4</v>
      </c>
      <c r="B31" s="145" t="s">
        <v>100</v>
      </c>
      <c r="C31" s="93" t="s">
        <v>73</v>
      </c>
      <c r="D31" s="93" t="s">
        <v>99</v>
      </c>
      <c r="E31" s="94" t="s">
        <v>101</v>
      </c>
      <c r="F31" s="94" t="s">
        <v>92</v>
      </c>
      <c r="G31" s="95">
        <v>0.02</v>
      </c>
      <c r="H31" s="95">
        <v>2.4500000000000002</v>
      </c>
      <c r="I31" s="126" t="s">
        <v>93</v>
      </c>
      <c r="J31" s="127">
        <v>2</v>
      </c>
      <c r="K31" s="97">
        <v>14</v>
      </c>
      <c r="L31" s="127">
        <v>1</v>
      </c>
      <c r="M31" s="128">
        <v>68.600000000000009</v>
      </c>
      <c r="N31" s="124">
        <v>20</v>
      </c>
      <c r="O31" s="125"/>
      <c r="P31" s="75" t="s">
        <v>67</v>
      </c>
      <c r="Q31" s="103">
        <v>4.9000000000000004</v>
      </c>
      <c r="R31" s="103"/>
    </row>
    <row r="32" spans="1:18" ht="18" customHeight="1" x14ac:dyDescent="0.35">
      <c r="A32" s="96">
        <v>5</v>
      </c>
      <c r="B32" s="145" t="s">
        <v>100</v>
      </c>
      <c r="C32" s="93" t="s">
        <v>73</v>
      </c>
      <c r="D32" s="93" t="s">
        <v>99</v>
      </c>
      <c r="E32" s="94" t="s">
        <v>101</v>
      </c>
      <c r="F32" s="94" t="s">
        <v>92</v>
      </c>
      <c r="G32" s="95">
        <v>0.02</v>
      </c>
      <c r="H32" s="95">
        <v>3.5</v>
      </c>
      <c r="I32" s="126" t="s">
        <v>93</v>
      </c>
      <c r="J32" s="127">
        <v>2</v>
      </c>
      <c r="K32" s="97">
        <v>14</v>
      </c>
      <c r="L32" s="127">
        <v>2</v>
      </c>
      <c r="M32" s="128">
        <v>196</v>
      </c>
      <c r="N32" s="124">
        <v>20</v>
      </c>
      <c r="O32" s="125"/>
      <c r="P32" s="75" t="s">
        <v>67</v>
      </c>
      <c r="Q32" s="103">
        <v>14</v>
      </c>
      <c r="R32" s="103"/>
    </row>
    <row r="33" spans="1:18" ht="18" customHeight="1" x14ac:dyDescent="0.35">
      <c r="A33" s="96">
        <v>6</v>
      </c>
      <c r="B33" s="145" t="s">
        <v>100</v>
      </c>
      <c r="C33" s="93" t="s">
        <v>73</v>
      </c>
      <c r="D33" s="93" t="s">
        <v>99</v>
      </c>
      <c r="E33" s="94" t="s">
        <v>76</v>
      </c>
      <c r="F33" s="94" t="s">
        <v>92</v>
      </c>
      <c r="G33" s="95">
        <v>0.02</v>
      </c>
      <c r="H33" s="95">
        <v>3.5</v>
      </c>
      <c r="I33" s="126" t="s">
        <v>93</v>
      </c>
      <c r="J33" s="127">
        <v>2</v>
      </c>
      <c r="K33" s="97">
        <v>14</v>
      </c>
      <c r="L33" s="127">
        <v>1</v>
      </c>
      <c r="M33" s="128">
        <v>98</v>
      </c>
      <c r="N33" s="124">
        <v>20</v>
      </c>
      <c r="O33" s="125"/>
      <c r="P33" s="75" t="s">
        <v>67</v>
      </c>
      <c r="Q33" s="103">
        <v>7</v>
      </c>
      <c r="R33" s="103"/>
    </row>
    <row r="34" spans="1:18" ht="18" customHeight="1" x14ac:dyDescent="0.35">
      <c r="A34" s="96">
        <v>7</v>
      </c>
      <c r="B34" s="145" t="s">
        <v>100</v>
      </c>
      <c r="C34" s="93" t="s">
        <v>73</v>
      </c>
      <c r="D34" s="93" t="s">
        <v>99</v>
      </c>
      <c r="E34" s="94" t="s">
        <v>76</v>
      </c>
      <c r="F34" s="94" t="s">
        <v>92</v>
      </c>
      <c r="G34" s="95">
        <v>0.02</v>
      </c>
      <c r="H34" s="95">
        <v>7.5</v>
      </c>
      <c r="I34" s="126" t="s">
        <v>93</v>
      </c>
      <c r="J34" s="127">
        <v>2</v>
      </c>
      <c r="K34" s="97">
        <v>14</v>
      </c>
      <c r="L34" s="127">
        <v>1</v>
      </c>
      <c r="M34" s="128">
        <v>210</v>
      </c>
      <c r="N34" s="124">
        <v>20</v>
      </c>
      <c r="O34" s="125"/>
      <c r="P34" s="75" t="s">
        <v>67</v>
      </c>
      <c r="Q34" s="103">
        <v>15</v>
      </c>
      <c r="R34" s="103"/>
    </row>
    <row r="35" spans="1:18" ht="18" customHeight="1" x14ac:dyDescent="0.35">
      <c r="A35" s="96">
        <v>8</v>
      </c>
      <c r="B35" s="145" t="s">
        <v>100</v>
      </c>
      <c r="C35" s="93" t="s">
        <v>73</v>
      </c>
      <c r="D35" s="93" t="s">
        <v>99</v>
      </c>
      <c r="E35" s="94" t="s">
        <v>76</v>
      </c>
      <c r="F35" s="94" t="s">
        <v>92</v>
      </c>
      <c r="G35" s="95">
        <v>0.02</v>
      </c>
      <c r="H35" s="95">
        <v>10</v>
      </c>
      <c r="I35" s="126" t="s">
        <v>93</v>
      </c>
      <c r="J35" s="127">
        <v>2</v>
      </c>
      <c r="K35" s="97">
        <v>14</v>
      </c>
      <c r="L35" s="127">
        <v>1</v>
      </c>
      <c r="M35" s="128">
        <v>280</v>
      </c>
      <c r="N35" s="124">
        <v>20</v>
      </c>
      <c r="O35" s="125"/>
      <c r="P35" s="75" t="s">
        <v>67</v>
      </c>
      <c r="Q35" s="103">
        <v>20</v>
      </c>
      <c r="R35" s="103"/>
    </row>
    <row r="36" spans="1:18" ht="18" customHeight="1" x14ac:dyDescent="0.35">
      <c r="A36" s="96">
        <v>9</v>
      </c>
      <c r="B36" s="145" t="s">
        <v>100</v>
      </c>
      <c r="C36" s="93" t="s">
        <v>73</v>
      </c>
      <c r="D36" s="93" t="s">
        <v>99</v>
      </c>
      <c r="E36" s="94" t="s">
        <v>76</v>
      </c>
      <c r="F36" s="94" t="s">
        <v>92</v>
      </c>
      <c r="G36" s="95">
        <v>0.02</v>
      </c>
      <c r="H36" s="95">
        <v>7.8</v>
      </c>
      <c r="I36" s="126" t="s">
        <v>93</v>
      </c>
      <c r="J36" s="127">
        <v>2</v>
      </c>
      <c r="K36" s="97">
        <v>14</v>
      </c>
      <c r="L36" s="127">
        <v>1</v>
      </c>
      <c r="M36" s="128">
        <v>218.4</v>
      </c>
      <c r="N36" s="124">
        <v>20</v>
      </c>
      <c r="O36" s="125"/>
      <c r="P36" s="75" t="s">
        <v>67</v>
      </c>
      <c r="Q36" s="103">
        <v>15.6</v>
      </c>
      <c r="R36" s="103"/>
    </row>
    <row r="37" spans="1:18" ht="18" customHeight="1" x14ac:dyDescent="0.35">
      <c r="A37" s="96">
        <v>10</v>
      </c>
      <c r="B37" s="145" t="s">
        <v>100</v>
      </c>
      <c r="C37" s="93" t="s">
        <v>73</v>
      </c>
      <c r="D37" s="93" t="s">
        <v>99</v>
      </c>
      <c r="E37" s="94" t="s">
        <v>71</v>
      </c>
      <c r="F37" s="94" t="s">
        <v>92</v>
      </c>
      <c r="G37" s="95">
        <v>0.02</v>
      </c>
      <c r="H37" s="95">
        <v>26</v>
      </c>
      <c r="I37" s="126" t="s">
        <v>93</v>
      </c>
      <c r="J37" s="127">
        <v>2</v>
      </c>
      <c r="K37" s="97">
        <v>14</v>
      </c>
      <c r="L37" s="127">
        <v>1</v>
      </c>
      <c r="M37" s="128">
        <v>728</v>
      </c>
      <c r="N37" s="124">
        <v>20</v>
      </c>
      <c r="O37" s="125"/>
      <c r="P37" s="75" t="s">
        <v>67</v>
      </c>
      <c r="Q37" s="103">
        <v>52</v>
      </c>
      <c r="R37" s="103"/>
    </row>
    <row r="38" spans="1:18" ht="18" customHeight="1" x14ac:dyDescent="0.35">
      <c r="A38" s="96">
        <v>11</v>
      </c>
      <c r="B38" s="145" t="s">
        <v>100</v>
      </c>
      <c r="C38" s="93" t="s">
        <v>73</v>
      </c>
      <c r="D38" s="93" t="s">
        <v>99</v>
      </c>
      <c r="E38" s="94" t="s">
        <v>71</v>
      </c>
      <c r="F38" s="94" t="s">
        <v>92</v>
      </c>
      <c r="G38" s="95">
        <v>0.02</v>
      </c>
      <c r="H38" s="95">
        <v>3.5</v>
      </c>
      <c r="I38" s="126" t="s">
        <v>93</v>
      </c>
      <c r="J38" s="127">
        <v>2</v>
      </c>
      <c r="K38" s="97">
        <v>14</v>
      </c>
      <c r="L38" s="127">
        <v>1</v>
      </c>
      <c r="M38" s="128">
        <v>98</v>
      </c>
      <c r="N38" s="124">
        <v>20</v>
      </c>
      <c r="O38" s="125"/>
      <c r="P38" s="75" t="s">
        <v>67</v>
      </c>
      <c r="Q38" s="103">
        <v>7</v>
      </c>
      <c r="R38" s="103"/>
    </row>
    <row r="39" spans="1:18" ht="18" customHeight="1" x14ac:dyDescent="0.35">
      <c r="A39" s="96">
        <v>12</v>
      </c>
      <c r="B39" s="145" t="s">
        <v>102</v>
      </c>
      <c r="C39" s="93" t="s">
        <v>73</v>
      </c>
      <c r="D39" s="93" t="s">
        <v>99</v>
      </c>
      <c r="E39" s="94" t="s">
        <v>77</v>
      </c>
      <c r="F39" s="94" t="s">
        <v>92</v>
      </c>
      <c r="G39" s="95">
        <v>0.02</v>
      </c>
      <c r="H39" s="95">
        <v>4</v>
      </c>
      <c r="I39" s="126" t="s">
        <v>93</v>
      </c>
      <c r="J39" s="127">
        <v>2</v>
      </c>
      <c r="K39" s="97">
        <v>14</v>
      </c>
      <c r="L39" s="127">
        <v>1</v>
      </c>
      <c r="M39" s="128">
        <v>112</v>
      </c>
      <c r="N39" s="124">
        <v>20</v>
      </c>
      <c r="O39" s="98" t="s">
        <v>102</v>
      </c>
      <c r="P39" s="75" t="s">
        <v>67</v>
      </c>
      <c r="Q39" s="103">
        <v>8</v>
      </c>
      <c r="R39" s="103"/>
    </row>
    <row r="40" spans="1:18" ht="18" customHeight="1" x14ac:dyDescent="0.35">
      <c r="A40" s="96">
        <v>13</v>
      </c>
      <c r="B40" s="145" t="s">
        <v>102</v>
      </c>
      <c r="C40" s="93" t="s">
        <v>73</v>
      </c>
      <c r="D40" s="93" t="s">
        <v>99</v>
      </c>
      <c r="E40" s="94" t="s">
        <v>77</v>
      </c>
      <c r="F40" s="94" t="s">
        <v>92</v>
      </c>
      <c r="G40" s="95">
        <v>0.02</v>
      </c>
      <c r="H40" s="95">
        <v>3.5</v>
      </c>
      <c r="I40" s="126" t="s">
        <v>93</v>
      </c>
      <c r="J40" s="127">
        <v>2</v>
      </c>
      <c r="K40" s="97">
        <v>14</v>
      </c>
      <c r="L40" s="127">
        <v>2</v>
      </c>
      <c r="M40" s="128">
        <v>196</v>
      </c>
      <c r="N40" s="124">
        <v>20</v>
      </c>
      <c r="O40" s="98"/>
      <c r="P40" s="75" t="s">
        <v>67</v>
      </c>
      <c r="Q40" s="103">
        <v>14</v>
      </c>
      <c r="R40" s="103"/>
    </row>
    <row r="41" spans="1:18" ht="18" customHeight="1" x14ac:dyDescent="0.35">
      <c r="A41" s="96">
        <v>14</v>
      </c>
      <c r="B41" s="145" t="s">
        <v>102</v>
      </c>
      <c r="C41" s="93" t="s">
        <v>73</v>
      </c>
      <c r="D41" s="93" t="s">
        <v>99</v>
      </c>
      <c r="E41" s="94" t="s">
        <v>78</v>
      </c>
      <c r="F41" s="94" t="s">
        <v>92</v>
      </c>
      <c r="G41" s="95">
        <v>0.02</v>
      </c>
      <c r="H41" s="95">
        <v>3.5</v>
      </c>
      <c r="I41" s="126" t="s">
        <v>93</v>
      </c>
      <c r="J41" s="127">
        <v>2</v>
      </c>
      <c r="K41" s="97">
        <v>14</v>
      </c>
      <c r="L41" s="127">
        <v>1</v>
      </c>
      <c r="M41" s="128">
        <v>98</v>
      </c>
      <c r="N41" s="124">
        <v>20</v>
      </c>
      <c r="O41" s="125"/>
      <c r="P41" s="75" t="s">
        <v>67</v>
      </c>
      <c r="Q41" s="103">
        <v>7</v>
      </c>
      <c r="R41" s="103"/>
    </row>
    <row r="42" spans="1:18" ht="18" customHeight="1" x14ac:dyDescent="0.35">
      <c r="A42" s="96">
        <v>15</v>
      </c>
      <c r="B42" s="145" t="s">
        <v>102</v>
      </c>
      <c r="C42" s="93" t="s">
        <v>73</v>
      </c>
      <c r="D42" s="93" t="s">
        <v>99</v>
      </c>
      <c r="E42" s="94" t="s">
        <v>78</v>
      </c>
      <c r="F42" s="94" t="s">
        <v>92</v>
      </c>
      <c r="G42" s="95">
        <v>0.02</v>
      </c>
      <c r="H42" s="95">
        <v>3.5</v>
      </c>
      <c r="I42" s="126" t="s">
        <v>93</v>
      </c>
      <c r="J42" s="127">
        <v>2</v>
      </c>
      <c r="K42" s="97">
        <v>14</v>
      </c>
      <c r="L42" s="127">
        <v>2</v>
      </c>
      <c r="M42" s="128">
        <v>196</v>
      </c>
      <c r="N42" s="124">
        <v>20</v>
      </c>
      <c r="O42" s="125"/>
      <c r="P42" s="75" t="s">
        <v>67</v>
      </c>
      <c r="Q42" s="103">
        <v>14</v>
      </c>
      <c r="R42" s="103"/>
    </row>
    <row r="43" spans="1:18" ht="18" customHeight="1" x14ac:dyDescent="0.35">
      <c r="A43" s="96">
        <v>16</v>
      </c>
      <c r="B43" s="145" t="s">
        <v>102</v>
      </c>
      <c r="C43" s="93" t="s">
        <v>73</v>
      </c>
      <c r="D43" s="93" t="s">
        <v>99</v>
      </c>
      <c r="E43" s="94" t="s">
        <v>81</v>
      </c>
      <c r="F43" s="94" t="s">
        <v>92</v>
      </c>
      <c r="G43" s="95">
        <v>0.02</v>
      </c>
      <c r="H43" s="95">
        <v>4</v>
      </c>
      <c r="I43" s="126" t="s">
        <v>93</v>
      </c>
      <c r="J43" s="127">
        <v>2</v>
      </c>
      <c r="K43" s="97">
        <v>14</v>
      </c>
      <c r="L43" s="127">
        <v>2</v>
      </c>
      <c r="M43" s="128">
        <v>224</v>
      </c>
      <c r="N43" s="124">
        <v>20</v>
      </c>
      <c r="O43" s="125"/>
      <c r="P43" s="75" t="s">
        <v>67</v>
      </c>
      <c r="Q43" s="103">
        <v>16</v>
      </c>
      <c r="R43" s="103"/>
    </row>
    <row r="44" spans="1:18" ht="18" customHeight="1" x14ac:dyDescent="0.35">
      <c r="A44" s="96">
        <v>17</v>
      </c>
      <c r="B44" s="145" t="s">
        <v>102</v>
      </c>
      <c r="C44" s="93" t="s">
        <v>73</v>
      </c>
      <c r="D44" s="93" t="s">
        <v>99</v>
      </c>
      <c r="E44" s="94" t="s">
        <v>81</v>
      </c>
      <c r="F44" s="94" t="s">
        <v>92</v>
      </c>
      <c r="G44" s="95">
        <v>0.02</v>
      </c>
      <c r="H44" s="95">
        <v>2.5</v>
      </c>
      <c r="I44" s="126" t="s">
        <v>93</v>
      </c>
      <c r="J44" s="127">
        <v>2</v>
      </c>
      <c r="K44" s="97">
        <v>14</v>
      </c>
      <c r="L44" s="127">
        <v>2</v>
      </c>
      <c r="M44" s="128">
        <v>140</v>
      </c>
      <c r="N44" s="124">
        <v>20</v>
      </c>
      <c r="O44" s="125"/>
      <c r="P44" s="75" t="s">
        <v>67</v>
      </c>
      <c r="Q44" s="103">
        <v>10</v>
      </c>
      <c r="R44" s="103"/>
    </row>
    <row r="45" spans="1:18" ht="18" customHeight="1" x14ac:dyDescent="0.35">
      <c r="A45" s="96">
        <v>18</v>
      </c>
      <c r="B45" s="145" t="s">
        <v>102</v>
      </c>
      <c r="C45" s="93" t="s">
        <v>73</v>
      </c>
      <c r="D45" s="93" t="s">
        <v>99</v>
      </c>
      <c r="E45" s="94" t="s">
        <v>75</v>
      </c>
      <c r="F45" s="94" t="s">
        <v>92</v>
      </c>
      <c r="G45" s="95">
        <v>0.02</v>
      </c>
      <c r="H45" s="95">
        <v>8.5</v>
      </c>
      <c r="I45" s="126" t="s">
        <v>93</v>
      </c>
      <c r="J45" s="127">
        <v>2</v>
      </c>
      <c r="K45" s="97">
        <v>14</v>
      </c>
      <c r="L45" s="127">
        <v>1</v>
      </c>
      <c r="M45" s="128">
        <v>238</v>
      </c>
      <c r="N45" s="124">
        <v>20</v>
      </c>
      <c r="O45" s="125"/>
      <c r="P45" s="75" t="s">
        <v>67</v>
      </c>
      <c r="Q45" s="103">
        <v>17</v>
      </c>
      <c r="R45" s="103"/>
    </row>
    <row r="46" spans="1:18" ht="18" customHeight="1" x14ac:dyDescent="0.35">
      <c r="A46" s="96">
        <v>19</v>
      </c>
      <c r="B46" s="145" t="s">
        <v>102</v>
      </c>
      <c r="C46" s="93" t="s">
        <v>73</v>
      </c>
      <c r="D46" s="93" t="s">
        <v>99</v>
      </c>
      <c r="E46" s="94" t="s">
        <v>103</v>
      </c>
      <c r="F46" s="94" t="s">
        <v>92</v>
      </c>
      <c r="G46" s="95">
        <v>0.02</v>
      </c>
      <c r="H46" s="95">
        <v>2.5</v>
      </c>
      <c r="I46" s="126" t="s">
        <v>93</v>
      </c>
      <c r="J46" s="127">
        <v>2</v>
      </c>
      <c r="K46" s="97">
        <v>14</v>
      </c>
      <c r="L46" s="127">
        <v>2</v>
      </c>
      <c r="M46" s="128">
        <v>140</v>
      </c>
      <c r="N46" s="124">
        <v>20</v>
      </c>
      <c r="O46" s="125"/>
      <c r="P46" s="75" t="s">
        <v>67</v>
      </c>
      <c r="Q46" s="103">
        <v>10</v>
      </c>
      <c r="R46" s="103"/>
    </row>
    <row r="47" spans="1:18" ht="18" customHeight="1" x14ac:dyDescent="0.35">
      <c r="A47" s="96">
        <v>20</v>
      </c>
      <c r="B47" s="145" t="s">
        <v>102</v>
      </c>
      <c r="C47" s="93" t="s">
        <v>73</v>
      </c>
      <c r="D47" s="93" t="s">
        <v>99</v>
      </c>
      <c r="E47" s="94" t="s">
        <v>103</v>
      </c>
      <c r="F47" s="94" t="s">
        <v>92</v>
      </c>
      <c r="G47" s="95">
        <v>0.02</v>
      </c>
      <c r="H47" s="95">
        <v>3.5</v>
      </c>
      <c r="I47" s="126" t="s">
        <v>93</v>
      </c>
      <c r="J47" s="127">
        <v>2</v>
      </c>
      <c r="K47" s="97">
        <v>14</v>
      </c>
      <c r="L47" s="127">
        <v>4</v>
      </c>
      <c r="M47" s="128">
        <v>392</v>
      </c>
      <c r="N47" s="124">
        <v>20</v>
      </c>
      <c r="O47" s="125"/>
      <c r="P47" s="75" t="s">
        <v>67</v>
      </c>
      <c r="Q47" s="103">
        <v>28</v>
      </c>
      <c r="R47" s="103"/>
    </row>
    <row r="48" spans="1:18" ht="18" customHeight="1" x14ac:dyDescent="0.35">
      <c r="A48" s="96">
        <v>1</v>
      </c>
      <c r="B48" s="145" t="s">
        <v>105</v>
      </c>
      <c r="C48" s="93" t="s">
        <v>79</v>
      </c>
      <c r="D48" s="93" t="s">
        <v>104</v>
      </c>
      <c r="E48" s="94" t="s">
        <v>75</v>
      </c>
      <c r="F48" s="94" t="s">
        <v>92</v>
      </c>
      <c r="G48" s="95">
        <v>0.02</v>
      </c>
      <c r="H48" s="95">
        <v>9</v>
      </c>
      <c r="I48" s="126" t="s">
        <v>93</v>
      </c>
      <c r="J48" s="127">
        <v>2</v>
      </c>
      <c r="K48" s="97">
        <v>14</v>
      </c>
      <c r="L48" s="127">
        <v>1</v>
      </c>
      <c r="M48" s="128">
        <v>252</v>
      </c>
      <c r="N48" s="124">
        <v>20</v>
      </c>
      <c r="O48" s="98" t="s">
        <v>105</v>
      </c>
      <c r="P48" s="75" t="s">
        <v>67</v>
      </c>
      <c r="Q48" s="103">
        <v>18</v>
      </c>
      <c r="R48" s="103"/>
    </row>
    <row r="49" spans="1:18" ht="18" customHeight="1" x14ac:dyDescent="0.35">
      <c r="A49" s="96">
        <v>2</v>
      </c>
      <c r="B49" s="145" t="s">
        <v>105</v>
      </c>
      <c r="C49" s="93" t="s">
        <v>79</v>
      </c>
      <c r="D49" s="93" t="s">
        <v>104</v>
      </c>
      <c r="E49" s="94" t="s">
        <v>75</v>
      </c>
      <c r="F49" s="94" t="s">
        <v>92</v>
      </c>
      <c r="G49" s="95">
        <v>0.02</v>
      </c>
      <c r="H49" s="95">
        <v>4</v>
      </c>
      <c r="I49" s="126" t="s">
        <v>93</v>
      </c>
      <c r="J49" s="127">
        <v>2</v>
      </c>
      <c r="K49" s="97">
        <v>14</v>
      </c>
      <c r="L49" s="127">
        <v>2</v>
      </c>
      <c r="M49" s="128">
        <v>224</v>
      </c>
      <c r="N49" s="124">
        <v>20</v>
      </c>
      <c r="O49" s="98"/>
      <c r="P49" s="75" t="s">
        <v>67</v>
      </c>
      <c r="Q49" s="103">
        <v>16</v>
      </c>
      <c r="R49" s="103"/>
    </row>
    <row r="50" spans="1:18" ht="18" customHeight="1" x14ac:dyDescent="0.35">
      <c r="A50" s="96">
        <v>3</v>
      </c>
      <c r="B50" s="145" t="s">
        <v>105</v>
      </c>
      <c r="C50" s="93" t="s">
        <v>79</v>
      </c>
      <c r="D50" s="93" t="s">
        <v>104</v>
      </c>
      <c r="E50" s="94" t="s">
        <v>106</v>
      </c>
      <c r="F50" s="94" t="s">
        <v>92</v>
      </c>
      <c r="G50" s="95">
        <v>0.02</v>
      </c>
      <c r="H50" s="95">
        <v>3</v>
      </c>
      <c r="I50" s="126" t="s">
        <v>93</v>
      </c>
      <c r="J50" s="127">
        <v>2</v>
      </c>
      <c r="K50" s="97">
        <v>14</v>
      </c>
      <c r="L50" s="127">
        <v>1</v>
      </c>
      <c r="M50" s="128">
        <v>84</v>
      </c>
      <c r="N50" s="124">
        <v>20</v>
      </c>
      <c r="O50" s="125"/>
      <c r="P50" s="75" t="s">
        <v>67</v>
      </c>
      <c r="Q50" s="103">
        <v>6</v>
      </c>
      <c r="R50" s="103"/>
    </row>
    <row r="51" spans="1:18" ht="18" customHeight="1" x14ac:dyDescent="0.35">
      <c r="A51" s="96">
        <v>4</v>
      </c>
      <c r="B51" s="145" t="s">
        <v>105</v>
      </c>
      <c r="C51" s="93" t="s">
        <v>79</v>
      </c>
      <c r="D51" s="93" t="s">
        <v>104</v>
      </c>
      <c r="E51" s="94" t="s">
        <v>106</v>
      </c>
      <c r="F51" s="94" t="s">
        <v>92</v>
      </c>
      <c r="G51" s="95">
        <v>0.02</v>
      </c>
      <c r="H51" s="95">
        <v>4</v>
      </c>
      <c r="I51" s="126" t="s">
        <v>93</v>
      </c>
      <c r="J51" s="127">
        <v>2</v>
      </c>
      <c r="K51" s="97">
        <v>14</v>
      </c>
      <c r="L51" s="127">
        <v>2</v>
      </c>
      <c r="M51" s="128">
        <v>224</v>
      </c>
      <c r="N51" s="124">
        <v>20</v>
      </c>
      <c r="O51" s="125"/>
      <c r="P51" s="75" t="s">
        <v>67</v>
      </c>
      <c r="Q51" s="103">
        <v>16</v>
      </c>
      <c r="R51" s="103"/>
    </row>
    <row r="52" spans="1:18" ht="18" customHeight="1" x14ac:dyDescent="0.35">
      <c r="A52" s="96">
        <v>5</v>
      </c>
      <c r="B52" s="145" t="s">
        <v>105</v>
      </c>
      <c r="C52" s="93" t="s">
        <v>79</v>
      </c>
      <c r="D52" s="93" t="s">
        <v>104</v>
      </c>
      <c r="E52" s="94" t="s">
        <v>74</v>
      </c>
      <c r="F52" s="94" t="s">
        <v>92</v>
      </c>
      <c r="G52" s="95">
        <v>0.02</v>
      </c>
      <c r="H52" s="95">
        <v>8.3000000000000007</v>
      </c>
      <c r="I52" s="126" t="s">
        <v>93</v>
      </c>
      <c r="J52" s="127">
        <v>2</v>
      </c>
      <c r="K52" s="97">
        <v>14</v>
      </c>
      <c r="L52" s="127">
        <v>2</v>
      </c>
      <c r="M52" s="128">
        <v>464.80000000000007</v>
      </c>
      <c r="N52" s="124">
        <v>20</v>
      </c>
      <c r="O52" s="125"/>
      <c r="P52" s="75" t="s">
        <v>67</v>
      </c>
      <c r="Q52" s="103">
        <v>33.200000000000003</v>
      </c>
      <c r="R52" s="103"/>
    </row>
    <row r="53" spans="1:18" ht="18" customHeight="1" x14ac:dyDescent="0.35">
      <c r="A53" s="96">
        <v>6</v>
      </c>
      <c r="B53" s="145" t="s">
        <v>105</v>
      </c>
      <c r="C53" s="93" t="s">
        <v>79</v>
      </c>
      <c r="D53" s="93" t="s">
        <v>104</v>
      </c>
      <c r="E53" s="94" t="s">
        <v>74</v>
      </c>
      <c r="F53" s="94" t="s">
        <v>92</v>
      </c>
      <c r="G53" s="95">
        <v>0.02</v>
      </c>
      <c r="H53" s="95">
        <v>2.8</v>
      </c>
      <c r="I53" s="126" t="s">
        <v>93</v>
      </c>
      <c r="J53" s="127">
        <v>2</v>
      </c>
      <c r="K53" s="97">
        <v>14</v>
      </c>
      <c r="L53" s="127">
        <v>4</v>
      </c>
      <c r="M53" s="128">
        <v>313.59999999999997</v>
      </c>
      <c r="N53" s="124">
        <v>20</v>
      </c>
      <c r="O53" s="125"/>
      <c r="P53" s="75" t="s">
        <v>67</v>
      </c>
      <c r="Q53" s="103">
        <v>22.4</v>
      </c>
      <c r="R53" s="103"/>
    </row>
    <row r="54" spans="1:18" ht="18" customHeight="1" x14ac:dyDescent="0.35">
      <c r="A54" s="96">
        <v>7</v>
      </c>
      <c r="B54" s="145" t="s">
        <v>105</v>
      </c>
      <c r="C54" s="93" t="s">
        <v>79</v>
      </c>
      <c r="D54" s="93" t="s">
        <v>104</v>
      </c>
      <c r="E54" s="94" t="s">
        <v>107</v>
      </c>
      <c r="F54" s="94" t="s">
        <v>92</v>
      </c>
      <c r="G54" s="95">
        <v>0.02</v>
      </c>
      <c r="H54" s="95">
        <v>5.5</v>
      </c>
      <c r="I54" s="126" t="s">
        <v>93</v>
      </c>
      <c r="J54" s="127">
        <v>2</v>
      </c>
      <c r="K54" s="97">
        <v>14</v>
      </c>
      <c r="L54" s="127">
        <v>1</v>
      </c>
      <c r="M54" s="128">
        <v>154</v>
      </c>
      <c r="N54" s="124">
        <v>20</v>
      </c>
      <c r="O54" s="125"/>
      <c r="P54" s="75" t="s">
        <v>67</v>
      </c>
      <c r="Q54" s="103">
        <v>11</v>
      </c>
      <c r="R54" s="103"/>
    </row>
    <row r="55" spans="1:18" ht="18" customHeight="1" x14ac:dyDescent="0.35">
      <c r="A55" s="96">
        <v>8</v>
      </c>
      <c r="B55" s="145" t="s">
        <v>105</v>
      </c>
      <c r="C55" s="93" t="s">
        <v>79</v>
      </c>
      <c r="D55" s="93" t="s">
        <v>104</v>
      </c>
      <c r="E55" s="94" t="s">
        <v>107</v>
      </c>
      <c r="F55" s="94" t="s">
        <v>92</v>
      </c>
      <c r="G55" s="95">
        <v>0.02</v>
      </c>
      <c r="H55" s="95">
        <v>4</v>
      </c>
      <c r="I55" s="126" t="s">
        <v>93</v>
      </c>
      <c r="J55" s="127">
        <v>2</v>
      </c>
      <c r="K55" s="97">
        <v>14</v>
      </c>
      <c r="L55" s="127">
        <v>1</v>
      </c>
      <c r="M55" s="128">
        <v>112</v>
      </c>
      <c r="N55" s="124">
        <v>20</v>
      </c>
      <c r="O55" s="125"/>
      <c r="P55" s="75" t="s">
        <v>67</v>
      </c>
      <c r="Q55" s="103">
        <v>8</v>
      </c>
      <c r="R55" s="103"/>
    </row>
    <row r="56" spans="1:18" ht="18" customHeight="1" x14ac:dyDescent="0.35">
      <c r="A56" s="96">
        <v>9</v>
      </c>
      <c r="B56" s="145" t="s">
        <v>105</v>
      </c>
      <c r="C56" s="93" t="s">
        <v>79</v>
      </c>
      <c r="D56" s="93" t="s">
        <v>104</v>
      </c>
      <c r="E56" s="94" t="s">
        <v>77</v>
      </c>
      <c r="F56" s="94" t="s">
        <v>92</v>
      </c>
      <c r="G56" s="95">
        <v>0.02</v>
      </c>
      <c r="H56" s="95">
        <v>2.8</v>
      </c>
      <c r="I56" s="126" t="s">
        <v>93</v>
      </c>
      <c r="J56" s="127">
        <v>2</v>
      </c>
      <c r="K56" s="97">
        <v>14</v>
      </c>
      <c r="L56" s="127">
        <v>1</v>
      </c>
      <c r="M56" s="128">
        <v>78.399999999999991</v>
      </c>
      <c r="N56" s="124">
        <v>20</v>
      </c>
      <c r="O56" s="125"/>
      <c r="P56" s="75" t="s">
        <v>67</v>
      </c>
      <c r="Q56" s="103">
        <v>5.6</v>
      </c>
      <c r="R56" s="103"/>
    </row>
    <row r="57" spans="1:18" ht="18" customHeight="1" x14ac:dyDescent="0.35">
      <c r="A57" s="96">
        <v>10</v>
      </c>
      <c r="B57" s="145" t="s">
        <v>105</v>
      </c>
      <c r="C57" s="93" t="s">
        <v>79</v>
      </c>
      <c r="D57" s="93" t="s">
        <v>104</v>
      </c>
      <c r="E57" s="94" t="s">
        <v>77</v>
      </c>
      <c r="F57" s="94" t="s">
        <v>92</v>
      </c>
      <c r="G57" s="95">
        <v>0.02</v>
      </c>
      <c r="H57" s="95">
        <v>4</v>
      </c>
      <c r="I57" s="126" t="s">
        <v>93</v>
      </c>
      <c r="J57" s="127">
        <v>2</v>
      </c>
      <c r="K57" s="97">
        <v>14</v>
      </c>
      <c r="L57" s="127">
        <v>1</v>
      </c>
      <c r="M57" s="128">
        <v>112</v>
      </c>
      <c r="N57" s="124">
        <v>20</v>
      </c>
      <c r="O57" s="125"/>
      <c r="P57" s="75" t="s">
        <v>67</v>
      </c>
      <c r="Q57" s="103">
        <v>8</v>
      </c>
      <c r="R57" s="103"/>
    </row>
    <row r="58" spans="1:18" ht="18" customHeight="1" x14ac:dyDescent="0.35">
      <c r="A58" s="96">
        <v>11</v>
      </c>
      <c r="B58" s="145" t="s">
        <v>105</v>
      </c>
      <c r="C58" s="93" t="s">
        <v>79</v>
      </c>
      <c r="D58" s="93" t="s">
        <v>104</v>
      </c>
      <c r="E58" s="94" t="s">
        <v>108</v>
      </c>
      <c r="F58" s="94" t="s">
        <v>92</v>
      </c>
      <c r="G58" s="95">
        <v>0.02</v>
      </c>
      <c r="H58" s="95">
        <v>2.5</v>
      </c>
      <c r="I58" s="126" t="s">
        <v>93</v>
      </c>
      <c r="J58" s="127">
        <v>2</v>
      </c>
      <c r="K58" s="97">
        <v>14</v>
      </c>
      <c r="L58" s="127">
        <v>2</v>
      </c>
      <c r="M58" s="128">
        <v>140</v>
      </c>
      <c r="N58" s="124">
        <v>20</v>
      </c>
      <c r="O58" s="125"/>
      <c r="P58" s="75" t="s">
        <v>67</v>
      </c>
      <c r="Q58" s="103">
        <v>10</v>
      </c>
      <c r="R58" s="103"/>
    </row>
    <row r="59" spans="1:18" ht="18" customHeight="1" x14ac:dyDescent="0.35">
      <c r="A59" s="96">
        <v>12</v>
      </c>
      <c r="B59" s="145" t="s">
        <v>105</v>
      </c>
      <c r="C59" s="93" t="s">
        <v>79</v>
      </c>
      <c r="D59" s="93" t="s">
        <v>104</v>
      </c>
      <c r="E59" s="94" t="s">
        <v>108</v>
      </c>
      <c r="F59" s="94" t="s">
        <v>92</v>
      </c>
      <c r="G59" s="95">
        <v>0.02</v>
      </c>
      <c r="H59" s="95">
        <v>4</v>
      </c>
      <c r="I59" s="126" t="s">
        <v>93</v>
      </c>
      <c r="J59" s="127">
        <v>2</v>
      </c>
      <c r="K59" s="97">
        <v>14</v>
      </c>
      <c r="L59" s="127">
        <v>4</v>
      </c>
      <c r="M59" s="128">
        <v>448</v>
      </c>
      <c r="N59" s="124">
        <v>20</v>
      </c>
      <c r="O59" s="125"/>
      <c r="P59" s="75" t="s">
        <v>67</v>
      </c>
      <c r="Q59" s="103">
        <v>32</v>
      </c>
      <c r="R59" s="103"/>
    </row>
    <row r="60" spans="1:18" ht="18" customHeight="1" x14ac:dyDescent="0.35">
      <c r="A60" s="96">
        <v>1</v>
      </c>
      <c r="B60" s="145" t="s">
        <v>111</v>
      </c>
      <c r="C60" s="93" t="s">
        <v>80</v>
      </c>
      <c r="D60" s="93" t="s">
        <v>109</v>
      </c>
      <c r="E60" s="94" t="s">
        <v>110</v>
      </c>
      <c r="F60" s="94" t="s">
        <v>92</v>
      </c>
      <c r="G60" s="95">
        <v>0.02</v>
      </c>
      <c r="H60" s="95">
        <v>9.8000000000000007</v>
      </c>
      <c r="I60" s="126" t="s">
        <v>93</v>
      </c>
      <c r="J60" s="127">
        <v>1</v>
      </c>
      <c r="K60" s="97">
        <v>14</v>
      </c>
      <c r="L60" s="127">
        <v>1</v>
      </c>
      <c r="M60" s="128">
        <v>137.20000000000002</v>
      </c>
      <c r="N60" s="124">
        <v>20</v>
      </c>
      <c r="O60" s="98" t="s">
        <v>111</v>
      </c>
      <c r="P60" s="129" t="s">
        <v>69</v>
      </c>
      <c r="Q60" s="103">
        <v>9.8000000000000007</v>
      </c>
      <c r="R60" s="103"/>
    </row>
    <row r="61" spans="1:18" ht="18" customHeight="1" x14ac:dyDescent="0.35">
      <c r="A61" s="96">
        <v>2</v>
      </c>
      <c r="B61" s="145" t="s">
        <v>111</v>
      </c>
      <c r="C61" s="93" t="s">
        <v>80</v>
      </c>
      <c r="D61" s="93" t="s">
        <v>109</v>
      </c>
      <c r="E61" s="94" t="s">
        <v>110</v>
      </c>
      <c r="F61" s="94" t="s">
        <v>92</v>
      </c>
      <c r="G61" s="95">
        <v>0.02</v>
      </c>
      <c r="H61" s="95">
        <v>2.6</v>
      </c>
      <c r="I61" s="126" t="s">
        <v>93</v>
      </c>
      <c r="J61" s="127">
        <v>1</v>
      </c>
      <c r="K61" s="97">
        <v>14</v>
      </c>
      <c r="L61" s="127">
        <v>4</v>
      </c>
      <c r="M61" s="128">
        <v>145.6</v>
      </c>
      <c r="N61" s="124">
        <v>20</v>
      </c>
      <c r="O61" s="98"/>
      <c r="P61" s="129" t="s">
        <v>69</v>
      </c>
      <c r="Q61" s="103">
        <v>10.4</v>
      </c>
      <c r="R61" s="103"/>
    </row>
    <row r="62" spans="1:18" ht="18" customHeight="1" x14ac:dyDescent="0.35">
      <c r="A62" s="96">
        <v>3</v>
      </c>
      <c r="B62" s="145" t="s">
        <v>111</v>
      </c>
      <c r="C62" s="93" t="s">
        <v>80</v>
      </c>
      <c r="D62" s="93" t="s">
        <v>109</v>
      </c>
      <c r="E62" s="94" t="s">
        <v>110</v>
      </c>
      <c r="F62" s="94" t="s">
        <v>92</v>
      </c>
      <c r="G62" s="95">
        <v>0.02</v>
      </c>
      <c r="H62" s="95">
        <v>7.8</v>
      </c>
      <c r="I62" s="126" t="s">
        <v>93</v>
      </c>
      <c r="J62" s="127">
        <v>1</v>
      </c>
      <c r="K62" s="97">
        <v>14</v>
      </c>
      <c r="L62" s="127">
        <v>1</v>
      </c>
      <c r="M62" s="128">
        <v>109.2</v>
      </c>
      <c r="N62" s="124">
        <v>20</v>
      </c>
      <c r="O62" s="125"/>
      <c r="P62" s="129" t="s">
        <v>69</v>
      </c>
      <c r="Q62" s="103">
        <v>7.8</v>
      </c>
      <c r="R62" s="103"/>
    </row>
    <row r="63" spans="1:18" ht="18" customHeight="1" x14ac:dyDescent="0.35">
      <c r="A63" s="96">
        <v>4</v>
      </c>
      <c r="B63" s="145" t="s">
        <v>111</v>
      </c>
      <c r="C63" s="93" t="s">
        <v>80</v>
      </c>
      <c r="D63" s="93" t="s">
        <v>109</v>
      </c>
      <c r="E63" s="94" t="s">
        <v>71</v>
      </c>
      <c r="F63" s="94" t="s">
        <v>92</v>
      </c>
      <c r="G63" s="95">
        <v>0.02</v>
      </c>
      <c r="H63" s="95">
        <v>112.7</v>
      </c>
      <c r="I63" s="126" t="s">
        <v>93</v>
      </c>
      <c r="J63" s="127">
        <v>1</v>
      </c>
      <c r="K63" s="97">
        <v>14</v>
      </c>
      <c r="L63" s="127">
        <v>1</v>
      </c>
      <c r="M63" s="128">
        <v>1577.8</v>
      </c>
      <c r="N63" s="124">
        <v>20</v>
      </c>
      <c r="O63" s="125"/>
      <c r="P63" s="129" t="s">
        <v>69</v>
      </c>
      <c r="Q63" s="103">
        <v>112.7</v>
      </c>
      <c r="R63" s="103"/>
    </row>
    <row r="64" spans="1:18" ht="18" customHeight="1" x14ac:dyDescent="0.35">
      <c r="A64" s="96">
        <v>5</v>
      </c>
      <c r="B64" s="145" t="s">
        <v>111</v>
      </c>
      <c r="C64" s="93" t="s">
        <v>80</v>
      </c>
      <c r="D64" s="93" t="s">
        <v>109</v>
      </c>
      <c r="E64" s="94" t="s">
        <v>71</v>
      </c>
      <c r="F64" s="94" t="s">
        <v>92</v>
      </c>
      <c r="G64" s="95">
        <v>0.02</v>
      </c>
      <c r="H64" s="95">
        <v>3.2</v>
      </c>
      <c r="I64" s="126" t="s">
        <v>93</v>
      </c>
      <c r="J64" s="127">
        <v>1</v>
      </c>
      <c r="K64" s="97">
        <v>14</v>
      </c>
      <c r="L64" s="127">
        <v>3</v>
      </c>
      <c r="M64" s="128">
        <v>134.4</v>
      </c>
      <c r="N64" s="124">
        <v>20</v>
      </c>
      <c r="O64" s="125"/>
      <c r="P64" s="129" t="s">
        <v>69</v>
      </c>
      <c r="Q64" s="103">
        <v>9.6000000000000014</v>
      </c>
      <c r="R64" s="103"/>
    </row>
    <row r="65" spans="1:18" ht="18" customHeight="1" x14ac:dyDescent="0.35">
      <c r="A65" s="96">
        <v>1</v>
      </c>
      <c r="B65" s="145" t="s">
        <v>113</v>
      </c>
      <c r="C65" s="93" t="s">
        <v>70</v>
      </c>
      <c r="D65" s="93" t="s">
        <v>112</v>
      </c>
      <c r="E65" s="94" t="s">
        <v>110</v>
      </c>
      <c r="F65" s="94" t="s">
        <v>92</v>
      </c>
      <c r="G65" s="95">
        <v>0.02</v>
      </c>
      <c r="H65" s="95">
        <v>9.8000000000000007</v>
      </c>
      <c r="I65" s="126" t="s">
        <v>93</v>
      </c>
      <c r="J65" s="127">
        <v>1</v>
      </c>
      <c r="K65" s="97">
        <v>14</v>
      </c>
      <c r="L65" s="127">
        <v>1</v>
      </c>
      <c r="M65" s="128">
        <v>137.20000000000002</v>
      </c>
      <c r="N65" s="124">
        <v>20</v>
      </c>
      <c r="O65" s="98" t="s">
        <v>113</v>
      </c>
      <c r="P65" s="129" t="s">
        <v>69</v>
      </c>
      <c r="Q65" s="103">
        <v>9.8000000000000007</v>
      </c>
      <c r="R65" s="103"/>
    </row>
    <row r="66" spans="1:18" ht="18" customHeight="1" x14ac:dyDescent="0.35">
      <c r="A66" s="96">
        <v>2</v>
      </c>
      <c r="B66" s="145" t="s">
        <v>113</v>
      </c>
      <c r="C66" s="93" t="s">
        <v>70</v>
      </c>
      <c r="D66" s="93" t="s">
        <v>112</v>
      </c>
      <c r="E66" s="94" t="s">
        <v>110</v>
      </c>
      <c r="F66" s="94" t="s">
        <v>92</v>
      </c>
      <c r="G66" s="95">
        <v>0.02</v>
      </c>
      <c r="H66" s="95">
        <v>2.6</v>
      </c>
      <c r="I66" s="126" t="s">
        <v>93</v>
      </c>
      <c r="J66" s="127">
        <v>1</v>
      </c>
      <c r="K66" s="97">
        <v>14</v>
      </c>
      <c r="L66" s="127">
        <v>4</v>
      </c>
      <c r="M66" s="128">
        <v>145.6</v>
      </c>
      <c r="N66" s="124">
        <v>20</v>
      </c>
      <c r="O66" s="98"/>
      <c r="P66" s="129" t="s">
        <v>69</v>
      </c>
      <c r="Q66" s="103">
        <v>10.4</v>
      </c>
      <c r="R66" s="103"/>
    </row>
    <row r="67" spans="1:18" ht="18" customHeight="1" x14ac:dyDescent="0.35">
      <c r="A67" s="96">
        <v>3</v>
      </c>
      <c r="B67" s="145" t="s">
        <v>113</v>
      </c>
      <c r="C67" s="93" t="s">
        <v>70</v>
      </c>
      <c r="D67" s="93" t="s">
        <v>112</v>
      </c>
      <c r="E67" s="94" t="s">
        <v>71</v>
      </c>
      <c r="F67" s="94" t="s">
        <v>92</v>
      </c>
      <c r="G67" s="95">
        <v>0.02</v>
      </c>
      <c r="H67" s="95">
        <v>127.5</v>
      </c>
      <c r="I67" s="126" t="s">
        <v>93</v>
      </c>
      <c r="J67" s="127">
        <v>1</v>
      </c>
      <c r="K67" s="97">
        <v>14</v>
      </c>
      <c r="L67" s="127">
        <v>1</v>
      </c>
      <c r="M67" s="128">
        <v>1785</v>
      </c>
      <c r="N67" s="124">
        <v>20</v>
      </c>
      <c r="O67" s="125"/>
      <c r="P67" s="129" t="s">
        <v>69</v>
      </c>
      <c r="Q67" s="103">
        <v>127.5</v>
      </c>
      <c r="R67" s="103"/>
    </row>
    <row r="68" spans="1:18" ht="18" customHeight="1" x14ac:dyDescent="0.35">
      <c r="A68" s="96">
        <v>4</v>
      </c>
      <c r="B68" s="145" t="s">
        <v>113</v>
      </c>
      <c r="C68" s="93" t="s">
        <v>70</v>
      </c>
      <c r="D68" s="93" t="s">
        <v>112</v>
      </c>
      <c r="E68" s="94" t="s">
        <v>71</v>
      </c>
      <c r="F68" s="94" t="s">
        <v>92</v>
      </c>
      <c r="G68" s="95">
        <v>0.02</v>
      </c>
      <c r="H68" s="95">
        <v>3.2</v>
      </c>
      <c r="I68" s="126" t="s">
        <v>93</v>
      </c>
      <c r="J68" s="127">
        <v>1</v>
      </c>
      <c r="K68" s="97">
        <v>14</v>
      </c>
      <c r="L68" s="127">
        <v>6</v>
      </c>
      <c r="M68" s="128">
        <v>268.8</v>
      </c>
      <c r="N68" s="124">
        <v>20</v>
      </c>
      <c r="O68" s="125"/>
      <c r="P68" s="129" t="s">
        <v>69</v>
      </c>
      <c r="Q68" s="103">
        <v>19.200000000000003</v>
      </c>
      <c r="R68" s="103"/>
    </row>
    <row r="69" spans="1:18" ht="18" customHeight="1" x14ac:dyDescent="0.35">
      <c r="A69" s="96">
        <v>1</v>
      </c>
      <c r="B69" s="145" t="s">
        <v>115</v>
      </c>
      <c r="C69" s="93" t="s">
        <v>72</v>
      </c>
      <c r="D69" s="93" t="s">
        <v>114</v>
      </c>
      <c r="E69" s="94" t="s">
        <v>110</v>
      </c>
      <c r="F69" s="94" t="s">
        <v>92</v>
      </c>
      <c r="G69" s="95">
        <v>0.02</v>
      </c>
      <c r="H69" s="95">
        <v>9.8000000000000007</v>
      </c>
      <c r="I69" s="126" t="s">
        <v>93</v>
      </c>
      <c r="J69" s="127">
        <v>1</v>
      </c>
      <c r="K69" s="97">
        <v>14</v>
      </c>
      <c r="L69" s="127">
        <v>1</v>
      </c>
      <c r="M69" s="128">
        <v>137.20000000000002</v>
      </c>
      <c r="N69" s="124">
        <v>20</v>
      </c>
      <c r="O69" s="98" t="s">
        <v>115</v>
      </c>
      <c r="P69" s="129" t="s">
        <v>69</v>
      </c>
      <c r="Q69" s="103">
        <v>9.8000000000000007</v>
      </c>
      <c r="R69" s="103"/>
    </row>
    <row r="70" spans="1:18" ht="18" customHeight="1" x14ac:dyDescent="0.35">
      <c r="A70" s="96">
        <v>2</v>
      </c>
      <c r="B70" s="145" t="s">
        <v>115</v>
      </c>
      <c r="C70" s="93" t="s">
        <v>72</v>
      </c>
      <c r="D70" s="93" t="s">
        <v>114</v>
      </c>
      <c r="E70" s="94" t="s">
        <v>110</v>
      </c>
      <c r="F70" s="94" t="s">
        <v>92</v>
      </c>
      <c r="G70" s="95">
        <v>0.02</v>
      </c>
      <c r="H70" s="95">
        <v>2.6</v>
      </c>
      <c r="I70" s="126" t="s">
        <v>93</v>
      </c>
      <c r="J70" s="127">
        <v>1</v>
      </c>
      <c r="K70" s="97">
        <v>14</v>
      </c>
      <c r="L70" s="127">
        <v>4</v>
      </c>
      <c r="M70" s="128">
        <v>145.6</v>
      </c>
      <c r="N70" s="124">
        <v>20</v>
      </c>
      <c r="O70" s="98"/>
      <c r="P70" s="129" t="s">
        <v>69</v>
      </c>
      <c r="Q70" s="103">
        <v>10.4</v>
      </c>
      <c r="R70" s="103"/>
    </row>
    <row r="71" spans="1:18" ht="18" customHeight="1" x14ac:dyDescent="0.35">
      <c r="A71" s="96">
        <v>3</v>
      </c>
      <c r="B71" s="145" t="s">
        <v>115</v>
      </c>
      <c r="C71" s="93" t="s">
        <v>72</v>
      </c>
      <c r="D71" s="93" t="s">
        <v>114</v>
      </c>
      <c r="E71" s="94" t="s">
        <v>71</v>
      </c>
      <c r="F71" s="94" t="s">
        <v>92</v>
      </c>
      <c r="G71" s="95">
        <v>0.02</v>
      </c>
      <c r="H71" s="95">
        <v>7.8</v>
      </c>
      <c r="I71" s="126" t="s">
        <v>93</v>
      </c>
      <c r="J71" s="127">
        <v>1</v>
      </c>
      <c r="K71" s="97">
        <v>14</v>
      </c>
      <c r="L71" s="127">
        <v>1</v>
      </c>
      <c r="M71" s="128">
        <v>109.2</v>
      </c>
      <c r="N71" s="124">
        <v>20</v>
      </c>
      <c r="O71" s="125"/>
      <c r="P71" s="129" t="s">
        <v>69</v>
      </c>
      <c r="Q71" s="103">
        <v>7.8</v>
      </c>
      <c r="R71" s="103"/>
    </row>
    <row r="72" spans="1:18" ht="18" customHeight="1" x14ac:dyDescent="0.35">
      <c r="A72" s="96">
        <v>4</v>
      </c>
      <c r="B72" s="145" t="s">
        <v>115</v>
      </c>
      <c r="C72" s="93" t="s">
        <v>72</v>
      </c>
      <c r="D72" s="93" t="s">
        <v>114</v>
      </c>
      <c r="E72" s="94" t="s">
        <v>71</v>
      </c>
      <c r="F72" s="94" t="s">
        <v>92</v>
      </c>
      <c r="G72" s="95">
        <v>0.02</v>
      </c>
      <c r="H72" s="95">
        <v>139</v>
      </c>
      <c r="I72" s="126" t="s">
        <v>93</v>
      </c>
      <c r="J72" s="127">
        <v>1</v>
      </c>
      <c r="K72" s="97">
        <v>14</v>
      </c>
      <c r="L72" s="127">
        <v>1</v>
      </c>
      <c r="M72" s="128">
        <v>1946</v>
      </c>
      <c r="N72" s="124">
        <v>20</v>
      </c>
      <c r="O72" s="125"/>
      <c r="P72" s="129" t="s">
        <v>69</v>
      </c>
      <c r="Q72" s="103">
        <v>139</v>
      </c>
      <c r="R72" s="103"/>
    </row>
    <row r="73" spans="1:18" ht="18" customHeight="1" x14ac:dyDescent="0.35">
      <c r="K73" s="81"/>
      <c r="L73" s="85"/>
    </row>
    <row r="74" spans="1:18" ht="18" customHeight="1" x14ac:dyDescent="0.35">
      <c r="K74" s="81" t="s">
        <v>119</v>
      </c>
      <c r="L74" s="85"/>
      <c r="M74" s="107" t="e">
        <f>Contract!#REF!</f>
        <v>#REF!</v>
      </c>
    </row>
    <row r="75" spans="1:18" ht="18" customHeight="1" x14ac:dyDescent="0.35">
      <c r="A75" s="96">
        <v>1</v>
      </c>
      <c r="B75" s="145" t="s">
        <v>122</v>
      </c>
      <c r="C75" s="93" t="s">
        <v>120</v>
      </c>
      <c r="D75" s="93" t="s">
        <v>121</v>
      </c>
      <c r="E75" s="94" t="s">
        <v>71</v>
      </c>
      <c r="F75" s="94" t="s">
        <v>92</v>
      </c>
      <c r="G75" s="95">
        <v>0.02</v>
      </c>
      <c r="H75" s="95">
        <v>55.7</v>
      </c>
      <c r="I75" s="126" t="s">
        <v>93</v>
      </c>
      <c r="J75" s="127">
        <v>1</v>
      </c>
      <c r="K75" s="97">
        <v>14</v>
      </c>
      <c r="L75" s="127">
        <v>1</v>
      </c>
      <c r="M75" s="128">
        <v>779.80000000000007</v>
      </c>
      <c r="N75" s="124">
        <v>20</v>
      </c>
      <c r="O75" s="98" t="s">
        <v>122</v>
      </c>
      <c r="P75" s="75" t="s">
        <v>69</v>
      </c>
      <c r="Q75" s="103">
        <v>55.7</v>
      </c>
      <c r="R75" s="103"/>
    </row>
    <row r="76" spans="1:18" ht="18" customHeight="1" x14ac:dyDescent="0.35">
      <c r="A76" s="96">
        <v>2</v>
      </c>
      <c r="B76" s="145" t="s">
        <v>122</v>
      </c>
      <c r="C76" s="93" t="s">
        <v>120</v>
      </c>
      <c r="D76" s="93" t="s">
        <v>121</v>
      </c>
      <c r="E76" s="94" t="s">
        <v>71</v>
      </c>
      <c r="F76" s="94" t="s">
        <v>123</v>
      </c>
      <c r="G76" s="95">
        <v>0.02</v>
      </c>
      <c r="H76" s="95">
        <v>3.3</v>
      </c>
      <c r="I76" s="126" t="s">
        <v>93</v>
      </c>
      <c r="J76" s="127">
        <v>1</v>
      </c>
      <c r="K76" s="97">
        <v>14</v>
      </c>
      <c r="L76" s="127">
        <v>2</v>
      </c>
      <c r="M76" s="128">
        <v>92.399999999999991</v>
      </c>
      <c r="N76" s="124">
        <v>20</v>
      </c>
      <c r="O76" s="98" t="s">
        <v>122</v>
      </c>
      <c r="P76" s="75" t="s">
        <v>69</v>
      </c>
      <c r="Q76" s="103">
        <v>6.6</v>
      </c>
      <c r="R76" s="103"/>
    </row>
    <row r="77" spans="1:18" ht="18" customHeight="1" x14ac:dyDescent="0.35">
      <c r="A77" s="96">
        <v>1</v>
      </c>
      <c r="B77" s="145" t="s">
        <v>126</v>
      </c>
      <c r="C77" s="93" t="s">
        <v>124</v>
      </c>
      <c r="D77" s="93" t="s">
        <v>125</v>
      </c>
      <c r="E77" s="94" t="s">
        <v>71</v>
      </c>
      <c r="F77" s="94" t="s">
        <v>92</v>
      </c>
      <c r="G77" s="95">
        <v>0.02</v>
      </c>
      <c r="H77" s="95">
        <v>122</v>
      </c>
      <c r="I77" s="126" t="s">
        <v>93</v>
      </c>
      <c r="J77" s="127">
        <v>1</v>
      </c>
      <c r="K77" s="97">
        <v>14</v>
      </c>
      <c r="L77" s="127">
        <v>1</v>
      </c>
      <c r="M77" s="128">
        <v>1708</v>
      </c>
      <c r="N77" s="124">
        <v>20</v>
      </c>
      <c r="O77" s="98" t="s">
        <v>126</v>
      </c>
      <c r="P77" s="75" t="s">
        <v>69</v>
      </c>
      <c r="Q77" s="103">
        <v>122</v>
      </c>
      <c r="R77" s="103"/>
    </row>
    <row r="78" spans="1:18" ht="18" customHeight="1" x14ac:dyDescent="0.35">
      <c r="A78" s="96">
        <v>2</v>
      </c>
      <c r="B78" s="145" t="s">
        <v>126</v>
      </c>
      <c r="C78" s="93" t="s">
        <v>124</v>
      </c>
      <c r="D78" s="93" t="s">
        <v>125</v>
      </c>
      <c r="E78" s="94" t="s">
        <v>71</v>
      </c>
      <c r="F78" s="94" t="s">
        <v>123</v>
      </c>
      <c r="G78" s="95">
        <v>0.02</v>
      </c>
      <c r="H78" s="95">
        <v>3.5</v>
      </c>
      <c r="I78" s="126" t="s">
        <v>93</v>
      </c>
      <c r="J78" s="127">
        <v>1</v>
      </c>
      <c r="K78" s="97">
        <v>14</v>
      </c>
      <c r="L78" s="127">
        <v>6</v>
      </c>
      <c r="M78" s="128">
        <v>294</v>
      </c>
      <c r="N78" s="124">
        <v>20</v>
      </c>
      <c r="O78" s="98" t="s">
        <v>126</v>
      </c>
      <c r="P78" s="75" t="s">
        <v>69</v>
      </c>
      <c r="Q78" s="103">
        <v>21</v>
      </c>
      <c r="R78" s="103"/>
    </row>
    <row r="79" spans="1:18" ht="18" customHeight="1" x14ac:dyDescent="0.35">
      <c r="A79" s="96">
        <v>3</v>
      </c>
      <c r="B79" s="145" t="s">
        <v>126</v>
      </c>
      <c r="C79" s="93" t="s">
        <v>124</v>
      </c>
      <c r="D79" s="93" t="s">
        <v>125</v>
      </c>
      <c r="E79" s="94" t="s">
        <v>71</v>
      </c>
      <c r="F79" s="94" t="s">
        <v>92</v>
      </c>
      <c r="G79" s="95">
        <v>0.02</v>
      </c>
      <c r="H79" s="95">
        <v>7</v>
      </c>
      <c r="I79" s="126" t="s">
        <v>93</v>
      </c>
      <c r="J79" s="127">
        <v>1</v>
      </c>
      <c r="K79" s="97">
        <v>14</v>
      </c>
      <c r="L79" s="127">
        <v>1</v>
      </c>
      <c r="M79" s="128">
        <v>98</v>
      </c>
      <c r="N79" s="124">
        <v>20</v>
      </c>
      <c r="O79" s="98" t="s">
        <v>126</v>
      </c>
      <c r="P79" s="75" t="s">
        <v>69</v>
      </c>
      <c r="Q79" s="103">
        <v>7</v>
      </c>
      <c r="R79" s="103"/>
    </row>
    <row r="80" spans="1:18" ht="18" customHeight="1" x14ac:dyDescent="0.35">
      <c r="A80" s="96">
        <v>4</v>
      </c>
      <c r="B80" s="145" t="s">
        <v>126</v>
      </c>
      <c r="C80" s="93" t="s">
        <v>124</v>
      </c>
      <c r="D80" s="93" t="s">
        <v>125</v>
      </c>
      <c r="E80" s="94" t="s">
        <v>71</v>
      </c>
      <c r="F80" s="94" t="s">
        <v>123</v>
      </c>
      <c r="G80" s="95">
        <v>0.02</v>
      </c>
      <c r="H80" s="95">
        <v>2.5</v>
      </c>
      <c r="I80" s="126" t="s">
        <v>93</v>
      </c>
      <c r="J80" s="127">
        <v>1</v>
      </c>
      <c r="K80" s="97">
        <v>14</v>
      </c>
      <c r="L80" s="127">
        <v>4</v>
      </c>
      <c r="M80" s="128">
        <v>140</v>
      </c>
      <c r="N80" s="124">
        <v>20</v>
      </c>
      <c r="O80" s="98" t="s">
        <v>126</v>
      </c>
      <c r="P80" s="75" t="s">
        <v>69</v>
      </c>
      <c r="Q80" s="103">
        <v>10</v>
      </c>
      <c r="R80" s="103"/>
    </row>
    <row r="83" spans="1:18" ht="18" customHeight="1" x14ac:dyDescent="0.35">
      <c r="A83" s="96">
        <v>1</v>
      </c>
      <c r="B83" s="145" t="s">
        <v>128</v>
      </c>
      <c r="C83" s="93" t="s">
        <v>129</v>
      </c>
      <c r="D83" s="93" t="s">
        <v>130</v>
      </c>
      <c r="E83" s="94" t="s">
        <v>131</v>
      </c>
      <c r="F83" s="94" t="s">
        <v>92</v>
      </c>
      <c r="G83" s="95">
        <v>0.02</v>
      </c>
      <c r="H83" s="95">
        <v>10.3</v>
      </c>
      <c r="I83" s="126" t="s">
        <v>93</v>
      </c>
      <c r="J83" s="127">
        <v>2</v>
      </c>
      <c r="K83" s="97">
        <v>14</v>
      </c>
      <c r="L83" s="127">
        <v>1</v>
      </c>
      <c r="M83" s="128">
        <v>288.40000000000003</v>
      </c>
      <c r="N83" s="124">
        <v>20</v>
      </c>
      <c r="O83" s="98" t="s">
        <v>128</v>
      </c>
      <c r="P83" s="75" t="s">
        <v>69</v>
      </c>
      <c r="Q83" s="103">
        <v>20.6</v>
      </c>
      <c r="R83" s="103"/>
    </row>
    <row r="84" spans="1:18" ht="18" customHeight="1" x14ac:dyDescent="0.35">
      <c r="A84" s="96">
        <v>2</v>
      </c>
      <c r="B84" s="145" t="s">
        <v>128</v>
      </c>
      <c r="C84" s="93" t="s">
        <v>129</v>
      </c>
      <c r="D84" s="93" t="s">
        <v>130</v>
      </c>
      <c r="E84" s="94" t="s">
        <v>131</v>
      </c>
      <c r="F84" s="94" t="s">
        <v>92</v>
      </c>
      <c r="G84" s="95">
        <v>0.02</v>
      </c>
      <c r="H84" s="95">
        <v>8.15</v>
      </c>
      <c r="I84" s="126" t="s">
        <v>93</v>
      </c>
      <c r="J84" s="127">
        <v>2</v>
      </c>
      <c r="K84" s="97">
        <v>14</v>
      </c>
      <c r="L84" s="127">
        <v>1</v>
      </c>
      <c r="M84" s="128">
        <v>228.20000000000002</v>
      </c>
      <c r="N84" s="124">
        <v>20</v>
      </c>
      <c r="O84" s="98"/>
      <c r="P84" s="75" t="s">
        <v>69</v>
      </c>
      <c r="Q84" s="103">
        <v>16.3</v>
      </c>
      <c r="R84" s="103"/>
    </row>
    <row r="85" spans="1:18" ht="18" customHeight="1" x14ac:dyDescent="0.35">
      <c r="A85" s="96">
        <v>3</v>
      </c>
      <c r="B85" s="145" t="s">
        <v>128</v>
      </c>
      <c r="C85" s="93" t="s">
        <v>129</v>
      </c>
      <c r="D85" s="93" t="s">
        <v>130</v>
      </c>
      <c r="E85" s="94" t="s">
        <v>131</v>
      </c>
      <c r="F85" s="94" t="s">
        <v>123</v>
      </c>
      <c r="G85" s="95">
        <v>0.02</v>
      </c>
      <c r="H85" s="95">
        <v>2.5499999999999998</v>
      </c>
      <c r="I85" s="126" t="s">
        <v>93</v>
      </c>
      <c r="J85" s="127">
        <v>1</v>
      </c>
      <c r="K85" s="97">
        <v>14</v>
      </c>
      <c r="L85" s="127">
        <v>1</v>
      </c>
      <c r="M85" s="128">
        <v>35.699999999999996</v>
      </c>
      <c r="N85" s="124">
        <v>20</v>
      </c>
      <c r="O85" s="98"/>
      <c r="P85" s="75" t="s">
        <v>69</v>
      </c>
      <c r="Q85" s="103">
        <v>2.5499999999999998</v>
      </c>
      <c r="R85" s="103"/>
    </row>
    <row r="86" spans="1:18" ht="18" customHeight="1" x14ac:dyDescent="0.35">
      <c r="A86" s="96">
        <v>1</v>
      </c>
      <c r="B86" s="145" t="s">
        <v>132</v>
      </c>
      <c r="C86" s="93" t="s">
        <v>133</v>
      </c>
      <c r="D86" s="93" t="s">
        <v>134</v>
      </c>
      <c r="E86" s="94" t="s">
        <v>135</v>
      </c>
      <c r="F86" s="94" t="s">
        <v>136</v>
      </c>
      <c r="G86" s="95">
        <v>0.02</v>
      </c>
      <c r="H86" s="95">
        <v>19.7</v>
      </c>
      <c r="I86" s="126" t="s">
        <v>93</v>
      </c>
      <c r="J86" s="127">
        <v>1</v>
      </c>
      <c r="K86" s="97">
        <v>14</v>
      </c>
      <c r="L86" s="127">
        <v>1</v>
      </c>
      <c r="M86" s="128">
        <v>275.8</v>
      </c>
      <c r="N86" s="124">
        <v>20</v>
      </c>
      <c r="O86" s="98" t="s">
        <v>132</v>
      </c>
      <c r="P86" s="75" t="s">
        <v>69</v>
      </c>
      <c r="Q86" s="103">
        <v>19.7</v>
      </c>
      <c r="R86" s="103"/>
    </row>
    <row r="87" spans="1:18" ht="18" customHeight="1" x14ac:dyDescent="0.35">
      <c r="A87" s="96">
        <v>2</v>
      </c>
      <c r="B87" s="145" t="s">
        <v>132</v>
      </c>
      <c r="C87" s="93" t="s">
        <v>133</v>
      </c>
      <c r="D87" s="93" t="s">
        <v>134</v>
      </c>
      <c r="E87" s="94" t="s">
        <v>135</v>
      </c>
      <c r="F87" s="94" t="s">
        <v>123</v>
      </c>
      <c r="G87" s="95">
        <v>0.02</v>
      </c>
      <c r="H87" s="95">
        <v>8</v>
      </c>
      <c r="I87" s="126" t="s">
        <v>93</v>
      </c>
      <c r="J87" s="127">
        <v>1</v>
      </c>
      <c r="K87" s="97">
        <v>14</v>
      </c>
      <c r="L87" s="127">
        <v>2</v>
      </c>
      <c r="M87" s="128">
        <v>224</v>
      </c>
      <c r="N87" s="124">
        <v>20</v>
      </c>
      <c r="O87" s="98"/>
      <c r="P87" s="75" t="s">
        <v>69</v>
      </c>
      <c r="Q87" s="103">
        <v>16</v>
      </c>
      <c r="R87" s="103"/>
    </row>
    <row r="88" spans="1:18" ht="18" customHeight="1" x14ac:dyDescent="0.35">
      <c r="A88" s="96">
        <v>3</v>
      </c>
      <c r="B88" s="145" t="s">
        <v>132</v>
      </c>
      <c r="C88" s="93" t="s">
        <v>133</v>
      </c>
      <c r="D88" s="93" t="s">
        <v>134</v>
      </c>
      <c r="E88" s="94" t="s">
        <v>135</v>
      </c>
      <c r="F88" s="94" t="s">
        <v>136</v>
      </c>
      <c r="G88" s="95">
        <v>0.02</v>
      </c>
      <c r="H88" s="95">
        <v>10.5</v>
      </c>
      <c r="I88" s="126" t="s">
        <v>93</v>
      </c>
      <c r="J88" s="127">
        <v>1</v>
      </c>
      <c r="K88" s="97">
        <v>14</v>
      </c>
      <c r="L88" s="127">
        <v>1</v>
      </c>
      <c r="M88" s="128">
        <v>147</v>
      </c>
      <c r="N88" s="124">
        <v>20</v>
      </c>
      <c r="O88" s="98"/>
      <c r="P88" s="75" t="s">
        <v>69</v>
      </c>
      <c r="Q88" s="103">
        <v>10.5</v>
      </c>
      <c r="R88" s="103"/>
    </row>
    <row r="89" spans="1:18" ht="18" customHeight="1" x14ac:dyDescent="0.35">
      <c r="A89" s="96">
        <v>4</v>
      </c>
      <c r="B89" s="145" t="s">
        <v>132</v>
      </c>
      <c r="C89" s="93" t="s">
        <v>133</v>
      </c>
      <c r="D89" s="93" t="s">
        <v>134</v>
      </c>
      <c r="E89" s="94" t="s">
        <v>135</v>
      </c>
      <c r="F89" s="94" t="s">
        <v>136</v>
      </c>
      <c r="G89" s="95">
        <v>0.02</v>
      </c>
      <c r="H89" s="95">
        <v>17</v>
      </c>
      <c r="I89" s="126" t="s">
        <v>93</v>
      </c>
      <c r="J89" s="127">
        <v>1</v>
      </c>
      <c r="K89" s="97">
        <v>14</v>
      </c>
      <c r="L89" s="127">
        <v>1</v>
      </c>
      <c r="M89" s="128">
        <v>238</v>
      </c>
      <c r="N89" s="124">
        <v>20</v>
      </c>
      <c r="O89" s="98"/>
      <c r="P89" s="75" t="s">
        <v>69</v>
      </c>
      <c r="Q89" s="103">
        <v>17</v>
      </c>
      <c r="R89" s="103"/>
    </row>
    <row r="90" spans="1:18" ht="18" customHeight="1" x14ac:dyDescent="0.35">
      <c r="A90" s="96">
        <v>5</v>
      </c>
      <c r="B90" s="145" t="s">
        <v>132</v>
      </c>
      <c r="C90" s="93" t="s">
        <v>133</v>
      </c>
      <c r="D90" s="93" t="s">
        <v>134</v>
      </c>
      <c r="E90" s="94" t="s">
        <v>137</v>
      </c>
      <c r="F90" s="94" t="s">
        <v>136</v>
      </c>
      <c r="G90" s="95">
        <v>0.02</v>
      </c>
      <c r="H90" s="95">
        <v>16.8</v>
      </c>
      <c r="I90" s="126" t="s">
        <v>93</v>
      </c>
      <c r="J90" s="127">
        <v>2</v>
      </c>
      <c r="K90" s="97">
        <v>14</v>
      </c>
      <c r="L90" s="127">
        <v>1</v>
      </c>
      <c r="M90" s="128">
        <v>470.40000000000003</v>
      </c>
      <c r="N90" s="124">
        <v>20</v>
      </c>
      <c r="O90" s="98"/>
      <c r="P90" s="75" t="s">
        <v>69</v>
      </c>
      <c r="Q90" s="103">
        <v>33.6</v>
      </c>
      <c r="R90" s="103"/>
    </row>
    <row r="91" spans="1:18" ht="18" customHeight="1" x14ac:dyDescent="0.35">
      <c r="A91" s="96">
        <v>6</v>
      </c>
      <c r="B91" s="145" t="s">
        <v>132</v>
      </c>
      <c r="C91" s="93" t="s">
        <v>133</v>
      </c>
      <c r="D91" s="93" t="s">
        <v>134</v>
      </c>
      <c r="E91" s="94" t="s">
        <v>137</v>
      </c>
      <c r="F91" s="94" t="s">
        <v>123</v>
      </c>
      <c r="G91" s="95">
        <v>0.02</v>
      </c>
      <c r="H91" s="95">
        <v>3.5</v>
      </c>
      <c r="I91" s="126" t="s">
        <v>93</v>
      </c>
      <c r="J91" s="127">
        <v>2</v>
      </c>
      <c r="K91" s="97">
        <v>14</v>
      </c>
      <c r="L91" s="127">
        <v>4</v>
      </c>
      <c r="M91" s="128">
        <v>392</v>
      </c>
      <c r="N91" s="124">
        <v>20</v>
      </c>
      <c r="O91" s="98"/>
      <c r="P91" s="75" t="s">
        <v>69</v>
      </c>
      <c r="Q91" s="103">
        <v>28</v>
      </c>
      <c r="R91" s="103"/>
    </row>
    <row r="92" spans="1:18" ht="18" customHeight="1" x14ac:dyDescent="0.35">
      <c r="A92" s="96">
        <v>7</v>
      </c>
      <c r="B92" s="145" t="s">
        <v>132</v>
      </c>
      <c r="C92" s="93" t="s">
        <v>133</v>
      </c>
      <c r="D92" s="93" t="s">
        <v>134</v>
      </c>
      <c r="E92" s="94" t="s">
        <v>137</v>
      </c>
      <c r="F92" s="94" t="s">
        <v>136</v>
      </c>
      <c r="G92" s="95">
        <v>0.02</v>
      </c>
      <c r="H92" s="95">
        <v>35.200000000000003</v>
      </c>
      <c r="I92" s="126" t="s">
        <v>93</v>
      </c>
      <c r="J92" s="127">
        <v>1</v>
      </c>
      <c r="K92" s="97">
        <v>14</v>
      </c>
      <c r="L92" s="127">
        <v>1</v>
      </c>
      <c r="M92" s="128">
        <v>492.80000000000007</v>
      </c>
      <c r="N92" s="124">
        <v>20</v>
      </c>
      <c r="O92" s="98"/>
      <c r="P92" s="75" t="s">
        <v>69</v>
      </c>
      <c r="Q92" s="103">
        <v>35.200000000000003</v>
      </c>
      <c r="R92" s="103"/>
    </row>
    <row r="93" spans="1:18" ht="18" customHeight="1" x14ac:dyDescent="0.35">
      <c r="A93" s="96">
        <v>8</v>
      </c>
      <c r="B93" s="145" t="s">
        <v>132</v>
      </c>
      <c r="C93" s="93" t="s">
        <v>133</v>
      </c>
      <c r="D93" s="93" t="s">
        <v>134</v>
      </c>
      <c r="E93" s="94" t="s">
        <v>137</v>
      </c>
      <c r="F93" s="94" t="s">
        <v>123</v>
      </c>
      <c r="G93" s="95">
        <v>0.02</v>
      </c>
      <c r="H93" s="95">
        <v>3.6</v>
      </c>
      <c r="I93" s="126" t="s">
        <v>93</v>
      </c>
      <c r="J93" s="127">
        <v>1</v>
      </c>
      <c r="K93" s="97">
        <v>14</v>
      </c>
      <c r="L93" s="127">
        <v>6</v>
      </c>
      <c r="M93" s="128">
        <v>302.39999999999998</v>
      </c>
      <c r="N93" s="124">
        <v>20</v>
      </c>
      <c r="O93" s="98"/>
      <c r="P93" s="75" t="s">
        <v>69</v>
      </c>
      <c r="Q93" s="103">
        <v>21.6</v>
      </c>
      <c r="R93" s="103"/>
    </row>
    <row r="94" spans="1:18" ht="18" customHeight="1" x14ac:dyDescent="0.35">
      <c r="A94" s="96">
        <v>1</v>
      </c>
      <c r="B94" s="145" t="s">
        <v>138</v>
      </c>
      <c r="C94" s="93" t="s">
        <v>139</v>
      </c>
      <c r="D94" s="93" t="s">
        <v>140</v>
      </c>
      <c r="E94" s="94" t="s">
        <v>141</v>
      </c>
      <c r="F94" s="94" t="s">
        <v>136</v>
      </c>
      <c r="G94" s="95">
        <v>0.02</v>
      </c>
      <c r="H94" s="95">
        <v>95</v>
      </c>
      <c r="I94" s="126" t="s">
        <v>93</v>
      </c>
      <c r="J94" s="127">
        <v>1</v>
      </c>
      <c r="K94" s="97">
        <v>14</v>
      </c>
      <c r="L94" s="127">
        <v>1</v>
      </c>
      <c r="M94" s="128">
        <v>1330</v>
      </c>
      <c r="N94" s="124">
        <v>20</v>
      </c>
      <c r="O94" s="98" t="s">
        <v>138</v>
      </c>
      <c r="P94" s="75" t="s">
        <v>69</v>
      </c>
      <c r="Q94" s="103">
        <v>95</v>
      </c>
      <c r="R94" s="103"/>
    </row>
    <row r="95" spans="1:18" ht="18" customHeight="1" x14ac:dyDescent="0.35">
      <c r="A95" s="96">
        <v>2</v>
      </c>
      <c r="B95" s="145" t="s">
        <v>138</v>
      </c>
      <c r="C95" s="93" t="s">
        <v>139</v>
      </c>
      <c r="D95" s="93" t="s">
        <v>140</v>
      </c>
      <c r="E95" s="94" t="s">
        <v>141</v>
      </c>
      <c r="F95" s="94" t="s">
        <v>123</v>
      </c>
      <c r="G95" s="95">
        <v>0.02</v>
      </c>
      <c r="H95" s="95">
        <v>4</v>
      </c>
      <c r="I95" s="126" t="s">
        <v>93</v>
      </c>
      <c r="J95" s="127">
        <v>1</v>
      </c>
      <c r="K95" s="97">
        <v>14</v>
      </c>
      <c r="L95" s="127">
        <v>5</v>
      </c>
      <c r="M95" s="128">
        <v>280</v>
      </c>
      <c r="N95" s="124">
        <v>20</v>
      </c>
      <c r="P95" s="75" t="s">
        <v>69</v>
      </c>
      <c r="Q95" s="103">
        <v>20</v>
      </c>
      <c r="R95" s="103"/>
    </row>
    <row r="96" spans="1:18" ht="18" customHeight="1" x14ac:dyDescent="0.35">
      <c r="A96" s="96">
        <v>3</v>
      </c>
      <c r="B96" s="145" t="s">
        <v>138</v>
      </c>
      <c r="C96" s="93" t="s">
        <v>139</v>
      </c>
      <c r="D96" s="93" t="s">
        <v>140</v>
      </c>
      <c r="E96" s="94" t="s">
        <v>141</v>
      </c>
      <c r="F96" s="94" t="s">
        <v>123</v>
      </c>
      <c r="G96" s="95">
        <v>0.02</v>
      </c>
      <c r="H96" s="95">
        <v>8</v>
      </c>
      <c r="I96" s="126" t="s">
        <v>93</v>
      </c>
      <c r="J96" s="127">
        <v>1</v>
      </c>
      <c r="K96" s="97">
        <v>14</v>
      </c>
      <c r="L96" s="127">
        <v>3</v>
      </c>
      <c r="M96" s="128">
        <v>336</v>
      </c>
      <c r="N96" s="124">
        <v>20</v>
      </c>
      <c r="O96" s="98"/>
      <c r="P96" s="75" t="s">
        <v>69</v>
      </c>
      <c r="Q96" s="103">
        <v>24</v>
      </c>
      <c r="R96" s="103"/>
    </row>
    <row r="97" spans="1:18" ht="18" customHeight="1" x14ac:dyDescent="0.35">
      <c r="A97" s="96">
        <v>4</v>
      </c>
      <c r="B97" s="145" t="s">
        <v>138</v>
      </c>
      <c r="C97" s="93" t="s">
        <v>139</v>
      </c>
      <c r="D97" s="93" t="s">
        <v>140</v>
      </c>
      <c r="E97" s="94" t="s">
        <v>141</v>
      </c>
      <c r="F97" s="94" t="s">
        <v>136</v>
      </c>
      <c r="G97" s="95">
        <v>0.02</v>
      </c>
      <c r="H97" s="95">
        <v>32</v>
      </c>
      <c r="I97" s="126" t="s">
        <v>93</v>
      </c>
      <c r="J97" s="127">
        <v>1</v>
      </c>
      <c r="K97" s="97">
        <v>14</v>
      </c>
      <c r="L97" s="127">
        <v>1</v>
      </c>
      <c r="M97" s="128">
        <v>448</v>
      </c>
      <c r="N97" s="124">
        <v>20</v>
      </c>
      <c r="O97" s="98"/>
      <c r="P97" s="75" t="s">
        <v>69</v>
      </c>
      <c r="Q97" s="103">
        <v>32</v>
      </c>
      <c r="R97" s="103"/>
    </row>
    <row r="100" spans="1:18" ht="18" customHeight="1" x14ac:dyDescent="0.35">
      <c r="A100" s="96">
        <v>1</v>
      </c>
      <c r="B100" s="177" t="s">
        <v>365</v>
      </c>
      <c r="C100" s="93" t="s">
        <v>172</v>
      </c>
      <c r="D100" s="93" t="s">
        <v>366</v>
      </c>
      <c r="E100" s="94" t="s">
        <v>71</v>
      </c>
      <c r="F100" s="94" t="s">
        <v>92</v>
      </c>
      <c r="G100" s="95">
        <v>0.02</v>
      </c>
      <c r="H100" s="95">
        <v>50.5</v>
      </c>
      <c r="I100" s="126" t="s">
        <v>93</v>
      </c>
      <c r="J100" s="127">
        <v>1</v>
      </c>
      <c r="K100" s="97">
        <v>14</v>
      </c>
      <c r="L100" s="127">
        <v>1</v>
      </c>
      <c r="M100" s="128">
        <v>707</v>
      </c>
      <c r="N100" s="124">
        <v>20</v>
      </c>
      <c r="O100" s="98" t="s">
        <v>365</v>
      </c>
      <c r="P100" s="75" t="s">
        <v>69</v>
      </c>
      <c r="Q100" s="103">
        <v>50.5</v>
      </c>
      <c r="R100" s="103"/>
    </row>
    <row r="101" spans="1:18" ht="18" customHeight="1" x14ac:dyDescent="0.35">
      <c r="A101" s="96">
        <v>1</v>
      </c>
      <c r="B101" s="177" t="s">
        <v>367</v>
      </c>
      <c r="C101" s="93" t="s">
        <v>188</v>
      </c>
      <c r="D101" s="93" t="s">
        <v>368</v>
      </c>
      <c r="E101" s="94" t="s">
        <v>71</v>
      </c>
      <c r="F101" s="94" t="s">
        <v>92</v>
      </c>
      <c r="G101" s="95">
        <v>0.02</v>
      </c>
      <c r="H101" s="95">
        <v>55.5</v>
      </c>
      <c r="I101" s="126" t="s">
        <v>93</v>
      </c>
      <c r="J101" s="127">
        <v>1</v>
      </c>
      <c r="K101" s="97">
        <v>14</v>
      </c>
      <c r="L101" s="127">
        <v>1</v>
      </c>
      <c r="M101" s="128">
        <v>777</v>
      </c>
      <c r="N101" s="124">
        <v>20</v>
      </c>
      <c r="O101" s="98" t="s">
        <v>367</v>
      </c>
      <c r="P101" s="75" t="s">
        <v>69</v>
      </c>
      <c r="Q101" s="103">
        <v>55.5</v>
      </c>
      <c r="R101" s="103"/>
    </row>
    <row r="102" spans="1:18" ht="18" customHeight="1" thickBot="1" x14ac:dyDescent="0.4">
      <c r="K102" s="102" t="s">
        <v>118</v>
      </c>
      <c r="L102" s="85"/>
      <c r="M102" s="106" t="e">
        <f>M239+'Joints 30mm'!M14</f>
        <v>#REF!</v>
      </c>
    </row>
    <row r="103" spans="1:18" ht="18" customHeight="1" thickTop="1" x14ac:dyDescent="0.35">
      <c r="K103" s="81"/>
      <c r="L103" s="85"/>
    </row>
    <row r="104" spans="1:18" ht="18" customHeight="1" x14ac:dyDescent="0.35">
      <c r="A104" s="96">
        <v>1</v>
      </c>
      <c r="B104" s="177" t="s">
        <v>390</v>
      </c>
      <c r="C104" s="93" t="s">
        <v>285</v>
      </c>
      <c r="D104" s="93" t="s">
        <v>391</v>
      </c>
      <c r="E104" s="94" t="s">
        <v>371</v>
      </c>
      <c r="F104" s="94" t="s">
        <v>92</v>
      </c>
      <c r="G104" s="95">
        <v>0.02</v>
      </c>
      <c r="H104" s="95">
        <v>20.6</v>
      </c>
      <c r="I104" s="126" t="s">
        <v>93</v>
      </c>
      <c r="J104" s="127">
        <v>2</v>
      </c>
      <c r="K104" s="97">
        <v>14</v>
      </c>
      <c r="L104" s="127">
        <v>1</v>
      </c>
      <c r="M104" s="128">
        <v>576.80000000000007</v>
      </c>
      <c r="N104" s="124">
        <v>20</v>
      </c>
      <c r="O104" s="98" t="s">
        <v>390</v>
      </c>
      <c r="P104" s="75" t="s">
        <v>69</v>
      </c>
      <c r="Q104" s="103">
        <v>41.2</v>
      </c>
      <c r="R104" s="103"/>
    </row>
    <row r="105" spans="1:18" ht="18" customHeight="1" x14ac:dyDescent="0.35">
      <c r="A105" s="96">
        <v>2</v>
      </c>
      <c r="B105" s="177" t="s">
        <v>390</v>
      </c>
      <c r="C105" s="93" t="s">
        <v>285</v>
      </c>
      <c r="D105" s="93" t="s">
        <v>391</v>
      </c>
      <c r="E105" s="94" t="s">
        <v>371</v>
      </c>
      <c r="F105" s="94" t="s">
        <v>123</v>
      </c>
      <c r="G105" s="95">
        <v>0.02</v>
      </c>
      <c r="H105" s="95">
        <v>4.4000000000000004</v>
      </c>
      <c r="I105" s="126" t="s">
        <v>93</v>
      </c>
      <c r="J105" s="127">
        <v>2</v>
      </c>
      <c r="K105" s="97">
        <v>14</v>
      </c>
      <c r="L105" s="127">
        <v>1</v>
      </c>
      <c r="M105" s="128">
        <v>123.20000000000002</v>
      </c>
      <c r="N105" s="124">
        <v>20</v>
      </c>
      <c r="O105" s="98"/>
      <c r="P105" s="75" t="s">
        <v>69</v>
      </c>
      <c r="Q105" s="103">
        <v>8.8000000000000007</v>
      </c>
      <c r="R105" s="180"/>
    </row>
    <row r="106" spans="1:18" ht="18" customHeight="1" x14ac:dyDescent="0.35">
      <c r="A106" s="96">
        <v>1</v>
      </c>
      <c r="B106" s="177" t="s">
        <v>392</v>
      </c>
      <c r="C106" s="93" t="s">
        <v>120</v>
      </c>
      <c r="D106" s="93" t="s">
        <v>393</v>
      </c>
      <c r="E106" s="94" t="s">
        <v>394</v>
      </c>
      <c r="F106" s="94" t="s">
        <v>92</v>
      </c>
      <c r="G106" s="95">
        <v>0.02</v>
      </c>
      <c r="H106" s="95">
        <v>48.5</v>
      </c>
      <c r="I106" s="126" t="s">
        <v>93</v>
      </c>
      <c r="J106" s="127">
        <v>1</v>
      </c>
      <c r="K106" s="97">
        <v>14</v>
      </c>
      <c r="L106" s="127">
        <v>1</v>
      </c>
      <c r="M106" s="128">
        <v>679</v>
      </c>
      <c r="N106" s="124">
        <v>20</v>
      </c>
      <c r="O106" s="98" t="s">
        <v>392</v>
      </c>
      <c r="P106" s="75" t="s">
        <v>69</v>
      </c>
      <c r="Q106" s="103">
        <v>48.5</v>
      </c>
      <c r="R106" s="103"/>
    </row>
    <row r="107" spans="1:18" ht="18" customHeight="1" x14ac:dyDescent="0.35">
      <c r="A107" s="96">
        <v>1</v>
      </c>
      <c r="B107" s="177" t="s">
        <v>395</v>
      </c>
      <c r="C107" s="93" t="s">
        <v>185</v>
      </c>
      <c r="D107" s="93" t="s">
        <v>396</v>
      </c>
      <c r="E107" s="94" t="s">
        <v>397</v>
      </c>
      <c r="F107" s="94" t="s">
        <v>92</v>
      </c>
      <c r="G107" s="95">
        <v>0.02</v>
      </c>
      <c r="H107" s="95">
        <v>7.5</v>
      </c>
      <c r="I107" s="126" t="s">
        <v>93</v>
      </c>
      <c r="J107" s="127">
        <v>1</v>
      </c>
      <c r="K107" s="97">
        <v>14</v>
      </c>
      <c r="L107" s="127">
        <v>1</v>
      </c>
      <c r="M107" s="128">
        <v>105</v>
      </c>
      <c r="N107" s="124">
        <v>20</v>
      </c>
      <c r="O107" s="98" t="s">
        <v>395</v>
      </c>
      <c r="P107" s="75" t="s">
        <v>69</v>
      </c>
      <c r="Q107" s="103">
        <v>7.5</v>
      </c>
      <c r="R107" s="103"/>
    </row>
    <row r="108" spans="1:18" ht="18" customHeight="1" x14ac:dyDescent="0.35">
      <c r="A108" s="96">
        <v>1</v>
      </c>
      <c r="B108" s="177" t="s">
        <v>398</v>
      </c>
      <c r="C108" s="93" t="s">
        <v>187</v>
      </c>
      <c r="D108" s="93" t="s">
        <v>399</v>
      </c>
      <c r="E108" s="94" t="s">
        <v>400</v>
      </c>
      <c r="F108" s="94" t="s">
        <v>92</v>
      </c>
      <c r="G108" s="95">
        <v>0.02</v>
      </c>
      <c r="H108" s="95">
        <v>19.3</v>
      </c>
      <c r="I108" s="126" t="s">
        <v>93</v>
      </c>
      <c r="J108" s="127">
        <v>1</v>
      </c>
      <c r="K108" s="97">
        <v>14</v>
      </c>
      <c r="L108" s="127">
        <v>1</v>
      </c>
      <c r="M108" s="128">
        <v>270.2</v>
      </c>
      <c r="N108" s="124">
        <v>20</v>
      </c>
      <c r="O108" s="98" t="s">
        <v>398</v>
      </c>
      <c r="P108" s="75" t="s">
        <v>69</v>
      </c>
      <c r="Q108" s="103">
        <v>19.3</v>
      </c>
      <c r="R108" s="103"/>
    </row>
    <row r="109" spans="1:18" ht="18" customHeight="1" x14ac:dyDescent="0.35">
      <c r="A109" s="96">
        <v>1</v>
      </c>
      <c r="B109" s="177" t="s">
        <v>401</v>
      </c>
      <c r="C109" s="93" t="s">
        <v>133</v>
      </c>
      <c r="D109" s="93" t="s">
        <v>402</v>
      </c>
      <c r="E109" s="94" t="s">
        <v>403</v>
      </c>
      <c r="F109" s="94" t="s">
        <v>92</v>
      </c>
      <c r="G109" s="95">
        <v>0.02</v>
      </c>
      <c r="H109" s="95">
        <v>11.4</v>
      </c>
      <c r="I109" s="126" t="s">
        <v>93</v>
      </c>
      <c r="J109" s="127">
        <v>2</v>
      </c>
      <c r="K109" s="97">
        <v>14</v>
      </c>
      <c r="L109" s="127">
        <v>1</v>
      </c>
      <c r="M109" s="128">
        <v>319.2</v>
      </c>
      <c r="N109" s="124">
        <v>20</v>
      </c>
      <c r="O109" s="98" t="s">
        <v>401</v>
      </c>
      <c r="P109" s="75" t="s">
        <v>69</v>
      </c>
      <c r="Q109" s="103">
        <v>22.8</v>
      </c>
      <c r="R109" s="103"/>
    </row>
    <row r="110" spans="1:18" ht="18" customHeight="1" x14ac:dyDescent="0.35">
      <c r="A110" s="96">
        <v>2</v>
      </c>
      <c r="B110" s="177" t="s">
        <v>401</v>
      </c>
      <c r="C110" s="93" t="s">
        <v>133</v>
      </c>
      <c r="D110" s="93" t="s">
        <v>402</v>
      </c>
      <c r="E110" s="94" t="s">
        <v>404</v>
      </c>
      <c r="F110" s="94" t="s">
        <v>92</v>
      </c>
      <c r="G110" s="95">
        <v>0.02</v>
      </c>
      <c r="H110" s="95">
        <v>14.26</v>
      </c>
      <c r="I110" s="126" t="s">
        <v>93</v>
      </c>
      <c r="J110" s="127">
        <v>2</v>
      </c>
      <c r="K110" s="97">
        <v>14</v>
      </c>
      <c r="L110" s="127">
        <v>1</v>
      </c>
      <c r="M110" s="128">
        <v>399.28</v>
      </c>
      <c r="N110" s="124">
        <v>20</v>
      </c>
      <c r="O110" s="98"/>
      <c r="P110" s="75" t="s">
        <v>69</v>
      </c>
      <c r="Q110" s="103">
        <v>28.52</v>
      </c>
      <c r="R110" s="180"/>
    </row>
    <row r="111" spans="1:18" ht="18" customHeight="1" x14ac:dyDescent="0.35">
      <c r="A111" s="96">
        <v>3</v>
      </c>
      <c r="B111" s="177" t="s">
        <v>401</v>
      </c>
      <c r="C111" s="93" t="s">
        <v>133</v>
      </c>
      <c r="D111" s="93" t="s">
        <v>402</v>
      </c>
      <c r="E111" s="94" t="s">
        <v>405</v>
      </c>
      <c r="F111" s="94" t="s">
        <v>92</v>
      </c>
      <c r="G111" s="95">
        <v>0.02</v>
      </c>
      <c r="H111" s="95">
        <v>14.2</v>
      </c>
      <c r="I111" s="126" t="s">
        <v>93</v>
      </c>
      <c r="J111" s="127">
        <v>2</v>
      </c>
      <c r="K111" s="97">
        <v>14</v>
      </c>
      <c r="L111" s="127">
        <v>1</v>
      </c>
      <c r="M111" s="128">
        <v>397.59999999999997</v>
      </c>
      <c r="N111" s="124">
        <v>20</v>
      </c>
      <c r="O111" s="98"/>
      <c r="P111" s="75" t="s">
        <v>69</v>
      </c>
      <c r="Q111" s="103">
        <v>28.4</v>
      </c>
      <c r="R111" s="180"/>
    </row>
    <row r="112" spans="1:18" ht="18" customHeight="1" x14ac:dyDescent="0.35">
      <c r="A112" s="96">
        <v>4</v>
      </c>
      <c r="B112" s="177" t="s">
        <v>401</v>
      </c>
      <c r="C112" s="93" t="s">
        <v>133</v>
      </c>
      <c r="D112" s="93" t="s">
        <v>402</v>
      </c>
      <c r="E112" s="94" t="s">
        <v>405</v>
      </c>
      <c r="F112" s="94" t="s">
        <v>123</v>
      </c>
      <c r="G112" s="95">
        <v>0.02</v>
      </c>
      <c r="H112" s="95">
        <v>4</v>
      </c>
      <c r="I112" s="126" t="s">
        <v>93</v>
      </c>
      <c r="J112" s="127">
        <v>2</v>
      </c>
      <c r="K112" s="97">
        <v>14</v>
      </c>
      <c r="L112" s="127">
        <v>1</v>
      </c>
      <c r="M112" s="128">
        <v>112</v>
      </c>
      <c r="N112" s="124">
        <v>20</v>
      </c>
      <c r="O112" s="98"/>
      <c r="P112" s="75" t="s">
        <v>69</v>
      </c>
      <c r="Q112" s="103">
        <v>8</v>
      </c>
      <c r="R112" s="180"/>
    </row>
    <row r="113" spans="1:18" ht="18" customHeight="1" x14ac:dyDescent="0.35">
      <c r="A113" s="96">
        <v>5</v>
      </c>
      <c r="B113" s="177" t="s">
        <v>401</v>
      </c>
      <c r="C113" s="93" t="s">
        <v>133</v>
      </c>
      <c r="D113" s="93" t="s">
        <v>402</v>
      </c>
      <c r="E113" s="94" t="s">
        <v>406</v>
      </c>
      <c r="F113" s="94" t="s">
        <v>92</v>
      </c>
      <c r="G113" s="95">
        <v>0.02</v>
      </c>
      <c r="H113" s="95">
        <v>48.9</v>
      </c>
      <c r="I113" s="126" t="s">
        <v>93</v>
      </c>
      <c r="J113" s="127">
        <v>2</v>
      </c>
      <c r="K113" s="97">
        <v>14</v>
      </c>
      <c r="L113" s="127">
        <v>1</v>
      </c>
      <c r="M113" s="128">
        <v>1369.2</v>
      </c>
      <c r="N113" s="124">
        <v>20</v>
      </c>
      <c r="O113" s="98"/>
      <c r="P113" s="75" t="s">
        <v>69</v>
      </c>
      <c r="Q113" s="103">
        <v>97.8</v>
      </c>
      <c r="R113" s="180"/>
    </row>
    <row r="114" spans="1:18" ht="18" customHeight="1" x14ac:dyDescent="0.35">
      <c r="A114" s="96">
        <v>6</v>
      </c>
      <c r="B114" s="177" t="s">
        <v>401</v>
      </c>
      <c r="C114" s="93" t="s">
        <v>133</v>
      </c>
      <c r="D114" s="93" t="s">
        <v>402</v>
      </c>
      <c r="E114" s="94" t="s">
        <v>406</v>
      </c>
      <c r="F114" s="94" t="s">
        <v>123</v>
      </c>
      <c r="G114" s="95">
        <v>0.02</v>
      </c>
      <c r="H114" s="95">
        <v>3.6</v>
      </c>
      <c r="I114" s="126" t="s">
        <v>93</v>
      </c>
      <c r="J114" s="127">
        <v>1</v>
      </c>
      <c r="K114" s="97">
        <v>14</v>
      </c>
      <c r="L114" s="127">
        <v>4</v>
      </c>
      <c r="M114" s="128">
        <v>201.6</v>
      </c>
      <c r="N114" s="124">
        <v>20</v>
      </c>
      <c r="O114" s="98"/>
      <c r="P114" s="75" t="s">
        <v>69</v>
      </c>
      <c r="Q114" s="103">
        <v>14.4</v>
      </c>
      <c r="R114" s="180"/>
    </row>
    <row r="117" spans="1:18" ht="18" customHeight="1" x14ac:dyDescent="0.35">
      <c r="A117" s="96">
        <v>1</v>
      </c>
      <c r="B117" s="177" t="s">
        <v>434</v>
      </c>
      <c r="C117" s="93" t="s">
        <v>185</v>
      </c>
      <c r="D117" s="93" t="s">
        <v>435</v>
      </c>
      <c r="E117" s="94" t="s">
        <v>436</v>
      </c>
      <c r="F117" s="94" t="s">
        <v>92</v>
      </c>
      <c r="G117" s="95">
        <v>0.02</v>
      </c>
      <c r="H117" s="95">
        <v>38.4</v>
      </c>
      <c r="I117" s="126" t="s">
        <v>93</v>
      </c>
      <c r="J117" s="127">
        <v>1</v>
      </c>
      <c r="K117" s="97">
        <v>14</v>
      </c>
      <c r="L117" s="127">
        <v>1</v>
      </c>
      <c r="M117" s="128">
        <v>537.6</v>
      </c>
      <c r="N117" s="124">
        <v>20</v>
      </c>
      <c r="O117" s="98" t="s">
        <v>434</v>
      </c>
      <c r="P117" s="75" t="s">
        <v>69</v>
      </c>
      <c r="Q117" s="103">
        <v>38.4</v>
      </c>
      <c r="R117" s="103"/>
    </row>
    <row r="118" spans="1:18" ht="18" customHeight="1" x14ac:dyDescent="0.35">
      <c r="A118" s="96">
        <v>2</v>
      </c>
      <c r="B118" s="177" t="s">
        <v>434</v>
      </c>
      <c r="C118" s="93" t="s">
        <v>185</v>
      </c>
      <c r="D118" s="93" t="s">
        <v>435</v>
      </c>
      <c r="E118" s="94" t="s">
        <v>436</v>
      </c>
      <c r="F118" s="94" t="s">
        <v>123</v>
      </c>
      <c r="G118" s="95">
        <v>0.02</v>
      </c>
      <c r="H118" s="95">
        <v>4</v>
      </c>
      <c r="I118" s="126" t="s">
        <v>93</v>
      </c>
      <c r="J118" s="127">
        <v>1</v>
      </c>
      <c r="K118" s="97">
        <v>14</v>
      </c>
      <c r="L118" s="127">
        <v>1</v>
      </c>
      <c r="M118" s="128">
        <v>56</v>
      </c>
      <c r="N118" s="124">
        <v>20</v>
      </c>
      <c r="O118" s="98"/>
      <c r="P118" s="75" t="s">
        <v>69</v>
      </c>
      <c r="Q118" s="103">
        <v>4</v>
      </c>
      <c r="R118" s="180"/>
    </row>
    <row r="119" spans="1:18" ht="18" customHeight="1" x14ac:dyDescent="0.35">
      <c r="A119" s="96">
        <v>1</v>
      </c>
      <c r="B119" s="177" t="s">
        <v>437</v>
      </c>
      <c r="C119" s="93" t="s">
        <v>133</v>
      </c>
      <c r="D119" s="93" t="s">
        <v>438</v>
      </c>
      <c r="E119" s="94" t="s">
        <v>439</v>
      </c>
      <c r="F119" s="94" t="s">
        <v>136</v>
      </c>
      <c r="G119" s="95">
        <v>0.02</v>
      </c>
      <c r="H119" s="95">
        <v>29.8</v>
      </c>
      <c r="I119" s="126" t="s">
        <v>93</v>
      </c>
      <c r="J119" s="127">
        <v>1</v>
      </c>
      <c r="K119" s="97">
        <v>14</v>
      </c>
      <c r="L119" s="127">
        <v>1</v>
      </c>
      <c r="M119" s="128">
        <v>417.2</v>
      </c>
      <c r="N119" s="124">
        <v>20</v>
      </c>
      <c r="O119" s="98" t="s">
        <v>437</v>
      </c>
      <c r="P119" s="75" t="s">
        <v>69</v>
      </c>
      <c r="Q119" s="103">
        <v>29.8</v>
      </c>
      <c r="R119" s="103"/>
    </row>
    <row r="120" spans="1:18" ht="18" customHeight="1" x14ac:dyDescent="0.35">
      <c r="A120" s="96">
        <v>2</v>
      </c>
      <c r="B120" s="177" t="s">
        <v>437</v>
      </c>
      <c r="C120" s="93" t="s">
        <v>133</v>
      </c>
      <c r="D120" s="93" t="s">
        <v>438</v>
      </c>
      <c r="E120" s="94" t="s">
        <v>439</v>
      </c>
      <c r="F120" s="94" t="s">
        <v>123</v>
      </c>
      <c r="G120" s="95">
        <v>0.02</v>
      </c>
      <c r="H120" s="95">
        <v>2.2000000000000002</v>
      </c>
      <c r="I120" s="126" t="s">
        <v>93</v>
      </c>
      <c r="J120" s="127">
        <v>1</v>
      </c>
      <c r="K120" s="97">
        <v>14</v>
      </c>
      <c r="L120" s="127">
        <v>2</v>
      </c>
      <c r="M120" s="128">
        <v>61.600000000000009</v>
      </c>
      <c r="N120" s="124">
        <v>20</v>
      </c>
      <c r="O120" s="98"/>
      <c r="P120" s="75" t="s">
        <v>69</v>
      </c>
      <c r="Q120" s="103">
        <v>4.4000000000000004</v>
      </c>
      <c r="R120" s="180"/>
    </row>
    <row r="121" spans="1:18" ht="18" customHeight="1" x14ac:dyDescent="0.35">
      <c r="A121" s="96">
        <v>3</v>
      </c>
      <c r="B121" s="177" t="s">
        <v>437</v>
      </c>
      <c r="C121" s="93" t="s">
        <v>133</v>
      </c>
      <c r="D121" s="93" t="s">
        <v>438</v>
      </c>
      <c r="E121" s="94" t="s">
        <v>440</v>
      </c>
      <c r="F121" s="94" t="s">
        <v>136</v>
      </c>
      <c r="G121" s="95">
        <v>0.02</v>
      </c>
      <c r="H121" s="95">
        <v>18.899999999999999</v>
      </c>
      <c r="I121" s="126" t="s">
        <v>93</v>
      </c>
      <c r="J121" s="127">
        <v>1</v>
      </c>
      <c r="K121" s="97">
        <v>14</v>
      </c>
      <c r="L121" s="127">
        <v>1</v>
      </c>
      <c r="M121" s="128">
        <v>264.59999999999997</v>
      </c>
      <c r="N121" s="124">
        <v>20</v>
      </c>
      <c r="O121" s="98"/>
      <c r="P121" s="75" t="s">
        <v>69</v>
      </c>
      <c r="Q121" s="103">
        <v>18.899999999999999</v>
      </c>
      <c r="R121" s="103"/>
    </row>
    <row r="122" spans="1:18" ht="18" customHeight="1" x14ac:dyDescent="0.35">
      <c r="A122" s="96">
        <v>4</v>
      </c>
      <c r="B122" s="177" t="s">
        <v>437</v>
      </c>
      <c r="C122" s="93" t="s">
        <v>133</v>
      </c>
      <c r="D122" s="93" t="s">
        <v>438</v>
      </c>
      <c r="E122" s="94" t="s">
        <v>441</v>
      </c>
      <c r="F122" s="94" t="s">
        <v>136</v>
      </c>
      <c r="G122" s="95">
        <v>0.02</v>
      </c>
      <c r="H122" s="95">
        <v>27.5</v>
      </c>
      <c r="I122" s="126" t="s">
        <v>93</v>
      </c>
      <c r="J122" s="127">
        <v>1</v>
      </c>
      <c r="K122" s="97">
        <v>14</v>
      </c>
      <c r="L122" s="127">
        <v>1</v>
      </c>
      <c r="M122" s="128">
        <v>385</v>
      </c>
      <c r="N122" s="124">
        <v>20</v>
      </c>
      <c r="O122" s="98"/>
      <c r="P122" s="75" t="s">
        <v>69</v>
      </c>
      <c r="Q122" s="103">
        <v>27.5</v>
      </c>
      <c r="R122" s="180"/>
    </row>
    <row r="123" spans="1:18" ht="18" customHeight="1" x14ac:dyDescent="0.35">
      <c r="A123" s="96">
        <v>5</v>
      </c>
      <c r="B123" s="177" t="s">
        <v>437</v>
      </c>
      <c r="C123" s="93" t="s">
        <v>133</v>
      </c>
      <c r="D123" s="93" t="s">
        <v>438</v>
      </c>
      <c r="E123" s="94" t="s">
        <v>442</v>
      </c>
      <c r="F123" s="94" t="s">
        <v>136</v>
      </c>
      <c r="G123" s="95">
        <v>0.02</v>
      </c>
      <c r="H123" s="95">
        <v>24.2</v>
      </c>
      <c r="I123" s="126" t="s">
        <v>93</v>
      </c>
      <c r="J123" s="127">
        <v>1</v>
      </c>
      <c r="K123" s="97">
        <v>14</v>
      </c>
      <c r="L123" s="127">
        <v>1</v>
      </c>
      <c r="M123" s="128">
        <v>338.8</v>
      </c>
      <c r="N123" s="124">
        <v>20</v>
      </c>
      <c r="O123" s="98"/>
      <c r="P123" s="75" t="s">
        <v>69</v>
      </c>
      <c r="Q123" s="103">
        <v>24.2</v>
      </c>
      <c r="R123" s="103"/>
    </row>
    <row r="124" spans="1:18" ht="18" customHeight="1" x14ac:dyDescent="0.35">
      <c r="A124" s="96">
        <v>6</v>
      </c>
      <c r="B124" s="177" t="s">
        <v>437</v>
      </c>
      <c r="C124" s="93" t="s">
        <v>133</v>
      </c>
      <c r="D124" s="93" t="s">
        <v>438</v>
      </c>
      <c r="E124" s="94" t="s">
        <v>442</v>
      </c>
      <c r="F124" s="94" t="s">
        <v>123</v>
      </c>
      <c r="G124" s="95">
        <v>0.02</v>
      </c>
      <c r="H124" s="95">
        <v>4</v>
      </c>
      <c r="I124" s="126" t="s">
        <v>93</v>
      </c>
      <c r="J124" s="127">
        <v>1</v>
      </c>
      <c r="K124" s="97">
        <v>14</v>
      </c>
      <c r="L124" s="127">
        <v>4</v>
      </c>
      <c r="M124" s="128">
        <v>224</v>
      </c>
      <c r="N124" s="124">
        <v>20</v>
      </c>
      <c r="O124" s="98"/>
      <c r="P124" s="75" t="s">
        <v>69</v>
      </c>
      <c r="Q124" s="103">
        <v>16</v>
      </c>
      <c r="R124" s="180"/>
    </row>
    <row r="125" spans="1:18" ht="18" customHeight="1" x14ac:dyDescent="0.35">
      <c r="A125" s="96">
        <v>1</v>
      </c>
      <c r="B125" s="177" t="s">
        <v>443</v>
      </c>
      <c r="C125" s="93" t="s">
        <v>129</v>
      </c>
      <c r="D125" s="93" t="s">
        <v>444</v>
      </c>
      <c r="E125" s="94" t="s">
        <v>280</v>
      </c>
      <c r="F125" s="94" t="s">
        <v>136</v>
      </c>
      <c r="G125" s="95">
        <v>0.02</v>
      </c>
      <c r="H125" s="95">
        <v>5.4</v>
      </c>
      <c r="I125" s="126" t="s">
        <v>93</v>
      </c>
      <c r="J125" s="127">
        <v>2</v>
      </c>
      <c r="K125" s="97">
        <v>14</v>
      </c>
      <c r="L125" s="127">
        <v>1</v>
      </c>
      <c r="M125" s="128">
        <v>151.20000000000002</v>
      </c>
      <c r="N125" s="124">
        <v>20</v>
      </c>
      <c r="O125" s="98" t="s">
        <v>443</v>
      </c>
      <c r="P125" s="75" t="s">
        <v>67</v>
      </c>
      <c r="Q125" s="103">
        <v>10.8</v>
      </c>
      <c r="R125" s="103"/>
    </row>
    <row r="126" spans="1:18" ht="18" customHeight="1" x14ac:dyDescent="0.35">
      <c r="A126" s="96">
        <v>2</v>
      </c>
      <c r="B126" s="177" t="s">
        <v>443</v>
      </c>
      <c r="C126" s="93" t="s">
        <v>129</v>
      </c>
      <c r="D126" s="93" t="s">
        <v>444</v>
      </c>
      <c r="E126" s="94" t="s">
        <v>280</v>
      </c>
      <c r="F126" s="94" t="s">
        <v>123</v>
      </c>
      <c r="G126" s="95">
        <v>0.02</v>
      </c>
      <c r="H126" s="95">
        <v>4.5999999999999996</v>
      </c>
      <c r="I126" s="126" t="s">
        <v>93</v>
      </c>
      <c r="J126" s="127">
        <v>2</v>
      </c>
      <c r="K126" s="97">
        <v>14</v>
      </c>
      <c r="L126" s="127">
        <v>2</v>
      </c>
      <c r="M126" s="128">
        <v>257.59999999999997</v>
      </c>
      <c r="N126" s="124">
        <v>20</v>
      </c>
      <c r="O126" s="98"/>
      <c r="P126" s="75" t="s">
        <v>67</v>
      </c>
      <c r="Q126" s="103">
        <v>18.399999999999999</v>
      </c>
      <c r="R126" s="180"/>
    </row>
    <row r="127" spans="1:18" ht="18" customHeight="1" x14ac:dyDescent="0.35">
      <c r="A127" s="96">
        <v>3</v>
      </c>
      <c r="B127" s="177" t="s">
        <v>443</v>
      </c>
      <c r="C127" s="93" t="s">
        <v>129</v>
      </c>
      <c r="D127" s="93" t="s">
        <v>444</v>
      </c>
      <c r="E127" s="94" t="s">
        <v>445</v>
      </c>
      <c r="F127" s="94" t="s">
        <v>136</v>
      </c>
      <c r="G127" s="95">
        <v>0.02</v>
      </c>
      <c r="H127" s="95">
        <v>1.4</v>
      </c>
      <c r="I127" s="126" t="s">
        <v>93</v>
      </c>
      <c r="J127" s="127">
        <v>2</v>
      </c>
      <c r="K127" s="97">
        <v>14</v>
      </c>
      <c r="L127" s="127">
        <v>1</v>
      </c>
      <c r="M127" s="128">
        <v>39.199999999999996</v>
      </c>
      <c r="N127" s="124">
        <v>20</v>
      </c>
      <c r="O127" s="98"/>
      <c r="P127" s="75" t="s">
        <v>67</v>
      </c>
      <c r="Q127" s="103">
        <v>2.8</v>
      </c>
      <c r="R127" s="103"/>
    </row>
    <row r="128" spans="1:18" ht="18" customHeight="1" x14ac:dyDescent="0.35">
      <c r="A128" s="96">
        <v>4</v>
      </c>
      <c r="B128" s="177" t="s">
        <v>443</v>
      </c>
      <c r="C128" s="93" t="s">
        <v>129</v>
      </c>
      <c r="D128" s="93" t="s">
        <v>444</v>
      </c>
      <c r="E128" s="94" t="s">
        <v>445</v>
      </c>
      <c r="F128" s="94" t="s">
        <v>123</v>
      </c>
      <c r="G128" s="95">
        <v>0.02</v>
      </c>
      <c r="H128" s="95">
        <v>4.5999999999999996</v>
      </c>
      <c r="I128" s="126" t="s">
        <v>93</v>
      </c>
      <c r="J128" s="127">
        <v>2</v>
      </c>
      <c r="K128" s="97">
        <v>14</v>
      </c>
      <c r="L128" s="127">
        <v>2</v>
      </c>
      <c r="M128" s="128">
        <v>257.59999999999997</v>
      </c>
      <c r="N128" s="124">
        <v>20</v>
      </c>
      <c r="O128" s="98"/>
      <c r="P128" s="75" t="s">
        <v>67</v>
      </c>
      <c r="Q128" s="103">
        <v>18.399999999999999</v>
      </c>
      <c r="R128" s="180"/>
    </row>
    <row r="129" spans="1:18" ht="18" customHeight="1" x14ac:dyDescent="0.35">
      <c r="A129" s="96">
        <v>5</v>
      </c>
      <c r="B129" s="177" t="s">
        <v>443</v>
      </c>
      <c r="C129" s="93" t="s">
        <v>129</v>
      </c>
      <c r="D129" s="93" t="s">
        <v>444</v>
      </c>
      <c r="E129" s="94" t="s">
        <v>141</v>
      </c>
      <c r="F129" s="94" t="s">
        <v>136</v>
      </c>
      <c r="G129" s="95">
        <v>0.02</v>
      </c>
      <c r="H129" s="95">
        <v>29</v>
      </c>
      <c r="I129" s="126" t="s">
        <v>93</v>
      </c>
      <c r="J129" s="127">
        <v>2</v>
      </c>
      <c r="K129" s="97">
        <v>14</v>
      </c>
      <c r="L129" s="127">
        <v>1</v>
      </c>
      <c r="M129" s="128">
        <v>812</v>
      </c>
      <c r="N129" s="124">
        <v>20</v>
      </c>
      <c r="O129" s="98"/>
      <c r="P129" s="75" t="s">
        <v>67</v>
      </c>
      <c r="Q129" s="103">
        <v>58</v>
      </c>
      <c r="R129" s="103"/>
    </row>
    <row r="130" spans="1:18" ht="18" customHeight="1" x14ac:dyDescent="0.35">
      <c r="A130" s="96">
        <v>6</v>
      </c>
      <c r="B130" s="177" t="s">
        <v>443</v>
      </c>
      <c r="C130" s="93" t="s">
        <v>129</v>
      </c>
      <c r="D130" s="93" t="s">
        <v>444</v>
      </c>
      <c r="E130" s="94" t="s">
        <v>141</v>
      </c>
      <c r="F130" s="94" t="s">
        <v>123</v>
      </c>
      <c r="G130" s="95">
        <v>0.02</v>
      </c>
      <c r="H130" s="95">
        <v>4.5999999999999996</v>
      </c>
      <c r="I130" s="126" t="s">
        <v>93</v>
      </c>
      <c r="J130" s="127">
        <v>2</v>
      </c>
      <c r="K130" s="97">
        <v>14</v>
      </c>
      <c r="L130" s="127">
        <v>2</v>
      </c>
      <c r="M130" s="128">
        <v>257.59999999999997</v>
      </c>
      <c r="N130" s="124">
        <v>20</v>
      </c>
      <c r="O130" s="98"/>
      <c r="P130" s="75" t="s">
        <v>67</v>
      </c>
      <c r="Q130" s="103">
        <v>18.399999999999999</v>
      </c>
      <c r="R130" s="180"/>
    </row>
    <row r="131" spans="1:18" ht="18" customHeight="1" x14ac:dyDescent="0.35">
      <c r="A131" s="96">
        <v>7</v>
      </c>
      <c r="B131" s="177" t="s">
        <v>443</v>
      </c>
      <c r="C131" s="93" t="s">
        <v>129</v>
      </c>
      <c r="D131" s="93" t="s">
        <v>444</v>
      </c>
      <c r="E131" s="94" t="s">
        <v>141</v>
      </c>
      <c r="F131" s="94" t="s">
        <v>123</v>
      </c>
      <c r="G131" s="95">
        <v>0.02</v>
      </c>
      <c r="H131" s="95">
        <v>2.2999999999999998</v>
      </c>
      <c r="I131" s="126" t="s">
        <v>93</v>
      </c>
      <c r="J131" s="127">
        <v>2</v>
      </c>
      <c r="K131" s="97">
        <v>14</v>
      </c>
      <c r="L131" s="127">
        <v>1</v>
      </c>
      <c r="M131" s="128">
        <v>64.399999999999991</v>
      </c>
      <c r="N131" s="124">
        <v>20</v>
      </c>
      <c r="O131" s="98"/>
      <c r="P131" s="75" t="s">
        <v>67</v>
      </c>
      <c r="Q131" s="103">
        <v>4.5999999999999996</v>
      </c>
      <c r="R131" s="180"/>
    </row>
    <row r="132" spans="1:18" ht="18" customHeight="1" x14ac:dyDescent="0.35">
      <c r="A132" s="96">
        <v>8</v>
      </c>
      <c r="B132" s="177" t="s">
        <v>443</v>
      </c>
      <c r="C132" s="93" t="s">
        <v>129</v>
      </c>
      <c r="D132" s="93" t="s">
        <v>444</v>
      </c>
      <c r="E132" s="94" t="s">
        <v>280</v>
      </c>
      <c r="F132" s="94" t="s">
        <v>136</v>
      </c>
      <c r="G132" s="95">
        <v>0.02</v>
      </c>
      <c r="H132" s="95">
        <v>3.4</v>
      </c>
      <c r="I132" s="126" t="s">
        <v>93</v>
      </c>
      <c r="J132" s="127">
        <v>2</v>
      </c>
      <c r="K132" s="97">
        <v>14</v>
      </c>
      <c r="L132" s="127">
        <v>1</v>
      </c>
      <c r="M132" s="128">
        <v>95.2</v>
      </c>
      <c r="N132" s="124">
        <v>20</v>
      </c>
      <c r="O132" s="98"/>
      <c r="P132" s="75" t="s">
        <v>67</v>
      </c>
      <c r="Q132" s="103">
        <v>6.8</v>
      </c>
      <c r="R132" s="103"/>
    </row>
    <row r="133" spans="1:18" ht="18" customHeight="1" x14ac:dyDescent="0.35">
      <c r="A133" s="96">
        <v>9</v>
      </c>
      <c r="B133" s="177" t="s">
        <v>443</v>
      </c>
      <c r="C133" s="93" t="s">
        <v>129</v>
      </c>
      <c r="D133" s="93" t="s">
        <v>444</v>
      </c>
      <c r="E133" s="94" t="s">
        <v>280</v>
      </c>
      <c r="F133" s="94" t="s">
        <v>136</v>
      </c>
      <c r="G133" s="95">
        <v>0.02</v>
      </c>
      <c r="H133" s="95">
        <v>3.4</v>
      </c>
      <c r="I133" s="126" t="s">
        <v>93</v>
      </c>
      <c r="J133" s="127">
        <v>2</v>
      </c>
      <c r="K133" s="97">
        <v>14</v>
      </c>
      <c r="L133" s="127">
        <v>1</v>
      </c>
      <c r="M133" s="128">
        <v>95.2</v>
      </c>
      <c r="N133" s="124">
        <v>20</v>
      </c>
      <c r="O133" s="98"/>
      <c r="P133" s="75" t="s">
        <v>67</v>
      </c>
      <c r="Q133" s="103">
        <v>6.8</v>
      </c>
      <c r="R133" s="180"/>
    </row>
    <row r="134" spans="1:18" ht="18" customHeight="1" x14ac:dyDescent="0.35">
      <c r="A134" s="96">
        <v>10</v>
      </c>
      <c r="B134" s="177" t="s">
        <v>443</v>
      </c>
      <c r="C134" s="93" t="s">
        <v>129</v>
      </c>
      <c r="D134" s="93" t="s">
        <v>444</v>
      </c>
      <c r="E134" s="94" t="s">
        <v>280</v>
      </c>
      <c r="F134" s="94" t="s">
        <v>136</v>
      </c>
      <c r="G134" s="95">
        <v>0.02</v>
      </c>
      <c r="H134" s="95">
        <v>3</v>
      </c>
      <c r="I134" s="126" t="s">
        <v>93</v>
      </c>
      <c r="J134" s="127">
        <v>2</v>
      </c>
      <c r="K134" s="97">
        <v>14</v>
      </c>
      <c r="L134" s="127">
        <v>1</v>
      </c>
      <c r="M134" s="128">
        <v>84</v>
      </c>
      <c r="N134" s="124">
        <v>20</v>
      </c>
      <c r="O134" s="98"/>
      <c r="P134" s="75" t="s">
        <v>67</v>
      </c>
      <c r="Q134" s="103">
        <v>6</v>
      </c>
      <c r="R134" s="103"/>
    </row>
    <row r="135" spans="1:18" ht="18" customHeight="1" x14ac:dyDescent="0.35">
      <c r="A135" s="96">
        <v>11</v>
      </c>
      <c r="B135" s="177" t="s">
        <v>443</v>
      </c>
      <c r="C135" s="93" t="s">
        <v>129</v>
      </c>
      <c r="D135" s="93" t="s">
        <v>444</v>
      </c>
      <c r="E135" s="94" t="s">
        <v>280</v>
      </c>
      <c r="F135" s="94" t="s">
        <v>123</v>
      </c>
      <c r="G135" s="95">
        <v>0.02</v>
      </c>
      <c r="H135" s="95">
        <v>2</v>
      </c>
      <c r="I135" s="126" t="s">
        <v>93</v>
      </c>
      <c r="J135" s="127">
        <v>2</v>
      </c>
      <c r="K135" s="97">
        <v>14</v>
      </c>
      <c r="L135" s="127">
        <v>1</v>
      </c>
      <c r="M135" s="128">
        <v>56</v>
      </c>
      <c r="N135" s="124">
        <v>20</v>
      </c>
      <c r="O135" s="98"/>
      <c r="P135" s="75" t="s">
        <v>67</v>
      </c>
      <c r="Q135" s="103">
        <v>4</v>
      </c>
      <c r="R135" s="180"/>
    </row>
    <row r="136" spans="1:18" ht="18" customHeight="1" x14ac:dyDescent="0.35">
      <c r="A136" s="96">
        <v>12</v>
      </c>
      <c r="B136" s="177" t="s">
        <v>443</v>
      </c>
      <c r="C136" s="93" t="s">
        <v>129</v>
      </c>
      <c r="D136" s="93" t="s">
        <v>444</v>
      </c>
      <c r="E136" s="94" t="s">
        <v>78</v>
      </c>
      <c r="F136" s="94" t="s">
        <v>136</v>
      </c>
      <c r="G136" s="95">
        <v>0.02</v>
      </c>
      <c r="H136" s="95">
        <v>12.8</v>
      </c>
      <c r="I136" s="126" t="s">
        <v>93</v>
      </c>
      <c r="J136" s="127">
        <v>2</v>
      </c>
      <c r="K136" s="97">
        <v>14</v>
      </c>
      <c r="L136" s="127">
        <v>1</v>
      </c>
      <c r="M136" s="128">
        <v>358.40000000000003</v>
      </c>
      <c r="N136" s="124">
        <v>20</v>
      </c>
      <c r="O136" s="98"/>
      <c r="P136" s="75" t="s">
        <v>67</v>
      </c>
      <c r="Q136" s="103">
        <v>25.6</v>
      </c>
      <c r="R136" s="180"/>
    </row>
    <row r="137" spans="1:18" ht="18" customHeight="1" x14ac:dyDescent="0.35">
      <c r="A137" s="96">
        <v>13</v>
      </c>
      <c r="B137" s="177" t="s">
        <v>443</v>
      </c>
      <c r="C137" s="93" t="s">
        <v>129</v>
      </c>
      <c r="D137" s="93" t="s">
        <v>444</v>
      </c>
      <c r="E137" s="94" t="s">
        <v>78</v>
      </c>
      <c r="F137" s="94" t="s">
        <v>123</v>
      </c>
      <c r="G137" s="95">
        <v>0.02</v>
      </c>
      <c r="H137" s="95">
        <v>4.5999999999999996</v>
      </c>
      <c r="I137" s="126" t="s">
        <v>93</v>
      </c>
      <c r="J137" s="127">
        <v>2</v>
      </c>
      <c r="K137" s="97">
        <v>14</v>
      </c>
      <c r="L137" s="127">
        <v>2</v>
      </c>
      <c r="M137" s="128">
        <v>257.59999999999997</v>
      </c>
      <c r="N137" s="124">
        <v>20</v>
      </c>
      <c r="O137" s="98"/>
      <c r="P137" s="75" t="s">
        <v>67</v>
      </c>
      <c r="Q137" s="103">
        <v>18.399999999999999</v>
      </c>
      <c r="R137" s="103"/>
    </row>
    <row r="138" spans="1:18" ht="18" customHeight="1" x14ac:dyDescent="0.35">
      <c r="A138" s="96">
        <v>14</v>
      </c>
      <c r="B138" s="177" t="s">
        <v>443</v>
      </c>
      <c r="C138" s="93" t="s">
        <v>129</v>
      </c>
      <c r="D138" s="93" t="s">
        <v>444</v>
      </c>
      <c r="E138" s="94" t="s">
        <v>81</v>
      </c>
      <c r="F138" s="94" t="s">
        <v>136</v>
      </c>
      <c r="G138" s="95">
        <v>0.02</v>
      </c>
      <c r="H138" s="95">
        <v>15</v>
      </c>
      <c r="I138" s="126" t="s">
        <v>93</v>
      </c>
      <c r="J138" s="127">
        <v>2</v>
      </c>
      <c r="K138" s="97">
        <v>14</v>
      </c>
      <c r="L138" s="127">
        <v>1</v>
      </c>
      <c r="M138" s="128">
        <v>420</v>
      </c>
      <c r="N138" s="124">
        <v>20</v>
      </c>
      <c r="O138" s="98"/>
      <c r="P138" s="75" t="s">
        <v>67</v>
      </c>
      <c r="Q138" s="103">
        <v>30</v>
      </c>
      <c r="R138" s="180"/>
    </row>
    <row r="139" spans="1:18" ht="18" customHeight="1" x14ac:dyDescent="0.35">
      <c r="A139" s="96">
        <v>15</v>
      </c>
      <c r="B139" s="177" t="s">
        <v>443</v>
      </c>
      <c r="C139" s="93" t="s">
        <v>129</v>
      </c>
      <c r="D139" s="93" t="s">
        <v>444</v>
      </c>
      <c r="E139" s="94" t="s">
        <v>81</v>
      </c>
      <c r="F139" s="94" t="s">
        <v>123</v>
      </c>
      <c r="G139" s="95">
        <v>0.02</v>
      </c>
      <c r="H139" s="95">
        <v>4</v>
      </c>
      <c r="I139" s="126" t="s">
        <v>93</v>
      </c>
      <c r="J139" s="127">
        <v>2</v>
      </c>
      <c r="K139" s="97">
        <v>14</v>
      </c>
      <c r="L139" s="127">
        <v>4</v>
      </c>
      <c r="M139" s="128">
        <v>448</v>
      </c>
      <c r="N139" s="124">
        <v>20</v>
      </c>
      <c r="O139" s="98"/>
      <c r="P139" s="75" t="s">
        <v>67</v>
      </c>
      <c r="Q139" s="103">
        <v>32</v>
      </c>
      <c r="R139" s="103"/>
    </row>
    <row r="140" spans="1:18" ht="18" customHeight="1" x14ac:dyDescent="0.35">
      <c r="A140" s="96">
        <v>16</v>
      </c>
      <c r="B140" s="177" t="s">
        <v>443</v>
      </c>
      <c r="C140" s="93" t="s">
        <v>129</v>
      </c>
      <c r="D140" s="93" t="s">
        <v>444</v>
      </c>
      <c r="E140" s="94" t="s">
        <v>446</v>
      </c>
      <c r="F140" s="94" t="s">
        <v>136</v>
      </c>
      <c r="G140" s="95">
        <v>0.02</v>
      </c>
      <c r="H140" s="95">
        <v>2</v>
      </c>
      <c r="I140" s="126" t="s">
        <v>93</v>
      </c>
      <c r="J140" s="127">
        <v>2</v>
      </c>
      <c r="K140" s="97">
        <v>14</v>
      </c>
      <c r="L140" s="127">
        <v>1</v>
      </c>
      <c r="M140" s="128">
        <v>56</v>
      </c>
      <c r="N140" s="124">
        <v>20</v>
      </c>
      <c r="O140" s="98"/>
      <c r="P140" s="75" t="s">
        <v>67</v>
      </c>
      <c r="Q140" s="103">
        <v>4</v>
      </c>
      <c r="R140" s="180"/>
    </row>
    <row r="141" spans="1:18" ht="18" customHeight="1" x14ac:dyDescent="0.35">
      <c r="A141" s="96">
        <v>17</v>
      </c>
      <c r="B141" s="177" t="s">
        <v>443</v>
      </c>
      <c r="C141" s="93" t="s">
        <v>129</v>
      </c>
      <c r="D141" s="93" t="s">
        <v>444</v>
      </c>
      <c r="E141" s="94" t="s">
        <v>446</v>
      </c>
      <c r="F141" s="94" t="s">
        <v>123</v>
      </c>
      <c r="G141" s="95">
        <v>0.02</v>
      </c>
      <c r="H141" s="95">
        <v>2.2999999999999998</v>
      </c>
      <c r="I141" s="126" t="s">
        <v>93</v>
      </c>
      <c r="J141" s="127">
        <v>2</v>
      </c>
      <c r="K141" s="97">
        <v>14</v>
      </c>
      <c r="L141" s="127">
        <v>2</v>
      </c>
      <c r="M141" s="128">
        <v>128.79999999999998</v>
      </c>
      <c r="N141" s="124">
        <v>20</v>
      </c>
      <c r="O141" s="98"/>
      <c r="P141" s="75" t="s">
        <v>67</v>
      </c>
      <c r="Q141" s="103">
        <v>9.1999999999999993</v>
      </c>
      <c r="R141" s="103"/>
    </row>
    <row r="142" spans="1:18" ht="18" customHeight="1" x14ac:dyDescent="0.35">
      <c r="A142" s="96">
        <v>18</v>
      </c>
      <c r="B142" s="177" t="s">
        <v>443</v>
      </c>
      <c r="C142" s="93" t="s">
        <v>129</v>
      </c>
      <c r="D142" s="93" t="s">
        <v>444</v>
      </c>
      <c r="E142" s="94" t="s">
        <v>280</v>
      </c>
      <c r="F142" s="94" t="s">
        <v>136</v>
      </c>
      <c r="G142" s="95">
        <v>0.02</v>
      </c>
      <c r="H142" s="95">
        <v>2.65</v>
      </c>
      <c r="I142" s="126" t="s">
        <v>93</v>
      </c>
      <c r="J142" s="127">
        <v>2</v>
      </c>
      <c r="K142" s="97">
        <v>14</v>
      </c>
      <c r="L142" s="127">
        <v>1</v>
      </c>
      <c r="M142" s="128">
        <v>74.2</v>
      </c>
      <c r="N142" s="124">
        <v>20</v>
      </c>
      <c r="O142" s="98"/>
      <c r="P142" s="75" t="s">
        <v>67</v>
      </c>
      <c r="Q142" s="103">
        <v>5.3</v>
      </c>
      <c r="R142" s="180"/>
    </row>
    <row r="143" spans="1:18" ht="18" customHeight="1" x14ac:dyDescent="0.35">
      <c r="A143" s="96">
        <v>19</v>
      </c>
      <c r="B143" s="177" t="s">
        <v>443</v>
      </c>
      <c r="C143" s="93" t="s">
        <v>129</v>
      </c>
      <c r="D143" s="93" t="s">
        <v>444</v>
      </c>
      <c r="E143" s="94" t="s">
        <v>75</v>
      </c>
      <c r="F143" s="94" t="s">
        <v>136</v>
      </c>
      <c r="G143" s="95">
        <v>0.02</v>
      </c>
      <c r="H143" s="95">
        <v>8.1</v>
      </c>
      <c r="I143" s="126" t="s">
        <v>93</v>
      </c>
      <c r="J143" s="127">
        <v>2</v>
      </c>
      <c r="K143" s="97">
        <v>14</v>
      </c>
      <c r="L143" s="127">
        <v>1</v>
      </c>
      <c r="M143" s="128">
        <v>226.79999999999998</v>
      </c>
      <c r="N143" s="124">
        <v>20</v>
      </c>
      <c r="O143" s="98"/>
      <c r="P143" s="75" t="s">
        <v>67</v>
      </c>
      <c r="Q143" s="103">
        <v>16.2</v>
      </c>
      <c r="R143" s="103"/>
    </row>
    <row r="144" spans="1:18" ht="18" customHeight="1" x14ac:dyDescent="0.35">
      <c r="A144" s="96">
        <v>20</v>
      </c>
      <c r="B144" s="177" t="s">
        <v>443</v>
      </c>
      <c r="C144" s="93" t="s">
        <v>129</v>
      </c>
      <c r="D144" s="93" t="s">
        <v>444</v>
      </c>
      <c r="E144" s="94" t="s">
        <v>75</v>
      </c>
      <c r="F144" s="94" t="s">
        <v>123</v>
      </c>
      <c r="G144" s="95">
        <v>0.02</v>
      </c>
      <c r="H144" s="95">
        <v>1.9</v>
      </c>
      <c r="I144" s="126" t="s">
        <v>93</v>
      </c>
      <c r="J144" s="127">
        <v>2</v>
      </c>
      <c r="K144" s="97">
        <v>14</v>
      </c>
      <c r="L144" s="127">
        <v>2</v>
      </c>
      <c r="M144" s="128">
        <v>106.39999999999999</v>
      </c>
      <c r="N144" s="124">
        <v>20</v>
      </c>
      <c r="O144" s="98"/>
      <c r="P144" s="75" t="s">
        <v>67</v>
      </c>
      <c r="Q144" s="103">
        <v>7.6</v>
      </c>
      <c r="R144" s="180"/>
    </row>
    <row r="147" spans="1:18" ht="18" customHeight="1" x14ac:dyDescent="0.35">
      <c r="A147" s="96">
        <v>1</v>
      </c>
      <c r="B147" s="177" t="s">
        <v>481</v>
      </c>
      <c r="C147" s="93" t="s">
        <v>482</v>
      </c>
      <c r="D147" s="93" t="s">
        <v>483</v>
      </c>
      <c r="E147" s="94" t="s">
        <v>159</v>
      </c>
      <c r="F147" s="94" t="s">
        <v>136</v>
      </c>
      <c r="G147" s="95">
        <v>0.02</v>
      </c>
      <c r="H147" s="95">
        <v>32</v>
      </c>
      <c r="I147" s="126" t="s">
        <v>93</v>
      </c>
      <c r="J147" s="127">
        <v>2</v>
      </c>
      <c r="K147" s="97">
        <v>14</v>
      </c>
      <c r="L147" s="127">
        <v>1</v>
      </c>
      <c r="M147" s="128">
        <v>896</v>
      </c>
      <c r="N147" s="124">
        <v>20</v>
      </c>
      <c r="O147" s="184" t="s">
        <v>481</v>
      </c>
      <c r="P147" s="75" t="s">
        <v>157</v>
      </c>
      <c r="Q147" s="103">
        <v>64</v>
      </c>
      <c r="R147" s="103"/>
    </row>
    <row r="148" spans="1:18" ht="18" customHeight="1" x14ac:dyDescent="0.35">
      <c r="A148" s="96">
        <v>2</v>
      </c>
      <c r="B148" s="177" t="s">
        <v>481</v>
      </c>
      <c r="C148" s="93" t="s">
        <v>482</v>
      </c>
      <c r="D148" s="93" t="s">
        <v>483</v>
      </c>
      <c r="E148" s="94" t="s">
        <v>159</v>
      </c>
      <c r="F148" s="94" t="s">
        <v>136</v>
      </c>
      <c r="G148" s="95">
        <v>0.02</v>
      </c>
      <c r="H148" s="95">
        <v>7</v>
      </c>
      <c r="I148" s="126" t="s">
        <v>93</v>
      </c>
      <c r="J148" s="127">
        <v>1</v>
      </c>
      <c r="K148" s="97">
        <v>14</v>
      </c>
      <c r="L148" s="127">
        <v>1</v>
      </c>
      <c r="M148" s="128">
        <v>98</v>
      </c>
      <c r="N148" s="124">
        <v>20</v>
      </c>
      <c r="O148" s="98"/>
      <c r="P148" s="75" t="s">
        <v>157</v>
      </c>
      <c r="Q148" s="103">
        <v>7</v>
      </c>
      <c r="R148" s="180"/>
    </row>
    <row r="149" spans="1:18" ht="18" customHeight="1" x14ac:dyDescent="0.35">
      <c r="A149" s="96">
        <v>3</v>
      </c>
      <c r="B149" s="177" t="s">
        <v>481</v>
      </c>
      <c r="C149" s="93" t="s">
        <v>482</v>
      </c>
      <c r="D149" s="93" t="s">
        <v>483</v>
      </c>
      <c r="E149" s="94" t="s">
        <v>159</v>
      </c>
      <c r="F149" s="94" t="s">
        <v>123</v>
      </c>
      <c r="G149" s="95">
        <v>0.02</v>
      </c>
      <c r="H149" s="95">
        <v>4</v>
      </c>
      <c r="I149" s="126" t="s">
        <v>93</v>
      </c>
      <c r="J149" s="127">
        <v>2</v>
      </c>
      <c r="K149" s="97">
        <v>14</v>
      </c>
      <c r="L149" s="127">
        <v>2</v>
      </c>
      <c r="M149" s="128">
        <v>224</v>
      </c>
      <c r="N149" s="124">
        <v>20</v>
      </c>
      <c r="O149" s="98"/>
      <c r="P149" s="75" t="s">
        <v>157</v>
      </c>
      <c r="Q149" s="103">
        <v>16</v>
      </c>
      <c r="R149" s="103"/>
    </row>
    <row r="150" spans="1:18" ht="18" customHeight="1" x14ac:dyDescent="0.35">
      <c r="A150" s="96">
        <v>4</v>
      </c>
      <c r="B150" s="177" t="s">
        <v>481</v>
      </c>
      <c r="C150" s="93" t="s">
        <v>482</v>
      </c>
      <c r="D150" s="93" t="s">
        <v>483</v>
      </c>
      <c r="E150" s="94" t="s">
        <v>159</v>
      </c>
      <c r="F150" s="94" t="s">
        <v>123</v>
      </c>
      <c r="G150" s="95">
        <v>0.02</v>
      </c>
      <c r="H150" s="95">
        <v>3.6</v>
      </c>
      <c r="I150" s="126" t="s">
        <v>93</v>
      </c>
      <c r="J150" s="127">
        <v>1</v>
      </c>
      <c r="K150" s="97">
        <v>14</v>
      </c>
      <c r="L150" s="127">
        <v>1</v>
      </c>
      <c r="M150" s="128">
        <v>50.4</v>
      </c>
      <c r="N150" s="124">
        <v>20</v>
      </c>
      <c r="O150" s="98"/>
      <c r="P150" s="75" t="s">
        <v>157</v>
      </c>
      <c r="Q150" s="103">
        <v>3.6</v>
      </c>
      <c r="R150" s="180"/>
    </row>
    <row r="151" spans="1:18" ht="18" customHeight="1" x14ac:dyDescent="0.35">
      <c r="A151" s="96">
        <v>5</v>
      </c>
      <c r="B151" s="177" t="s">
        <v>481</v>
      </c>
      <c r="C151" s="93" t="s">
        <v>482</v>
      </c>
      <c r="D151" s="93" t="s">
        <v>483</v>
      </c>
      <c r="E151" s="94" t="s">
        <v>135</v>
      </c>
      <c r="F151" s="94" t="s">
        <v>136</v>
      </c>
      <c r="G151" s="95">
        <v>0.02</v>
      </c>
      <c r="H151" s="95">
        <v>15.3</v>
      </c>
      <c r="I151" s="126" t="s">
        <v>93</v>
      </c>
      <c r="J151" s="127">
        <v>2</v>
      </c>
      <c r="K151" s="97">
        <v>14</v>
      </c>
      <c r="L151" s="127">
        <v>1</v>
      </c>
      <c r="M151" s="128">
        <v>428.40000000000003</v>
      </c>
      <c r="N151" s="124">
        <v>20</v>
      </c>
      <c r="O151" s="98"/>
      <c r="P151" s="75" t="s">
        <v>157</v>
      </c>
      <c r="Q151" s="103">
        <v>30.6</v>
      </c>
      <c r="R151" s="103"/>
    </row>
    <row r="152" spans="1:18" ht="18" customHeight="1" x14ac:dyDescent="0.35">
      <c r="A152" s="96">
        <v>6</v>
      </c>
      <c r="B152" s="177" t="s">
        <v>481</v>
      </c>
      <c r="C152" s="93" t="s">
        <v>482</v>
      </c>
      <c r="D152" s="93" t="s">
        <v>483</v>
      </c>
      <c r="E152" s="94" t="s">
        <v>135</v>
      </c>
      <c r="F152" s="94" t="s">
        <v>136</v>
      </c>
      <c r="G152" s="95">
        <v>0.02</v>
      </c>
      <c r="H152" s="95">
        <v>24</v>
      </c>
      <c r="I152" s="126" t="s">
        <v>93</v>
      </c>
      <c r="J152" s="127">
        <v>2</v>
      </c>
      <c r="K152" s="97">
        <v>14</v>
      </c>
      <c r="L152" s="127">
        <v>1</v>
      </c>
      <c r="M152" s="128">
        <v>672</v>
      </c>
      <c r="N152" s="124">
        <v>20</v>
      </c>
      <c r="O152" s="98"/>
      <c r="P152" s="75" t="s">
        <v>157</v>
      </c>
      <c r="Q152" s="103">
        <v>48</v>
      </c>
      <c r="R152" s="180"/>
    </row>
    <row r="153" spans="1:18" ht="18" customHeight="1" x14ac:dyDescent="0.35">
      <c r="A153" s="96">
        <v>7</v>
      </c>
      <c r="B153" s="177" t="s">
        <v>481</v>
      </c>
      <c r="C153" s="93" t="s">
        <v>482</v>
      </c>
      <c r="D153" s="93" t="s">
        <v>483</v>
      </c>
      <c r="E153" s="94" t="s">
        <v>135</v>
      </c>
      <c r="F153" s="94" t="s">
        <v>136</v>
      </c>
      <c r="G153" s="95">
        <v>0.02</v>
      </c>
      <c r="H153" s="95">
        <v>7</v>
      </c>
      <c r="I153" s="126" t="s">
        <v>93</v>
      </c>
      <c r="J153" s="127">
        <v>1</v>
      </c>
      <c r="K153" s="97">
        <v>14</v>
      </c>
      <c r="L153" s="127">
        <v>1</v>
      </c>
      <c r="M153" s="128">
        <v>98</v>
      </c>
      <c r="N153" s="124">
        <v>20</v>
      </c>
      <c r="O153" s="98"/>
      <c r="P153" s="75" t="s">
        <v>157</v>
      </c>
      <c r="Q153" s="103">
        <v>7</v>
      </c>
      <c r="R153" s="180"/>
    </row>
    <row r="154" spans="1:18" ht="18" customHeight="1" x14ac:dyDescent="0.35">
      <c r="A154" s="96">
        <v>8</v>
      </c>
      <c r="B154" s="177" t="s">
        <v>481</v>
      </c>
      <c r="C154" s="93" t="s">
        <v>482</v>
      </c>
      <c r="D154" s="93" t="s">
        <v>483</v>
      </c>
      <c r="E154" s="94" t="s">
        <v>135</v>
      </c>
      <c r="F154" s="94" t="s">
        <v>136</v>
      </c>
      <c r="G154" s="95">
        <v>0.02</v>
      </c>
      <c r="H154" s="95">
        <v>8</v>
      </c>
      <c r="I154" s="126" t="s">
        <v>93</v>
      </c>
      <c r="J154" s="127">
        <v>2</v>
      </c>
      <c r="K154" s="97">
        <v>14</v>
      </c>
      <c r="L154" s="127">
        <v>1</v>
      </c>
      <c r="M154" s="128">
        <v>224</v>
      </c>
      <c r="N154" s="124">
        <v>20</v>
      </c>
      <c r="O154" s="98"/>
      <c r="P154" s="75" t="s">
        <v>157</v>
      </c>
      <c r="Q154" s="103">
        <v>16</v>
      </c>
      <c r="R154" s="103"/>
    </row>
    <row r="155" spans="1:18" ht="18" customHeight="1" x14ac:dyDescent="0.35">
      <c r="A155" s="96">
        <v>9</v>
      </c>
      <c r="B155" s="177" t="s">
        <v>481</v>
      </c>
      <c r="C155" s="93" t="s">
        <v>482</v>
      </c>
      <c r="D155" s="93" t="s">
        <v>483</v>
      </c>
      <c r="E155" s="94" t="s">
        <v>135</v>
      </c>
      <c r="F155" s="94" t="s">
        <v>136</v>
      </c>
      <c r="G155" s="95">
        <v>0.02</v>
      </c>
      <c r="H155" s="95">
        <v>61.5</v>
      </c>
      <c r="I155" s="126" t="s">
        <v>93</v>
      </c>
      <c r="J155" s="127">
        <v>2</v>
      </c>
      <c r="K155" s="97">
        <v>14</v>
      </c>
      <c r="L155" s="127">
        <v>1</v>
      </c>
      <c r="M155" s="128">
        <v>1722</v>
      </c>
      <c r="N155" s="124">
        <v>20</v>
      </c>
      <c r="O155" s="98"/>
      <c r="P155" s="75" t="s">
        <v>157</v>
      </c>
      <c r="Q155" s="103">
        <v>123</v>
      </c>
      <c r="R155" s="180"/>
    </row>
    <row r="156" spans="1:18" ht="18" customHeight="1" x14ac:dyDescent="0.35">
      <c r="A156" s="96">
        <v>10</v>
      </c>
      <c r="B156" s="177" t="s">
        <v>481</v>
      </c>
      <c r="C156" s="93" t="s">
        <v>482</v>
      </c>
      <c r="D156" s="93" t="s">
        <v>483</v>
      </c>
      <c r="E156" s="94" t="s">
        <v>137</v>
      </c>
      <c r="F156" s="94" t="s">
        <v>136</v>
      </c>
      <c r="G156" s="95">
        <v>0.02</v>
      </c>
      <c r="H156" s="95">
        <v>9.9499999999999993</v>
      </c>
      <c r="I156" s="126" t="s">
        <v>93</v>
      </c>
      <c r="J156" s="127">
        <v>2</v>
      </c>
      <c r="K156" s="97">
        <v>14</v>
      </c>
      <c r="L156" s="127">
        <v>1</v>
      </c>
      <c r="M156" s="128">
        <v>278.59999999999997</v>
      </c>
      <c r="N156" s="124">
        <v>20</v>
      </c>
      <c r="O156" s="98"/>
      <c r="P156" s="75" t="s">
        <v>157</v>
      </c>
      <c r="Q156" s="103">
        <v>19.899999999999999</v>
      </c>
      <c r="R156" s="103"/>
    </row>
    <row r="157" spans="1:18" ht="18" customHeight="1" x14ac:dyDescent="0.35">
      <c r="A157" s="96">
        <v>11</v>
      </c>
      <c r="B157" s="177" t="s">
        <v>481</v>
      </c>
      <c r="C157" s="93" t="s">
        <v>482</v>
      </c>
      <c r="D157" s="93" t="s">
        <v>483</v>
      </c>
      <c r="E157" s="94" t="s">
        <v>137</v>
      </c>
      <c r="F157" s="94" t="s">
        <v>123</v>
      </c>
      <c r="G157" s="95">
        <v>0.02</v>
      </c>
      <c r="H157" s="95">
        <v>3.8</v>
      </c>
      <c r="I157" s="126" t="s">
        <v>93</v>
      </c>
      <c r="J157" s="127">
        <v>2</v>
      </c>
      <c r="K157" s="97">
        <v>14</v>
      </c>
      <c r="L157" s="127">
        <v>3</v>
      </c>
      <c r="M157" s="128">
        <v>319.2</v>
      </c>
      <c r="N157" s="124">
        <v>20</v>
      </c>
      <c r="O157" s="98"/>
      <c r="P157" s="75" t="s">
        <v>157</v>
      </c>
      <c r="Q157" s="103">
        <v>22.799999999999997</v>
      </c>
      <c r="R157" s="180"/>
    </row>
    <row r="158" spans="1:18" ht="18" customHeight="1" x14ac:dyDescent="0.35">
      <c r="A158" s="96">
        <v>12</v>
      </c>
      <c r="B158" s="177" t="s">
        <v>481</v>
      </c>
      <c r="C158" s="93" t="s">
        <v>482</v>
      </c>
      <c r="D158" s="93" t="s">
        <v>483</v>
      </c>
      <c r="E158" s="94" t="s">
        <v>78</v>
      </c>
      <c r="F158" s="94" t="s">
        <v>136</v>
      </c>
      <c r="G158" s="95">
        <v>0.02</v>
      </c>
      <c r="H158" s="95">
        <v>13.7</v>
      </c>
      <c r="I158" s="126" t="s">
        <v>93</v>
      </c>
      <c r="J158" s="127">
        <v>2</v>
      </c>
      <c r="K158" s="97">
        <v>14</v>
      </c>
      <c r="L158" s="127">
        <v>1</v>
      </c>
      <c r="M158" s="128">
        <v>383.59999999999997</v>
      </c>
      <c r="N158" s="124">
        <v>20</v>
      </c>
      <c r="O158" s="98"/>
      <c r="P158" s="75" t="s">
        <v>157</v>
      </c>
      <c r="Q158" s="103">
        <v>27.4</v>
      </c>
      <c r="R158" s="180"/>
    </row>
    <row r="159" spans="1:18" ht="18" customHeight="1" x14ac:dyDescent="0.35">
      <c r="A159" s="96">
        <v>13</v>
      </c>
      <c r="B159" s="177" t="s">
        <v>481</v>
      </c>
      <c r="C159" s="93" t="s">
        <v>482</v>
      </c>
      <c r="D159" s="93" t="s">
        <v>483</v>
      </c>
      <c r="E159" s="94" t="s">
        <v>78</v>
      </c>
      <c r="F159" s="94" t="s">
        <v>123</v>
      </c>
      <c r="G159" s="95">
        <v>0.02</v>
      </c>
      <c r="H159" s="95">
        <v>3.6</v>
      </c>
      <c r="I159" s="126" t="s">
        <v>93</v>
      </c>
      <c r="J159" s="127">
        <v>2</v>
      </c>
      <c r="K159" s="97">
        <v>14</v>
      </c>
      <c r="L159" s="127">
        <v>3</v>
      </c>
      <c r="M159" s="128">
        <v>302.39999999999998</v>
      </c>
      <c r="N159" s="124">
        <v>20</v>
      </c>
      <c r="O159" s="98"/>
      <c r="P159" s="75" t="s">
        <v>157</v>
      </c>
      <c r="Q159" s="103">
        <v>21.6</v>
      </c>
      <c r="R159" s="103"/>
    </row>
    <row r="160" spans="1:18" ht="18" customHeight="1" x14ac:dyDescent="0.35">
      <c r="A160" s="96">
        <v>1</v>
      </c>
      <c r="B160" s="177" t="s">
        <v>484</v>
      </c>
      <c r="C160" s="93" t="s">
        <v>185</v>
      </c>
      <c r="D160" s="93" t="s">
        <v>485</v>
      </c>
      <c r="E160" s="94" t="s">
        <v>486</v>
      </c>
      <c r="F160" s="94" t="s">
        <v>136</v>
      </c>
      <c r="G160" s="95">
        <v>0.02</v>
      </c>
      <c r="H160" s="95">
        <v>27.5</v>
      </c>
      <c r="I160" s="126" t="s">
        <v>93</v>
      </c>
      <c r="J160" s="127">
        <v>1</v>
      </c>
      <c r="K160" s="97">
        <v>14</v>
      </c>
      <c r="L160" s="127">
        <v>1</v>
      </c>
      <c r="M160" s="128">
        <v>385</v>
      </c>
      <c r="N160" s="124">
        <v>20</v>
      </c>
      <c r="O160" s="184" t="s">
        <v>484</v>
      </c>
      <c r="P160" s="75" t="s">
        <v>157</v>
      </c>
      <c r="Q160" s="103">
        <v>27.5</v>
      </c>
      <c r="R160" s="103"/>
    </row>
    <row r="161" spans="1:18" ht="18" customHeight="1" x14ac:dyDescent="0.35">
      <c r="A161" s="96">
        <v>2</v>
      </c>
      <c r="B161" s="177" t="s">
        <v>484</v>
      </c>
      <c r="C161" s="93" t="s">
        <v>185</v>
      </c>
      <c r="D161" s="93" t="s">
        <v>485</v>
      </c>
      <c r="E161" s="94" t="s">
        <v>486</v>
      </c>
      <c r="F161" s="94" t="s">
        <v>136</v>
      </c>
      <c r="G161" s="95">
        <v>0.02</v>
      </c>
      <c r="H161" s="95">
        <v>17.399999999999999</v>
      </c>
      <c r="I161" s="126" t="s">
        <v>93</v>
      </c>
      <c r="J161" s="127">
        <v>2</v>
      </c>
      <c r="K161" s="97">
        <v>14</v>
      </c>
      <c r="L161" s="127">
        <v>1</v>
      </c>
      <c r="M161" s="128">
        <v>487.19999999999993</v>
      </c>
      <c r="N161" s="124">
        <v>20</v>
      </c>
      <c r="O161" s="98"/>
      <c r="P161" s="75" t="s">
        <v>157</v>
      </c>
      <c r="Q161" s="103">
        <v>34.799999999999997</v>
      </c>
      <c r="R161" s="180"/>
    </row>
    <row r="162" spans="1:18" ht="18" customHeight="1" x14ac:dyDescent="0.35">
      <c r="A162" s="96">
        <v>3</v>
      </c>
      <c r="B162" s="177" t="s">
        <v>484</v>
      </c>
      <c r="C162" s="93" t="s">
        <v>185</v>
      </c>
      <c r="D162" s="93" t="s">
        <v>485</v>
      </c>
      <c r="E162" s="94" t="s">
        <v>71</v>
      </c>
      <c r="F162" s="94" t="s">
        <v>136</v>
      </c>
      <c r="G162" s="95">
        <v>0.02</v>
      </c>
      <c r="H162" s="95">
        <v>11.2</v>
      </c>
      <c r="I162" s="126" t="s">
        <v>93</v>
      </c>
      <c r="J162" s="127">
        <v>1</v>
      </c>
      <c r="K162" s="97">
        <v>14</v>
      </c>
      <c r="L162" s="127">
        <v>1</v>
      </c>
      <c r="M162" s="128">
        <v>156.79999999999998</v>
      </c>
      <c r="N162" s="124">
        <v>20</v>
      </c>
      <c r="O162" s="98"/>
      <c r="P162" s="75" t="s">
        <v>157</v>
      </c>
      <c r="Q162" s="103">
        <v>11.2</v>
      </c>
      <c r="R162" s="103"/>
    </row>
    <row r="163" spans="1:18" ht="18" customHeight="1" x14ac:dyDescent="0.35">
      <c r="A163" s="96">
        <v>4</v>
      </c>
      <c r="B163" s="177" t="s">
        <v>484</v>
      </c>
      <c r="C163" s="93" t="s">
        <v>185</v>
      </c>
      <c r="D163" s="93" t="s">
        <v>485</v>
      </c>
      <c r="E163" s="94" t="s">
        <v>71</v>
      </c>
      <c r="F163" s="94" t="s">
        <v>123</v>
      </c>
      <c r="G163" s="95">
        <v>0.02</v>
      </c>
      <c r="H163" s="95">
        <v>4</v>
      </c>
      <c r="I163" s="126" t="s">
        <v>93</v>
      </c>
      <c r="J163" s="127">
        <v>1</v>
      </c>
      <c r="K163" s="97">
        <v>14</v>
      </c>
      <c r="L163" s="127">
        <v>2</v>
      </c>
      <c r="M163" s="128">
        <v>112</v>
      </c>
      <c r="N163" s="124">
        <v>20</v>
      </c>
      <c r="O163" s="98"/>
      <c r="P163" s="75" t="s">
        <v>157</v>
      </c>
      <c r="Q163" s="103">
        <v>8</v>
      </c>
      <c r="R163" s="180"/>
    </row>
    <row r="164" spans="1:18" ht="18" customHeight="1" x14ac:dyDescent="0.35">
      <c r="A164" s="96">
        <v>5</v>
      </c>
      <c r="B164" s="177" t="s">
        <v>484</v>
      </c>
      <c r="C164" s="93" t="s">
        <v>185</v>
      </c>
      <c r="D164" s="93" t="s">
        <v>485</v>
      </c>
      <c r="E164" s="94" t="s">
        <v>78</v>
      </c>
      <c r="F164" s="94" t="s">
        <v>136</v>
      </c>
      <c r="G164" s="95">
        <v>0.02</v>
      </c>
      <c r="H164" s="95">
        <v>15.5</v>
      </c>
      <c r="I164" s="126" t="s">
        <v>93</v>
      </c>
      <c r="J164" s="127">
        <v>2</v>
      </c>
      <c r="K164" s="97">
        <v>14</v>
      </c>
      <c r="L164" s="127">
        <v>1</v>
      </c>
      <c r="M164" s="128">
        <v>434</v>
      </c>
      <c r="N164" s="124">
        <v>20</v>
      </c>
      <c r="O164" s="98"/>
      <c r="P164" s="75" t="s">
        <v>157</v>
      </c>
      <c r="Q164" s="103">
        <v>31</v>
      </c>
      <c r="R164" s="103"/>
    </row>
    <row r="165" spans="1:18" ht="18" customHeight="1" x14ac:dyDescent="0.35">
      <c r="A165" s="96">
        <v>6</v>
      </c>
      <c r="B165" s="177" t="s">
        <v>484</v>
      </c>
      <c r="C165" s="93" t="s">
        <v>185</v>
      </c>
      <c r="D165" s="93" t="s">
        <v>485</v>
      </c>
      <c r="E165" s="94" t="s">
        <v>78</v>
      </c>
      <c r="F165" s="94" t="s">
        <v>123</v>
      </c>
      <c r="G165" s="95">
        <v>0.02</v>
      </c>
      <c r="H165" s="95">
        <v>4.5</v>
      </c>
      <c r="I165" s="126" t="s">
        <v>93</v>
      </c>
      <c r="J165" s="127">
        <v>2</v>
      </c>
      <c r="K165" s="97">
        <v>14</v>
      </c>
      <c r="L165" s="127">
        <v>4</v>
      </c>
      <c r="M165" s="128">
        <v>504</v>
      </c>
      <c r="N165" s="124">
        <v>20</v>
      </c>
      <c r="O165" s="98"/>
      <c r="P165" s="75" t="s">
        <v>157</v>
      </c>
      <c r="Q165" s="103">
        <v>36</v>
      </c>
      <c r="R165" s="180"/>
    </row>
    <row r="166" spans="1:18" ht="18" customHeight="1" x14ac:dyDescent="0.35">
      <c r="A166" s="96">
        <v>7</v>
      </c>
      <c r="B166" s="177" t="s">
        <v>484</v>
      </c>
      <c r="C166" s="93" t="s">
        <v>185</v>
      </c>
      <c r="D166" s="93" t="s">
        <v>485</v>
      </c>
      <c r="E166" s="94" t="s">
        <v>110</v>
      </c>
      <c r="F166" s="94" t="s">
        <v>136</v>
      </c>
      <c r="G166" s="95">
        <v>0.02</v>
      </c>
      <c r="H166" s="95">
        <v>15.4</v>
      </c>
      <c r="I166" s="126" t="s">
        <v>93</v>
      </c>
      <c r="J166" s="127">
        <v>2</v>
      </c>
      <c r="K166" s="97">
        <v>14</v>
      </c>
      <c r="L166" s="127">
        <v>1</v>
      </c>
      <c r="M166" s="128">
        <v>431.2</v>
      </c>
      <c r="N166" s="124">
        <v>20</v>
      </c>
      <c r="O166" s="98"/>
      <c r="P166" s="75" t="s">
        <v>157</v>
      </c>
      <c r="Q166" s="103">
        <v>30.8</v>
      </c>
      <c r="R166" s="180"/>
    </row>
    <row r="167" spans="1:18" ht="18" customHeight="1" x14ac:dyDescent="0.35">
      <c r="A167" s="96">
        <v>8</v>
      </c>
      <c r="B167" s="177" t="s">
        <v>484</v>
      </c>
      <c r="C167" s="93" t="s">
        <v>185</v>
      </c>
      <c r="D167" s="93" t="s">
        <v>485</v>
      </c>
      <c r="E167" s="94" t="s">
        <v>110</v>
      </c>
      <c r="F167" s="94" t="s">
        <v>123</v>
      </c>
      <c r="G167" s="95">
        <v>0.02</v>
      </c>
      <c r="H167" s="95">
        <v>4.5999999999999996</v>
      </c>
      <c r="I167" s="126" t="s">
        <v>93</v>
      </c>
      <c r="J167" s="127">
        <v>2</v>
      </c>
      <c r="K167" s="97">
        <v>14</v>
      </c>
      <c r="L167" s="127">
        <v>4</v>
      </c>
      <c r="M167" s="128">
        <v>515.19999999999993</v>
      </c>
      <c r="N167" s="124">
        <v>20</v>
      </c>
      <c r="O167" s="98"/>
      <c r="P167" s="75" t="s">
        <v>157</v>
      </c>
      <c r="Q167" s="103">
        <v>36.799999999999997</v>
      </c>
      <c r="R167" s="103"/>
    </row>
    <row r="168" spans="1:18" ht="18" customHeight="1" x14ac:dyDescent="0.35">
      <c r="A168" s="96">
        <v>9</v>
      </c>
      <c r="B168" s="177" t="s">
        <v>484</v>
      </c>
      <c r="C168" s="93" t="s">
        <v>185</v>
      </c>
      <c r="D168" s="93" t="s">
        <v>485</v>
      </c>
      <c r="E168" s="94" t="s">
        <v>263</v>
      </c>
      <c r="F168" s="94" t="s">
        <v>136</v>
      </c>
      <c r="G168" s="95">
        <v>0.02</v>
      </c>
      <c r="H168" s="95">
        <v>7.6</v>
      </c>
      <c r="I168" s="126" t="s">
        <v>93</v>
      </c>
      <c r="J168" s="127">
        <v>2</v>
      </c>
      <c r="K168" s="97">
        <v>14</v>
      </c>
      <c r="L168" s="127">
        <v>1</v>
      </c>
      <c r="M168" s="128">
        <v>212.79999999999998</v>
      </c>
      <c r="N168" s="124">
        <v>20</v>
      </c>
      <c r="O168" s="98"/>
      <c r="P168" s="75" t="s">
        <v>157</v>
      </c>
      <c r="Q168" s="103">
        <v>15.2</v>
      </c>
      <c r="R168" s="180"/>
    </row>
    <row r="169" spans="1:18" ht="18" customHeight="1" x14ac:dyDescent="0.35">
      <c r="A169" s="96">
        <v>10</v>
      </c>
      <c r="B169" s="177" t="s">
        <v>484</v>
      </c>
      <c r="C169" s="93" t="s">
        <v>185</v>
      </c>
      <c r="D169" s="93" t="s">
        <v>485</v>
      </c>
      <c r="E169" s="94" t="s">
        <v>263</v>
      </c>
      <c r="F169" s="94" t="s">
        <v>123</v>
      </c>
      <c r="G169" s="95">
        <v>0.02</v>
      </c>
      <c r="H169" s="95">
        <v>2.4</v>
      </c>
      <c r="I169" s="126" t="s">
        <v>93</v>
      </c>
      <c r="J169" s="127">
        <v>2</v>
      </c>
      <c r="K169" s="97">
        <v>14</v>
      </c>
      <c r="L169" s="127">
        <v>2</v>
      </c>
      <c r="M169" s="128">
        <v>134.4</v>
      </c>
      <c r="N169" s="124">
        <v>20</v>
      </c>
      <c r="O169" s="98"/>
      <c r="P169" s="75" t="s">
        <v>157</v>
      </c>
      <c r="Q169" s="103">
        <v>9.6</v>
      </c>
      <c r="R169" s="103"/>
    </row>
    <row r="170" spans="1:18" ht="18" customHeight="1" x14ac:dyDescent="0.35">
      <c r="A170" s="96">
        <v>11</v>
      </c>
      <c r="B170" s="177" t="s">
        <v>484</v>
      </c>
      <c r="C170" s="93" t="s">
        <v>185</v>
      </c>
      <c r="D170" s="93" t="s">
        <v>485</v>
      </c>
      <c r="E170" s="94" t="s">
        <v>487</v>
      </c>
      <c r="F170" s="94" t="s">
        <v>136</v>
      </c>
      <c r="G170" s="95">
        <v>0.02</v>
      </c>
      <c r="H170" s="95">
        <v>1.65</v>
      </c>
      <c r="I170" s="126" t="s">
        <v>93</v>
      </c>
      <c r="J170" s="127">
        <v>2</v>
      </c>
      <c r="K170" s="97">
        <v>14</v>
      </c>
      <c r="L170" s="127">
        <v>1</v>
      </c>
      <c r="M170" s="128">
        <v>46.199999999999996</v>
      </c>
      <c r="N170" s="124">
        <v>20</v>
      </c>
      <c r="O170" s="98"/>
      <c r="P170" s="75" t="s">
        <v>157</v>
      </c>
      <c r="Q170" s="103">
        <v>3.3</v>
      </c>
      <c r="R170" s="180"/>
    </row>
    <row r="171" spans="1:18" ht="18" customHeight="1" x14ac:dyDescent="0.35">
      <c r="A171" s="96">
        <v>12</v>
      </c>
      <c r="B171" s="177" t="s">
        <v>484</v>
      </c>
      <c r="C171" s="93" t="s">
        <v>185</v>
      </c>
      <c r="D171" s="93" t="s">
        <v>485</v>
      </c>
      <c r="E171" s="94" t="s">
        <v>487</v>
      </c>
      <c r="F171" s="94" t="s">
        <v>123</v>
      </c>
      <c r="G171" s="95">
        <v>0.02</v>
      </c>
      <c r="H171" s="95">
        <v>5.4</v>
      </c>
      <c r="I171" s="126" t="s">
        <v>93</v>
      </c>
      <c r="J171" s="127">
        <v>2</v>
      </c>
      <c r="K171" s="97">
        <v>14</v>
      </c>
      <c r="L171" s="127">
        <v>2</v>
      </c>
      <c r="M171" s="128">
        <v>302.40000000000003</v>
      </c>
      <c r="N171" s="124">
        <v>20</v>
      </c>
      <c r="O171" s="98"/>
      <c r="P171" s="75" t="s">
        <v>157</v>
      </c>
      <c r="Q171" s="103">
        <v>21.6</v>
      </c>
      <c r="R171" s="180"/>
    </row>
    <row r="172" spans="1:18" ht="18" customHeight="1" x14ac:dyDescent="0.35">
      <c r="A172" s="96">
        <v>1</v>
      </c>
      <c r="B172" s="177" t="s">
        <v>488</v>
      </c>
      <c r="C172" s="93" t="s">
        <v>139</v>
      </c>
      <c r="D172" s="93" t="s">
        <v>489</v>
      </c>
      <c r="E172" s="94" t="s">
        <v>110</v>
      </c>
      <c r="F172" s="94" t="s">
        <v>136</v>
      </c>
      <c r="G172" s="95">
        <v>0.02</v>
      </c>
      <c r="H172" s="95">
        <v>8.5</v>
      </c>
      <c r="I172" s="126" t="s">
        <v>93</v>
      </c>
      <c r="J172" s="127">
        <v>1</v>
      </c>
      <c r="K172" s="97">
        <v>14</v>
      </c>
      <c r="L172" s="127">
        <v>1</v>
      </c>
      <c r="M172" s="128">
        <v>119</v>
      </c>
      <c r="N172" s="124">
        <v>20</v>
      </c>
      <c r="O172" s="184" t="s">
        <v>488</v>
      </c>
      <c r="P172" s="75" t="s">
        <v>157</v>
      </c>
      <c r="Q172" s="103">
        <v>8.5</v>
      </c>
      <c r="R172" s="103"/>
    </row>
    <row r="173" spans="1:18" ht="18" customHeight="1" x14ac:dyDescent="0.35">
      <c r="A173" s="96">
        <v>2</v>
      </c>
      <c r="B173" s="177" t="s">
        <v>488</v>
      </c>
      <c r="C173" s="93" t="s">
        <v>139</v>
      </c>
      <c r="D173" s="93" t="s">
        <v>489</v>
      </c>
      <c r="E173" s="94" t="s">
        <v>490</v>
      </c>
      <c r="F173" s="94" t="s">
        <v>136</v>
      </c>
      <c r="G173" s="95">
        <v>0.02</v>
      </c>
      <c r="H173" s="95">
        <v>12.6</v>
      </c>
      <c r="I173" s="126" t="s">
        <v>93</v>
      </c>
      <c r="J173" s="127">
        <v>2</v>
      </c>
      <c r="K173" s="97">
        <v>14</v>
      </c>
      <c r="L173" s="127">
        <v>1</v>
      </c>
      <c r="M173" s="128">
        <v>352.8</v>
      </c>
      <c r="N173" s="124">
        <v>20</v>
      </c>
      <c r="O173" s="98"/>
      <c r="P173" s="75" t="s">
        <v>157</v>
      </c>
      <c r="Q173" s="103">
        <v>25.2</v>
      </c>
      <c r="R173" s="180"/>
    </row>
    <row r="174" spans="1:18" ht="18" customHeight="1" x14ac:dyDescent="0.35">
      <c r="A174" s="96">
        <v>3</v>
      </c>
      <c r="B174" s="177" t="s">
        <v>488</v>
      </c>
      <c r="C174" s="93" t="s">
        <v>139</v>
      </c>
      <c r="D174" s="93" t="s">
        <v>489</v>
      </c>
      <c r="E174" s="94" t="s">
        <v>490</v>
      </c>
      <c r="F174" s="94" t="s">
        <v>136</v>
      </c>
      <c r="G174" s="95">
        <v>0.02</v>
      </c>
      <c r="H174" s="95">
        <v>26.2</v>
      </c>
      <c r="I174" s="126" t="s">
        <v>93</v>
      </c>
      <c r="J174" s="127">
        <v>1</v>
      </c>
      <c r="K174" s="97">
        <v>14</v>
      </c>
      <c r="L174" s="127">
        <v>1</v>
      </c>
      <c r="M174" s="128">
        <v>366.8</v>
      </c>
      <c r="N174" s="124">
        <v>20</v>
      </c>
      <c r="O174" s="98"/>
      <c r="P174" s="75" t="s">
        <v>157</v>
      </c>
      <c r="Q174" s="103">
        <v>26.2</v>
      </c>
      <c r="R174" s="103"/>
    </row>
    <row r="177" spans="1:18" ht="18" customHeight="1" x14ac:dyDescent="0.35">
      <c r="A177" s="96">
        <v>1</v>
      </c>
      <c r="B177" s="177" t="s">
        <v>522</v>
      </c>
      <c r="C177" s="93" t="s">
        <v>172</v>
      </c>
      <c r="D177" s="93" t="s">
        <v>523</v>
      </c>
      <c r="E177" s="94" t="s">
        <v>78</v>
      </c>
      <c r="F177" s="94" t="s">
        <v>136</v>
      </c>
      <c r="G177" s="95">
        <v>0.02</v>
      </c>
      <c r="H177" s="95">
        <v>11.4</v>
      </c>
      <c r="I177" s="126" t="s">
        <v>93</v>
      </c>
      <c r="J177" s="127">
        <v>2</v>
      </c>
      <c r="K177" s="97">
        <v>14</v>
      </c>
      <c r="L177" s="127">
        <v>1</v>
      </c>
      <c r="M177" s="128">
        <v>319.2</v>
      </c>
      <c r="N177" s="124">
        <v>20</v>
      </c>
      <c r="O177" s="184" t="s">
        <v>522</v>
      </c>
      <c r="P177" s="75" t="s">
        <v>67</v>
      </c>
      <c r="Q177" s="103">
        <v>22.8</v>
      </c>
      <c r="R177" s="103"/>
    </row>
    <row r="178" spans="1:18" ht="18" customHeight="1" x14ac:dyDescent="0.35">
      <c r="A178" s="96">
        <v>2</v>
      </c>
      <c r="B178" s="177" t="s">
        <v>522</v>
      </c>
      <c r="C178" s="93" t="s">
        <v>172</v>
      </c>
      <c r="D178" s="93" t="s">
        <v>523</v>
      </c>
      <c r="E178" s="94" t="s">
        <v>78</v>
      </c>
      <c r="F178" s="94" t="s">
        <v>123</v>
      </c>
      <c r="G178" s="95">
        <v>0.02</v>
      </c>
      <c r="H178" s="95">
        <v>4</v>
      </c>
      <c r="I178" s="126" t="s">
        <v>93</v>
      </c>
      <c r="J178" s="127">
        <v>2</v>
      </c>
      <c r="K178" s="97">
        <v>14</v>
      </c>
      <c r="L178" s="127">
        <v>3</v>
      </c>
      <c r="M178" s="128">
        <v>336</v>
      </c>
      <c r="N178" s="124">
        <v>20</v>
      </c>
      <c r="O178" s="98"/>
      <c r="P178" s="75" t="s">
        <v>67</v>
      </c>
      <c r="Q178" s="103">
        <v>24</v>
      </c>
      <c r="R178" s="180"/>
    </row>
    <row r="179" spans="1:18" ht="18" customHeight="1" x14ac:dyDescent="0.35">
      <c r="A179" s="96">
        <v>3</v>
      </c>
      <c r="B179" s="177" t="s">
        <v>522</v>
      </c>
      <c r="C179" s="93" t="s">
        <v>172</v>
      </c>
      <c r="D179" s="93" t="s">
        <v>523</v>
      </c>
      <c r="E179" s="94" t="s">
        <v>524</v>
      </c>
      <c r="F179" s="94" t="s">
        <v>136</v>
      </c>
      <c r="G179" s="95">
        <v>0.02</v>
      </c>
      <c r="H179" s="95">
        <v>1.5</v>
      </c>
      <c r="I179" s="126" t="s">
        <v>93</v>
      </c>
      <c r="J179" s="127">
        <v>2</v>
      </c>
      <c r="K179" s="97">
        <v>14</v>
      </c>
      <c r="L179" s="127">
        <v>1</v>
      </c>
      <c r="M179" s="128">
        <v>42</v>
      </c>
      <c r="N179" s="124">
        <v>20</v>
      </c>
      <c r="O179" s="98"/>
      <c r="P179" s="75" t="s">
        <v>67</v>
      </c>
      <c r="Q179" s="103">
        <v>3</v>
      </c>
      <c r="R179" s="103"/>
    </row>
    <row r="180" spans="1:18" ht="18" customHeight="1" x14ac:dyDescent="0.35">
      <c r="A180" s="96">
        <v>4</v>
      </c>
      <c r="B180" s="177" t="s">
        <v>522</v>
      </c>
      <c r="C180" s="93" t="s">
        <v>172</v>
      </c>
      <c r="D180" s="93" t="s">
        <v>523</v>
      </c>
      <c r="E180" s="94" t="s">
        <v>525</v>
      </c>
      <c r="F180" s="94" t="s">
        <v>136</v>
      </c>
      <c r="G180" s="95">
        <v>0.02</v>
      </c>
      <c r="H180" s="95">
        <v>4</v>
      </c>
      <c r="I180" s="126" t="s">
        <v>93</v>
      </c>
      <c r="J180" s="127">
        <v>2</v>
      </c>
      <c r="K180" s="97">
        <v>14</v>
      </c>
      <c r="L180" s="127">
        <v>2</v>
      </c>
      <c r="M180" s="128">
        <v>224</v>
      </c>
      <c r="N180" s="124">
        <v>20</v>
      </c>
      <c r="O180" s="98"/>
      <c r="P180" s="75" t="s">
        <v>67</v>
      </c>
      <c r="Q180" s="103">
        <v>16</v>
      </c>
      <c r="R180" s="180"/>
    </row>
    <row r="181" spans="1:18" ht="18" customHeight="1" x14ac:dyDescent="0.35">
      <c r="A181" s="96">
        <v>5</v>
      </c>
      <c r="B181" s="177" t="s">
        <v>522</v>
      </c>
      <c r="C181" s="93" t="s">
        <v>172</v>
      </c>
      <c r="D181" s="93" t="s">
        <v>523</v>
      </c>
      <c r="E181" s="94" t="s">
        <v>137</v>
      </c>
      <c r="F181" s="94" t="s">
        <v>123</v>
      </c>
      <c r="G181" s="95">
        <v>0.02</v>
      </c>
      <c r="H181" s="95">
        <v>9</v>
      </c>
      <c r="I181" s="126" t="s">
        <v>93</v>
      </c>
      <c r="J181" s="127">
        <v>2</v>
      </c>
      <c r="K181" s="97">
        <v>14</v>
      </c>
      <c r="L181" s="127">
        <v>1</v>
      </c>
      <c r="M181" s="128">
        <v>252</v>
      </c>
      <c r="N181" s="124">
        <v>20</v>
      </c>
      <c r="O181" s="98"/>
      <c r="P181" s="75" t="s">
        <v>67</v>
      </c>
      <c r="Q181" s="103">
        <v>18</v>
      </c>
      <c r="R181" s="103"/>
    </row>
    <row r="182" spans="1:18" ht="18" customHeight="1" x14ac:dyDescent="0.35">
      <c r="A182" s="96">
        <v>6</v>
      </c>
      <c r="B182" s="177" t="s">
        <v>522</v>
      </c>
      <c r="C182" s="93" t="s">
        <v>172</v>
      </c>
      <c r="D182" s="93" t="s">
        <v>523</v>
      </c>
      <c r="E182" s="94" t="s">
        <v>71</v>
      </c>
      <c r="F182" s="94" t="s">
        <v>136</v>
      </c>
      <c r="G182" s="95">
        <v>0.02</v>
      </c>
      <c r="H182" s="95">
        <v>10.7</v>
      </c>
      <c r="I182" s="126" t="s">
        <v>93</v>
      </c>
      <c r="J182" s="127">
        <v>1</v>
      </c>
      <c r="K182" s="97">
        <v>14</v>
      </c>
      <c r="L182" s="127">
        <v>1</v>
      </c>
      <c r="M182" s="128">
        <v>149.79999999999998</v>
      </c>
      <c r="N182" s="124">
        <v>20</v>
      </c>
      <c r="O182" s="98"/>
      <c r="P182" s="75" t="s">
        <v>67</v>
      </c>
      <c r="Q182" s="103">
        <v>10.7</v>
      </c>
      <c r="R182" s="180"/>
    </row>
    <row r="183" spans="1:18" ht="18" customHeight="1" x14ac:dyDescent="0.35">
      <c r="A183" s="96">
        <v>7</v>
      </c>
      <c r="B183" s="177" t="s">
        <v>522</v>
      </c>
      <c r="C183" s="93" t="s">
        <v>172</v>
      </c>
      <c r="D183" s="93" t="s">
        <v>523</v>
      </c>
      <c r="E183" s="94" t="s">
        <v>526</v>
      </c>
      <c r="F183" s="94" t="s">
        <v>136</v>
      </c>
      <c r="G183" s="95">
        <v>0.02</v>
      </c>
      <c r="H183" s="95">
        <v>20.2</v>
      </c>
      <c r="I183" s="126" t="s">
        <v>93</v>
      </c>
      <c r="J183" s="127">
        <v>1</v>
      </c>
      <c r="K183" s="97">
        <v>14</v>
      </c>
      <c r="L183" s="127">
        <v>1</v>
      </c>
      <c r="M183" s="128">
        <v>282.8</v>
      </c>
      <c r="N183" s="124">
        <v>20</v>
      </c>
      <c r="O183" s="98"/>
      <c r="P183" s="75" t="s">
        <v>67</v>
      </c>
      <c r="Q183" s="103">
        <v>20.2</v>
      </c>
      <c r="R183" s="180"/>
    </row>
    <row r="184" spans="1:18" ht="18" customHeight="1" x14ac:dyDescent="0.35">
      <c r="A184" s="96">
        <v>1</v>
      </c>
      <c r="B184" s="177" t="s">
        <v>527</v>
      </c>
      <c r="C184" s="93" t="s">
        <v>139</v>
      </c>
      <c r="D184" s="93" t="s">
        <v>528</v>
      </c>
      <c r="E184" s="94" t="s">
        <v>529</v>
      </c>
      <c r="F184" s="94" t="s">
        <v>136</v>
      </c>
      <c r="G184" s="95">
        <v>0.02</v>
      </c>
      <c r="H184" s="95">
        <v>26.7</v>
      </c>
      <c r="I184" s="126" t="s">
        <v>93</v>
      </c>
      <c r="J184" s="127">
        <v>1</v>
      </c>
      <c r="K184" s="97">
        <v>14</v>
      </c>
      <c r="L184" s="127">
        <v>1</v>
      </c>
      <c r="M184" s="128">
        <v>373.8</v>
      </c>
      <c r="N184" s="124">
        <v>20</v>
      </c>
      <c r="O184" s="184" t="s">
        <v>527</v>
      </c>
      <c r="P184" s="75" t="s">
        <v>157</v>
      </c>
      <c r="Q184" s="103">
        <v>26.7</v>
      </c>
      <c r="R184" s="103"/>
    </row>
    <row r="185" spans="1:18" ht="18" customHeight="1" x14ac:dyDescent="0.35">
      <c r="A185" s="96">
        <v>2</v>
      </c>
      <c r="B185" s="177" t="s">
        <v>527</v>
      </c>
      <c r="C185" s="93" t="s">
        <v>139</v>
      </c>
      <c r="D185" s="93" t="s">
        <v>528</v>
      </c>
      <c r="E185" s="94" t="s">
        <v>529</v>
      </c>
      <c r="F185" s="94" t="s">
        <v>123</v>
      </c>
      <c r="G185" s="95">
        <v>0.02</v>
      </c>
      <c r="H185" s="95">
        <v>3.02</v>
      </c>
      <c r="I185" s="126" t="s">
        <v>93</v>
      </c>
      <c r="J185" s="127">
        <v>2</v>
      </c>
      <c r="K185" s="97">
        <v>14</v>
      </c>
      <c r="L185" s="127">
        <v>1</v>
      </c>
      <c r="M185" s="128">
        <v>84.56</v>
      </c>
      <c r="N185" s="124">
        <v>20</v>
      </c>
      <c r="O185" s="98"/>
      <c r="P185" s="75" t="s">
        <v>157</v>
      </c>
      <c r="Q185" s="103">
        <v>6.04</v>
      </c>
      <c r="R185" s="180"/>
    </row>
    <row r="186" spans="1:18" ht="18" customHeight="1" x14ac:dyDescent="0.35">
      <c r="A186" s="96">
        <v>3</v>
      </c>
      <c r="B186" s="177" t="s">
        <v>527</v>
      </c>
      <c r="C186" s="93" t="s">
        <v>139</v>
      </c>
      <c r="D186" s="93" t="s">
        <v>528</v>
      </c>
      <c r="E186" s="94" t="s">
        <v>530</v>
      </c>
      <c r="F186" s="94" t="s">
        <v>136</v>
      </c>
      <c r="G186" s="95">
        <v>0.02</v>
      </c>
      <c r="H186" s="95">
        <v>38.6</v>
      </c>
      <c r="I186" s="126" t="s">
        <v>93</v>
      </c>
      <c r="J186" s="127">
        <v>1</v>
      </c>
      <c r="K186" s="97">
        <v>14</v>
      </c>
      <c r="L186" s="127">
        <v>1</v>
      </c>
      <c r="M186" s="128">
        <v>540.4</v>
      </c>
      <c r="N186" s="124">
        <v>20</v>
      </c>
      <c r="O186" s="98"/>
      <c r="P186" s="75" t="s">
        <v>157</v>
      </c>
      <c r="Q186" s="103">
        <v>38.6</v>
      </c>
      <c r="R186" s="103"/>
    </row>
    <row r="187" spans="1:18" ht="18" customHeight="1" x14ac:dyDescent="0.35">
      <c r="A187" s="96">
        <v>4</v>
      </c>
      <c r="B187" s="177" t="s">
        <v>527</v>
      </c>
      <c r="C187" s="93" t="s">
        <v>139</v>
      </c>
      <c r="D187" s="93" t="s">
        <v>528</v>
      </c>
      <c r="E187" s="94" t="s">
        <v>78</v>
      </c>
      <c r="F187" s="94" t="s">
        <v>136</v>
      </c>
      <c r="G187" s="95">
        <v>0.02</v>
      </c>
      <c r="H187" s="95">
        <v>16.2</v>
      </c>
      <c r="I187" s="126" t="s">
        <v>93</v>
      </c>
      <c r="J187" s="127">
        <v>1</v>
      </c>
      <c r="K187" s="97">
        <v>14</v>
      </c>
      <c r="L187" s="127">
        <v>1</v>
      </c>
      <c r="M187" s="128">
        <v>226.79999999999998</v>
      </c>
      <c r="N187" s="124">
        <v>20</v>
      </c>
      <c r="O187" s="98"/>
      <c r="P187" s="75" t="s">
        <v>157</v>
      </c>
      <c r="Q187" s="103">
        <v>16.2</v>
      </c>
      <c r="R187" s="180"/>
    </row>
    <row r="188" spans="1:18" ht="18" customHeight="1" x14ac:dyDescent="0.35">
      <c r="A188" s="96">
        <v>5</v>
      </c>
      <c r="B188" s="177" t="s">
        <v>527</v>
      </c>
      <c r="C188" s="93" t="s">
        <v>139</v>
      </c>
      <c r="D188" s="93" t="s">
        <v>528</v>
      </c>
      <c r="E188" s="94" t="s">
        <v>78</v>
      </c>
      <c r="F188" s="94" t="s">
        <v>123</v>
      </c>
      <c r="G188" s="95">
        <v>0.02</v>
      </c>
      <c r="H188" s="95">
        <v>3.7</v>
      </c>
      <c r="I188" s="126" t="s">
        <v>93</v>
      </c>
      <c r="J188" s="127">
        <v>2</v>
      </c>
      <c r="K188" s="97">
        <v>14</v>
      </c>
      <c r="L188" s="127">
        <v>2</v>
      </c>
      <c r="M188" s="128">
        <v>207.20000000000002</v>
      </c>
      <c r="N188" s="124">
        <v>20</v>
      </c>
      <c r="O188" s="98"/>
      <c r="P188" s="75" t="s">
        <v>157</v>
      </c>
      <c r="Q188" s="103">
        <v>14.8</v>
      </c>
      <c r="R188" s="103"/>
    </row>
    <row r="189" spans="1:18" ht="18" customHeight="1" x14ac:dyDescent="0.35">
      <c r="A189" s="96">
        <v>6</v>
      </c>
      <c r="B189" s="177" t="s">
        <v>527</v>
      </c>
      <c r="C189" s="93" t="s">
        <v>139</v>
      </c>
      <c r="D189" s="93" t="s">
        <v>528</v>
      </c>
      <c r="E189" s="94" t="s">
        <v>75</v>
      </c>
      <c r="F189" s="94" t="s">
        <v>136</v>
      </c>
      <c r="G189" s="95">
        <v>0.02</v>
      </c>
      <c r="H189" s="95">
        <v>2</v>
      </c>
      <c r="I189" s="126" t="s">
        <v>93</v>
      </c>
      <c r="J189" s="127">
        <v>2</v>
      </c>
      <c r="K189" s="97">
        <v>14</v>
      </c>
      <c r="L189" s="127">
        <v>1</v>
      </c>
      <c r="M189" s="128">
        <v>56</v>
      </c>
      <c r="N189" s="124">
        <v>20</v>
      </c>
      <c r="O189" s="98"/>
      <c r="P189" s="75" t="s">
        <v>157</v>
      </c>
      <c r="Q189" s="103">
        <v>4</v>
      </c>
      <c r="R189" s="180"/>
    </row>
    <row r="190" spans="1:18" ht="18" customHeight="1" x14ac:dyDescent="0.35">
      <c r="A190" s="96">
        <v>7</v>
      </c>
      <c r="B190" s="177" t="s">
        <v>527</v>
      </c>
      <c r="C190" s="93" t="s">
        <v>139</v>
      </c>
      <c r="D190" s="93" t="s">
        <v>528</v>
      </c>
      <c r="E190" s="94" t="s">
        <v>75</v>
      </c>
      <c r="F190" s="94" t="s">
        <v>123</v>
      </c>
      <c r="G190" s="95">
        <v>0.02</v>
      </c>
      <c r="H190" s="95">
        <v>3.7</v>
      </c>
      <c r="I190" s="126" t="s">
        <v>93</v>
      </c>
      <c r="J190" s="127">
        <v>2</v>
      </c>
      <c r="K190" s="97">
        <v>14</v>
      </c>
      <c r="L190" s="127">
        <v>2</v>
      </c>
      <c r="M190" s="128">
        <v>207.20000000000002</v>
      </c>
      <c r="N190" s="124">
        <v>20</v>
      </c>
      <c r="O190" s="98"/>
      <c r="P190" s="75" t="s">
        <v>157</v>
      </c>
      <c r="Q190" s="103">
        <v>14.8</v>
      </c>
      <c r="R190" s="180"/>
    </row>
    <row r="191" spans="1:18" ht="18" customHeight="1" x14ac:dyDescent="0.35">
      <c r="A191" s="96">
        <v>8</v>
      </c>
      <c r="B191" s="177" t="s">
        <v>527</v>
      </c>
      <c r="C191" s="93" t="s">
        <v>139</v>
      </c>
      <c r="D191" s="93" t="s">
        <v>528</v>
      </c>
      <c r="E191" s="94" t="s">
        <v>247</v>
      </c>
      <c r="F191" s="94" t="s">
        <v>136</v>
      </c>
      <c r="G191" s="95">
        <v>0.02</v>
      </c>
      <c r="H191" s="95">
        <v>3.65</v>
      </c>
      <c r="I191" s="126" t="s">
        <v>93</v>
      </c>
      <c r="J191" s="127">
        <v>2</v>
      </c>
      <c r="K191" s="97">
        <v>14</v>
      </c>
      <c r="L191" s="127">
        <v>1</v>
      </c>
      <c r="M191" s="128">
        <v>102.2</v>
      </c>
      <c r="N191" s="124">
        <v>20</v>
      </c>
      <c r="O191" s="184"/>
      <c r="P191" s="75" t="s">
        <v>157</v>
      </c>
      <c r="Q191" s="103">
        <v>7.3</v>
      </c>
      <c r="R191" s="103"/>
    </row>
    <row r="192" spans="1:18" ht="18" customHeight="1" x14ac:dyDescent="0.35">
      <c r="A192" s="96">
        <v>9</v>
      </c>
      <c r="B192" s="177" t="s">
        <v>527</v>
      </c>
      <c r="C192" s="93" t="s">
        <v>139</v>
      </c>
      <c r="D192" s="93" t="s">
        <v>528</v>
      </c>
      <c r="E192" s="94" t="s">
        <v>247</v>
      </c>
      <c r="F192" s="94" t="s">
        <v>123</v>
      </c>
      <c r="G192" s="95">
        <v>0.02</v>
      </c>
      <c r="H192" s="95">
        <v>3.6</v>
      </c>
      <c r="I192" s="126" t="s">
        <v>93</v>
      </c>
      <c r="J192" s="127">
        <v>2</v>
      </c>
      <c r="K192" s="97">
        <v>14</v>
      </c>
      <c r="L192" s="127">
        <v>1</v>
      </c>
      <c r="M192" s="128">
        <v>100.8</v>
      </c>
      <c r="N192" s="124">
        <v>20</v>
      </c>
      <c r="O192" s="98"/>
      <c r="P192" s="75" t="s">
        <v>157</v>
      </c>
      <c r="Q192" s="103">
        <v>7.2</v>
      </c>
      <c r="R192" s="180"/>
    </row>
    <row r="193" spans="1:18" ht="18" customHeight="1" x14ac:dyDescent="0.35">
      <c r="A193" s="96">
        <v>10</v>
      </c>
      <c r="B193" s="177" t="s">
        <v>527</v>
      </c>
      <c r="C193" s="93" t="s">
        <v>139</v>
      </c>
      <c r="D193" s="93" t="s">
        <v>528</v>
      </c>
      <c r="E193" s="94" t="s">
        <v>371</v>
      </c>
      <c r="F193" s="94" t="s">
        <v>136</v>
      </c>
      <c r="G193" s="95">
        <v>0.02</v>
      </c>
      <c r="H193" s="95">
        <v>12.3</v>
      </c>
      <c r="I193" s="126" t="s">
        <v>93</v>
      </c>
      <c r="J193" s="127">
        <v>2</v>
      </c>
      <c r="K193" s="97">
        <v>14</v>
      </c>
      <c r="L193" s="127">
        <v>1</v>
      </c>
      <c r="M193" s="128">
        <v>344.40000000000003</v>
      </c>
      <c r="N193" s="124">
        <v>20</v>
      </c>
      <c r="O193" s="98"/>
      <c r="P193" s="75" t="s">
        <v>157</v>
      </c>
      <c r="Q193" s="103">
        <v>24.6</v>
      </c>
      <c r="R193" s="103"/>
    </row>
    <row r="194" spans="1:18" ht="18" customHeight="1" x14ac:dyDescent="0.35">
      <c r="A194" s="96">
        <v>11</v>
      </c>
      <c r="B194" s="177" t="s">
        <v>527</v>
      </c>
      <c r="C194" s="93" t="s">
        <v>139</v>
      </c>
      <c r="D194" s="93" t="s">
        <v>528</v>
      </c>
      <c r="E194" s="94" t="s">
        <v>371</v>
      </c>
      <c r="F194" s="94" t="s">
        <v>123</v>
      </c>
      <c r="G194" s="95">
        <v>0.02</v>
      </c>
      <c r="H194" s="95">
        <v>3.6</v>
      </c>
      <c r="I194" s="126" t="s">
        <v>93</v>
      </c>
      <c r="J194" s="127">
        <v>2</v>
      </c>
      <c r="K194" s="97">
        <v>14</v>
      </c>
      <c r="L194" s="127">
        <v>1</v>
      </c>
      <c r="M194" s="128">
        <v>100.8</v>
      </c>
      <c r="N194" s="124">
        <v>20</v>
      </c>
      <c r="O194" s="98"/>
      <c r="P194" s="75" t="s">
        <v>157</v>
      </c>
      <c r="Q194" s="103">
        <v>7.2</v>
      </c>
      <c r="R194" s="180"/>
    </row>
    <row r="195" spans="1:18" ht="18" customHeight="1" x14ac:dyDescent="0.35">
      <c r="A195" s="96">
        <v>12</v>
      </c>
      <c r="B195" s="177" t="s">
        <v>527</v>
      </c>
      <c r="C195" s="93" t="s">
        <v>139</v>
      </c>
      <c r="D195" s="93" t="s">
        <v>528</v>
      </c>
      <c r="E195" s="94" t="s">
        <v>371</v>
      </c>
      <c r="F195" s="94" t="s">
        <v>136</v>
      </c>
      <c r="G195" s="95">
        <v>0.02</v>
      </c>
      <c r="H195" s="95">
        <v>11.3</v>
      </c>
      <c r="I195" s="126" t="s">
        <v>93</v>
      </c>
      <c r="J195" s="127">
        <v>1</v>
      </c>
      <c r="K195" s="97">
        <v>14</v>
      </c>
      <c r="L195" s="127">
        <v>1</v>
      </c>
      <c r="M195" s="128">
        <v>158.20000000000002</v>
      </c>
      <c r="N195" s="124">
        <v>20</v>
      </c>
      <c r="O195" s="98"/>
      <c r="P195" s="75" t="s">
        <v>157</v>
      </c>
      <c r="Q195" s="103">
        <v>11.3</v>
      </c>
      <c r="R195" s="103"/>
    </row>
    <row r="196" spans="1:18" ht="18" customHeight="1" x14ac:dyDescent="0.35">
      <c r="A196" s="96">
        <v>13</v>
      </c>
      <c r="B196" s="177" t="s">
        <v>527</v>
      </c>
      <c r="C196" s="93" t="s">
        <v>139</v>
      </c>
      <c r="D196" s="93" t="s">
        <v>528</v>
      </c>
      <c r="E196" s="94" t="s">
        <v>137</v>
      </c>
      <c r="F196" s="94" t="s">
        <v>136</v>
      </c>
      <c r="G196" s="95">
        <v>0.02</v>
      </c>
      <c r="H196" s="95">
        <v>11.2</v>
      </c>
      <c r="I196" s="126" t="s">
        <v>93</v>
      </c>
      <c r="J196" s="127">
        <v>1</v>
      </c>
      <c r="K196" s="97">
        <v>14</v>
      </c>
      <c r="L196" s="127">
        <v>1</v>
      </c>
      <c r="M196" s="128">
        <v>156.79999999999998</v>
      </c>
      <c r="N196" s="124">
        <v>20</v>
      </c>
      <c r="O196" s="98"/>
      <c r="P196" s="75" t="s">
        <v>157</v>
      </c>
      <c r="Q196" s="103">
        <v>11.2</v>
      </c>
      <c r="R196" s="180"/>
    </row>
    <row r="197" spans="1:18" ht="18" customHeight="1" x14ac:dyDescent="0.35">
      <c r="A197" s="96">
        <v>14</v>
      </c>
      <c r="B197" s="177" t="s">
        <v>527</v>
      </c>
      <c r="C197" s="93" t="s">
        <v>139</v>
      </c>
      <c r="D197" s="93" t="s">
        <v>528</v>
      </c>
      <c r="E197" s="94" t="s">
        <v>71</v>
      </c>
      <c r="F197" s="94" t="s">
        <v>136</v>
      </c>
      <c r="G197" s="95">
        <v>0.02</v>
      </c>
      <c r="H197" s="95">
        <v>40.799999999999997</v>
      </c>
      <c r="I197" s="126" t="s">
        <v>93</v>
      </c>
      <c r="J197" s="127">
        <v>1</v>
      </c>
      <c r="K197" s="97">
        <v>14</v>
      </c>
      <c r="L197" s="127">
        <v>1</v>
      </c>
      <c r="M197" s="128">
        <v>571.19999999999993</v>
      </c>
      <c r="N197" s="124">
        <v>20</v>
      </c>
      <c r="O197" s="98"/>
      <c r="P197" s="75" t="s">
        <v>157</v>
      </c>
      <c r="Q197" s="103">
        <v>40.799999999999997</v>
      </c>
      <c r="R197" s="180"/>
    </row>
    <row r="198" spans="1:18" ht="18" customHeight="1" x14ac:dyDescent="0.35">
      <c r="A198" s="96">
        <v>1</v>
      </c>
      <c r="B198" s="177" t="s">
        <v>531</v>
      </c>
      <c r="C198" s="93" t="s">
        <v>532</v>
      </c>
      <c r="D198" s="93" t="s">
        <v>533</v>
      </c>
      <c r="E198" s="94" t="s">
        <v>263</v>
      </c>
      <c r="F198" s="94" t="s">
        <v>534</v>
      </c>
      <c r="G198" s="95">
        <v>0.02</v>
      </c>
      <c r="H198" s="95">
        <v>3.2</v>
      </c>
      <c r="I198" s="126" t="s">
        <v>93</v>
      </c>
      <c r="J198" s="127">
        <v>1</v>
      </c>
      <c r="K198" s="97">
        <v>14</v>
      </c>
      <c r="L198" s="127">
        <v>1</v>
      </c>
      <c r="M198" s="128">
        <v>44.800000000000004</v>
      </c>
      <c r="N198" s="124">
        <v>20</v>
      </c>
      <c r="O198" s="184" t="s">
        <v>531</v>
      </c>
      <c r="P198" s="75" t="s">
        <v>157</v>
      </c>
      <c r="Q198" s="103">
        <v>3.2</v>
      </c>
      <c r="R198" s="103"/>
    </row>
    <row r="199" spans="1:18" ht="18" customHeight="1" x14ac:dyDescent="0.35">
      <c r="A199" s="96">
        <v>2</v>
      </c>
      <c r="B199" s="177" t="s">
        <v>531</v>
      </c>
      <c r="C199" s="93" t="s">
        <v>452</v>
      </c>
      <c r="D199" s="93" t="s">
        <v>533</v>
      </c>
      <c r="E199" s="94" t="s">
        <v>263</v>
      </c>
      <c r="F199" s="94" t="s">
        <v>534</v>
      </c>
      <c r="G199" s="95">
        <v>0.02</v>
      </c>
      <c r="H199" s="95">
        <v>3.2</v>
      </c>
      <c r="I199" s="126" t="s">
        <v>93</v>
      </c>
      <c r="J199" s="127">
        <v>1</v>
      </c>
      <c r="K199" s="97">
        <v>14</v>
      </c>
      <c r="L199" s="127">
        <v>1</v>
      </c>
      <c r="M199" s="128">
        <v>44.800000000000004</v>
      </c>
      <c r="N199" s="124">
        <v>20</v>
      </c>
      <c r="O199" s="98"/>
      <c r="P199" s="75" t="s">
        <v>157</v>
      </c>
      <c r="Q199" s="103">
        <v>3.2</v>
      </c>
      <c r="R199" s="180"/>
    </row>
    <row r="200" spans="1:18" ht="18" customHeight="1" x14ac:dyDescent="0.35">
      <c r="A200" s="96">
        <v>3</v>
      </c>
      <c r="B200" s="177" t="s">
        <v>531</v>
      </c>
      <c r="C200" s="93" t="s">
        <v>229</v>
      </c>
      <c r="D200" s="93" t="s">
        <v>533</v>
      </c>
      <c r="E200" s="94" t="s">
        <v>263</v>
      </c>
      <c r="F200" s="94" t="s">
        <v>534</v>
      </c>
      <c r="G200" s="95">
        <v>0.02</v>
      </c>
      <c r="H200" s="95">
        <v>3</v>
      </c>
      <c r="I200" s="126" t="s">
        <v>93</v>
      </c>
      <c r="J200" s="127">
        <v>1</v>
      </c>
      <c r="K200" s="97">
        <v>14</v>
      </c>
      <c r="L200" s="127">
        <v>1</v>
      </c>
      <c r="M200" s="128">
        <v>42</v>
      </c>
      <c r="N200" s="124">
        <v>20</v>
      </c>
      <c r="O200" s="98"/>
      <c r="P200" s="75" t="s">
        <v>157</v>
      </c>
      <c r="Q200" s="103">
        <v>3</v>
      </c>
      <c r="R200" s="103"/>
    </row>
    <row r="201" spans="1:18" ht="18" customHeight="1" x14ac:dyDescent="0.35">
      <c r="A201" s="96">
        <v>1</v>
      </c>
      <c r="B201" s="177" t="s">
        <v>535</v>
      </c>
      <c r="C201" s="93" t="s">
        <v>172</v>
      </c>
      <c r="D201" s="93" t="s">
        <v>536</v>
      </c>
      <c r="E201" s="94" t="s">
        <v>537</v>
      </c>
      <c r="F201" s="94" t="s">
        <v>534</v>
      </c>
      <c r="G201" s="95">
        <v>0.02</v>
      </c>
      <c r="H201" s="95">
        <v>2.25</v>
      </c>
      <c r="I201" s="126" t="s">
        <v>93</v>
      </c>
      <c r="J201" s="127">
        <v>2</v>
      </c>
      <c r="K201" s="97">
        <v>14</v>
      </c>
      <c r="L201" s="127">
        <v>1</v>
      </c>
      <c r="M201" s="128">
        <v>63</v>
      </c>
      <c r="N201" s="124">
        <v>20</v>
      </c>
      <c r="O201" s="184" t="s">
        <v>535</v>
      </c>
      <c r="P201" s="75" t="s">
        <v>157</v>
      </c>
      <c r="Q201" s="103">
        <v>4.5</v>
      </c>
      <c r="R201" s="103"/>
    </row>
    <row r="202" spans="1:18" ht="18" customHeight="1" x14ac:dyDescent="0.35">
      <c r="A202" s="96">
        <v>2</v>
      </c>
      <c r="B202" s="177" t="s">
        <v>535</v>
      </c>
      <c r="C202" s="93" t="s">
        <v>172</v>
      </c>
      <c r="D202" s="93" t="s">
        <v>536</v>
      </c>
      <c r="E202" s="94" t="s">
        <v>537</v>
      </c>
      <c r="F202" s="94" t="s">
        <v>534</v>
      </c>
      <c r="G202" s="95">
        <v>0.02</v>
      </c>
      <c r="H202" s="95">
        <v>0.9</v>
      </c>
      <c r="I202" s="126" t="s">
        <v>93</v>
      </c>
      <c r="J202" s="127">
        <v>2</v>
      </c>
      <c r="K202" s="97">
        <v>14</v>
      </c>
      <c r="L202" s="127">
        <v>2</v>
      </c>
      <c r="M202" s="128">
        <v>50.4</v>
      </c>
      <c r="N202" s="124">
        <v>20</v>
      </c>
      <c r="O202" s="98"/>
      <c r="P202" s="75" t="s">
        <v>157</v>
      </c>
      <c r="Q202" s="103">
        <v>3.6</v>
      </c>
      <c r="R202" s="180"/>
    </row>
    <row r="203" spans="1:18" ht="18" customHeight="1" x14ac:dyDescent="0.35">
      <c r="A203" s="96">
        <v>1</v>
      </c>
      <c r="B203" s="177" t="s">
        <v>538</v>
      </c>
      <c r="C203" s="93" t="s">
        <v>80</v>
      </c>
      <c r="D203" s="93" t="s">
        <v>539</v>
      </c>
      <c r="E203" s="94" t="s">
        <v>540</v>
      </c>
      <c r="F203" s="94" t="s">
        <v>534</v>
      </c>
      <c r="G203" s="95">
        <v>0.02</v>
      </c>
      <c r="H203" s="95">
        <v>13.2</v>
      </c>
      <c r="I203" s="126" t="s">
        <v>93</v>
      </c>
      <c r="J203" s="127">
        <v>1</v>
      </c>
      <c r="K203" s="97">
        <v>14</v>
      </c>
      <c r="L203" s="127">
        <v>1</v>
      </c>
      <c r="M203" s="128">
        <v>184.79999999999998</v>
      </c>
      <c r="N203" s="124">
        <v>20</v>
      </c>
      <c r="O203" s="184" t="s">
        <v>538</v>
      </c>
      <c r="P203" s="75" t="s">
        <v>157</v>
      </c>
      <c r="Q203" s="103">
        <v>13.2</v>
      </c>
      <c r="R203" s="103"/>
    </row>
    <row r="204" spans="1:18" ht="18" customHeight="1" x14ac:dyDescent="0.35">
      <c r="A204" s="96">
        <v>1</v>
      </c>
      <c r="B204" s="177" t="s">
        <v>541</v>
      </c>
      <c r="C204" s="93" t="s">
        <v>376</v>
      </c>
      <c r="D204" s="93" t="s">
        <v>542</v>
      </c>
      <c r="E204" s="94" t="s">
        <v>263</v>
      </c>
      <c r="F204" s="94" t="s">
        <v>534</v>
      </c>
      <c r="G204" s="95">
        <v>0.02</v>
      </c>
      <c r="H204" s="95">
        <v>3.8</v>
      </c>
      <c r="I204" s="126" t="s">
        <v>93</v>
      </c>
      <c r="J204" s="127">
        <v>1</v>
      </c>
      <c r="K204" s="97">
        <v>14</v>
      </c>
      <c r="L204" s="127">
        <v>1</v>
      </c>
      <c r="M204" s="128">
        <v>53.199999999999996</v>
      </c>
      <c r="N204" s="124">
        <v>20</v>
      </c>
      <c r="O204" s="184" t="s">
        <v>541</v>
      </c>
      <c r="P204" s="75" t="s">
        <v>157</v>
      </c>
      <c r="Q204" s="103">
        <v>3.8</v>
      </c>
      <c r="R204" s="103"/>
    </row>
    <row r="205" spans="1:18" ht="18" customHeight="1" x14ac:dyDescent="0.35">
      <c r="A205" s="96">
        <v>1</v>
      </c>
      <c r="B205" s="177" t="s">
        <v>543</v>
      </c>
      <c r="C205" s="93" t="s">
        <v>189</v>
      </c>
      <c r="D205" s="93" t="s">
        <v>544</v>
      </c>
      <c r="E205" s="94" t="s">
        <v>545</v>
      </c>
      <c r="F205" s="94" t="s">
        <v>534</v>
      </c>
      <c r="G205" s="95">
        <v>0.02</v>
      </c>
      <c r="H205" s="95">
        <v>37.700000000000003</v>
      </c>
      <c r="I205" s="126" t="s">
        <v>93</v>
      </c>
      <c r="J205" s="127">
        <v>1</v>
      </c>
      <c r="K205" s="97">
        <v>14</v>
      </c>
      <c r="L205" s="127">
        <v>1</v>
      </c>
      <c r="M205" s="128">
        <v>527.80000000000007</v>
      </c>
      <c r="N205" s="124">
        <v>20</v>
      </c>
      <c r="O205" s="184" t="s">
        <v>543</v>
      </c>
      <c r="P205" s="75" t="s">
        <v>157</v>
      </c>
      <c r="Q205" s="103">
        <v>37.700000000000003</v>
      </c>
      <c r="R205" s="103"/>
    </row>
    <row r="206" spans="1:18" ht="18" customHeight="1" x14ac:dyDescent="0.35">
      <c r="A206" s="96">
        <v>2</v>
      </c>
      <c r="B206" s="177" t="s">
        <v>543</v>
      </c>
      <c r="C206" s="93" t="s">
        <v>189</v>
      </c>
      <c r="D206" s="93" t="s">
        <v>544</v>
      </c>
      <c r="E206" s="94" t="s">
        <v>545</v>
      </c>
      <c r="F206" s="94" t="s">
        <v>534</v>
      </c>
      <c r="G206" s="95">
        <v>0.02</v>
      </c>
      <c r="H206" s="95">
        <v>5.5</v>
      </c>
      <c r="I206" s="126" t="s">
        <v>93</v>
      </c>
      <c r="J206" s="127">
        <v>1</v>
      </c>
      <c r="K206" s="97">
        <v>14</v>
      </c>
      <c r="L206" s="127">
        <v>1</v>
      </c>
      <c r="M206" s="128">
        <v>77</v>
      </c>
      <c r="N206" s="124">
        <v>20</v>
      </c>
      <c r="O206" s="98"/>
      <c r="P206" s="75" t="s">
        <v>157</v>
      </c>
      <c r="Q206" s="103">
        <v>5.5</v>
      </c>
      <c r="R206" s="180"/>
    </row>
    <row r="209" spans="1:18" ht="18" customHeight="1" x14ac:dyDescent="0.35">
      <c r="A209" s="96">
        <v>1</v>
      </c>
      <c r="B209" s="177" t="s">
        <v>664</v>
      </c>
      <c r="C209" s="93" t="s">
        <v>239</v>
      </c>
      <c r="D209" s="193" t="s">
        <v>665</v>
      </c>
      <c r="E209" s="94" t="s">
        <v>75</v>
      </c>
      <c r="F209" s="94" t="s">
        <v>666</v>
      </c>
      <c r="G209" s="187">
        <v>6.0000000000000001E-3</v>
      </c>
      <c r="H209" s="95">
        <v>5.4</v>
      </c>
      <c r="I209" s="126" t="s">
        <v>93</v>
      </c>
      <c r="J209" s="127">
        <v>2</v>
      </c>
      <c r="K209" s="97">
        <v>14</v>
      </c>
      <c r="L209" s="127">
        <v>1</v>
      </c>
      <c r="M209" s="128">
        <v>151.20000000000002</v>
      </c>
      <c r="N209" s="124">
        <v>6</v>
      </c>
      <c r="O209" s="184" t="s">
        <v>664</v>
      </c>
      <c r="P209" s="75" t="s">
        <v>157</v>
      </c>
      <c r="Q209" s="103">
        <v>10.8</v>
      </c>
      <c r="R209" s="103"/>
    </row>
    <row r="210" spans="1:18" ht="18" customHeight="1" x14ac:dyDescent="0.35">
      <c r="A210" s="96">
        <v>2</v>
      </c>
      <c r="B210" s="177" t="s">
        <v>664</v>
      </c>
      <c r="C210" s="93" t="s">
        <v>239</v>
      </c>
      <c r="D210" s="193" t="s">
        <v>665</v>
      </c>
      <c r="E210" s="94" t="s">
        <v>278</v>
      </c>
      <c r="F210" s="94" t="s">
        <v>666</v>
      </c>
      <c r="G210" s="187">
        <v>6.0000000000000001E-3</v>
      </c>
      <c r="H210" s="95">
        <v>5.4</v>
      </c>
      <c r="I210" s="126" t="s">
        <v>93</v>
      </c>
      <c r="J210" s="127">
        <v>2</v>
      </c>
      <c r="K210" s="97">
        <v>14</v>
      </c>
      <c r="L210" s="127">
        <v>1</v>
      </c>
      <c r="M210" s="128">
        <v>151.20000000000002</v>
      </c>
      <c r="N210" s="124">
        <v>6</v>
      </c>
      <c r="O210" s="98"/>
      <c r="P210" s="75" t="s">
        <v>157</v>
      </c>
      <c r="Q210" s="103">
        <v>10.8</v>
      </c>
      <c r="R210" s="180"/>
    </row>
    <row r="211" spans="1:18" ht="18" customHeight="1" x14ac:dyDescent="0.35">
      <c r="A211" s="96">
        <v>1</v>
      </c>
      <c r="B211" s="177" t="s">
        <v>667</v>
      </c>
      <c r="C211" s="93" t="s">
        <v>72</v>
      </c>
      <c r="D211" s="193" t="s">
        <v>610</v>
      </c>
      <c r="E211" s="94" t="s">
        <v>668</v>
      </c>
      <c r="F211" s="94" t="s">
        <v>534</v>
      </c>
      <c r="G211" s="95">
        <v>0.02</v>
      </c>
      <c r="H211" s="95">
        <v>3.3</v>
      </c>
      <c r="I211" s="126" t="s">
        <v>93</v>
      </c>
      <c r="J211" s="127">
        <v>1</v>
      </c>
      <c r="K211" s="97">
        <v>14</v>
      </c>
      <c r="L211" s="127">
        <v>1</v>
      </c>
      <c r="M211" s="128">
        <v>46.199999999999996</v>
      </c>
      <c r="N211" s="124">
        <v>20</v>
      </c>
      <c r="O211" s="184" t="s">
        <v>667</v>
      </c>
      <c r="P211" s="75" t="s">
        <v>157</v>
      </c>
      <c r="Q211" s="103">
        <v>3.3</v>
      </c>
      <c r="R211" s="103"/>
    </row>
    <row r="212" spans="1:18" ht="18" customHeight="1" x14ac:dyDescent="0.35">
      <c r="A212" s="96">
        <v>2</v>
      </c>
      <c r="B212" s="177" t="s">
        <v>667</v>
      </c>
      <c r="C212" s="93" t="s">
        <v>70</v>
      </c>
      <c r="D212" s="193" t="s">
        <v>610</v>
      </c>
      <c r="E212" s="94" t="s">
        <v>668</v>
      </c>
      <c r="F212" s="94" t="s">
        <v>534</v>
      </c>
      <c r="G212" s="95">
        <v>0.02</v>
      </c>
      <c r="H212" s="95">
        <v>3.3</v>
      </c>
      <c r="I212" s="126" t="s">
        <v>93</v>
      </c>
      <c r="J212" s="127">
        <v>1</v>
      </c>
      <c r="K212" s="97">
        <v>14</v>
      </c>
      <c r="L212" s="127">
        <v>1</v>
      </c>
      <c r="M212" s="128">
        <v>46.199999999999996</v>
      </c>
      <c r="N212" s="124">
        <v>20</v>
      </c>
      <c r="P212" s="75" t="s">
        <v>157</v>
      </c>
      <c r="Q212" s="103">
        <v>3.3</v>
      </c>
      <c r="R212" s="180"/>
    </row>
    <row r="213" spans="1:18" ht="18" customHeight="1" x14ac:dyDescent="0.35">
      <c r="A213" s="96">
        <v>1</v>
      </c>
      <c r="B213" s="177" t="s">
        <v>669</v>
      </c>
      <c r="C213" s="93" t="s">
        <v>80</v>
      </c>
      <c r="D213" s="193" t="s">
        <v>610</v>
      </c>
      <c r="E213" s="94" t="s">
        <v>668</v>
      </c>
      <c r="F213" s="94" t="s">
        <v>534</v>
      </c>
      <c r="G213" s="95">
        <v>0.02</v>
      </c>
      <c r="H213" s="95">
        <v>3.3</v>
      </c>
      <c r="I213" s="126" t="s">
        <v>93</v>
      </c>
      <c r="J213" s="127">
        <v>1</v>
      </c>
      <c r="K213" s="97">
        <v>14</v>
      </c>
      <c r="L213" s="127">
        <v>1</v>
      </c>
      <c r="M213" s="128">
        <v>46.199999999999996</v>
      </c>
      <c r="N213" s="124">
        <v>20</v>
      </c>
      <c r="O213" s="184" t="s">
        <v>669</v>
      </c>
      <c r="P213" s="75" t="s">
        <v>157</v>
      </c>
      <c r="Q213" s="103">
        <v>3.3</v>
      </c>
      <c r="R213" s="103"/>
    </row>
    <row r="214" spans="1:18" ht="18" customHeight="1" x14ac:dyDescent="0.35">
      <c r="A214" s="96">
        <v>2</v>
      </c>
      <c r="B214" s="177" t="s">
        <v>669</v>
      </c>
      <c r="C214" s="93" t="s">
        <v>124</v>
      </c>
      <c r="D214" s="193" t="s">
        <v>610</v>
      </c>
      <c r="E214" s="94" t="s">
        <v>668</v>
      </c>
      <c r="F214" s="94" t="s">
        <v>534</v>
      </c>
      <c r="G214" s="95">
        <v>0.02</v>
      </c>
      <c r="H214" s="95">
        <v>3.3</v>
      </c>
      <c r="I214" s="126" t="s">
        <v>93</v>
      </c>
      <c r="J214" s="127">
        <v>1</v>
      </c>
      <c r="K214" s="97">
        <v>14</v>
      </c>
      <c r="L214" s="127">
        <v>1</v>
      </c>
      <c r="M214" s="128">
        <v>46.199999999999996</v>
      </c>
      <c r="N214" s="124">
        <v>20</v>
      </c>
      <c r="O214" s="98"/>
      <c r="P214" s="75" t="s">
        <v>157</v>
      </c>
      <c r="Q214" s="103">
        <v>3.3</v>
      </c>
      <c r="R214" s="180"/>
    </row>
    <row r="215" spans="1:18" ht="18" customHeight="1" x14ac:dyDescent="0.35">
      <c r="A215" s="96">
        <v>1</v>
      </c>
      <c r="B215" s="185" t="s">
        <v>670</v>
      </c>
      <c r="C215" s="93" t="s">
        <v>448</v>
      </c>
      <c r="D215" s="193" t="s">
        <v>671</v>
      </c>
      <c r="E215" s="94" t="s">
        <v>545</v>
      </c>
      <c r="F215" s="94" t="s">
        <v>534</v>
      </c>
      <c r="G215" s="95">
        <v>0.02</v>
      </c>
      <c r="H215" s="95">
        <v>11.6</v>
      </c>
      <c r="I215" s="126" t="s">
        <v>93</v>
      </c>
      <c r="J215" s="127">
        <v>2</v>
      </c>
      <c r="K215" s="97">
        <v>14</v>
      </c>
      <c r="L215" s="127">
        <v>1</v>
      </c>
      <c r="M215" s="128">
        <v>324.8</v>
      </c>
      <c r="N215" s="124">
        <v>20</v>
      </c>
      <c r="O215" s="188" t="s">
        <v>670</v>
      </c>
      <c r="P215" s="75" t="s">
        <v>157</v>
      </c>
      <c r="Q215" s="103">
        <v>23.2</v>
      </c>
      <c r="R215" s="103"/>
    </row>
    <row r="216" spans="1:18" ht="18" customHeight="1" x14ac:dyDescent="0.35">
      <c r="A216" s="96">
        <v>2</v>
      </c>
      <c r="B216" s="185" t="s">
        <v>670</v>
      </c>
      <c r="C216" s="93" t="s">
        <v>448</v>
      </c>
      <c r="D216" s="193" t="s">
        <v>671</v>
      </c>
      <c r="E216" s="94" t="s">
        <v>545</v>
      </c>
      <c r="F216" s="94" t="s">
        <v>534</v>
      </c>
      <c r="G216" s="95">
        <v>0.02</v>
      </c>
      <c r="H216" s="95">
        <v>3.2</v>
      </c>
      <c r="I216" s="126" t="s">
        <v>93</v>
      </c>
      <c r="J216" s="127">
        <v>2</v>
      </c>
      <c r="K216" s="97">
        <v>14</v>
      </c>
      <c r="L216" s="127">
        <v>2</v>
      </c>
      <c r="M216" s="128">
        <v>179.20000000000002</v>
      </c>
      <c r="N216" s="124">
        <v>20</v>
      </c>
      <c r="O216" s="98"/>
      <c r="P216" s="75" t="s">
        <v>157</v>
      </c>
      <c r="Q216" s="103">
        <v>12.8</v>
      </c>
      <c r="R216" s="180"/>
    </row>
    <row r="217" spans="1:18" ht="18" customHeight="1" x14ac:dyDescent="0.35">
      <c r="A217" s="96">
        <v>3</v>
      </c>
      <c r="B217" s="185" t="s">
        <v>670</v>
      </c>
      <c r="C217" s="93" t="s">
        <v>448</v>
      </c>
      <c r="D217" s="193" t="s">
        <v>671</v>
      </c>
      <c r="E217" s="94" t="s">
        <v>672</v>
      </c>
      <c r="F217" s="94" t="s">
        <v>666</v>
      </c>
      <c r="G217" s="95">
        <v>0.01</v>
      </c>
      <c r="H217" s="95">
        <v>5.58</v>
      </c>
      <c r="I217" s="126" t="s">
        <v>93</v>
      </c>
      <c r="J217" s="127">
        <v>2</v>
      </c>
      <c r="K217" s="97">
        <v>14</v>
      </c>
      <c r="L217" s="127">
        <v>3</v>
      </c>
      <c r="M217" s="128">
        <v>468.72</v>
      </c>
      <c r="N217" s="124">
        <v>10</v>
      </c>
      <c r="O217" s="98"/>
      <c r="P217" s="75" t="s">
        <v>157</v>
      </c>
      <c r="Q217" s="103">
        <v>33.480000000000004</v>
      </c>
      <c r="R217" s="180"/>
    </row>
    <row r="218" spans="1:18" ht="18" customHeight="1" x14ac:dyDescent="0.35">
      <c r="A218" s="96">
        <v>1</v>
      </c>
      <c r="B218" s="177" t="s">
        <v>673</v>
      </c>
      <c r="C218" s="93" t="s">
        <v>454</v>
      </c>
      <c r="D218" s="193" t="s">
        <v>674</v>
      </c>
      <c r="E218" s="94" t="s">
        <v>545</v>
      </c>
      <c r="F218" s="94" t="s">
        <v>534</v>
      </c>
      <c r="G218" s="95">
        <v>0.02</v>
      </c>
      <c r="H218" s="95">
        <v>3.5</v>
      </c>
      <c r="I218" s="126" t="s">
        <v>93</v>
      </c>
      <c r="J218" s="127">
        <v>1</v>
      </c>
      <c r="K218" s="97">
        <v>14</v>
      </c>
      <c r="L218" s="127">
        <v>1</v>
      </c>
      <c r="M218" s="128">
        <v>49</v>
      </c>
      <c r="N218" s="124">
        <v>20</v>
      </c>
      <c r="O218" s="184" t="s">
        <v>673</v>
      </c>
      <c r="P218" s="75" t="s">
        <v>67</v>
      </c>
      <c r="Q218" s="103">
        <v>3.5</v>
      </c>
      <c r="R218" s="103"/>
    </row>
    <row r="219" spans="1:18" ht="18" customHeight="1" x14ac:dyDescent="0.35">
      <c r="A219" s="96">
        <v>2</v>
      </c>
      <c r="B219" s="177" t="s">
        <v>673</v>
      </c>
      <c r="C219" s="93" t="s">
        <v>454</v>
      </c>
      <c r="D219" s="193" t="s">
        <v>674</v>
      </c>
      <c r="E219" s="94" t="s">
        <v>545</v>
      </c>
      <c r="F219" s="94" t="s">
        <v>534</v>
      </c>
      <c r="G219" s="95">
        <v>0.02</v>
      </c>
      <c r="H219" s="95">
        <v>7.2</v>
      </c>
      <c r="I219" s="126" t="s">
        <v>93</v>
      </c>
      <c r="J219" s="127">
        <v>1</v>
      </c>
      <c r="K219" s="97">
        <v>14</v>
      </c>
      <c r="L219" s="127">
        <v>2</v>
      </c>
      <c r="M219" s="128">
        <v>201.6</v>
      </c>
      <c r="N219" s="124">
        <v>20</v>
      </c>
      <c r="O219" s="98"/>
      <c r="P219" s="75" t="s">
        <v>67</v>
      </c>
      <c r="Q219" s="103">
        <v>14.4</v>
      </c>
      <c r="R219" s="180"/>
    </row>
    <row r="220" spans="1:18" ht="18" customHeight="1" x14ac:dyDescent="0.35">
      <c r="A220" s="96">
        <v>1</v>
      </c>
      <c r="B220" s="177" t="s">
        <v>595</v>
      </c>
      <c r="C220" s="93" t="s">
        <v>129</v>
      </c>
      <c r="D220" s="193" t="s">
        <v>596</v>
      </c>
      <c r="E220" s="94" t="s">
        <v>675</v>
      </c>
      <c r="F220" s="94" t="s">
        <v>534</v>
      </c>
      <c r="G220" s="95">
        <v>0.02</v>
      </c>
      <c r="H220" s="95">
        <v>3</v>
      </c>
      <c r="I220" s="126" t="s">
        <v>93</v>
      </c>
      <c r="J220" s="127">
        <v>2</v>
      </c>
      <c r="K220" s="97">
        <v>14</v>
      </c>
      <c r="L220" s="127">
        <v>1</v>
      </c>
      <c r="M220" s="128">
        <v>84</v>
      </c>
      <c r="N220" s="124">
        <v>20</v>
      </c>
      <c r="O220" s="184" t="s">
        <v>595</v>
      </c>
      <c r="P220" s="75" t="s">
        <v>157</v>
      </c>
      <c r="Q220" s="103">
        <v>6</v>
      </c>
      <c r="R220" s="103"/>
    </row>
    <row r="221" spans="1:18" ht="18" customHeight="1" x14ac:dyDescent="0.35">
      <c r="A221" s="96">
        <v>2</v>
      </c>
      <c r="B221" s="177" t="s">
        <v>595</v>
      </c>
      <c r="C221" s="93" t="s">
        <v>129</v>
      </c>
      <c r="D221" s="193" t="s">
        <v>596</v>
      </c>
      <c r="E221" s="94" t="s">
        <v>675</v>
      </c>
      <c r="F221" s="94" t="s">
        <v>534</v>
      </c>
      <c r="G221" s="95">
        <v>0.02</v>
      </c>
      <c r="H221" s="95">
        <v>3</v>
      </c>
      <c r="I221" s="126" t="s">
        <v>93</v>
      </c>
      <c r="J221" s="127">
        <v>1</v>
      </c>
      <c r="K221" s="97">
        <v>14</v>
      </c>
      <c r="L221" s="127">
        <v>1</v>
      </c>
      <c r="M221" s="128">
        <v>42</v>
      </c>
      <c r="N221" s="124">
        <v>20</v>
      </c>
      <c r="O221" s="98"/>
      <c r="P221" s="75" t="s">
        <v>157</v>
      </c>
      <c r="Q221" s="103">
        <v>3</v>
      </c>
      <c r="R221" s="180"/>
    </row>
    <row r="222" spans="1:18" ht="18" customHeight="1" x14ac:dyDescent="0.35">
      <c r="A222" s="96">
        <v>3</v>
      </c>
      <c r="B222" s="177" t="s">
        <v>595</v>
      </c>
      <c r="C222" s="93" t="s">
        <v>129</v>
      </c>
      <c r="D222" s="193" t="s">
        <v>596</v>
      </c>
      <c r="E222" s="94" t="s">
        <v>668</v>
      </c>
      <c r="F222" s="94" t="s">
        <v>534</v>
      </c>
      <c r="G222" s="95">
        <v>0.02</v>
      </c>
      <c r="H222" s="95">
        <v>5.5</v>
      </c>
      <c r="I222" s="126" t="s">
        <v>93</v>
      </c>
      <c r="J222" s="127">
        <v>2</v>
      </c>
      <c r="K222" s="97">
        <v>14</v>
      </c>
      <c r="L222" s="127">
        <v>2</v>
      </c>
      <c r="M222" s="128">
        <v>308</v>
      </c>
      <c r="N222" s="124">
        <v>20</v>
      </c>
      <c r="O222" s="184"/>
      <c r="P222" s="75" t="s">
        <v>157</v>
      </c>
      <c r="Q222" s="103">
        <v>22</v>
      </c>
      <c r="R222" s="103"/>
    </row>
    <row r="223" spans="1:18" ht="18" customHeight="1" x14ac:dyDescent="0.35">
      <c r="A223" s="96">
        <v>4</v>
      </c>
      <c r="B223" s="177" t="s">
        <v>595</v>
      </c>
      <c r="C223" s="93" t="s">
        <v>129</v>
      </c>
      <c r="D223" s="193" t="s">
        <v>596</v>
      </c>
      <c r="E223" s="94" t="s">
        <v>676</v>
      </c>
      <c r="F223" s="94" t="s">
        <v>534</v>
      </c>
      <c r="G223" s="95">
        <v>0.02</v>
      </c>
      <c r="H223" s="95">
        <v>12.4</v>
      </c>
      <c r="I223" s="126" t="s">
        <v>93</v>
      </c>
      <c r="J223" s="127">
        <v>2</v>
      </c>
      <c r="K223" s="97">
        <v>14</v>
      </c>
      <c r="L223" s="127">
        <v>1</v>
      </c>
      <c r="M223" s="128">
        <v>347.2</v>
      </c>
      <c r="N223" s="124">
        <v>20</v>
      </c>
      <c r="O223" s="98"/>
      <c r="P223" s="75" t="s">
        <v>157</v>
      </c>
      <c r="Q223" s="103">
        <v>24.8</v>
      </c>
      <c r="R223" s="180"/>
    </row>
    <row r="224" spans="1:18" ht="18" customHeight="1" x14ac:dyDescent="0.35">
      <c r="A224" s="96">
        <v>5</v>
      </c>
      <c r="B224" s="177" t="s">
        <v>595</v>
      </c>
      <c r="C224" s="93" t="s">
        <v>129</v>
      </c>
      <c r="D224" s="193" t="s">
        <v>596</v>
      </c>
      <c r="E224" s="94" t="s">
        <v>676</v>
      </c>
      <c r="F224" s="94" t="s">
        <v>534</v>
      </c>
      <c r="G224" s="95">
        <v>0.02</v>
      </c>
      <c r="H224" s="95">
        <v>4.2</v>
      </c>
      <c r="I224" s="126" t="s">
        <v>93</v>
      </c>
      <c r="J224" s="127">
        <v>2</v>
      </c>
      <c r="K224" s="97">
        <v>14</v>
      </c>
      <c r="L224" s="127">
        <v>2</v>
      </c>
      <c r="M224" s="128">
        <v>235.20000000000002</v>
      </c>
      <c r="N224" s="124">
        <v>20</v>
      </c>
      <c r="O224" s="98"/>
      <c r="P224" s="75" t="s">
        <v>157</v>
      </c>
      <c r="Q224" s="103">
        <v>16.8</v>
      </c>
      <c r="R224" s="180"/>
    </row>
    <row r="225" spans="1:18" ht="18" customHeight="1" x14ac:dyDescent="0.35">
      <c r="A225" s="96">
        <v>1</v>
      </c>
      <c r="B225" s="177" t="s">
        <v>677</v>
      </c>
      <c r="C225" s="93" t="s">
        <v>187</v>
      </c>
      <c r="D225" s="193" t="s">
        <v>602</v>
      </c>
      <c r="E225" s="94" t="s">
        <v>668</v>
      </c>
      <c r="F225" s="94" t="s">
        <v>534</v>
      </c>
      <c r="G225" s="95">
        <v>0.02</v>
      </c>
      <c r="H225" s="95">
        <v>3.5</v>
      </c>
      <c r="I225" s="126" t="s">
        <v>93</v>
      </c>
      <c r="J225" s="127">
        <v>1</v>
      </c>
      <c r="K225" s="97">
        <v>14</v>
      </c>
      <c r="L225" s="127">
        <v>1</v>
      </c>
      <c r="M225" s="128">
        <v>49</v>
      </c>
      <c r="N225" s="124">
        <v>20</v>
      </c>
      <c r="O225" s="184" t="s">
        <v>677</v>
      </c>
      <c r="P225" s="75" t="s">
        <v>157</v>
      </c>
      <c r="Q225" s="103">
        <v>3.5</v>
      </c>
      <c r="R225" s="103"/>
    </row>
    <row r="226" spans="1:18" ht="18" customHeight="1" x14ac:dyDescent="0.35">
      <c r="A226" s="96">
        <v>2</v>
      </c>
      <c r="B226" s="177" t="s">
        <v>677</v>
      </c>
      <c r="C226" s="93" t="s">
        <v>186</v>
      </c>
      <c r="D226" s="193" t="s">
        <v>602</v>
      </c>
      <c r="E226" s="94" t="s">
        <v>668</v>
      </c>
      <c r="F226" s="94" t="s">
        <v>534</v>
      </c>
      <c r="G226" s="95">
        <v>0.02</v>
      </c>
      <c r="H226" s="95">
        <v>3.5</v>
      </c>
      <c r="I226" s="126" t="s">
        <v>93</v>
      </c>
      <c r="J226" s="127">
        <v>1</v>
      </c>
      <c r="K226" s="97">
        <v>14</v>
      </c>
      <c r="L226" s="127">
        <v>1</v>
      </c>
      <c r="M226" s="128">
        <v>49</v>
      </c>
      <c r="N226" s="124">
        <v>20</v>
      </c>
      <c r="O226" s="98"/>
      <c r="P226" s="75" t="s">
        <v>157</v>
      </c>
      <c r="Q226" s="103">
        <v>3.5</v>
      </c>
      <c r="R226" s="180"/>
    </row>
    <row r="227" spans="1:18" ht="18" customHeight="1" x14ac:dyDescent="0.35">
      <c r="A227" s="96">
        <v>3</v>
      </c>
      <c r="B227" s="177" t="s">
        <v>677</v>
      </c>
      <c r="C227" s="93" t="s">
        <v>120</v>
      </c>
      <c r="D227" s="193" t="s">
        <v>602</v>
      </c>
      <c r="E227" s="94" t="s">
        <v>668</v>
      </c>
      <c r="F227" s="94" t="s">
        <v>534</v>
      </c>
      <c r="G227" s="95">
        <v>0.02</v>
      </c>
      <c r="H227" s="95">
        <v>3.5</v>
      </c>
      <c r="I227" s="126" t="s">
        <v>93</v>
      </c>
      <c r="J227" s="127">
        <v>1</v>
      </c>
      <c r="K227" s="97">
        <v>14</v>
      </c>
      <c r="L227" s="127">
        <v>1</v>
      </c>
      <c r="M227" s="128">
        <v>49</v>
      </c>
      <c r="N227" s="124">
        <v>20</v>
      </c>
      <c r="O227" s="98"/>
      <c r="P227" s="75" t="s">
        <v>157</v>
      </c>
      <c r="Q227" s="103">
        <v>3.5</v>
      </c>
      <c r="R227" s="180"/>
    </row>
    <row r="228" spans="1:18" ht="18" customHeight="1" x14ac:dyDescent="0.35">
      <c r="A228" s="96">
        <v>1</v>
      </c>
      <c r="B228" s="177" t="s">
        <v>678</v>
      </c>
      <c r="C228" s="93" t="s">
        <v>607</v>
      </c>
      <c r="D228" s="193" t="s">
        <v>602</v>
      </c>
      <c r="E228" s="94" t="s">
        <v>668</v>
      </c>
      <c r="F228" s="94" t="s">
        <v>534</v>
      </c>
      <c r="G228" s="95">
        <v>0.02</v>
      </c>
      <c r="H228" s="95">
        <v>3.5</v>
      </c>
      <c r="I228" s="126" t="s">
        <v>93</v>
      </c>
      <c r="J228" s="127">
        <v>1</v>
      </c>
      <c r="K228" s="97">
        <v>14</v>
      </c>
      <c r="L228" s="127">
        <v>1</v>
      </c>
      <c r="M228" s="128">
        <v>49</v>
      </c>
      <c r="N228" s="124">
        <v>20</v>
      </c>
      <c r="O228" s="184" t="s">
        <v>678</v>
      </c>
      <c r="P228" s="75" t="s">
        <v>157</v>
      </c>
      <c r="Q228" s="103">
        <v>3.5</v>
      </c>
      <c r="R228" s="103"/>
    </row>
    <row r="229" spans="1:18" ht="18" customHeight="1" x14ac:dyDescent="0.35">
      <c r="A229" s="96">
        <v>2</v>
      </c>
      <c r="B229" s="177" t="s">
        <v>678</v>
      </c>
      <c r="C229" s="93" t="s">
        <v>608</v>
      </c>
      <c r="D229" s="193" t="s">
        <v>602</v>
      </c>
      <c r="E229" s="94" t="s">
        <v>668</v>
      </c>
      <c r="F229" s="94" t="s">
        <v>534</v>
      </c>
      <c r="G229" s="95">
        <v>0.02</v>
      </c>
      <c r="H229" s="95">
        <v>3.5</v>
      </c>
      <c r="I229" s="126" t="s">
        <v>93</v>
      </c>
      <c r="J229" s="127">
        <v>1</v>
      </c>
      <c r="K229" s="97">
        <v>14</v>
      </c>
      <c r="L229" s="127">
        <v>1</v>
      </c>
      <c r="M229" s="128">
        <v>49</v>
      </c>
      <c r="N229" s="124">
        <v>20</v>
      </c>
      <c r="O229" s="98"/>
      <c r="P229" s="75" t="s">
        <v>157</v>
      </c>
      <c r="Q229" s="103">
        <v>3.5</v>
      </c>
      <c r="R229" s="180"/>
    </row>
    <row r="230" spans="1:18" ht="18" customHeight="1" x14ac:dyDescent="0.35">
      <c r="A230" s="96">
        <v>1</v>
      </c>
      <c r="B230" s="177" t="s">
        <v>679</v>
      </c>
      <c r="C230" s="93" t="s">
        <v>178</v>
      </c>
      <c r="D230" s="193" t="s">
        <v>610</v>
      </c>
      <c r="E230" s="94" t="s">
        <v>668</v>
      </c>
      <c r="F230" s="94" t="s">
        <v>534</v>
      </c>
      <c r="G230" s="95">
        <v>0.02</v>
      </c>
      <c r="H230" s="95">
        <v>3.3</v>
      </c>
      <c r="I230" s="126" t="s">
        <v>93</v>
      </c>
      <c r="J230" s="127">
        <v>1</v>
      </c>
      <c r="K230" s="97">
        <v>14</v>
      </c>
      <c r="L230" s="127">
        <v>1</v>
      </c>
      <c r="M230" s="128">
        <v>46.199999999999996</v>
      </c>
      <c r="N230" s="124">
        <v>20</v>
      </c>
      <c r="O230" s="184" t="s">
        <v>679</v>
      </c>
      <c r="P230" s="75" t="s">
        <v>157</v>
      </c>
      <c r="Q230" s="103">
        <v>3.3</v>
      </c>
      <c r="R230" s="103"/>
    </row>
    <row r="231" spans="1:18" ht="18" customHeight="1" x14ac:dyDescent="0.35">
      <c r="A231" s="96">
        <v>2</v>
      </c>
      <c r="B231" s="177" t="s">
        <v>679</v>
      </c>
      <c r="C231" s="93" t="s">
        <v>178</v>
      </c>
      <c r="D231" s="193" t="s">
        <v>610</v>
      </c>
      <c r="E231" s="94" t="s">
        <v>668</v>
      </c>
      <c r="F231" s="94" t="s">
        <v>534</v>
      </c>
      <c r="G231" s="95">
        <v>0.02</v>
      </c>
      <c r="H231" s="95">
        <v>3.2</v>
      </c>
      <c r="I231" s="126" t="s">
        <v>93</v>
      </c>
      <c r="J231" s="127">
        <v>1</v>
      </c>
      <c r="K231" s="97">
        <v>14</v>
      </c>
      <c r="L231" s="127">
        <v>2</v>
      </c>
      <c r="M231" s="128">
        <v>89.600000000000009</v>
      </c>
      <c r="N231" s="124">
        <v>20</v>
      </c>
      <c r="O231" s="98"/>
      <c r="P231" s="75" t="s">
        <v>157</v>
      </c>
      <c r="Q231" s="103">
        <v>6.4</v>
      </c>
      <c r="R231" s="180"/>
    </row>
    <row r="232" spans="1:18" ht="18" customHeight="1" x14ac:dyDescent="0.35">
      <c r="A232" s="96">
        <v>3</v>
      </c>
      <c r="B232" s="177" t="s">
        <v>679</v>
      </c>
      <c r="C232" s="93" t="s">
        <v>285</v>
      </c>
      <c r="D232" s="193" t="s">
        <v>610</v>
      </c>
      <c r="E232" s="94" t="s">
        <v>668</v>
      </c>
      <c r="F232" s="94" t="s">
        <v>534</v>
      </c>
      <c r="G232" s="95">
        <v>0.02</v>
      </c>
      <c r="H232" s="95">
        <v>3.3</v>
      </c>
      <c r="I232" s="126" t="s">
        <v>93</v>
      </c>
      <c r="J232" s="127">
        <v>1</v>
      </c>
      <c r="K232" s="97">
        <v>14</v>
      </c>
      <c r="L232" s="127">
        <v>1</v>
      </c>
      <c r="M232" s="128">
        <v>46.199999999999996</v>
      </c>
      <c r="N232" s="124">
        <v>20</v>
      </c>
      <c r="O232" s="98"/>
      <c r="P232" s="75" t="s">
        <v>157</v>
      </c>
      <c r="Q232" s="103">
        <v>3.3</v>
      </c>
      <c r="R232" s="180"/>
    </row>
    <row r="233" spans="1:18" ht="18" customHeight="1" x14ac:dyDescent="0.35">
      <c r="A233" s="96">
        <v>4</v>
      </c>
      <c r="B233" s="177" t="s">
        <v>679</v>
      </c>
      <c r="C233" s="93" t="s">
        <v>285</v>
      </c>
      <c r="D233" s="193" t="s">
        <v>610</v>
      </c>
      <c r="E233" s="94" t="s">
        <v>668</v>
      </c>
      <c r="F233" s="94" t="s">
        <v>534</v>
      </c>
      <c r="G233" s="95">
        <v>0.02</v>
      </c>
      <c r="H233" s="95">
        <v>3.2</v>
      </c>
      <c r="I233" s="126" t="s">
        <v>93</v>
      </c>
      <c r="J233" s="127">
        <v>1</v>
      </c>
      <c r="K233" s="97">
        <v>14</v>
      </c>
      <c r="L233" s="127">
        <v>2</v>
      </c>
      <c r="M233" s="128">
        <v>89.600000000000009</v>
      </c>
      <c r="N233" s="124">
        <v>20</v>
      </c>
      <c r="O233" s="98"/>
      <c r="P233" s="75" t="s">
        <v>157</v>
      </c>
      <c r="Q233" s="103">
        <v>6.4</v>
      </c>
      <c r="R233" s="180"/>
    </row>
    <row r="234" spans="1:18" ht="18" customHeight="1" x14ac:dyDescent="0.35">
      <c r="A234" s="96">
        <v>1</v>
      </c>
      <c r="B234" s="177" t="s">
        <v>680</v>
      </c>
      <c r="C234" s="93" t="s">
        <v>188</v>
      </c>
      <c r="D234" s="193" t="s">
        <v>610</v>
      </c>
      <c r="E234" s="94" t="s">
        <v>668</v>
      </c>
      <c r="F234" s="94" t="s">
        <v>534</v>
      </c>
      <c r="G234" s="95">
        <v>0.02</v>
      </c>
      <c r="H234" s="95">
        <v>3.3</v>
      </c>
      <c r="I234" s="126" t="s">
        <v>93</v>
      </c>
      <c r="J234" s="127">
        <v>1</v>
      </c>
      <c r="K234" s="97">
        <v>14</v>
      </c>
      <c r="L234" s="127">
        <v>1</v>
      </c>
      <c r="M234" s="128">
        <v>46.199999999999996</v>
      </c>
      <c r="N234" s="124">
        <v>20</v>
      </c>
      <c r="O234" s="184" t="s">
        <v>680</v>
      </c>
      <c r="P234" s="75" t="s">
        <v>157</v>
      </c>
      <c r="Q234" s="103">
        <v>3.3</v>
      </c>
      <c r="R234" s="103"/>
    </row>
    <row r="235" spans="1:18" ht="18" customHeight="1" x14ac:dyDescent="0.35">
      <c r="A235" s="96">
        <v>2</v>
      </c>
      <c r="B235" s="177" t="s">
        <v>680</v>
      </c>
      <c r="C235" s="93" t="s">
        <v>188</v>
      </c>
      <c r="D235" s="193" t="s">
        <v>610</v>
      </c>
      <c r="E235" s="94" t="s">
        <v>668</v>
      </c>
      <c r="F235" s="94" t="s">
        <v>534</v>
      </c>
      <c r="G235" s="95">
        <v>0.02</v>
      </c>
      <c r="H235" s="95">
        <v>3.2</v>
      </c>
      <c r="I235" s="126" t="s">
        <v>93</v>
      </c>
      <c r="J235" s="127">
        <v>1</v>
      </c>
      <c r="K235" s="97">
        <v>14</v>
      </c>
      <c r="L235" s="127">
        <v>2</v>
      </c>
      <c r="M235" s="128">
        <v>89.600000000000009</v>
      </c>
      <c r="N235" s="124">
        <v>20</v>
      </c>
      <c r="O235" s="98"/>
      <c r="P235" s="75" t="s">
        <v>157</v>
      </c>
      <c r="Q235" s="103">
        <v>6.4</v>
      </c>
      <c r="R235" s="180"/>
    </row>
    <row r="236" spans="1:18" ht="18" customHeight="1" x14ac:dyDescent="0.35">
      <c r="A236" s="96">
        <v>3</v>
      </c>
      <c r="B236" s="177" t="s">
        <v>680</v>
      </c>
      <c r="C236" s="93" t="s">
        <v>172</v>
      </c>
      <c r="D236" s="193" t="s">
        <v>610</v>
      </c>
      <c r="E236" s="94" t="s">
        <v>668</v>
      </c>
      <c r="F236" s="94" t="s">
        <v>534</v>
      </c>
      <c r="G236" s="95">
        <v>0.02</v>
      </c>
      <c r="H236" s="95">
        <v>3.3</v>
      </c>
      <c r="I236" s="126" t="s">
        <v>93</v>
      </c>
      <c r="J236" s="127">
        <v>1</v>
      </c>
      <c r="K236" s="97">
        <v>14</v>
      </c>
      <c r="L236" s="127">
        <v>1</v>
      </c>
      <c r="M236" s="128">
        <v>46.199999999999996</v>
      </c>
      <c r="N236" s="124">
        <v>20</v>
      </c>
      <c r="O236" s="98"/>
      <c r="P236" s="75" t="s">
        <v>157</v>
      </c>
      <c r="Q236" s="103">
        <v>3.3</v>
      </c>
      <c r="R236" s="180"/>
    </row>
    <row r="237" spans="1:18" ht="18" customHeight="1" x14ac:dyDescent="0.35">
      <c r="A237" s="96">
        <v>4</v>
      </c>
      <c r="B237" s="177" t="s">
        <v>680</v>
      </c>
      <c r="C237" s="93" t="s">
        <v>172</v>
      </c>
      <c r="D237" s="193" t="s">
        <v>610</v>
      </c>
      <c r="E237" s="94" t="s">
        <v>668</v>
      </c>
      <c r="F237" s="94" t="s">
        <v>534</v>
      </c>
      <c r="G237" s="95">
        <v>0.02</v>
      </c>
      <c r="H237" s="95">
        <v>3.2</v>
      </c>
      <c r="I237" s="126" t="s">
        <v>93</v>
      </c>
      <c r="J237" s="127">
        <v>1</v>
      </c>
      <c r="K237" s="97">
        <v>14</v>
      </c>
      <c r="L237" s="127">
        <v>1</v>
      </c>
      <c r="M237" s="128">
        <v>44.800000000000004</v>
      </c>
      <c r="N237" s="124">
        <v>20</v>
      </c>
      <c r="O237" s="98"/>
      <c r="P237" s="75" t="s">
        <v>157</v>
      </c>
      <c r="Q237" s="103">
        <v>3.2</v>
      </c>
      <c r="R237" s="180"/>
    </row>
    <row r="238" spans="1:18" ht="18" customHeight="1" thickBot="1" x14ac:dyDescent="0.4">
      <c r="A238" s="42"/>
      <c r="B238" s="42"/>
      <c r="C238" s="42"/>
      <c r="D238" s="42"/>
      <c r="E238" s="78"/>
      <c r="F238" s="11"/>
      <c r="G238" s="86"/>
      <c r="H238" s="86"/>
      <c r="J238" s="80"/>
      <c r="K238" s="81"/>
      <c r="L238" s="80"/>
      <c r="N238" s="42"/>
      <c r="O238" s="113"/>
      <c r="P238" s="113"/>
    </row>
    <row r="239" spans="1:18" ht="18" customHeight="1" thickBot="1" x14ac:dyDescent="0.5">
      <c r="A239" s="42"/>
      <c r="B239" s="42"/>
      <c r="C239" s="42"/>
      <c r="D239" s="42"/>
      <c r="E239" s="78"/>
      <c r="F239" s="11"/>
      <c r="G239" s="86"/>
      <c r="H239" s="86"/>
      <c r="J239" s="80"/>
      <c r="K239" s="99" t="s">
        <v>85</v>
      </c>
      <c r="L239" s="85"/>
      <c r="M239" s="100" t="e">
        <f>SUM(M8:M238)</f>
        <v>#REF!</v>
      </c>
      <c r="N239" s="42"/>
      <c r="O239" s="113"/>
      <c r="P239" s="101" t="s">
        <v>86</v>
      </c>
      <c r="Q239" s="143">
        <f>SUBTOTAL(9,Q8:Q238)</f>
        <v>4534.9900000000016</v>
      </c>
      <c r="R239" s="108"/>
    </row>
    <row r="240" spans="1:18" ht="18" customHeight="1" thickTop="1" x14ac:dyDescent="0.35">
      <c r="A240" s="42"/>
      <c r="B240" s="42"/>
      <c r="C240" s="42"/>
      <c r="D240" s="42"/>
      <c r="E240" s="78"/>
      <c r="F240" s="11"/>
      <c r="G240" s="86"/>
      <c r="H240" s="86"/>
      <c r="J240" s="80"/>
      <c r="K240" s="81"/>
      <c r="L240" s="80"/>
      <c r="N240" s="42"/>
      <c r="O240" s="113"/>
      <c r="P240" s="113"/>
    </row>
    <row r="241" spans="1:16" ht="18" customHeight="1" x14ac:dyDescent="0.35">
      <c r="A241" s="42"/>
      <c r="B241" s="42"/>
      <c r="C241" s="42"/>
      <c r="D241" s="42"/>
      <c r="E241" s="78"/>
      <c r="F241" s="11"/>
      <c r="G241" s="86"/>
      <c r="H241" s="86"/>
      <c r="J241" s="80"/>
      <c r="K241" s="81"/>
      <c r="L241" s="80"/>
      <c r="N241" s="42"/>
      <c r="O241" s="113"/>
      <c r="P241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6C94-F04C-435E-BFAB-60280D1968D6}">
  <sheetPr>
    <pageSetUpPr fitToPage="1"/>
  </sheetPr>
  <dimension ref="A1:R16"/>
  <sheetViews>
    <sheetView zoomScale="70" zoomScaleNormal="70" workbookViewId="0">
      <selection activeCell="H1" sqref="H1:Q1048576"/>
    </sheetView>
  </sheetViews>
  <sheetFormatPr defaultRowHeight="18" customHeight="1" x14ac:dyDescent="0.35"/>
  <cols>
    <col min="1" max="1" width="5.7265625" customWidth="1"/>
    <col min="2" max="2" width="15.54296875" hidden="1" customWidth="1"/>
    <col min="3" max="3" width="12.453125" customWidth="1"/>
    <col min="4" max="4" width="22" customWidth="1"/>
    <col min="5" max="5" width="19" customWidth="1"/>
    <col min="6" max="6" width="30.81640625" customWidth="1"/>
    <col min="7" max="8" width="8.7265625" customWidth="1"/>
    <col min="9" max="10" width="8.7265625" hidden="1" customWidth="1"/>
    <col min="11" max="11" width="15.54296875" hidden="1" customWidth="1"/>
    <col min="12" max="12" width="8.7265625" hidden="1" customWidth="1"/>
    <col min="13" max="13" width="21.453125" hidden="1" customWidth="1"/>
    <col min="14" max="14" width="10.54296875" hidden="1" customWidth="1"/>
    <col min="15" max="15" width="13.453125" hidden="1" customWidth="1"/>
    <col min="16" max="16" width="13.453125" style="75" hidden="1" customWidth="1"/>
    <col min="17" max="17" width="17.26953125" customWidth="1"/>
    <col min="18" max="18" width="15.54296875" customWidth="1"/>
  </cols>
  <sheetData>
    <row r="1" spans="1:18" ht="18" customHeight="1" x14ac:dyDescent="0.45">
      <c r="A1" s="76" t="s">
        <v>53</v>
      </c>
      <c r="B1" s="76"/>
      <c r="C1" s="109"/>
      <c r="D1" s="109"/>
      <c r="E1" s="77" t="s">
        <v>54</v>
      </c>
      <c r="G1" s="110"/>
      <c r="H1" s="79"/>
      <c r="I1" s="76"/>
      <c r="J1" s="111"/>
      <c r="K1" s="112"/>
      <c r="L1" s="111"/>
      <c r="M1" s="76"/>
      <c r="N1" s="109"/>
      <c r="O1" s="113"/>
      <c r="P1" s="113"/>
      <c r="Q1" s="76"/>
      <c r="R1" s="114"/>
    </row>
    <row r="2" spans="1:18" ht="18" customHeight="1" x14ac:dyDescent="0.45">
      <c r="A2" s="76" t="s">
        <v>55</v>
      </c>
      <c r="B2" s="76"/>
      <c r="C2" s="109"/>
      <c r="D2" s="109"/>
      <c r="E2" s="77" t="s">
        <v>56</v>
      </c>
      <c r="G2" s="110"/>
      <c r="H2" s="79"/>
      <c r="I2" s="76"/>
      <c r="J2" s="111"/>
      <c r="K2" s="112"/>
      <c r="L2" s="111"/>
      <c r="M2" s="76"/>
      <c r="N2" s="109"/>
      <c r="O2" s="113"/>
      <c r="P2" s="113"/>
      <c r="Q2" s="76"/>
      <c r="R2" s="114"/>
    </row>
    <row r="3" spans="1:18" ht="18" customHeight="1" x14ac:dyDescent="0.45">
      <c r="A3" s="76" t="s">
        <v>87</v>
      </c>
      <c r="B3" s="76"/>
      <c r="C3" s="109"/>
      <c r="D3" s="109"/>
      <c r="E3" s="82" t="s">
        <v>57</v>
      </c>
      <c r="G3" s="110"/>
      <c r="H3" s="79"/>
      <c r="I3" s="76"/>
      <c r="J3" s="111"/>
      <c r="K3" s="112"/>
      <c r="L3" s="111"/>
      <c r="M3" s="76"/>
      <c r="N3" s="109"/>
      <c r="O3" s="113"/>
      <c r="P3" s="113"/>
      <c r="Q3" s="76"/>
      <c r="R3" s="114"/>
    </row>
    <row r="4" spans="1:18" ht="18" customHeight="1" x14ac:dyDescent="0.45">
      <c r="A4" s="76"/>
      <c r="B4" s="76"/>
      <c r="C4" s="109"/>
      <c r="D4" s="109"/>
      <c r="E4" s="115"/>
      <c r="F4" s="76"/>
      <c r="G4" s="79"/>
      <c r="H4" s="79"/>
      <c r="I4" s="79"/>
      <c r="J4" s="111"/>
      <c r="K4" s="112"/>
      <c r="L4" s="111"/>
      <c r="M4" s="76"/>
      <c r="N4" s="109"/>
      <c r="O4" s="113"/>
      <c r="P4" s="113"/>
      <c r="Q4" s="76"/>
      <c r="R4" s="114"/>
    </row>
    <row r="5" spans="1:18" ht="18" customHeight="1" x14ac:dyDescent="0.45">
      <c r="A5" s="83"/>
      <c r="B5" s="83"/>
      <c r="C5" s="116"/>
      <c r="D5" s="116"/>
      <c r="E5" s="84"/>
      <c r="F5" s="117"/>
      <c r="G5" s="79"/>
      <c r="H5" s="79"/>
      <c r="I5" s="79"/>
      <c r="J5" s="111"/>
      <c r="K5" s="112"/>
      <c r="L5" s="111"/>
      <c r="M5" s="76"/>
      <c r="N5" s="109"/>
      <c r="O5" s="113"/>
      <c r="P5" s="113"/>
      <c r="Q5" s="76"/>
      <c r="R5" s="114"/>
    </row>
    <row r="6" spans="1:18" ht="18" customHeight="1" x14ac:dyDescent="0.5">
      <c r="A6" s="204" t="s">
        <v>88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109"/>
      <c r="O6" s="113"/>
      <c r="P6" s="113"/>
      <c r="Q6" s="76"/>
      <c r="R6" s="114"/>
    </row>
    <row r="7" spans="1:18" ht="18" customHeight="1" thickBot="1" x14ac:dyDescent="0.4">
      <c r="A7" s="42"/>
      <c r="B7" s="42"/>
      <c r="C7" s="42"/>
      <c r="D7" s="42"/>
      <c r="E7" s="78"/>
      <c r="F7" s="11"/>
      <c r="G7" s="86"/>
      <c r="H7" s="86"/>
      <c r="J7" s="80"/>
      <c r="K7" s="81"/>
      <c r="L7" s="80"/>
      <c r="N7" s="42"/>
      <c r="O7" s="113"/>
      <c r="P7" s="113"/>
      <c r="R7" s="103"/>
    </row>
    <row r="8" spans="1:18" ht="45.65" customHeight="1" thickBot="1" x14ac:dyDescent="0.4">
      <c r="A8" s="118" t="s">
        <v>36</v>
      </c>
      <c r="B8" s="118" t="s">
        <v>127</v>
      </c>
      <c r="C8" s="87" t="s">
        <v>58</v>
      </c>
      <c r="D8" s="88" t="s">
        <v>59</v>
      </c>
      <c r="E8" s="119" t="s">
        <v>60</v>
      </c>
      <c r="F8" s="118" t="s">
        <v>89</v>
      </c>
      <c r="G8" s="205" t="s">
        <v>90</v>
      </c>
      <c r="H8" s="206"/>
      <c r="I8" s="207"/>
      <c r="J8" s="120" t="s">
        <v>61</v>
      </c>
      <c r="K8" s="121" t="s">
        <v>62</v>
      </c>
      <c r="L8" s="122" t="s">
        <v>63</v>
      </c>
      <c r="M8" s="89" t="s">
        <v>64</v>
      </c>
      <c r="N8" s="90"/>
      <c r="O8" s="123"/>
      <c r="P8" s="91" t="s">
        <v>65</v>
      </c>
      <c r="Q8" s="92" t="s">
        <v>66</v>
      </c>
      <c r="R8" s="75" t="s">
        <v>4</v>
      </c>
    </row>
    <row r="9" spans="1:18" ht="18" customHeight="1" x14ac:dyDescent="0.35">
      <c r="A9" s="42"/>
      <c r="B9" s="42"/>
      <c r="C9" s="42"/>
      <c r="D9" s="42"/>
      <c r="E9" s="78"/>
      <c r="F9" s="11"/>
      <c r="G9" s="86"/>
      <c r="H9" s="86"/>
      <c r="J9" s="80"/>
      <c r="K9" s="81"/>
      <c r="L9" s="80"/>
      <c r="N9" s="42"/>
      <c r="O9" s="113"/>
      <c r="P9" s="113"/>
    </row>
    <row r="10" spans="1:18" ht="18" customHeight="1" x14ac:dyDescent="0.35">
      <c r="A10" s="93">
        <v>1</v>
      </c>
      <c r="B10" s="145" t="s">
        <v>117</v>
      </c>
      <c r="C10" s="93" t="s">
        <v>82</v>
      </c>
      <c r="D10" s="93" t="s">
        <v>116</v>
      </c>
      <c r="E10" s="94" t="s">
        <v>83</v>
      </c>
      <c r="F10" s="94" t="s">
        <v>92</v>
      </c>
      <c r="G10" s="95">
        <v>0.03</v>
      </c>
      <c r="H10" s="95">
        <v>20</v>
      </c>
      <c r="I10" s="126" t="s">
        <v>93</v>
      </c>
      <c r="J10" s="127">
        <v>1</v>
      </c>
      <c r="K10" s="97">
        <v>20</v>
      </c>
      <c r="L10" s="127">
        <v>1</v>
      </c>
      <c r="M10" s="128">
        <f t="shared" ref="M10:M12" si="0">H10*J10*K10*L10</f>
        <v>400</v>
      </c>
      <c r="N10" s="124">
        <f t="shared" ref="N10:N12" si="1">G10*1000</f>
        <v>30</v>
      </c>
      <c r="O10" s="98" t="s">
        <v>117</v>
      </c>
      <c r="P10" s="129" t="s">
        <v>67</v>
      </c>
      <c r="Q10" s="103">
        <f t="shared" ref="Q10:Q12" si="2">J10*L10*H10</f>
        <v>20</v>
      </c>
      <c r="R10" s="103"/>
    </row>
    <row r="11" spans="1:18" ht="18" customHeight="1" x14ac:dyDescent="0.35">
      <c r="A11" s="93">
        <f t="shared" ref="A11:A12" si="3">A10+1</f>
        <v>2</v>
      </c>
      <c r="B11" s="145" t="s">
        <v>117</v>
      </c>
      <c r="C11" s="93" t="s">
        <v>82</v>
      </c>
      <c r="D11" s="93" t="s">
        <v>116</v>
      </c>
      <c r="E11" s="94" t="s">
        <v>83</v>
      </c>
      <c r="F11" s="94" t="s">
        <v>92</v>
      </c>
      <c r="G11" s="95">
        <v>0.03</v>
      </c>
      <c r="H11" s="95">
        <v>6.5</v>
      </c>
      <c r="I11" s="126" t="s">
        <v>93</v>
      </c>
      <c r="J11" s="127">
        <v>1</v>
      </c>
      <c r="K11" s="97">
        <v>20</v>
      </c>
      <c r="L11" s="127">
        <v>2</v>
      </c>
      <c r="M11" s="128">
        <f t="shared" si="0"/>
        <v>260</v>
      </c>
      <c r="N11" s="124">
        <f t="shared" si="1"/>
        <v>30</v>
      </c>
      <c r="O11" s="98"/>
      <c r="P11" s="129" t="s">
        <v>67</v>
      </c>
      <c r="Q11" s="103">
        <f t="shared" si="2"/>
        <v>13</v>
      </c>
      <c r="R11" s="103"/>
    </row>
    <row r="12" spans="1:18" ht="18" customHeight="1" x14ac:dyDescent="0.35">
      <c r="A12" s="93">
        <f t="shared" si="3"/>
        <v>3</v>
      </c>
      <c r="B12" s="145" t="s">
        <v>117</v>
      </c>
      <c r="C12" s="93" t="s">
        <v>82</v>
      </c>
      <c r="D12" s="93" t="s">
        <v>116</v>
      </c>
      <c r="E12" s="94" t="s">
        <v>84</v>
      </c>
      <c r="F12" s="94" t="s">
        <v>92</v>
      </c>
      <c r="G12" s="95">
        <v>0.03</v>
      </c>
      <c r="H12" s="95">
        <v>3</v>
      </c>
      <c r="I12" s="126" t="s">
        <v>93</v>
      </c>
      <c r="J12" s="127">
        <v>2</v>
      </c>
      <c r="K12" s="97">
        <v>20</v>
      </c>
      <c r="L12" s="127">
        <v>1</v>
      </c>
      <c r="M12" s="128">
        <f t="shared" si="0"/>
        <v>120</v>
      </c>
      <c r="N12" s="124">
        <f t="shared" si="1"/>
        <v>30</v>
      </c>
      <c r="O12" s="125"/>
      <c r="P12" s="129" t="s">
        <v>67</v>
      </c>
      <c r="Q12" s="103">
        <f t="shared" si="2"/>
        <v>6</v>
      </c>
      <c r="R12" s="103"/>
    </row>
    <row r="13" spans="1:18" ht="18" customHeight="1" thickBot="1" x14ac:dyDescent="0.4">
      <c r="A13" s="42"/>
      <c r="B13" s="42"/>
      <c r="C13" s="42"/>
      <c r="D13" s="42"/>
      <c r="E13" s="78"/>
      <c r="F13" s="11"/>
      <c r="G13" s="86"/>
      <c r="H13" s="86"/>
      <c r="J13" s="80"/>
      <c r="K13" s="81"/>
      <c r="L13" s="80"/>
      <c r="N13" s="42"/>
      <c r="O13" s="113"/>
      <c r="P13" s="113"/>
    </row>
    <row r="14" spans="1:18" ht="18" customHeight="1" thickBot="1" x14ac:dyDescent="0.5">
      <c r="A14" s="42"/>
      <c r="B14" s="42"/>
      <c r="C14" s="42"/>
      <c r="D14" s="42"/>
      <c r="E14" s="78"/>
      <c r="F14" s="11"/>
      <c r="G14" s="86"/>
      <c r="H14" s="86"/>
      <c r="J14" s="80"/>
      <c r="K14" s="99" t="s">
        <v>85</v>
      </c>
      <c r="L14" s="85"/>
      <c r="M14" s="100">
        <f>SUM(M8:M13)</f>
        <v>780</v>
      </c>
      <c r="N14" s="42"/>
      <c r="O14" s="113"/>
      <c r="P14" s="101" t="s">
        <v>86</v>
      </c>
      <c r="Q14" s="143">
        <f>SUBTOTAL(9,Q8:Q13)</f>
        <v>39</v>
      </c>
      <c r="R14" s="108"/>
    </row>
    <row r="15" spans="1:18" ht="18" customHeight="1" thickTop="1" x14ac:dyDescent="0.35">
      <c r="A15" s="42"/>
      <c r="B15" s="42"/>
      <c r="C15" s="42"/>
      <c r="D15" s="42"/>
      <c r="E15" s="78"/>
      <c r="F15" s="11"/>
      <c r="G15" s="86"/>
      <c r="H15" s="86"/>
      <c r="J15" s="80"/>
      <c r="K15" s="81"/>
      <c r="L15" s="80"/>
      <c r="N15" s="42"/>
      <c r="O15" s="113"/>
      <c r="P15" s="113"/>
    </row>
    <row r="16" spans="1:18" ht="18" customHeight="1" x14ac:dyDescent="0.35">
      <c r="A16" s="42"/>
      <c r="B16" s="42"/>
      <c r="C16" s="42"/>
      <c r="D16" s="42"/>
      <c r="E16" s="78"/>
      <c r="F16" s="11"/>
      <c r="G16" s="86"/>
      <c r="H16" s="86"/>
      <c r="J16" s="80"/>
      <c r="K16" s="81"/>
      <c r="L16" s="80"/>
      <c r="N16" s="42"/>
      <c r="O16" s="113"/>
      <c r="P16" s="113"/>
    </row>
  </sheetData>
  <autoFilter ref="A8:R9" xr:uid="{112C1BF8-F030-44E0-BA85-300F5DF9E2E9}">
    <filterColumn colId="6" showButton="0"/>
    <filterColumn colId="7" showButton="0"/>
  </autoFilter>
  <mergeCells count="2">
    <mergeCell ref="A6:M6"/>
    <mergeCell ref="G8:I8"/>
  </mergeCells>
  <phoneticPr fontId="12" type="noConversion"/>
  <pageMargins left="0.2" right="0.2" top="0.75" bottom="0.75" header="0.3" footer="0.3"/>
  <pageSetup paperSize="9" scale="96" fitToHeight="0" orientation="landscape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FE26-FB3C-410B-83B6-1E79B9190D0E}">
  <sheetPr>
    <pageSetUpPr fitToPage="1"/>
  </sheetPr>
  <dimension ref="A1:X63"/>
  <sheetViews>
    <sheetView topLeftCell="A33" zoomScale="85" zoomScaleNormal="85" workbookViewId="0">
      <selection activeCell="N33" sqref="N1:V1048576"/>
    </sheetView>
  </sheetViews>
  <sheetFormatPr defaultRowHeight="18" customHeight="1" x14ac:dyDescent="0.35"/>
  <cols>
    <col min="1" max="1" width="4.54296875" customWidth="1"/>
    <col min="2" max="2" width="14.81640625" hidden="1" customWidth="1"/>
    <col min="3" max="3" width="9.5429687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32</v>
      </c>
      <c r="B10" s="145" t="s">
        <v>281</v>
      </c>
      <c r="C10" s="163">
        <v>2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234</v>
      </c>
      <c r="I10" s="95"/>
      <c r="J10" s="171">
        <v>1.9625000000000003E-3</v>
      </c>
      <c r="K10" s="95"/>
      <c r="L10" s="95"/>
      <c r="M10" s="160"/>
      <c r="N10" s="160"/>
      <c r="O10" s="96">
        <v>1</v>
      </c>
      <c r="P10" s="97">
        <v>14</v>
      </c>
      <c r="Q10" s="96">
        <v>1</v>
      </c>
      <c r="R10" s="161">
        <v>14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36</v>
      </c>
      <c r="B11" s="145" t="s">
        <v>281</v>
      </c>
      <c r="C11" s="163">
        <v>4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234</v>
      </c>
      <c r="I11" s="95"/>
      <c r="J11" s="160"/>
      <c r="K11" s="95" t="s">
        <v>248</v>
      </c>
      <c r="L11" s="95"/>
      <c r="M11" s="160"/>
      <c r="N11" s="160"/>
      <c r="O11" s="96">
        <v>1</v>
      </c>
      <c r="P11" s="97">
        <v>14</v>
      </c>
      <c r="Q11" s="96">
        <v>1</v>
      </c>
      <c r="R11" s="161">
        <v>14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37</v>
      </c>
      <c r="B12" s="145" t="s">
        <v>281</v>
      </c>
      <c r="C12" s="163">
        <v>5</v>
      </c>
      <c r="D12" s="93" t="s">
        <v>120</v>
      </c>
      <c r="E12" s="170" t="s">
        <v>121</v>
      </c>
      <c r="F12" s="94" t="s">
        <v>282</v>
      </c>
      <c r="G12" s="94" t="s">
        <v>233</v>
      </c>
      <c r="H12" s="95" t="s">
        <v>234</v>
      </c>
      <c r="I12" s="95"/>
      <c r="J12" s="160"/>
      <c r="K12" s="95" t="s">
        <v>248</v>
      </c>
      <c r="L12" s="95"/>
      <c r="M12" s="160"/>
      <c r="N12" s="160"/>
      <c r="O12" s="96">
        <v>1</v>
      </c>
      <c r="P12" s="97">
        <v>14</v>
      </c>
      <c r="Q12" s="96">
        <v>1</v>
      </c>
      <c r="R12" s="161">
        <v>14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42</v>
      </c>
      <c r="B13" s="145" t="s">
        <v>281</v>
      </c>
      <c r="C13" s="163">
        <v>10</v>
      </c>
      <c r="D13" s="93" t="s">
        <v>120</v>
      </c>
      <c r="E13" s="170" t="s">
        <v>121</v>
      </c>
      <c r="F13" s="94" t="s">
        <v>282</v>
      </c>
      <c r="G13" s="94" t="s">
        <v>233</v>
      </c>
      <c r="H13" s="95" t="s">
        <v>234</v>
      </c>
      <c r="I13" s="95"/>
      <c r="J13" s="160"/>
      <c r="K13" s="95" t="s">
        <v>248</v>
      </c>
      <c r="L13" s="95"/>
      <c r="M13" s="160"/>
      <c r="N13" s="160"/>
      <c r="O13" s="96">
        <v>1</v>
      </c>
      <c r="P13" s="97">
        <v>14</v>
      </c>
      <c r="Q13" s="96">
        <v>1</v>
      </c>
      <c r="R13" s="161">
        <v>14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34</v>
      </c>
      <c r="B14" s="145" t="s">
        <v>306</v>
      </c>
      <c r="C14" s="163">
        <v>2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234</v>
      </c>
      <c r="I14" s="95"/>
      <c r="J14" s="160"/>
      <c r="K14" s="95" t="s">
        <v>248</v>
      </c>
      <c r="L14" s="95"/>
      <c r="M14" s="160"/>
      <c r="N14" s="160"/>
      <c r="O14" s="96">
        <v>1</v>
      </c>
      <c r="P14" s="97">
        <v>14</v>
      </c>
      <c r="Q14" s="96">
        <v>1</v>
      </c>
      <c r="R14" s="161">
        <v>14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100</v>
      </c>
      <c r="B15" s="145" t="s">
        <v>311</v>
      </c>
      <c r="C15" s="163">
        <v>68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234</v>
      </c>
      <c r="I15" s="95"/>
      <c r="J15" s="160"/>
      <c r="K15" s="95" t="s">
        <v>248</v>
      </c>
      <c r="L15" s="95"/>
      <c r="M15" s="160"/>
      <c r="N15" s="160"/>
      <c r="O15" s="96">
        <v>1</v>
      </c>
      <c r="P15" s="97">
        <v>14</v>
      </c>
      <c r="Q15" s="96">
        <v>1</v>
      </c>
      <c r="R15" s="161">
        <v>14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103</v>
      </c>
      <c r="B16" s="145" t="s">
        <v>311</v>
      </c>
      <c r="C16" s="163">
        <v>71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234</v>
      </c>
      <c r="I16" s="95"/>
      <c r="J16" s="171"/>
      <c r="K16" s="95" t="s">
        <v>248</v>
      </c>
      <c r="L16" s="95"/>
      <c r="M16" s="160"/>
      <c r="N16" s="160"/>
      <c r="O16" s="96">
        <v>1</v>
      </c>
      <c r="P16" s="97">
        <v>14</v>
      </c>
      <c r="Q16" s="96">
        <v>1</v>
      </c>
      <c r="R16" s="161">
        <v>14</v>
      </c>
      <c r="S16" s="148"/>
      <c r="T16" s="148"/>
      <c r="U16" s="75" t="s">
        <v>157</v>
      </c>
      <c r="V16" s="103">
        <v>1</v>
      </c>
    </row>
    <row r="17" spans="1:22" ht="18" customHeight="1" x14ac:dyDescent="0.35">
      <c r="A17" s="93">
        <v>111</v>
      </c>
      <c r="B17" s="145" t="s">
        <v>311</v>
      </c>
      <c r="C17" s="163">
        <v>79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234</v>
      </c>
      <c r="I17" s="95"/>
      <c r="J17" s="160"/>
      <c r="K17" s="95" t="s">
        <v>248</v>
      </c>
      <c r="L17" s="95"/>
      <c r="M17" s="160"/>
      <c r="N17" s="160"/>
      <c r="O17" s="96">
        <v>1</v>
      </c>
      <c r="P17" s="97">
        <v>14</v>
      </c>
      <c r="Q17" s="96">
        <v>1</v>
      </c>
      <c r="R17" s="161">
        <v>14</v>
      </c>
      <c r="S17" s="148"/>
      <c r="T17" s="148"/>
      <c r="U17" s="75" t="s">
        <v>157</v>
      </c>
      <c r="V17" s="103">
        <v>1</v>
      </c>
    </row>
    <row r="20" spans="1:22" ht="18" customHeight="1" x14ac:dyDescent="0.35">
      <c r="A20" s="93">
        <v>2</v>
      </c>
      <c r="B20" s="145" t="s">
        <v>427</v>
      </c>
      <c r="C20" s="163">
        <v>2</v>
      </c>
      <c r="D20" s="93" t="s">
        <v>133</v>
      </c>
      <c r="E20" s="93" t="s">
        <v>402</v>
      </c>
      <c r="F20" s="94" t="s">
        <v>403</v>
      </c>
      <c r="G20" s="94" t="s">
        <v>233</v>
      </c>
      <c r="H20" s="95" t="s">
        <v>234</v>
      </c>
      <c r="I20" s="95"/>
      <c r="J20" s="160"/>
      <c r="K20" s="95" t="s">
        <v>248</v>
      </c>
      <c r="L20" s="95"/>
      <c r="M20" s="160"/>
      <c r="N20" s="160"/>
      <c r="O20" s="96">
        <v>2</v>
      </c>
      <c r="P20" s="97">
        <v>14</v>
      </c>
      <c r="Q20" s="96">
        <v>1</v>
      </c>
      <c r="R20" s="161">
        <v>28</v>
      </c>
      <c r="S20" s="148"/>
      <c r="T20" s="164"/>
      <c r="U20" s="75" t="s">
        <v>69</v>
      </c>
      <c r="V20" s="149">
        <v>2</v>
      </c>
    </row>
    <row r="21" spans="1:22" ht="18" customHeight="1" x14ac:dyDescent="0.35">
      <c r="A21" s="93">
        <v>3</v>
      </c>
      <c r="B21" s="145" t="s">
        <v>427</v>
      </c>
      <c r="C21" s="163">
        <v>3</v>
      </c>
      <c r="D21" s="93" t="s">
        <v>133</v>
      </c>
      <c r="E21" s="93" t="s">
        <v>402</v>
      </c>
      <c r="F21" s="94" t="s">
        <v>404</v>
      </c>
      <c r="G21" s="94" t="s">
        <v>233</v>
      </c>
      <c r="H21" s="95" t="s">
        <v>234</v>
      </c>
      <c r="I21" s="95"/>
      <c r="J21" s="171"/>
      <c r="K21" s="95" t="s">
        <v>248</v>
      </c>
      <c r="L21" s="95"/>
      <c r="M21" s="160"/>
      <c r="N21" s="160"/>
      <c r="O21" s="96">
        <v>2</v>
      </c>
      <c r="P21" s="97">
        <v>14</v>
      </c>
      <c r="Q21" s="96">
        <v>3</v>
      </c>
      <c r="R21" s="161">
        <v>84</v>
      </c>
      <c r="S21" s="148"/>
      <c r="T21" s="164"/>
      <c r="U21" s="75" t="s">
        <v>69</v>
      </c>
      <c r="V21" s="149">
        <v>6</v>
      </c>
    </row>
    <row r="22" spans="1:22" ht="18" customHeight="1" x14ac:dyDescent="0.35">
      <c r="A22" s="93">
        <v>8</v>
      </c>
      <c r="B22" s="145" t="s">
        <v>427</v>
      </c>
      <c r="C22" s="163">
        <v>8</v>
      </c>
      <c r="D22" s="93" t="s">
        <v>133</v>
      </c>
      <c r="E22" s="93" t="s">
        <v>402</v>
      </c>
      <c r="F22" s="94" t="s">
        <v>406</v>
      </c>
      <c r="G22" s="94" t="s">
        <v>233</v>
      </c>
      <c r="H22" s="95" t="s">
        <v>234</v>
      </c>
      <c r="I22" s="95"/>
      <c r="J22" s="171"/>
      <c r="K22" s="95" t="s">
        <v>248</v>
      </c>
      <c r="L22" s="95"/>
      <c r="M22" s="160"/>
      <c r="N22" s="160"/>
      <c r="O22" s="96">
        <v>2</v>
      </c>
      <c r="P22" s="97">
        <v>14</v>
      </c>
      <c r="Q22" s="96">
        <v>2</v>
      </c>
      <c r="R22" s="161">
        <v>56</v>
      </c>
      <c r="S22" s="148"/>
      <c r="T22" s="164"/>
      <c r="U22" s="75" t="s">
        <v>69</v>
      </c>
      <c r="V22" s="149">
        <v>4</v>
      </c>
    </row>
    <row r="23" spans="1:22" ht="18" customHeight="1" x14ac:dyDescent="0.35">
      <c r="A23" s="93">
        <v>12</v>
      </c>
      <c r="B23" s="145" t="s">
        <v>427</v>
      </c>
      <c r="C23" s="163">
        <v>12</v>
      </c>
      <c r="D23" s="93" t="s">
        <v>133</v>
      </c>
      <c r="E23" s="93" t="s">
        <v>402</v>
      </c>
      <c r="F23" s="94" t="s">
        <v>406</v>
      </c>
      <c r="G23" s="94" t="s">
        <v>233</v>
      </c>
      <c r="H23" s="95" t="s">
        <v>234</v>
      </c>
      <c r="I23" s="95"/>
      <c r="J23" s="160"/>
      <c r="K23" s="95" t="s">
        <v>248</v>
      </c>
      <c r="L23" s="95"/>
      <c r="M23" s="160"/>
      <c r="N23" s="160"/>
      <c r="O23" s="96">
        <v>2</v>
      </c>
      <c r="P23" s="97">
        <v>14</v>
      </c>
      <c r="Q23" s="96">
        <v>2</v>
      </c>
      <c r="R23" s="161">
        <v>56</v>
      </c>
      <c r="S23" s="148"/>
      <c r="T23" s="164"/>
      <c r="U23" s="75" t="s">
        <v>69</v>
      </c>
      <c r="V23" s="149">
        <v>4</v>
      </c>
    </row>
    <row r="24" spans="1:22" ht="18" customHeight="1" x14ac:dyDescent="0.35">
      <c r="A24" s="93">
        <v>19</v>
      </c>
      <c r="B24" s="145" t="s">
        <v>427</v>
      </c>
      <c r="C24" s="163">
        <v>19</v>
      </c>
      <c r="D24" s="93" t="s">
        <v>133</v>
      </c>
      <c r="E24" s="93" t="s">
        <v>402</v>
      </c>
      <c r="F24" s="94" t="s">
        <v>406</v>
      </c>
      <c r="G24" s="94" t="s">
        <v>233</v>
      </c>
      <c r="H24" s="95" t="s">
        <v>234</v>
      </c>
      <c r="I24" s="95"/>
      <c r="J24" s="160"/>
      <c r="K24" s="95" t="s">
        <v>248</v>
      </c>
      <c r="L24" s="95"/>
      <c r="M24" s="160"/>
      <c r="N24" s="160"/>
      <c r="O24" s="96">
        <v>2</v>
      </c>
      <c r="P24" s="97">
        <v>14</v>
      </c>
      <c r="Q24" s="96">
        <v>3</v>
      </c>
      <c r="R24" s="161">
        <v>84</v>
      </c>
      <c r="S24" s="148"/>
      <c r="T24" s="164"/>
      <c r="U24" s="75" t="s">
        <v>69</v>
      </c>
      <c r="V24" s="149">
        <v>6</v>
      </c>
    </row>
    <row r="25" spans="1:22" ht="18" customHeight="1" x14ac:dyDescent="0.35">
      <c r="A25" s="93">
        <v>11</v>
      </c>
      <c r="B25" s="145" t="s">
        <v>428</v>
      </c>
      <c r="C25" s="163">
        <v>9</v>
      </c>
      <c r="D25" s="93" t="s">
        <v>187</v>
      </c>
      <c r="E25" s="93" t="s">
        <v>399</v>
      </c>
      <c r="F25" s="94" t="s">
        <v>430</v>
      </c>
      <c r="G25" s="94" t="s">
        <v>233</v>
      </c>
      <c r="H25" s="95" t="s">
        <v>422</v>
      </c>
      <c r="I25" s="95"/>
      <c r="J25" s="178">
        <v>4.9062500000000007E-4</v>
      </c>
      <c r="K25" s="95"/>
      <c r="L25" s="95"/>
      <c r="M25" s="160"/>
      <c r="N25" s="160"/>
      <c r="O25" s="96">
        <v>2</v>
      </c>
      <c r="P25" s="97">
        <v>14</v>
      </c>
      <c r="Q25" s="96">
        <v>1</v>
      </c>
      <c r="R25" s="161">
        <v>28</v>
      </c>
      <c r="S25" s="148"/>
      <c r="T25" s="164"/>
      <c r="U25" s="75" t="s">
        <v>69</v>
      </c>
      <c r="V25" s="149">
        <v>2</v>
      </c>
    </row>
    <row r="26" spans="1:22" ht="18" customHeight="1" x14ac:dyDescent="0.35">
      <c r="A26" s="93">
        <v>16</v>
      </c>
      <c r="B26" s="145" t="s">
        <v>428</v>
      </c>
      <c r="C26" s="163">
        <v>13</v>
      </c>
      <c r="D26" s="93" t="s">
        <v>187</v>
      </c>
      <c r="E26" s="93" t="s">
        <v>399</v>
      </c>
      <c r="F26" s="94" t="s">
        <v>430</v>
      </c>
      <c r="G26" s="94" t="s">
        <v>233</v>
      </c>
      <c r="H26" s="95" t="s">
        <v>422</v>
      </c>
      <c r="I26" s="95"/>
      <c r="J26" s="178">
        <v>4.9062500000000007E-4</v>
      </c>
      <c r="K26" s="95"/>
      <c r="L26" s="95"/>
      <c r="M26" s="160"/>
      <c r="N26" s="160"/>
      <c r="O26" s="96">
        <v>2</v>
      </c>
      <c r="P26" s="97">
        <v>14</v>
      </c>
      <c r="Q26" s="96">
        <v>1</v>
      </c>
      <c r="R26" s="161">
        <v>28</v>
      </c>
      <c r="S26" s="148"/>
      <c r="T26" s="164"/>
      <c r="U26" s="75" t="s">
        <v>69</v>
      </c>
      <c r="V26" s="149">
        <v>2</v>
      </c>
    </row>
    <row r="27" spans="1:22" ht="18" customHeight="1" x14ac:dyDescent="0.35">
      <c r="A27" s="93">
        <v>19</v>
      </c>
      <c r="B27" s="145" t="s">
        <v>428</v>
      </c>
      <c r="C27" s="163">
        <v>15</v>
      </c>
      <c r="D27" s="93" t="s">
        <v>187</v>
      </c>
      <c r="E27" s="93" t="s">
        <v>399</v>
      </c>
      <c r="F27" s="94" t="s">
        <v>430</v>
      </c>
      <c r="G27" s="94" t="s">
        <v>233</v>
      </c>
      <c r="H27" s="95" t="s">
        <v>234</v>
      </c>
      <c r="I27" s="95"/>
      <c r="J27" s="160"/>
      <c r="K27" s="95" t="s">
        <v>248</v>
      </c>
      <c r="L27" s="95"/>
      <c r="M27" s="160"/>
      <c r="N27" s="160"/>
      <c r="O27" s="96">
        <v>2</v>
      </c>
      <c r="P27" s="97">
        <v>14</v>
      </c>
      <c r="Q27" s="96">
        <v>1</v>
      </c>
      <c r="R27" s="161">
        <v>28</v>
      </c>
      <c r="S27" s="148"/>
      <c r="T27" s="164"/>
      <c r="U27" s="75" t="s">
        <v>69</v>
      </c>
      <c r="V27" s="149">
        <v>2</v>
      </c>
    </row>
    <row r="28" spans="1:22" ht="18" customHeight="1" x14ac:dyDescent="0.35">
      <c r="A28" s="93">
        <v>25</v>
      </c>
      <c r="B28" s="145" t="s">
        <v>428</v>
      </c>
      <c r="C28" s="163">
        <v>21</v>
      </c>
      <c r="D28" s="93" t="s">
        <v>187</v>
      </c>
      <c r="E28" s="93" t="s">
        <v>399</v>
      </c>
      <c r="F28" s="94" t="s">
        <v>431</v>
      </c>
      <c r="G28" s="94" t="s">
        <v>233</v>
      </c>
      <c r="H28" s="95" t="s">
        <v>234</v>
      </c>
      <c r="I28" s="95"/>
      <c r="J28" s="160"/>
      <c r="K28" s="95" t="s">
        <v>248</v>
      </c>
      <c r="L28" s="95"/>
      <c r="M28" s="160"/>
      <c r="N28" s="160"/>
      <c r="O28" s="96">
        <v>1</v>
      </c>
      <c r="P28" s="97">
        <v>14</v>
      </c>
      <c r="Q28" s="96">
        <v>1</v>
      </c>
      <c r="R28" s="161">
        <v>14</v>
      </c>
      <c r="S28" s="148"/>
      <c r="T28" s="164"/>
      <c r="U28" s="75" t="s">
        <v>69</v>
      </c>
      <c r="V28" s="149">
        <v>1</v>
      </c>
    </row>
    <row r="31" spans="1:22" ht="18" customHeight="1" x14ac:dyDescent="0.35">
      <c r="A31" s="93">
        <v>1</v>
      </c>
      <c r="B31" s="145" t="s">
        <v>516</v>
      </c>
      <c r="C31" s="163">
        <v>1</v>
      </c>
      <c r="D31" s="93" t="s">
        <v>133</v>
      </c>
      <c r="E31" s="93" t="s">
        <v>517</v>
      </c>
      <c r="F31" s="94" t="s">
        <v>159</v>
      </c>
      <c r="G31" s="94" t="s">
        <v>233</v>
      </c>
      <c r="H31" s="95" t="s">
        <v>234</v>
      </c>
      <c r="I31" s="95"/>
      <c r="J31" s="160"/>
      <c r="K31" s="95" t="s">
        <v>248</v>
      </c>
      <c r="L31" s="95"/>
      <c r="M31" s="160"/>
      <c r="N31" s="160"/>
      <c r="O31" s="96">
        <v>2</v>
      </c>
      <c r="P31" s="97">
        <v>14</v>
      </c>
      <c r="Q31" s="96">
        <v>2</v>
      </c>
      <c r="R31" s="161">
        <v>56</v>
      </c>
      <c r="S31" s="148" t="s">
        <v>494</v>
      </c>
      <c r="T31" s="103" t="s">
        <v>516</v>
      </c>
      <c r="U31" s="75" t="s">
        <v>69</v>
      </c>
      <c r="V31" s="149">
        <v>4</v>
      </c>
    </row>
    <row r="32" spans="1:22" ht="18" customHeight="1" x14ac:dyDescent="0.35">
      <c r="A32" s="93">
        <v>20</v>
      </c>
      <c r="B32" s="145" t="s">
        <v>516</v>
      </c>
      <c r="C32" s="163">
        <v>20</v>
      </c>
      <c r="D32" s="93" t="s">
        <v>133</v>
      </c>
      <c r="E32" s="93" t="s">
        <v>517</v>
      </c>
      <c r="F32" s="94" t="s">
        <v>135</v>
      </c>
      <c r="G32" s="94" t="s">
        <v>233</v>
      </c>
      <c r="H32" s="95" t="s">
        <v>234</v>
      </c>
      <c r="I32" s="95"/>
      <c r="J32" s="160"/>
      <c r="K32" s="95" t="s">
        <v>248</v>
      </c>
      <c r="L32" s="95"/>
      <c r="M32" s="160"/>
      <c r="N32" s="160"/>
      <c r="O32" s="96">
        <v>2</v>
      </c>
      <c r="P32" s="97">
        <v>14</v>
      </c>
      <c r="Q32" s="96">
        <v>1</v>
      </c>
      <c r="R32" s="161">
        <v>28</v>
      </c>
      <c r="S32" s="148" t="s">
        <v>494</v>
      </c>
      <c r="T32" s="164"/>
      <c r="U32" s="75" t="s">
        <v>69</v>
      </c>
      <c r="V32" s="149">
        <v>2</v>
      </c>
    </row>
    <row r="33" spans="1:22" ht="18" customHeight="1" x14ac:dyDescent="0.35">
      <c r="A33" s="93">
        <v>21</v>
      </c>
      <c r="B33" s="145" t="s">
        <v>516</v>
      </c>
      <c r="C33" s="163">
        <v>21</v>
      </c>
      <c r="D33" s="93" t="s">
        <v>133</v>
      </c>
      <c r="E33" s="93" t="s">
        <v>517</v>
      </c>
      <c r="F33" s="94" t="s">
        <v>135</v>
      </c>
      <c r="G33" s="94" t="s">
        <v>233</v>
      </c>
      <c r="H33" s="95" t="s">
        <v>234</v>
      </c>
      <c r="I33" s="95"/>
      <c r="J33" s="160"/>
      <c r="K33" s="95" t="s">
        <v>248</v>
      </c>
      <c r="L33" s="95"/>
      <c r="M33" s="160"/>
      <c r="N33" s="160"/>
      <c r="O33" s="96">
        <v>2</v>
      </c>
      <c r="P33" s="97">
        <v>14</v>
      </c>
      <c r="Q33" s="96">
        <v>3</v>
      </c>
      <c r="R33" s="161">
        <v>84</v>
      </c>
      <c r="S33" s="148" t="s">
        <v>494</v>
      </c>
      <c r="T33" s="164"/>
      <c r="U33" s="75" t="s">
        <v>69</v>
      </c>
      <c r="V33" s="149">
        <v>6</v>
      </c>
    </row>
    <row r="34" spans="1:22" ht="18" customHeight="1" x14ac:dyDescent="0.35">
      <c r="A34" s="93">
        <v>3</v>
      </c>
      <c r="B34" s="145" t="s">
        <v>519</v>
      </c>
      <c r="C34" s="163">
        <v>28</v>
      </c>
      <c r="D34" s="93" t="s">
        <v>133</v>
      </c>
      <c r="E34" s="93" t="s">
        <v>517</v>
      </c>
      <c r="F34" s="94" t="s">
        <v>135</v>
      </c>
      <c r="G34" s="94" t="s">
        <v>233</v>
      </c>
      <c r="H34" s="95" t="s">
        <v>234</v>
      </c>
      <c r="I34" s="95"/>
      <c r="J34" s="160"/>
      <c r="K34" s="95" t="s">
        <v>248</v>
      </c>
      <c r="L34" s="95"/>
      <c r="M34" s="160"/>
      <c r="N34" s="160"/>
      <c r="O34" s="96">
        <v>2</v>
      </c>
      <c r="P34" s="97">
        <v>14</v>
      </c>
      <c r="Q34" s="96">
        <v>2</v>
      </c>
      <c r="R34" s="161">
        <v>56</v>
      </c>
      <c r="S34" s="148" t="s">
        <v>494</v>
      </c>
      <c r="T34" s="164"/>
      <c r="U34" s="75" t="s">
        <v>69</v>
      </c>
      <c r="V34" s="149">
        <v>4</v>
      </c>
    </row>
    <row r="35" spans="1:22" ht="18" customHeight="1" x14ac:dyDescent="0.35">
      <c r="A35" s="93">
        <v>15</v>
      </c>
      <c r="B35" s="145" t="s">
        <v>519</v>
      </c>
      <c r="C35" s="163">
        <v>40</v>
      </c>
      <c r="D35" s="93" t="s">
        <v>133</v>
      </c>
      <c r="E35" s="93" t="s">
        <v>517</v>
      </c>
      <c r="F35" s="94" t="s">
        <v>135</v>
      </c>
      <c r="G35" s="94" t="s">
        <v>233</v>
      </c>
      <c r="H35" s="95" t="s">
        <v>234</v>
      </c>
      <c r="I35" s="95"/>
      <c r="J35" s="178"/>
      <c r="K35" s="95" t="s">
        <v>248</v>
      </c>
      <c r="L35" s="95"/>
      <c r="M35" s="160"/>
      <c r="N35" s="160"/>
      <c r="O35" s="96">
        <v>2</v>
      </c>
      <c r="P35" s="97">
        <v>14</v>
      </c>
      <c r="Q35" s="96">
        <v>1</v>
      </c>
      <c r="R35" s="161">
        <v>28</v>
      </c>
      <c r="S35" s="148" t="s">
        <v>494</v>
      </c>
      <c r="T35" s="164"/>
      <c r="U35" s="75" t="s">
        <v>69</v>
      </c>
      <c r="V35" s="149">
        <v>2</v>
      </c>
    </row>
    <row r="38" spans="1:22" ht="18" customHeight="1" x14ac:dyDescent="0.35">
      <c r="A38" s="96">
        <v>5</v>
      </c>
      <c r="B38" s="177" t="s">
        <v>531</v>
      </c>
      <c r="C38" s="163"/>
      <c r="D38" s="93" t="s">
        <v>532</v>
      </c>
      <c r="E38" s="93" t="s">
        <v>533</v>
      </c>
      <c r="F38" s="94" t="s">
        <v>263</v>
      </c>
      <c r="G38" s="94" t="s">
        <v>233</v>
      </c>
      <c r="H38" s="95" t="s">
        <v>234</v>
      </c>
      <c r="I38" s="95"/>
      <c r="J38" s="160"/>
      <c r="K38" s="95" t="s">
        <v>248</v>
      </c>
      <c r="L38" s="95"/>
      <c r="M38" s="160"/>
      <c r="N38" s="160"/>
      <c r="O38" s="96">
        <v>1</v>
      </c>
      <c r="P38" s="97">
        <v>14</v>
      </c>
      <c r="Q38" s="96">
        <v>1</v>
      </c>
      <c r="R38" s="161">
        <v>14</v>
      </c>
      <c r="S38" s="148" t="s">
        <v>494</v>
      </c>
      <c r="T38" s="164"/>
      <c r="U38" s="75" t="s">
        <v>157</v>
      </c>
      <c r="V38" s="149">
        <v>1</v>
      </c>
    </row>
    <row r="39" spans="1:22" ht="18" customHeight="1" x14ac:dyDescent="0.35">
      <c r="A39" s="96">
        <v>12</v>
      </c>
      <c r="B39" s="177" t="s">
        <v>531</v>
      </c>
      <c r="C39" s="163"/>
      <c r="D39" s="93" t="s">
        <v>229</v>
      </c>
      <c r="E39" s="93" t="s">
        <v>533</v>
      </c>
      <c r="F39" s="94" t="s">
        <v>263</v>
      </c>
      <c r="G39" s="94" t="s">
        <v>233</v>
      </c>
      <c r="H39" s="95" t="s">
        <v>234</v>
      </c>
      <c r="I39" s="95"/>
      <c r="J39" s="160"/>
      <c r="K39" s="95" t="s">
        <v>248</v>
      </c>
      <c r="L39" s="95"/>
      <c r="M39" s="160"/>
      <c r="N39" s="160"/>
      <c r="O39" s="96">
        <v>1</v>
      </c>
      <c r="P39" s="97">
        <v>14</v>
      </c>
      <c r="Q39" s="96">
        <v>1</v>
      </c>
      <c r="R39" s="161">
        <v>14</v>
      </c>
      <c r="S39" s="148" t="s">
        <v>494</v>
      </c>
      <c r="T39" s="164"/>
      <c r="U39" s="75" t="s">
        <v>157</v>
      </c>
      <c r="V39" s="149">
        <v>1</v>
      </c>
    </row>
    <row r="40" spans="1:22" ht="18" customHeight="1" x14ac:dyDescent="0.35">
      <c r="A40" s="96">
        <v>21</v>
      </c>
      <c r="B40" s="177" t="s">
        <v>531</v>
      </c>
      <c r="C40" s="163"/>
      <c r="D40" s="93" t="s">
        <v>452</v>
      </c>
      <c r="E40" s="93" t="s">
        <v>533</v>
      </c>
      <c r="F40" s="94" t="s">
        <v>263</v>
      </c>
      <c r="G40" s="94" t="s">
        <v>233</v>
      </c>
      <c r="H40" s="95" t="s">
        <v>234</v>
      </c>
      <c r="I40" s="95"/>
      <c r="J40" s="160"/>
      <c r="K40" s="95" t="s">
        <v>248</v>
      </c>
      <c r="L40" s="95"/>
      <c r="M40" s="160"/>
      <c r="N40" s="160"/>
      <c r="O40" s="96">
        <v>1</v>
      </c>
      <c r="P40" s="97">
        <v>14</v>
      </c>
      <c r="Q40" s="96">
        <v>1</v>
      </c>
      <c r="R40" s="161">
        <v>14</v>
      </c>
      <c r="S40" s="148" t="s">
        <v>494</v>
      </c>
      <c r="T40" s="164"/>
      <c r="U40" s="75" t="s">
        <v>157</v>
      </c>
      <c r="V40" s="149">
        <v>1</v>
      </c>
    </row>
    <row r="41" spans="1:22" ht="18" customHeight="1" x14ac:dyDescent="0.35">
      <c r="A41" s="96">
        <v>8</v>
      </c>
      <c r="B41" s="177" t="s">
        <v>541</v>
      </c>
      <c r="C41" s="163"/>
      <c r="D41" s="93" t="s">
        <v>376</v>
      </c>
      <c r="E41" s="93" t="s">
        <v>542</v>
      </c>
      <c r="F41" s="94" t="s">
        <v>263</v>
      </c>
      <c r="G41" s="94" t="s">
        <v>233</v>
      </c>
      <c r="H41" s="95" t="s">
        <v>234</v>
      </c>
      <c r="I41" s="95"/>
      <c r="J41" s="160"/>
      <c r="K41" s="95" t="s">
        <v>248</v>
      </c>
      <c r="L41" s="95"/>
      <c r="M41" s="160"/>
      <c r="N41" s="160"/>
      <c r="O41" s="96">
        <v>1</v>
      </c>
      <c r="P41" s="97">
        <v>14</v>
      </c>
      <c r="Q41" s="96">
        <v>1</v>
      </c>
      <c r="R41" s="161">
        <v>14</v>
      </c>
      <c r="S41" s="148" t="s">
        <v>494</v>
      </c>
      <c r="T41" s="164"/>
      <c r="U41" s="75" t="s">
        <v>157</v>
      </c>
      <c r="V41" s="149">
        <v>1</v>
      </c>
    </row>
    <row r="44" spans="1:22" ht="18" customHeight="1" x14ac:dyDescent="0.35">
      <c r="A44" s="93">
        <v>5</v>
      </c>
      <c r="B44" s="145" t="s">
        <v>601</v>
      </c>
      <c r="C44" s="163"/>
      <c r="D44" s="93" t="s">
        <v>187</v>
      </c>
      <c r="E44" s="193" t="s">
        <v>602</v>
      </c>
      <c r="F44" s="94" t="s">
        <v>385</v>
      </c>
      <c r="G44" s="94" t="s">
        <v>233</v>
      </c>
      <c r="H44" s="95" t="s">
        <v>234</v>
      </c>
      <c r="I44" s="95"/>
      <c r="J44" s="160"/>
      <c r="K44" s="95" t="s">
        <v>248</v>
      </c>
      <c r="L44" s="95"/>
      <c r="M44" s="160"/>
      <c r="N44" s="160"/>
      <c r="O44" s="96">
        <v>1</v>
      </c>
      <c r="P44" s="97">
        <v>14</v>
      </c>
      <c r="Q44" s="96">
        <v>1</v>
      </c>
      <c r="R44" s="161">
        <v>14</v>
      </c>
      <c r="S44" s="148" t="s">
        <v>494</v>
      </c>
      <c r="U44" s="75" t="s">
        <v>157</v>
      </c>
      <c r="V44" s="149">
        <v>1</v>
      </c>
    </row>
    <row r="45" spans="1:22" ht="18" customHeight="1" x14ac:dyDescent="0.35">
      <c r="A45" s="93">
        <v>12</v>
      </c>
      <c r="B45" s="145" t="s">
        <v>601</v>
      </c>
      <c r="C45" s="163"/>
      <c r="D45" s="93" t="s">
        <v>186</v>
      </c>
      <c r="E45" s="193" t="s">
        <v>602</v>
      </c>
      <c r="F45" s="94" t="s">
        <v>385</v>
      </c>
      <c r="G45" s="94" t="s">
        <v>233</v>
      </c>
      <c r="H45" s="95" t="s">
        <v>234</v>
      </c>
      <c r="I45" s="95"/>
      <c r="J45" s="160"/>
      <c r="K45" s="95" t="s">
        <v>248</v>
      </c>
      <c r="L45" s="95"/>
      <c r="M45" s="160"/>
      <c r="N45" s="160"/>
      <c r="O45" s="96">
        <v>1</v>
      </c>
      <c r="P45" s="97">
        <v>14</v>
      </c>
      <c r="Q45" s="96">
        <v>1</v>
      </c>
      <c r="R45" s="161">
        <v>14</v>
      </c>
      <c r="S45" s="148" t="s">
        <v>494</v>
      </c>
      <c r="T45" s="164"/>
      <c r="U45" s="75" t="s">
        <v>157</v>
      </c>
      <c r="V45" s="149">
        <v>1</v>
      </c>
    </row>
    <row r="46" spans="1:22" ht="18" customHeight="1" x14ac:dyDescent="0.35">
      <c r="A46" s="93">
        <v>23</v>
      </c>
      <c r="B46" s="145" t="s">
        <v>601</v>
      </c>
      <c r="C46" s="163"/>
      <c r="D46" s="93" t="s">
        <v>120</v>
      </c>
      <c r="E46" s="193" t="s">
        <v>602</v>
      </c>
      <c r="F46" s="94" t="s">
        <v>385</v>
      </c>
      <c r="G46" s="94" t="s">
        <v>233</v>
      </c>
      <c r="H46" s="95" t="s">
        <v>234</v>
      </c>
      <c r="I46" s="95"/>
      <c r="J46" s="160"/>
      <c r="K46" s="95" t="s">
        <v>248</v>
      </c>
      <c r="L46" s="95"/>
      <c r="M46" s="160"/>
      <c r="N46" s="160"/>
      <c r="O46" s="96">
        <v>1</v>
      </c>
      <c r="P46" s="97">
        <v>14</v>
      </c>
      <c r="Q46" s="96">
        <v>1</v>
      </c>
      <c r="R46" s="161">
        <v>14</v>
      </c>
      <c r="S46" s="148" t="s">
        <v>494</v>
      </c>
      <c r="T46" s="164"/>
      <c r="U46" s="75" t="s">
        <v>157</v>
      </c>
      <c r="V46" s="149">
        <v>1</v>
      </c>
    </row>
    <row r="47" spans="1:22" ht="18" customHeight="1" x14ac:dyDescent="0.35">
      <c r="A47" s="93">
        <v>7</v>
      </c>
      <c r="B47" s="145" t="s">
        <v>606</v>
      </c>
      <c r="C47" s="163"/>
      <c r="D47" s="93" t="s">
        <v>607</v>
      </c>
      <c r="E47" s="193" t="s">
        <v>602</v>
      </c>
      <c r="F47" s="94" t="s">
        <v>385</v>
      </c>
      <c r="G47" s="94" t="s">
        <v>233</v>
      </c>
      <c r="H47" s="95" t="s">
        <v>234</v>
      </c>
      <c r="I47" s="95"/>
      <c r="J47" s="160"/>
      <c r="K47" s="95" t="s">
        <v>248</v>
      </c>
      <c r="L47" s="95"/>
      <c r="M47" s="160"/>
      <c r="N47" s="160"/>
      <c r="O47" s="96">
        <v>1</v>
      </c>
      <c r="P47" s="97">
        <v>14</v>
      </c>
      <c r="Q47" s="96">
        <v>1</v>
      </c>
      <c r="R47" s="161">
        <v>14</v>
      </c>
      <c r="S47" s="148" t="s">
        <v>494</v>
      </c>
      <c r="U47" s="75" t="s">
        <v>157</v>
      </c>
      <c r="V47" s="149">
        <v>1</v>
      </c>
    </row>
    <row r="48" spans="1:22" ht="18" customHeight="1" x14ac:dyDescent="0.35">
      <c r="A48" s="93">
        <v>14</v>
      </c>
      <c r="B48" s="145" t="s">
        <v>606</v>
      </c>
      <c r="C48" s="163"/>
      <c r="D48" s="93" t="s">
        <v>608</v>
      </c>
      <c r="E48" s="193" t="s">
        <v>602</v>
      </c>
      <c r="F48" s="94" t="s">
        <v>385</v>
      </c>
      <c r="G48" s="94" t="s">
        <v>233</v>
      </c>
      <c r="H48" s="95" t="s">
        <v>234</v>
      </c>
      <c r="I48" s="95"/>
      <c r="J48" s="160"/>
      <c r="K48" s="95" t="s">
        <v>248</v>
      </c>
      <c r="L48" s="95"/>
      <c r="M48" s="160"/>
      <c r="N48" s="160"/>
      <c r="O48" s="96">
        <v>1</v>
      </c>
      <c r="P48" s="97">
        <v>14</v>
      </c>
      <c r="Q48" s="96">
        <v>1</v>
      </c>
      <c r="R48" s="161">
        <v>14</v>
      </c>
      <c r="S48" s="148" t="s">
        <v>494</v>
      </c>
      <c r="T48" s="164"/>
      <c r="U48" s="75" t="s">
        <v>157</v>
      </c>
      <c r="V48" s="149">
        <v>1</v>
      </c>
    </row>
    <row r="49" spans="1:24" ht="18" customHeight="1" x14ac:dyDescent="0.35">
      <c r="A49" s="93">
        <v>5</v>
      </c>
      <c r="B49" s="145" t="s">
        <v>609</v>
      </c>
      <c r="C49" s="163"/>
      <c r="D49" s="93" t="s">
        <v>178</v>
      </c>
      <c r="E49" s="193" t="s">
        <v>610</v>
      </c>
      <c r="F49" s="94" t="s">
        <v>385</v>
      </c>
      <c r="G49" s="94" t="s">
        <v>233</v>
      </c>
      <c r="H49" s="95" t="s">
        <v>234</v>
      </c>
      <c r="I49" s="95"/>
      <c r="J49" s="160"/>
      <c r="K49" s="95" t="s">
        <v>248</v>
      </c>
      <c r="L49" s="95"/>
      <c r="M49" s="160"/>
      <c r="N49" s="160"/>
      <c r="O49" s="96">
        <v>1</v>
      </c>
      <c r="P49" s="97">
        <v>14</v>
      </c>
      <c r="Q49" s="96">
        <v>1</v>
      </c>
      <c r="R49" s="161">
        <v>14</v>
      </c>
      <c r="S49" s="148" t="s">
        <v>494</v>
      </c>
      <c r="U49" s="75" t="s">
        <v>157</v>
      </c>
      <c r="V49" s="149">
        <v>1</v>
      </c>
    </row>
    <row r="50" spans="1:24" ht="18" customHeight="1" x14ac:dyDescent="0.35">
      <c r="A50" s="93">
        <v>16</v>
      </c>
      <c r="B50" s="145" t="s">
        <v>609</v>
      </c>
      <c r="C50" s="163"/>
      <c r="D50" s="93" t="s">
        <v>285</v>
      </c>
      <c r="E50" s="193" t="s">
        <v>610</v>
      </c>
      <c r="F50" s="94" t="s">
        <v>385</v>
      </c>
      <c r="G50" s="94" t="s">
        <v>233</v>
      </c>
      <c r="H50" s="95" t="s">
        <v>234</v>
      </c>
      <c r="I50" s="95"/>
      <c r="J50" s="160"/>
      <c r="K50" s="95" t="s">
        <v>248</v>
      </c>
      <c r="L50" s="95"/>
      <c r="M50" s="160"/>
      <c r="N50" s="160"/>
      <c r="O50" s="96">
        <v>1</v>
      </c>
      <c r="P50" s="97">
        <v>14</v>
      </c>
      <c r="Q50" s="96">
        <v>1</v>
      </c>
      <c r="R50" s="161">
        <v>14</v>
      </c>
      <c r="S50" s="148" t="s">
        <v>494</v>
      </c>
      <c r="T50" s="164"/>
      <c r="U50" s="75" t="s">
        <v>157</v>
      </c>
      <c r="V50" s="149">
        <v>1</v>
      </c>
    </row>
    <row r="51" spans="1:24" ht="18" customHeight="1" x14ac:dyDescent="0.35">
      <c r="A51" s="93">
        <v>5</v>
      </c>
      <c r="B51" s="145" t="s">
        <v>611</v>
      </c>
      <c r="C51" s="163"/>
      <c r="D51" s="93" t="s">
        <v>188</v>
      </c>
      <c r="E51" s="193" t="s">
        <v>610</v>
      </c>
      <c r="F51" s="94" t="s">
        <v>385</v>
      </c>
      <c r="G51" s="94" t="s">
        <v>233</v>
      </c>
      <c r="H51" s="95" t="s">
        <v>234</v>
      </c>
      <c r="I51" s="95"/>
      <c r="J51" s="160"/>
      <c r="K51" s="95" t="s">
        <v>248</v>
      </c>
      <c r="L51" s="95"/>
      <c r="M51" s="160"/>
      <c r="N51" s="160"/>
      <c r="O51" s="96">
        <v>1</v>
      </c>
      <c r="P51" s="97">
        <v>14</v>
      </c>
      <c r="Q51" s="96">
        <v>1</v>
      </c>
      <c r="R51" s="161">
        <v>14</v>
      </c>
      <c r="S51" s="148" t="s">
        <v>494</v>
      </c>
      <c r="U51" s="75" t="s">
        <v>157</v>
      </c>
      <c r="V51" s="149">
        <v>1</v>
      </c>
    </row>
    <row r="52" spans="1:24" ht="18" customHeight="1" x14ac:dyDescent="0.35">
      <c r="A52" s="93">
        <v>12</v>
      </c>
      <c r="B52" s="145" t="s">
        <v>611</v>
      </c>
      <c r="C52" s="163"/>
      <c r="D52" s="93" t="s">
        <v>172</v>
      </c>
      <c r="E52" s="193" t="s">
        <v>610</v>
      </c>
      <c r="F52" s="94" t="s">
        <v>385</v>
      </c>
      <c r="G52" s="94" t="s">
        <v>233</v>
      </c>
      <c r="H52" s="95" t="s">
        <v>234</v>
      </c>
      <c r="I52" s="95"/>
      <c r="J52" s="160"/>
      <c r="K52" s="95" t="s">
        <v>248</v>
      </c>
      <c r="L52" s="95"/>
      <c r="M52" s="160"/>
      <c r="N52" s="160"/>
      <c r="O52" s="96">
        <v>1</v>
      </c>
      <c r="P52" s="97">
        <v>14</v>
      </c>
      <c r="Q52" s="96">
        <v>1</v>
      </c>
      <c r="R52" s="161">
        <v>14</v>
      </c>
      <c r="S52" s="148" t="s">
        <v>494</v>
      </c>
      <c r="T52" s="164"/>
      <c r="U52" s="75" t="s">
        <v>157</v>
      </c>
      <c r="V52" s="149">
        <v>1</v>
      </c>
    </row>
    <row r="53" spans="1:24" ht="18" customHeight="1" x14ac:dyDescent="0.35">
      <c r="A53" s="93">
        <v>6</v>
      </c>
      <c r="B53" s="145" t="s">
        <v>612</v>
      </c>
      <c r="C53" s="163"/>
      <c r="D53" s="93" t="s">
        <v>72</v>
      </c>
      <c r="E53" s="193" t="s">
        <v>610</v>
      </c>
      <c r="F53" s="94" t="s">
        <v>385</v>
      </c>
      <c r="G53" s="94" t="s">
        <v>233</v>
      </c>
      <c r="H53" s="95" t="s">
        <v>234</v>
      </c>
      <c r="I53" s="95"/>
      <c r="J53" s="160"/>
      <c r="K53" s="95" t="s">
        <v>248</v>
      </c>
      <c r="L53" s="95"/>
      <c r="M53" s="160"/>
      <c r="N53" s="160"/>
      <c r="O53" s="96">
        <v>1</v>
      </c>
      <c r="P53" s="97">
        <v>14</v>
      </c>
      <c r="Q53" s="96">
        <v>1</v>
      </c>
      <c r="R53" s="161">
        <v>14</v>
      </c>
      <c r="S53" s="148" t="s">
        <v>494</v>
      </c>
      <c r="T53" s="125" t="s">
        <v>612</v>
      </c>
      <c r="U53" s="75" t="s">
        <v>157</v>
      </c>
      <c r="V53" s="149">
        <v>1</v>
      </c>
    </row>
    <row r="54" spans="1:24" ht="18" customHeight="1" x14ac:dyDescent="0.35">
      <c r="A54" s="93">
        <v>14</v>
      </c>
      <c r="B54" s="145" t="s">
        <v>612</v>
      </c>
      <c r="C54" s="163"/>
      <c r="D54" s="93" t="s">
        <v>70</v>
      </c>
      <c r="E54" s="193" t="s">
        <v>610</v>
      </c>
      <c r="F54" s="94" t="s">
        <v>385</v>
      </c>
      <c r="G54" s="94" t="s">
        <v>233</v>
      </c>
      <c r="H54" s="95" t="s">
        <v>234</v>
      </c>
      <c r="I54" s="95"/>
      <c r="J54" s="160"/>
      <c r="K54" s="95" t="s">
        <v>248</v>
      </c>
      <c r="L54" s="95"/>
      <c r="M54" s="160"/>
      <c r="N54" s="160"/>
      <c r="O54" s="96">
        <v>1</v>
      </c>
      <c r="P54" s="97">
        <v>14</v>
      </c>
      <c r="Q54" s="96">
        <v>1</v>
      </c>
      <c r="R54" s="161">
        <v>14</v>
      </c>
      <c r="S54" s="148" t="s">
        <v>494</v>
      </c>
      <c r="T54" s="125" t="s">
        <v>612</v>
      </c>
      <c r="U54" s="75" t="s">
        <v>157</v>
      </c>
      <c r="V54" s="149">
        <v>1</v>
      </c>
    </row>
    <row r="55" spans="1:24" ht="18" customHeight="1" x14ac:dyDescent="0.35">
      <c r="A55" s="93">
        <v>5</v>
      </c>
      <c r="B55" s="145" t="s">
        <v>613</v>
      </c>
      <c r="C55" s="163"/>
      <c r="D55" s="93" t="s">
        <v>80</v>
      </c>
      <c r="E55" s="193" t="s">
        <v>610</v>
      </c>
      <c r="F55" s="94" t="s">
        <v>385</v>
      </c>
      <c r="G55" s="94" t="s">
        <v>233</v>
      </c>
      <c r="H55" s="95" t="s">
        <v>234</v>
      </c>
      <c r="I55" s="95"/>
      <c r="J55" s="160"/>
      <c r="K55" s="95" t="s">
        <v>248</v>
      </c>
      <c r="L55" s="95"/>
      <c r="M55" s="160"/>
      <c r="N55" s="160"/>
      <c r="O55" s="96">
        <v>1</v>
      </c>
      <c r="P55" s="97">
        <v>14</v>
      </c>
      <c r="Q55" s="96">
        <v>1</v>
      </c>
      <c r="R55" s="161">
        <v>14</v>
      </c>
      <c r="S55" s="148" t="s">
        <v>494</v>
      </c>
      <c r="T55" s="125" t="s">
        <v>613</v>
      </c>
      <c r="U55" s="75" t="s">
        <v>157</v>
      </c>
      <c r="V55" s="149">
        <v>1</v>
      </c>
    </row>
    <row r="56" spans="1:24" ht="18" customHeight="1" x14ac:dyDescent="0.35">
      <c r="A56" s="93">
        <v>12</v>
      </c>
      <c r="B56" s="145" t="s">
        <v>613</v>
      </c>
      <c r="C56" s="163"/>
      <c r="D56" s="93" t="s">
        <v>124</v>
      </c>
      <c r="E56" s="193" t="s">
        <v>610</v>
      </c>
      <c r="F56" s="94" t="s">
        <v>385</v>
      </c>
      <c r="G56" s="94" t="s">
        <v>233</v>
      </c>
      <c r="H56" s="95" t="s">
        <v>234</v>
      </c>
      <c r="I56" s="95"/>
      <c r="J56" s="160"/>
      <c r="K56" s="95" t="s">
        <v>248</v>
      </c>
      <c r="L56" s="95"/>
      <c r="M56" s="160"/>
      <c r="N56" s="160"/>
      <c r="O56" s="96">
        <v>1</v>
      </c>
      <c r="P56" s="97">
        <v>14</v>
      </c>
      <c r="Q56" s="96">
        <v>1</v>
      </c>
      <c r="R56" s="161">
        <v>14</v>
      </c>
      <c r="S56" s="148" t="s">
        <v>494</v>
      </c>
      <c r="T56" s="125" t="s">
        <v>613</v>
      </c>
      <c r="U56" s="75" t="s">
        <v>157</v>
      </c>
      <c r="V56" s="149">
        <v>1</v>
      </c>
    </row>
    <row r="57" spans="1:24" ht="18" customHeight="1" x14ac:dyDescent="0.35">
      <c r="A57" s="93">
        <v>5</v>
      </c>
      <c r="B57" s="145" t="s">
        <v>614</v>
      </c>
      <c r="C57" s="163"/>
      <c r="D57" s="93" t="s">
        <v>615</v>
      </c>
      <c r="E57" s="193" t="s">
        <v>616</v>
      </c>
      <c r="F57" s="94" t="s">
        <v>385</v>
      </c>
      <c r="G57" s="94" t="s">
        <v>233</v>
      </c>
      <c r="H57" s="95" t="s">
        <v>234</v>
      </c>
      <c r="I57" s="95"/>
      <c r="J57" s="160"/>
      <c r="K57" s="95" t="s">
        <v>248</v>
      </c>
      <c r="L57" s="95"/>
      <c r="M57" s="160"/>
      <c r="N57" s="160"/>
      <c r="O57" s="96">
        <v>1</v>
      </c>
      <c r="P57" s="97">
        <v>14</v>
      </c>
      <c r="Q57" s="96">
        <v>1</v>
      </c>
      <c r="R57" s="161">
        <v>14</v>
      </c>
      <c r="S57" s="148" t="s">
        <v>494</v>
      </c>
      <c r="T57" s="103" t="s">
        <v>614</v>
      </c>
      <c r="U57" s="75" t="s">
        <v>157</v>
      </c>
      <c r="V57" s="149">
        <v>1</v>
      </c>
    </row>
    <row r="58" spans="1:24" ht="18" customHeight="1" x14ac:dyDescent="0.35">
      <c r="A58" s="93">
        <v>12</v>
      </c>
      <c r="B58" s="145" t="s">
        <v>614</v>
      </c>
      <c r="C58" s="163"/>
      <c r="D58" s="93" t="s">
        <v>617</v>
      </c>
      <c r="E58" s="193" t="s">
        <v>616</v>
      </c>
      <c r="F58" s="94" t="s">
        <v>385</v>
      </c>
      <c r="G58" s="94" t="s">
        <v>233</v>
      </c>
      <c r="H58" s="95" t="s">
        <v>234</v>
      </c>
      <c r="I58" s="95"/>
      <c r="J58" s="160"/>
      <c r="K58" s="95" t="s">
        <v>248</v>
      </c>
      <c r="L58" s="95"/>
      <c r="M58" s="160"/>
      <c r="N58" s="160"/>
      <c r="O58" s="96">
        <v>1</v>
      </c>
      <c r="P58" s="97">
        <v>14</v>
      </c>
      <c r="Q58" s="96">
        <v>1</v>
      </c>
      <c r="R58" s="161">
        <v>14</v>
      </c>
      <c r="S58" s="148" t="s">
        <v>494</v>
      </c>
      <c r="T58" s="103" t="s">
        <v>614</v>
      </c>
      <c r="U58" s="75" t="s">
        <v>157</v>
      </c>
      <c r="V58" s="149">
        <v>1</v>
      </c>
    </row>
    <row r="59" spans="1:24" ht="18" customHeight="1" x14ac:dyDescent="0.35">
      <c r="A59" s="93">
        <v>19</v>
      </c>
      <c r="B59" s="145" t="s">
        <v>614</v>
      </c>
      <c r="C59" s="163"/>
      <c r="D59" s="93" t="s">
        <v>618</v>
      </c>
      <c r="E59" s="193" t="s">
        <v>616</v>
      </c>
      <c r="F59" s="94" t="s">
        <v>385</v>
      </c>
      <c r="G59" s="94" t="s">
        <v>233</v>
      </c>
      <c r="H59" s="95" t="s">
        <v>234</v>
      </c>
      <c r="I59" s="95"/>
      <c r="J59" s="160"/>
      <c r="K59" s="95" t="s">
        <v>248</v>
      </c>
      <c r="L59" s="95"/>
      <c r="M59" s="160"/>
      <c r="N59" s="160"/>
      <c r="O59" s="96">
        <v>1</v>
      </c>
      <c r="P59" s="97">
        <v>14</v>
      </c>
      <c r="Q59" s="96">
        <v>1</v>
      </c>
      <c r="R59" s="161">
        <v>14</v>
      </c>
      <c r="S59" s="148" t="s">
        <v>494</v>
      </c>
      <c r="T59" s="103" t="s">
        <v>614</v>
      </c>
      <c r="U59" s="75" t="s">
        <v>157</v>
      </c>
      <c r="V59" s="149">
        <v>1</v>
      </c>
    </row>
    <row r="61" spans="1:24" ht="18" customHeight="1" thickBot="1" x14ac:dyDescent="0.4"/>
    <row r="62" spans="1:24" ht="18" customHeight="1" thickBot="1" x14ac:dyDescent="0.5">
      <c r="P62" s="99" t="s">
        <v>85</v>
      </c>
      <c r="R62" s="100">
        <f>SUM(R8:R61)</f>
        <v>1050</v>
      </c>
      <c r="T62" s="165"/>
      <c r="U62" s="101" t="s">
        <v>86</v>
      </c>
      <c r="V62" s="166">
        <f>SUBTOTAL(9,V8:V61)</f>
        <v>75</v>
      </c>
    </row>
    <row r="63" spans="1:24" ht="18" customHeight="1" thickTop="1" x14ac:dyDescent="0.35">
      <c r="W63" s="162"/>
      <c r="X63" s="162"/>
    </row>
  </sheetData>
  <autoFilter ref="A8:W60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5D92-1C73-45F3-A0CE-1E6704AF5DEC}">
  <sheetPr>
    <pageSetUpPr fitToPage="1"/>
  </sheetPr>
  <dimension ref="A1:X51"/>
  <sheetViews>
    <sheetView topLeftCell="A35" zoomScaleNormal="100" workbookViewId="0">
      <selection activeCell="O51" sqref="O51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2" ht="18" customHeight="1" x14ac:dyDescent="0.35">
      <c r="A10" s="93">
        <v>39</v>
      </c>
      <c r="B10" s="145" t="s">
        <v>281</v>
      </c>
      <c r="C10" s="163">
        <v>7</v>
      </c>
      <c r="D10" s="93" t="s">
        <v>120</v>
      </c>
      <c r="E10" s="170" t="s">
        <v>121</v>
      </c>
      <c r="F10" s="94" t="s">
        <v>282</v>
      </c>
      <c r="G10" s="94" t="s">
        <v>233</v>
      </c>
      <c r="H10" s="95" t="s">
        <v>232</v>
      </c>
      <c r="I10" s="95"/>
      <c r="J10" s="160"/>
      <c r="K10" s="95" t="s">
        <v>283</v>
      </c>
      <c r="L10" s="95"/>
      <c r="M10" s="160"/>
      <c r="N10" s="160"/>
      <c r="O10" s="96">
        <v>1</v>
      </c>
      <c r="P10" s="97">
        <v>16</v>
      </c>
      <c r="Q10" s="96">
        <v>1</v>
      </c>
      <c r="R10" s="161">
        <v>16</v>
      </c>
      <c r="S10" s="148"/>
      <c r="T10" s="148"/>
      <c r="U10" s="75" t="s">
        <v>157</v>
      </c>
      <c r="V10" s="103">
        <v>1</v>
      </c>
    </row>
    <row r="11" spans="1:22" ht="18" customHeight="1" x14ac:dyDescent="0.35">
      <c r="A11" s="93">
        <v>44</v>
      </c>
      <c r="B11" s="145" t="s">
        <v>281</v>
      </c>
      <c r="C11" s="163">
        <v>12</v>
      </c>
      <c r="D11" s="93" t="s">
        <v>120</v>
      </c>
      <c r="E11" s="170" t="s">
        <v>121</v>
      </c>
      <c r="F11" s="94" t="s">
        <v>282</v>
      </c>
      <c r="G11" s="94" t="s">
        <v>233</v>
      </c>
      <c r="H11" s="95" t="s">
        <v>232</v>
      </c>
      <c r="I11" s="95"/>
      <c r="J11" s="160"/>
      <c r="K11" s="95" t="s">
        <v>283</v>
      </c>
      <c r="L11" s="95"/>
      <c r="M11" s="160"/>
      <c r="N11" s="160"/>
      <c r="O11" s="96">
        <v>1</v>
      </c>
      <c r="P11" s="97">
        <v>16</v>
      </c>
      <c r="Q11" s="96">
        <v>1</v>
      </c>
      <c r="R11" s="161">
        <v>16</v>
      </c>
      <c r="S11" s="148"/>
      <c r="T11" s="148"/>
      <c r="U11" s="75" t="s">
        <v>157</v>
      </c>
      <c r="V11" s="103">
        <v>1</v>
      </c>
    </row>
    <row r="12" spans="1:22" ht="18" customHeight="1" x14ac:dyDescent="0.35">
      <c r="A12" s="93">
        <v>35</v>
      </c>
      <c r="B12" s="145" t="s">
        <v>306</v>
      </c>
      <c r="C12" s="163">
        <v>3</v>
      </c>
      <c r="D12" s="93" t="s">
        <v>124</v>
      </c>
      <c r="E12" s="170" t="s">
        <v>125</v>
      </c>
      <c r="F12" s="94" t="s">
        <v>282</v>
      </c>
      <c r="G12" s="94" t="s">
        <v>233</v>
      </c>
      <c r="H12" s="95" t="s">
        <v>232</v>
      </c>
      <c r="I12" s="95"/>
      <c r="J12" s="160"/>
      <c r="K12" s="95" t="s">
        <v>283</v>
      </c>
      <c r="L12" s="95"/>
      <c r="M12" s="160"/>
      <c r="N12" s="160"/>
      <c r="O12" s="96">
        <v>1</v>
      </c>
      <c r="P12" s="97">
        <v>16</v>
      </c>
      <c r="Q12" s="96">
        <v>1</v>
      </c>
      <c r="R12" s="161">
        <v>16</v>
      </c>
      <c r="S12" s="148"/>
      <c r="T12" s="148"/>
      <c r="U12" s="75" t="s">
        <v>157</v>
      </c>
      <c r="V12" s="103">
        <v>1</v>
      </c>
    </row>
    <row r="13" spans="1:22" ht="18" customHeight="1" x14ac:dyDescent="0.35">
      <c r="A13" s="93">
        <v>40</v>
      </c>
      <c r="B13" s="145" t="s">
        <v>306</v>
      </c>
      <c r="C13" s="163">
        <v>8</v>
      </c>
      <c r="D13" s="93" t="s">
        <v>124</v>
      </c>
      <c r="E13" s="170" t="s">
        <v>125</v>
      </c>
      <c r="F13" s="94" t="s">
        <v>282</v>
      </c>
      <c r="G13" s="94" t="s">
        <v>233</v>
      </c>
      <c r="H13" s="95" t="s">
        <v>232</v>
      </c>
      <c r="I13" s="95"/>
      <c r="J13" s="160"/>
      <c r="K13" s="95" t="s">
        <v>283</v>
      </c>
      <c r="L13" s="95"/>
      <c r="M13" s="160"/>
      <c r="N13" s="160"/>
      <c r="O13" s="96">
        <v>1</v>
      </c>
      <c r="P13" s="97">
        <v>16</v>
      </c>
      <c r="Q13" s="96">
        <v>1</v>
      </c>
      <c r="R13" s="161">
        <v>16</v>
      </c>
      <c r="S13" s="148"/>
      <c r="T13" s="148"/>
      <c r="U13" s="75" t="s">
        <v>157</v>
      </c>
      <c r="V13" s="103">
        <v>1</v>
      </c>
    </row>
    <row r="14" spans="1:22" ht="18" customHeight="1" x14ac:dyDescent="0.35">
      <c r="A14" s="93">
        <v>42</v>
      </c>
      <c r="B14" s="145" t="s">
        <v>306</v>
      </c>
      <c r="C14" s="163">
        <v>10</v>
      </c>
      <c r="D14" s="93" t="s">
        <v>124</v>
      </c>
      <c r="E14" s="170" t="s">
        <v>125</v>
      </c>
      <c r="F14" s="94" t="s">
        <v>282</v>
      </c>
      <c r="G14" s="94" t="s">
        <v>233</v>
      </c>
      <c r="H14" s="95" t="s">
        <v>232</v>
      </c>
      <c r="I14" s="95"/>
      <c r="J14" s="160"/>
      <c r="K14" s="95" t="s">
        <v>283</v>
      </c>
      <c r="L14" s="32"/>
      <c r="M14" s="32"/>
      <c r="N14" s="160"/>
      <c r="O14" s="96">
        <v>1</v>
      </c>
      <c r="P14" s="97">
        <v>16</v>
      </c>
      <c r="Q14" s="96">
        <v>1</v>
      </c>
      <c r="R14" s="161">
        <v>16</v>
      </c>
      <c r="S14" s="148"/>
      <c r="T14" s="148"/>
      <c r="U14" s="75" t="s">
        <v>157</v>
      </c>
      <c r="V14" s="103">
        <v>1</v>
      </c>
    </row>
    <row r="15" spans="1:22" ht="18" customHeight="1" x14ac:dyDescent="0.35">
      <c r="A15" s="93">
        <v>49</v>
      </c>
      <c r="B15" s="145" t="s">
        <v>306</v>
      </c>
      <c r="C15" s="163">
        <v>17</v>
      </c>
      <c r="D15" s="93" t="s">
        <v>124</v>
      </c>
      <c r="E15" s="170" t="s">
        <v>125</v>
      </c>
      <c r="F15" s="94" t="s">
        <v>282</v>
      </c>
      <c r="G15" s="94" t="s">
        <v>233</v>
      </c>
      <c r="H15" s="95" t="s">
        <v>232</v>
      </c>
      <c r="I15" s="95"/>
      <c r="J15" s="171"/>
      <c r="K15" s="95" t="s">
        <v>283</v>
      </c>
      <c r="L15" s="95"/>
      <c r="M15" s="160"/>
      <c r="N15" s="160"/>
      <c r="O15" s="96">
        <v>1</v>
      </c>
      <c r="P15" s="97">
        <v>16</v>
      </c>
      <c r="Q15" s="96">
        <v>1</v>
      </c>
      <c r="R15" s="161">
        <v>16</v>
      </c>
      <c r="S15" s="148"/>
      <c r="T15" s="148"/>
      <c r="U15" s="75" t="s">
        <v>157</v>
      </c>
      <c r="V15" s="103">
        <v>1</v>
      </c>
    </row>
    <row r="16" spans="1:22" ht="18" customHeight="1" x14ac:dyDescent="0.35">
      <c r="A16" s="93">
        <v>55</v>
      </c>
      <c r="B16" s="145" t="s">
        <v>306</v>
      </c>
      <c r="C16" s="163">
        <v>23</v>
      </c>
      <c r="D16" s="93" t="s">
        <v>124</v>
      </c>
      <c r="E16" s="170" t="s">
        <v>125</v>
      </c>
      <c r="F16" s="94" t="s">
        <v>282</v>
      </c>
      <c r="G16" s="94" t="s">
        <v>233</v>
      </c>
      <c r="H16" s="95" t="s">
        <v>232</v>
      </c>
      <c r="I16" s="95"/>
      <c r="J16" s="160"/>
      <c r="K16" s="95" t="s">
        <v>283</v>
      </c>
      <c r="L16" s="95"/>
      <c r="M16" s="160"/>
      <c r="N16" s="160"/>
      <c r="O16" s="96">
        <v>1</v>
      </c>
      <c r="P16" s="97">
        <v>16</v>
      </c>
      <c r="Q16" s="96">
        <v>1</v>
      </c>
      <c r="R16" s="161">
        <v>16</v>
      </c>
      <c r="S16" s="148"/>
      <c r="T16" s="148"/>
      <c r="U16" s="75" t="s">
        <v>157</v>
      </c>
      <c r="V16" s="103">
        <v>1</v>
      </c>
    </row>
    <row r="17" spans="1:22" ht="18" customHeight="1" x14ac:dyDescent="0.35">
      <c r="A17" s="93">
        <v>56</v>
      </c>
      <c r="B17" s="145" t="s">
        <v>306</v>
      </c>
      <c r="C17" s="163">
        <v>24</v>
      </c>
      <c r="D17" s="93" t="s">
        <v>124</v>
      </c>
      <c r="E17" s="170" t="s">
        <v>125</v>
      </c>
      <c r="F17" s="94" t="s">
        <v>282</v>
      </c>
      <c r="G17" s="94" t="s">
        <v>233</v>
      </c>
      <c r="H17" s="95" t="s">
        <v>232</v>
      </c>
      <c r="I17" s="95"/>
      <c r="J17" s="160"/>
      <c r="K17" s="95" t="s">
        <v>283</v>
      </c>
      <c r="L17" s="32"/>
      <c r="M17" s="32"/>
      <c r="N17" s="160"/>
      <c r="O17" s="96">
        <v>1</v>
      </c>
      <c r="P17" s="97">
        <v>16</v>
      </c>
      <c r="Q17" s="96">
        <v>1</v>
      </c>
      <c r="R17" s="161">
        <v>16</v>
      </c>
      <c r="S17" s="148"/>
      <c r="T17" s="148"/>
      <c r="U17" s="75" t="s">
        <v>157</v>
      </c>
      <c r="V17" s="103">
        <v>1</v>
      </c>
    </row>
    <row r="18" spans="1:22" ht="18" customHeight="1" x14ac:dyDescent="0.35">
      <c r="A18" s="93">
        <v>58</v>
      </c>
      <c r="B18" s="145" t="s">
        <v>306</v>
      </c>
      <c r="C18" s="163">
        <v>26</v>
      </c>
      <c r="D18" s="93" t="s">
        <v>124</v>
      </c>
      <c r="E18" s="170" t="s">
        <v>125</v>
      </c>
      <c r="F18" s="94" t="s">
        <v>282</v>
      </c>
      <c r="G18" s="94" t="s">
        <v>233</v>
      </c>
      <c r="H18" s="95" t="s">
        <v>232</v>
      </c>
      <c r="I18" s="95"/>
      <c r="J18" s="171"/>
      <c r="K18" s="95" t="s">
        <v>283</v>
      </c>
      <c r="L18" s="95"/>
      <c r="M18" s="160"/>
      <c r="N18" s="160"/>
      <c r="O18" s="96">
        <v>1</v>
      </c>
      <c r="P18" s="97">
        <v>16</v>
      </c>
      <c r="Q18" s="96">
        <v>1</v>
      </c>
      <c r="R18" s="161">
        <v>16</v>
      </c>
      <c r="S18" s="148"/>
      <c r="T18" s="148"/>
      <c r="U18" s="75" t="s">
        <v>157</v>
      </c>
      <c r="V18" s="103">
        <v>1</v>
      </c>
    </row>
    <row r="19" spans="1:22" ht="18" customHeight="1" x14ac:dyDescent="0.35">
      <c r="A19" s="93">
        <v>64</v>
      </c>
      <c r="B19" s="145" t="s">
        <v>309</v>
      </c>
      <c r="C19" s="163">
        <v>32</v>
      </c>
      <c r="D19" s="93" t="s">
        <v>124</v>
      </c>
      <c r="E19" s="170" t="s">
        <v>125</v>
      </c>
      <c r="F19" s="94" t="s">
        <v>282</v>
      </c>
      <c r="G19" s="94" t="s">
        <v>233</v>
      </c>
      <c r="H19" s="95" t="s">
        <v>232</v>
      </c>
      <c r="I19" s="95"/>
      <c r="J19" s="160"/>
      <c r="K19" s="95" t="s">
        <v>283</v>
      </c>
      <c r="L19" s="95"/>
      <c r="M19" s="160"/>
      <c r="N19" s="160"/>
      <c r="O19" s="96">
        <v>1</v>
      </c>
      <c r="P19" s="97">
        <v>16</v>
      </c>
      <c r="Q19" s="96">
        <v>1</v>
      </c>
      <c r="R19" s="161">
        <v>16</v>
      </c>
      <c r="S19" s="148"/>
      <c r="T19" s="148"/>
      <c r="U19" s="75" t="s">
        <v>157</v>
      </c>
      <c r="V19" s="103">
        <v>1</v>
      </c>
    </row>
    <row r="20" spans="1:22" ht="18" customHeight="1" x14ac:dyDescent="0.35">
      <c r="A20" s="93">
        <v>65</v>
      </c>
      <c r="B20" s="145" t="s">
        <v>309</v>
      </c>
      <c r="C20" s="163">
        <v>33</v>
      </c>
      <c r="D20" s="93" t="s">
        <v>124</v>
      </c>
      <c r="E20" s="170" t="s">
        <v>125</v>
      </c>
      <c r="F20" s="94" t="s">
        <v>282</v>
      </c>
      <c r="G20" s="94" t="s">
        <v>233</v>
      </c>
      <c r="H20" s="95" t="s">
        <v>232</v>
      </c>
      <c r="I20" s="95"/>
      <c r="J20" s="160"/>
      <c r="K20" s="95" t="s">
        <v>283</v>
      </c>
      <c r="L20" s="95"/>
      <c r="M20" s="160"/>
      <c r="N20" s="160"/>
      <c r="O20" s="96">
        <v>1</v>
      </c>
      <c r="P20" s="97">
        <v>16</v>
      </c>
      <c r="Q20" s="96">
        <v>1</v>
      </c>
      <c r="R20" s="161">
        <v>16</v>
      </c>
      <c r="S20" s="148"/>
      <c r="T20" s="148"/>
      <c r="U20" s="75" t="s">
        <v>157</v>
      </c>
      <c r="V20" s="103">
        <v>1</v>
      </c>
    </row>
    <row r="21" spans="1:22" ht="18" customHeight="1" x14ac:dyDescent="0.35">
      <c r="A21" s="93">
        <v>68</v>
      </c>
      <c r="B21" s="145" t="s">
        <v>309</v>
      </c>
      <c r="C21" s="163">
        <v>36</v>
      </c>
      <c r="D21" s="93" t="s">
        <v>124</v>
      </c>
      <c r="E21" s="170" t="s">
        <v>125</v>
      </c>
      <c r="F21" s="94" t="s">
        <v>282</v>
      </c>
      <c r="G21" s="94" t="s">
        <v>233</v>
      </c>
      <c r="H21" s="95" t="s">
        <v>232</v>
      </c>
      <c r="I21" s="95"/>
      <c r="J21" s="160"/>
      <c r="K21" s="95" t="s">
        <v>283</v>
      </c>
      <c r="L21" s="95"/>
      <c r="M21" s="160"/>
      <c r="N21" s="160"/>
      <c r="O21" s="96">
        <v>1</v>
      </c>
      <c r="P21" s="97">
        <v>16</v>
      </c>
      <c r="Q21" s="96">
        <v>1</v>
      </c>
      <c r="R21" s="161">
        <v>16</v>
      </c>
      <c r="S21" s="148"/>
      <c r="T21" s="148"/>
      <c r="U21" s="75" t="s">
        <v>157</v>
      </c>
      <c r="V21" s="103">
        <v>1</v>
      </c>
    </row>
    <row r="22" spans="1:22" ht="18" customHeight="1" x14ac:dyDescent="0.35">
      <c r="A22" s="93">
        <v>69</v>
      </c>
      <c r="B22" s="145" t="s">
        <v>309</v>
      </c>
      <c r="C22" s="163">
        <v>37</v>
      </c>
      <c r="D22" s="93" t="s">
        <v>124</v>
      </c>
      <c r="E22" s="170" t="s">
        <v>125</v>
      </c>
      <c r="F22" s="94" t="s">
        <v>282</v>
      </c>
      <c r="G22" s="94" t="s">
        <v>233</v>
      </c>
      <c r="H22" s="95" t="s">
        <v>232</v>
      </c>
      <c r="I22" s="95"/>
      <c r="J22" s="160"/>
      <c r="K22" s="95" t="s">
        <v>283</v>
      </c>
      <c r="L22" s="32"/>
      <c r="M22" s="32"/>
      <c r="N22" s="160"/>
      <c r="O22" s="96">
        <v>1</v>
      </c>
      <c r="P22" s="97">
        <v>16</v>
      </c>
      <c r="Q22" s="96">
        <v>1</v>
      </c>
      <c r="R22" s="161">
        <v>16</v>
      </c>
      <c r="S22" s="148"/>
      <c r="T22" s="148"/>
      <c r="U22" s="75" t="s">
        <v>157</v>
      </c>
      <c r="V22" s="103">
        <v>1</v>
      </c>
    </row>
    <row r="23" spans="1:22" ht="18" customHeight="1" x14ac:dyDescent="0.35">
      <c r="A23" s="93">
        <v>74</v>
      </c>
      <c r="B23" s="145" t="s">
        <v>309</v>
      </c>
      <c r="C23" s="163">
        <v>42</v>
      </c>
      <c r="D23" s="93" t="s">
        <v>124</v>
      </c>
      <c r="E23" s="170" t="s">
        <v>125</v>
      </c>
      <c r="F23" s="94" t="s">
        <v>282</v>
      </c>
      <c r="G23" s="94" t="s">
        <v>233</v>
      </c>
      <c r="H23" s="95" t="s">
        <v>232</v>
      </c>
      <c r="I23" s="95"/>
      <c r="J23" s="160"/>
      <c r="K23" s="95" t="s">
        <v>283</v>
      </c>
      <c r="L23" s="95"/>
      <c r="M23" s="160"/>
      <c r="N23" s="160"/>
      <c r="O23" s="96">
        <v>2</v>
      </c>
      <c r="P23" s="97">
        <v>16</v>
      </c>
      <c r="Q23" s="96">
        <v>1</v>
      </c>
      <c r="R23" s="161">
        <v>32</v>
      </c>
      <c r="S23" s="148"/>
      <c r="T23" s="148"/>
      <c r="U23" s="75" t="s">
        <v>157</v>
      </c>
      <c r="V23" s="103">
        <v>2</v>
      </c>
    </row>
    <row r="24" spans="1:22" ht="18" customHeight="1" x14ac:dyDescent="0.35">
      <c r="A24" s="93">
        <v>76</v>
      </c>
      <c r="B24" s="145" t="s">
        <v>309</v>
      </c>
      <c r="C24" s="163">
        <v>44</v>
      </c>
      <c r="D24" s="93" t="s">
        <v>124</v>
      </c>
      <c r="E24" s="170" t="s">
        <v>125</v>
      </c>
      <c r="F24" s="94" t="s">
        <v>282</v>
      </c>
      <c r="G24" s="94" t="s">
        <v>233</v>
      </c>
      <c r="H24" s="95" t="s">
        <v>232</v>
      </c>
      <c r="I24" s="95"/>
      <c r="J24" s="171"/>
      <c r="K24" s="95" t="s">
        <v>283</v>
      </c>
      <c r="L24" s="95"/>
      <c r="M24" s="160"/>
      <c r="N24" s="160"/>
      <c r="O24" s="96">
        <v>1</v>
      </c>
      <c r="P24" s="97">
        <v>16</v>
      </c>
      <c r="Q24" s="96">
        <v>1</v>
      </c>
      <c r="R24" s="161">
        <v>16</v>
      </c>
      <c r="S24" s="148"/>
      <c r="T24" s="148"/>
      <c r="U24" s="75" t="s">
        <v>157</v>
      </c>
      <c r="V24" s="103">
        <v>1</v>
      </c>
    </row>
    <row r="25" spans="1:22" ht="18" customHeight="1" x14ac:dyDescent="0.35">
      <c r="A25" s="93">
        <v>80</v>
      </c>
      <c r="B25" s="145" t="s">
        <v>309</v>
      </c>
      <c r="C25" s="163">
        <v>48</v>
      </c>
      <c r="D25" s="93" t="s">
        <v>124</v>
      </c>
      <c r="E25" s="170" t="s">
        <v>125</v>
      </c>
      <c r="F25" s="94" t="s">
        <v>282</v>
      </c>
      <c r="G25" s="94" t="s">
        <v>233</v>
      </c>
      <c r="H25" s="95" t="s">
        <v>232</v>
      </c>
      <c r="I25" s="95"/>
      <c r="J25" s="160"/>
      <c r="K25" s="95" t="s">
        <v>283</v>
      </c>
      <c r="L25" s="95"/>
      <c r="M25" s="160"/>
      <c r="N25" s="160"/>
      <c r="O25" s="96">
        <v>1</v>
      </c>
      <c r="P25" s="97">
        <v>16</v>
      </c>
      <c r="Q25" s="96">
        <v>1</v>
      </c>
      <c r="R25" s="161">
        <v>16</v>
      </c>
      <c r="S25" s="148"/>
      <c r="T25" s="148"/>
      <c r="U25" s="75" t="s">
        <v>157</v>
      </c>
      <c r="V25" s="103">
        <v>1</v>
      </c>
    </row>
    <row r="26" spans="1:22" ht="18" customHeight="1" x14ac:dyDescent="0.35">
      <c r="A26" s="93">
        <v>83</v>
      </c>
      <c r="B26" s="145" t="s">
        <v>309</v>
      </c>
      <c r="C26" s="163">
        <v>51</v>
      </c>
      <c r="D26" s="93" t="s">
        <v>124</v>
      </c>
      <c r="E26" s="170" t="s">
        <v>125</v>
      </c>
      <c r="F26" s="94" t="s">
        <v>282</v>
      </c>
      <c r="G26" s="94" t="s">
        <v>233</v>
      </c>
      <c r="H26" s="95" t="s">
        <v>232</v>
      </c>
      <c r="I26" s="95"/>
      <c r="J26" s="171"/>
      <c r="K26" s="95" t="s">
        <v>283</v>
      </c>
      <c r="L26" s="95"/>
      <c r="M26" s="160"/>
      <c r="N26" s="160"/>
      <c r="O26" s="96">
        <v>1</v>
      </c>
      <c r="P26" s="97">
        <v>16</v>
      </c>
      <c r="Q26" s="96">
        <v>1</v>
      </c>
      <c r="R26" s="161">
        <v>16</v>
      </c>
      <c r="S26" s="148"/>
      <c r="T26" s="148"/>
      <c r="U26" s="75" t="s">
        <v>157</v>
      </c>
      <c r="V26" s="103">
        <v>1</v>
      </c>
    </row>
    <row r="27" spans="1:22" ht="18" customHeight="1" x14ac:dyDescent="0.35">
      <c r="A27" s="93">
        <v>92</v>
      </c>
      <c r="B27" s="145" t="s">
        <v>311</v>
      </c>
      <c r="C27" s="163">
        <v>60</v>
      </c>
      <c r="D27" s="93" t="s">
        <v>124</v>
      </c>
      <c r="E27" s="170" t="s">
        <v>125</v>
      </c>
      <c r="F27" s="94" t="s">
        <v>282</v>
      </c>
      <c r="G27" s="94" t="s">
        <v>233</v>
      </c>
      <c r="H27" s="95" t="s">
        <v>232</v>
      </c>
      <c r="I27" s="95"/>
      <c r="J27" s="160"/>
      <c r="K27" s="95" t="s">
        <v>283</v>
      </c>
      <c r="L27" s="95"/>
      <c r="M27" s="160"/>
      <c r="N27" s="160"/>
      <c r="O27" s="96">
        <v>1</v>
      </c>
      <c r="P27" s="97">
        <v>16</v>
      </c>
      <c r="Q27" s="96">
        <v>1</v>
      </c>
      <c r="R27" s="161">
        <v>16</v>
      </c>
      <c r="S27" s="148"/>
      <c r="T27" s="148"/>
      <c r="U27" s="75" t="s">
        <v>157</v>
      </c>
      <c r="V27" s="103">
        <v>1</v>
      </c>
    </row>
    <row r="30" spans="1:22" ht="18" customHeight="1" x14ac:dyDescent="0.35">
      <c r="A30" s="93">
        <v>1</v>
      </c>
      <c r="B30" s="145" t="s">
        <v>427</v>
      </c>
      <c r="C30" s="163">
        <v>1</v>
      </c>
      <c r="D30" s="93" t="s">
        <v>133</v>
      </c>
      <c r="E30" s="93" t="s">
        <v>402</v>
      </c>
      <c r="F30" s="94" t="s">
        <v>403</v>
      </c>
      <c r="G30" s="94" t="s">
        <v>233</v>
      </c>
      <c r="H30" s="95" t="s">
        <v>232</v>
      </c>
      <c r="I30" s="95"/>
      <c r="J30" s="160"/>
      <c r="K30" s="95" t="s">
        <v>283</v>
      </c>
      <c r="L30" s="95"/>
      <c r="M30" s="160"/>
      <c r="N30" s="160"/>
      <c r="O30" s="96">
        <v>2</v>
      </c>
      <c r="P30" s="97">
        <v>16</v>
      </c>
      <c r="Q30" s="96">
        <v>2</v>
      </c>
      <c r="R30" s="161">
        <v>64</v>
      </c>
      <c r="S30" s="148"/>
      <c r="T30" s="103" t="s">
        <v>427</v>
      </c>
      <c r="U30" s="75" t="s">
        <v>69</v>
      </c>
      <c r="V30" s="149">
        <v>4</v>
      </c>
    </row>
    <row r="31" spans="1:22" ht="18" customHeight="1" x14ac:dyDescent="0.35">
      <c r="A31" s="93">
        <v>9</v>
      </c>
      <c r="B31" s="145" t="s">
        <v>427</v>
      </c>
      <c r="C31" s="163">
        <v>9</v>
      </c>
      <c r="D31" s="93" t="s">
        <v>133</v>
      </c>
      <c r="E31" s="93" t="s">
        <v>402</v>
      </c>
      <c r="F31" s="94" t="s">
        <v>406</v>
      </c>
      <c r="G31" s="94" t="s">
        <v>233</v>
      </c>
      <c r="H31" s="95" t="s">
        <v>232</v>
      </c>
      <c r="I31" s="95"/>
      <c r="J31" s="160"/>
      <c r="K31" s="95" t="s">
        <v>283</v>
      </c>
      <c r="L31" s="95"/>
      <c r="M31" s="160"/>
      <c r="N31" s="160"/>
      <c r="O31" s="96">
        <v>2</v>
      </c>
      <c r="P31" s="97">
        <v>16</v>
      </c>
      <c r="Q31" s="96">
        <v>3</v>
      </c>
      <c r="R31" s="161">
        <v>96</v>
      </c>
      <c r="S31" s="148"/>
      <c r="T31" s="164"/>
      <c r="U31" s="75" t="s">
        <v>69</v>
      </c>
      <c r="V31" s="149">
        <v>6</v>
      </c>
    </row>
    <row r="32" spans="1:22" ht="18" customHeight="1" x14ac:dyDescent="0.35">
      <c r="A32" s="93">
        <v>3</v>
      </c>
      <c r="B32" s="145" t="s">
        <v>428</v>
      </c>
      <c r="C32" s="163">
        <v>3</v>
      </c>
      <c r="D32" s="93" t="s">
        <v>187</v>
      </c>
      <c r="E32" s="93" t="s">
        <v>399</v>
      </c>
      <c r="F32" s="94" t="s">
        <v>429</v>
      </c>
      <c r="G32" s="94" t="s">
        <v>233</v>
      </c>
      <c r="H32" s="95" t="s">
        <v>232</v>
      </c>
      <c r="I32" s="95"/>
      <c r="J32" s="171"/>
      <c r="K32" s="95" t="s">
        <v>283</v>
      </c>
      <c r="L32" s="95"/>
      <c r="M32" s="160"/>
      <c r="N32" s="160"/>
      <c r="O32" s="96">
        <v>2</v>
      </c>
      <c r="P32" s="97">
        <v>16</v>
      </c>
      <c r="Q32" s="96">
        <v>1</v>
      </c>
      <c r="R32" s="161">
        <v>32</v>
      </c>
      <c r="S32" s="148"/>
      <c r="T32" s="164"/>
      <c r="U32" s="75" t="s">
        <v>69</v>
      </c>
      <c r="V32" s="149">
        <v>2</v>
      </c>
    </row>
    <row r="33" spans="1:22" ht="18" customHeight="1" x14ac:dyDescent="0.35">
      <c r="A33" s="93">
        <v>27</v>
      </c>
      <c r="B33" s="145" t="s">
        <v>428</v>
      </c>
      <c r="C33" s="163">
        <v>23</v>
      </c>
      <c r="D33" s="93" t="s">
        <v>187</v>
      </c>
      <c r="E33" s="93" t="s">
        <v>399</v>
      </c>
      <c r="F33" s="94" t="s">
        <v>71</v>
      </c>
      <c r="G33" s="94" t="s">
        <v>233</v>
      </c>
      <c r="H33" s="95" t="s">
        <v>232</v>
      </c>
      <c r="I33" s="95"/>
      <c r="J33" s="160"/>
      <c r="K33" s="95" t="s">
        <v>283</v>
      </c>
      <c r="L33" s="95"/>
      <c r="M33" s="160"/>
      <c r="N33" s="160"/>
      <c r="O33" s="96">
        <v>2</v>
      </c>
      <c r="P33" s="97">
        <v>16</v>
      </c>
      <c r="Q33" s="96">
        <v>1</v>
      </c>
      <c r="R33" s="161">
        <v>32</v>
      </c>
      <c r="S33" s="148"/>
      <c r="T33" s="164"/>
      <c r="U33" s="75" t="s">
        <v>69</v>
      </c>
      <c r="V33" s="149">
        <v>2</v>
      </c>
    </row>
    <row r="34" spans="1:22" ht="18" customHeight="1" x14ac:dyDescent="0.35">
      <c r="A34" s="93">
        <v>9</v>
      </c>
      <c r="B34" s="145" t="s">
        <v>432</v>
      </c>
      <c r="C34" s="163">
        <v>6</v>
      </c>
      <c r="D34" s="93" t="s">
        <v>120</v>
      </c>
      <c r="E34" s="93" t="s">
        <v>393</v>
      </c>
      <c r="F34" s="94" t="s">
        <v>385</v>
      </c>
      <c r="G34" s="94" t="s">
        <v>233</v>
      </c>
      <c r="H34" s="95" t="s">
        <v>232</v>
      </c>
      <c r="I34" s="95"/>
      <c r="J34" s="160"/>
      <c r="K34" s="95" t="s">
        <v>283</v>
      </c>
      <c r="L34" s="95"/>
      <c r="M34" s="160"/>
      <c r="N34" s="160"/>
      <c r="O34" s="96">
        <v>1</v>
      </c>
      <c r="P34" s="97">
        <v>16</v>
      </c>
      <c r="Q34" s="96">
        <v>1</v>
      </c>
      <c r="R34" s="161">
        <v>16</v>
      </c>
      <c r="S34" s="148"/>
      <c r="T34" s="164"/>
      <c r="U34" s="75" t="s">
        <v>69</v>
      </c>
      <c r="V34" s="149">
        <v>1</v>
      </c>
    </row>
    <row r="37" spans="1:22" ht="18" customHeight="1" x14ac:dyDescent="0.35">
      <c r="A37" s="93">
        <v>5</v>
      </c>
      <c r="B37" s="145" t="s">
        <v>516</v>
      </c>
      <c r="C37" s="163">
        <v>5</v>
      </c>
      <c r="D37" s="93" t="s">
        <v>133</v>
      </c>
      <c r="E37" s="93" t="s">
        <v>517</v>
      </c>
      <c r="F37" s="94" t="s">
        <v>159</v>
      </c>
      <c r="G37" s="94" t="s">
        <v>233</v>
      </c>
      <c r="H37" s="95" t="s">
        <v>232</v>
      </c>
      <c r="I37" s="95"/>
      <c r="J37" s="160"/>
      <c r="K37" s="95" t="s">
        <v>283</v>
      </c>
      <c r="L37" s="95"/>
      <c r="M37" s="160"/>
      <c r="N37" s="160"/>
      <c r="O37" s="96">
        <v>2</v>
      </c>
      <c r="P37" s="97">
        <v>16</v>
      </c>
      <c r="Q37" s="96">
        <v>1</v>
      </c>
      <c r="R37" s="161">
        <v>32</v>
      </c>
      <c r="S37" s="148" t="s">
        <v>494</v>
      </c>
      <c r="T37" s="164"/>
      <c r="U37" s="75" t="s">
        <v>69</v>
      </c>
      <c r="V37" s="149">
        <v>2</v>
      </c>
    </row>
    <row r="38" spans="1:22" ht="18" customHeight="1" x14ac:dyDescent="0.35">
      <c r="A38" s="93">
        <v>10</v>
      </c>
      <c r="B38" s="145" t="s">
        <v>516</v>
      </c>
      <c r="C38" s="163">
        <v>10</v>
      </c>
      <c r="D38" s="93" t="s">
        <v>133</v>
      </c>
      <c r="E38" s="93" t="s">
        <v>517</v>
      </c>
      <c r="F38" s="94" t="s">
        <v>159</v>
      </c>
      <c r="G38" s="94" t="s">
        <v>233</v>
      </c>
      <c r="H38" s="95" t="s">
        <v>232</v>
      </c>
      <c r="I38" s="95"/>
      <c r="J38" s="160"/>
      <c r="K38" s="95" t="s">
        <v>283</v>
      </c>
      <c r="L38" s="95"/>
      <c r="M38" s="160"/>
      <c r="N38" s="160"/>
      <c r="O38" s="96">
        <v>2</v>
      </c>
      <c r="P38" s="97">
        <v>16</v>
      </c>
      <c r="Q38" s="96">
        <v>1</v>
      </c>
      <c r="R38" s="161">
        <v>32</v>
      </c>
      <c r="S38" s="148" t="s">
        <v>494</v>
      </c>
      <c r="T38" s="164"/>
      <c r="U38" s="75" t="s">
        <v>69</v>
      </c>
      <c r="V38" s="149">
        <v>2</v>
      </c>
    </row>
    <row r="39" spans="1:22" ht="18" customHeight="1" x14ac:dyDescent="0.35">
      <c r="A39" s="93">
        <v>24</v>
      </c>
      <c r="B39" s="145" t="s">
        <v>516</v>
      </c>
      <c r="C39" s="163">
        <v>24</v>
      </c>
      <c r="D39" s="93" t="s">
        <v>133</v>
      </c>
      <c r="E39" s="93" t="s">
        <v>517</v>
      </c>
      <c r="F39" s="94" t="s">
        <v>135</v>
      </c>
      <c r="G39" s="94" t="s">
        <v>233</v>
      </c>
      <c r="H39" s="95" t="s">
        <v>232</v>
      </c>
      <c r="I39" s="95"/>
      <c r="J39" s="171"/>
      <c r="K39" s="95" t="s">
        <v>283</v>
      </c>
      <c r="L39" s="95"/>
      <c r="M39" s="160"/>
      <c r="N39" s="160"/>
      <c r="O39" s="96">
        <v>2</v>
      </c>
      <c r="P39" s="97">
        <v>16</v>
      </c>
      <c r="Q39" s="96">
        <v>1</v>
      </c>
      <c r="R39" s="161">
        <v>32</v>
      </c>
      <c r="S39" s="148" t="s">
        <v>494</v>
      </c>
      <c r="T39" s="164"/>
      <c r="U39" s="75" t="s">
        <v>69</v>
      </c>
      <c r="V39" s="149">
        <v>2</v>
      </c>
    </row>
    <row r="40" spans="1:22" ht="18" customHeight="1" x14ac:dyDescent="0.35">
      <c r="A40" s="93">
        <v>11</v>
      </c>
      <c r="B40" s="145" t="s">
        <v>519</v>
      </c>
      <c r="C40" s="163">
        <v>36</v>
      </c>
      <c r="D40" s="93" t="s">
        <v>133</v>
      </c>
      <c r="E40" s="93" t="s">
        <v>517</v>
      </c>
      <c r="F40" s="94" t="s">
        <v>135</v>
      </c>
      <c r="G40" s="94" t="s">
        <v>233</v>
      </c>
      <c r="H40" s="95" t="s">
        <v>232</v>
      </c>
      <c r="I40" s="95"/>
      <c r="J40" s="171"/>
      <c r="K40" s="95" t="s">
        <v>283</v>
      </c>
      <c r="L40" s="95"/>
      <c r="M40" s="160"/>
      <c r="N40" s="160"/>
      <c r="O40" s="96">
        <v>2</v>
      </c>
      <c r="P40" s="97">
        <v>16</v>
      </c>
      <c r="Q40" s="96">
        <v>1</v>
      </c>
      <c r="R40" s="161">
        <v>32</v>
      </c>
      <c r="S40" s="148" t="s">
        <v>494</v>
      </c>
      <c r="T40" s="164"/>
      <c r="U40" s="75" t="s">
        <v>69</v>
      </c>
      <c r="V40" s="149">
        <v>2</v>
      </c>
    </row>
    <row r="43" spans="1:22" ht="18" customHeight="1" x14ac:dyDescent="0.35">
      <c r="A43" s="96">
        <v>14</v>
      </c>
      <c r="B43" s="177" t="s">
        <v>531</v>
      </c>
      <c r="C43" s="163"/>
      <c r="D43" s="93" t="s">
        <v>229</v>
      </c>
      <c r="E43" s="93" t="s">
        <v>533</v>
      </c>
      <c r="F43" s="94" t="s">
        <v>263</v>
      </c>
      <c r="G43" s="94" t="s">
        <v>233</v>
      </c>
      <c r="H43" s="95" t="s">
        <v>232</v>
      </c>
      <c r="I43" s="95"/>
      <c r="J43" s="160"/>
      <c r="K43" s="95" t="s">
        <v>283</v>
      </c>
      <c r="L43" s="95"/>
      <c r="M43" s="160"/>
      <c r="N43" s="160"/>
      <c r="O43" s="96">
        <v>1</v>
      </c>
      <c r="P43" s="97">
        <v>16</v>
      </c>
      <c r="Q43" s="96">
        <v>1</v>
      </c>
      <c r="R43" s="161">
        <v>16</v>
      </c>
      <c r="S43" s="148" t="s">
        <v>494</v>
      </c>
      <c r="T43" s="164"/>
      <c r="U43" s="75" t="s">
        <v>157</v>
      </c>
      <c r="V43" s="149">
        <v>1</v>
      </c>
    </row>
    <row r="44" spans="1:22" ht="18" customHeight="1" x14ac:dyDescent="0.35">
      <c r="A44" s="96">
        <v>4</v>
      </c>
      <c r="B44" s="177" t="s">
        <v>538</v>
      </c>
      <c r="C44" s="163"/>
      <c r="D44" s="93" t="s">
        <v>80</v>
      </c>
      <c r="E44" s="93" t="s">
        <v>539</v>
      </c>
      <c r="F44" s="94" t="s">
        <v>540</v>
      </c>
      <c r="G44" s="94" t="s">
        <v>233</v>
      </c>
      <c r="H44" s="95" t="s">
        <v>232</v>
      </c>
      <c r="I44" s="95"/>
      <c r="J44" s="160"/>
      <c r="K44" s="95" t="s">
        <v>283</v>
      </c>
      <c r="L44" s="95"/>
      <c r="M44" s="160"/>
      <c r="N44" s="160"/>
      <c r="O44" s="96">
        <v>1</v>
      </c>
      <c r="P44" s="97">
        <v>16</v>
      </c>
      <c r="Q44" s="96">
        <v>1</v>
      </c>
      <c r="R44" s="161">
        <v>16</v>
      </c>
      <c r="S44" s="148" t="s">
        <v>494</v>
      </c>
      <c r="T44" s="103"/>
      <c r="U44" s="75" t="s">
        <v>157</v>
      </c>
      <c r="V44" s="149">
        <v>1</v>
      </c>
    </row>
    <row r="45" spans="1:22" ht="18" customHeight="1" x14ac:dyDescent="0.35">
      <c r="A45" s="96">
        <v>5</v>
      </c>
      <c r="B45" s="177" t="s">
        <v>543</v>
      </c>
      <c r="C45" s="163"/>
      <c r="D45" s="93" t="s">
        <v>189</v>
      </c>
      <c r="E45" s="93" t="s">
        <v>544</v>
      </c>
      <c r="F45" s="94" t="s">
        <v>385</v>
      </c>
      <c r="G45" s="94" t="s">
        <v>233</v>
      </c>
      <c r="H45" s="95" t="s">
        <v>232</v>
      </c>
      <c r="I45" s="95"/>
      <c r="J45" s="160"/>
      <c r="K45" s="95" t="s">
        <v>283</v>
      </c>
      <c r="L45" s="95"/>
      <c r="M45" s="160"/>
      <c r="N45" s="160"/>
      <c r="O45" s="96">
        <v>2</v>
      </c>
      <c r="P45" s="97">
        <v>16</v>
      </c>
      <c r="Q45" s="96">
        <v>6</v>
      </c>
      <c r="R45" s="161">
        <v>192</v>
      </c>
      <c r="S45" s="148" t="s">
        <v>494</v>
      </c>
      <c r="T45" s="164"/>
      <c r="U45" s="75" t="s">
        <v>157</v>
      </c>
      <c r="V45" s="149">
        <v>12</v>
      </c>
    </row>
    <row r="48" spans="1:22" ht="18" customHeight="1" x14ac:dyDescent="0.35">
      <c r="A48" s="96">
        <f t="shared" ref="A48" si="0">A47+1</f>
        <v>1</v>
      </c>
      <c r="B48" s="185" t="s">
        <v>595</v>
      </c>
      <c r="C48" s="186">
        <v>2</v>
      </c>
      <c r="D48" s="93" t="s">
        <v>129</v>
      </c>
      <c r="E48" s="193" t="s">
        <v>596</v>
      </c>
      <c r="F48" s="94" t="s">
        <v>385</v>
      </c>
      <c r="G48" s="94" t="s">
        <v>233</v>
      </c>
      <c r="H48" s="95" t="s">
        <v>232</v>
      </c>
      <c r="I48" s="95"/>
      <c r="J48" s="160"/>
      <c r="K48" s="95" t="s">
        <v>283</v>
      </c>
      <c r="L48" s="95"/>
      <c r="M48" s="160"/>
      <c r="N48" s="160"/>
      <c r="O48" s="96">
        <v>1</v>
      </c>
      <c r="P48" s="97">
        <v>16</v>
      </c>
      <c r="Q48" s="96">
        <v>3</v>
      </c>
      <c r="R48" s="161">
        <f t="shared" ref="R48" si="1">O48*P48*Q48</f>
        <v>48</v>
      </c>
      <c r="S48" s="148" t="s">
        <v>494</v>
      </c>
      <c r="T48" s="164"/>
      <c r="U48" s="75" t="s">
        <v>157</v>
      </c>
      <c r="V48" s="149">
        <f t="shared" ref="V48" si="2">O48*Q48</f>
        <v>3</v>
      </c>
    </row>
    <row r="49" spans="16:24" ht="18" customHeight="1" thickBot="1" x14ac:dyDescent="0.4"/>
    <row r="50" spans="16:24" ht="18" customHeight="1" thickBot="1" x14ac:dyDescent="0.5">
      <c r="P50" s="99" t="s">
        <v>85</v>
      </c>
      <c r="R50" s="100">
        <f>SUM(R8:R49)</f>
        <v>944</v>
      </c>
      <c r="T50" s="165"/>
      <c r="U50" s="101" t="s">
        <v>86</v>
      </c>
      <c r="V50" s="166">
        <f>SUBTOTAL(9,V8:V49)</f>
        <v>59</v>
      </c>
    </row>
    <row r="51" spans="16:24" ht="18" customHeight="1" thickTop="1" x14ac:dyDescent="0.35">
      <c r="W51" s="162"/>
      <c r="X51" s="162"/>
    </row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6127-E4E0-45BA-BF06-52C3C648DC61}">
  <sheetPr>
    <pageSetUpPr fitToPage="1"/>
  </sheetPr>
  <dimension ref="A1:X25"/>
  <sheetViews>
    <sheetView topLeftCell="A8" zoomScaleNormal="100" workbookViewId="0">
      <selection activeCell="N8" sqref="N1:V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9" spans="1:24" ht="18" customHeight="1" x14ac:dyDescent="0.35">
      <c r="W9" s="162"/>
      <c r="X9" s="162"/>
    </row>
    <row r="11" spans="1:24" ht="18" customHeight="1" x14ac:dyDescent="0.35">
      <c r="A11" s="93">
        <v>22</v>
      </c>
      <c r="B11" s="145" t="s">
        <v>516</v>
      </c>
      <c r="C11" s="163">
        <v>22</v>
      </c>
      <c r="D11" s="93" t="s">
        <v>133</v>
      </c>
      <c r="E11" s="93" t="s">
        <v>517</v>
      </c>
      <c r="F11" s="94" t="s">
        <v>135</v>
      </c>
      <c r="G11" s="94" t="s">
        <v>233</v>
      </c>
      <c r="H11" s="95" t="s">
        <v>248</v>
      </c>
      <c r="I11" s="95"/>
      <c r="J11" s="160"/>
      <c r="K11" s="95" t="s">
        <v>249</v>
      </c>
      <c r="L11" s="95"/>
      <c r="M11" s="160"/>
      <c r="N11" s="160"/>
      <c r="O11" s="96">
        <v>2</v>
      </c>
      <c r="P11" s="97">
        <v>21</v>
      </c>
      <c r="Q11" s="96">
        <v>1</v>
      </c>
      <c r="R11" s="161">
        <v>42</v>
      </c>
      <c r="S11" s="148" t="s">
        <v>494</v>
      </c>
      <c r="T11" s="164"/>
      <c r="U11" s="75" t="s">
        <v>69</v>
      </c>
      <c r="V11" s="149">
        <v>2</v>
      </c>
    </row>
    <row r="12" spans="1:24" ht="18" customHeight="1" x14ac:dyDescent="0.35">
      <c r="A12" s="93">
        <v>5</v>
      </c>
      <c r="B12" s="145" t="s">
        <v>519</v>
      </c>
      <c r="C12" s="163">
        <v>30</v>
      </c>
      <c r="D12" s="93" t="s">
        <v>133</v>
      </c>
      <c r="E12" s="93" t="s">
        <v>517</v>
      </c>
      <c r="F12" s="94" t="s">
        <v>135</v>
      </c>
      <c r="G12" s="94" t="s">
        <v>233</v>
      </c>
      <c r="H12" s="95" t="s">
        <v>248</v>
      </c>
      <c r="I12" s="95"/>
      <c r="J12" s="160"/>
      <c r="K12" s="95" t="s">
        <v>249</v>
      </c>
      <c r="L12" s="95"/>
      <c r="M12" s="160"/>
      <c r="N12" s="160"/>
      <c r="O12" s="96">
        <v>2</v>
      </c>
      <c r="P12" s="97">
        <v>21</v>
      </c>
      <c r="Q12" s="96">
        <v>1</v>
      </c>
      <c r="R12" s="161">
        <v>42</v>
      </c>
      <c r="S12" s="148" t="s">
        <v>494</v>
      </c>
      <c r="T12" s="164"/>
      <c r="U12" s="75" t="s">
        <v>69</v>
      </c>
      <c r="V12" s="149">
        <v>2</v>
      </c>
    </row>
    <row r="13" spans="1:24" ht="18" customHeight="1" x14ac:dyDescent="0.35">
      <c r="A13" s="93">
        <v>14</v>
      </c>
      <c r="B13" s="145" t="s">
        <v>519</v>
      </c>
      <c r="C13" s="163">
        <v>39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248</v>
      </c>
      <c r="I13" s="95"/>
      <c r="J13" s="160"/>
      <c r="K13" s="95" t="s">
        <v>249</v>
      </c>
      <c r="L13" s="95"/>
      <c r="M13" s="160"/>
      <c r="N13" s="160"/>
      <c r="O13" s="96">
        <v>2</v>
      </c>
      <c r="P13" s="97">
        <v>21</v>
      </c>
      <c r="Q13" s="96">
        <v>2</v>
      </c>
      <c r="R13" s="161">
        <v>84</v>
      </c>
      <c r="S13" s="148" t="s">
        <v>494</v>
      </c>
      <c r="T13" s="164"/>
      <c r="U13" s="75" t="s">
        <v>69</v>
      </c>
      <c r="V13" s="149">
        <v>4</v>
      </c>
    </row>
    <row r="16" spans="1:24" ht="18" customHeight="1" x14ac:dyDescent="0.35">
      <c r="A16" s="96">
        <f t="shared" ref="A16" si="0">A15+1</f>
        <v>1</v>
      </c>
      <c r="B16" s="177" t="s">
        <v>531</v>
      </c>
      <c r="C16" s="163"/>
      <c r="D16" s="93" t="s">
        <v>229</v>
      </c>
      <c r="E16" s="93" t="s">
        <v>533</v>
      </c>
      <c r="F16" s="94" t="s">
        <v>263</v>
      </c>
      <c r="G16" s="94" t="s">
        <v>233</v>
      </c>
      <c r="H16" s="95" t="s">
        <v>248</v>
      </c>
      <c r="I16" s="95"/>
      <c r="J16" s="160"/>
      <c r="K16" s="95" t="s">
        <v>249</v>
      </c>
      <c r="L16" s="95"/>
      <c r="M16" s="160"/>
      <c r="N16" s="160"/>
      <c r="O16" s="96">
        <v>1</v>
      </c>
      <c r="P16" s="97">
        <v>21</v>
      </c>
      <c r="Q16" s="96">
        <v>1</v>
      </c>
      <c r="R16" s="161">
        <f>O16*P16*Q16</f>
        <v>21</v>
      </c>
      <c r="S16" s="148" t="s">
        <v>494</v>
      </c>
      <c r="T16" s="103"/>
      <c r="U16" s="75" t="s">
        <v>157</v>
      </c>
      <c r="V16" s="149">
        <f>O16*Q16</f>
        <v>1</v>
      </c>
    </row>
    <row r="19" spans="1:22" ht="18" customHeight="1" x14ac:dyDescent="0.35">
      <c r="A19" s="93">
        <v>4</v>
      </c>
      <c r="B19" s="145" t="s">
        <v>601</v>
      </c>
      <c r="C19" s="163"/>
      <c r="D19" s="93" t="s">
        <v>187</v>
      </c>
      <c r="E19" s="193" t="s">
        <v>602</v>
      </c>
      <c r="F19" s="94" t="s">
        <v>385</v>
      </c>
      <c r="G19" s="94" t="s">
        <v>233</v>
      </c>
      <c r="H19" s="95" t="s">
        <v>248</v>
      </c>
      <c r="I19" s="95"/>
      <c r="J19" s="178"/>
      <c r="K19" s="95" t="s">
        <v>249</v>
      </c>
      <c r="L19" s="95"/>
      <c r="M19" s="160"/>
      <c r="N19" s="160"/>
      <c r="O19" s="96">
        <v>1</v>
      </c>
      <c r="P19" s="97">
        <v>21</v>
      </c>
      <c r="Q19" s="96">
        <v>1</v>
      </c>
      <c r="R19" s="161">
        <v>21</v>
      </c>
      <c r="S19" s="148" t="s">
        <v>494</v>
      </c>
      <c r="U19" s="75" t="s">
        <v>157</v>
      </c>
      <c r="V19" s="149">
        <v>1</v>
      </c>
    </row>
    <row r="20" spans="1:22" ht="18" customHeight="1" x14ac:dyDescent="0.35">
      <c r="A20" s="93">
        <v>11</v>
      </c>
      <c r="B20" s="145" t="s">
        <v>601</v>
      </c>
      <c r="C20" s="163"/>
      <c r="D20" s="93" t="s">
        <v>186</v>
      </c>
      <c r="E20" s="193" t="s">
        <v>602</v>
      </c>
      <c r="F20" s="94" t="s">
        <v>385</v>
      </c>
      <c r="G20" s="94" t="s">
        <v>233</v>
      </c>
      <c r="H20" s="95" t="s">
        <v>248</v>
      </c>
      <c r="I20" s="95"/>
      <c r="J20" s="178"/>
      <c r="K20" s="95" t="s">
        <v>249</v>
      </c>
      <c r="L20" s="95"/>
      <c r="M20" s="160"/>
      <c r="N20" s="160"/>
      <c r="O20" s="96">
        <v>1</v>
      </c>
      <c r="P20" s="97">
        <v>21</v>
      </c>
      <c r="Q20" s="96">
        <v>1</v>
      </c>
      <c r="R20" s="161">
        <v>21</v>
      </c>
      <c r="S20" s="148" t="s">
        <v>494</v>
      </c>
      <c r="T20" s="164"/>
      <c r="U20" s="75" t="s">
        <v>157</v>
      </c>
      <c r="V20" s="149">
        <v>1</v>
      </c>
    </row>
    <row r="21" spans="1:22" ht="18" customHeight="1" x14ac:dyDescent="0.35">
      <c r="A21" s="93">
        <v>10</v>
      </c>
      <c r="B21" s="145" t="s">
        <v>611</v>
      </c>
      <c r="C21" s="163"/>
      <c r="D21" s="93" t="s">
        <v>172</v>
      </c>
      <c r="E21" s="193" t="s">
        <v>610</v>
      </c>
      <c r="F21" s="94" t="s">
        <v>385</v>
      </c>
      <c r="G21" s="94" t="s">
        <v>233</v>
      </c>
      <c r="H21" s="95" t="s">
        <v>248</v>
      </c>
      <c r="I21" s="95"/>
      <c r="J21" s="178"/>
      <c r="K21" s="95" t="s">
        <v>249</v>
      </c>
      <c r="L21" s="95"/>
      <c r="M21" s="160"/>
      <c r="N21" s="160"/>
      <c r="O21" s="96">
        <v>1</v>
      </c>
      <c r="P21" s="97">
        <v>21</v>
      </c>
      <c r="Q21" s="96">
        <v>1</v>
      </c>
      <c r="R21" s="161">
        <v>21</v>
      </c>
      <c r="S21" s="148" t="s">
        <v>494</v>
      </c>
      <c r="T21" s="164"/>
      <c r="U21" s="75" t="s">
        <v>157</v>
      </c>
      <c r="V21" s="149">
        <v>1</v>
      </c>
    </row>
    <row r="23" spans="1:22" ht="18" customHeight="1" thickBot="1" x14ac:dyDescent="0.4"/>
    <row r="24" spans="1:22" ht="18" customHeight="1" thickBot="1" x14ac:dyDescent="0.5">
      <c r="P24" s="99" t="s">
        <v>85</v>
      </c>
      <c r="R24" s="100">
        <f>SUM(R8:R23)</f>
        <v>252</v>
      </c>
      <c r="T24" s="165"/>
      <c r="U24" s="101" t="s">
        <v>86</v>
      </c>
      <c r="V24" s="166">
        <f>SUBTOTAL(9,V8:V23)</f>
        <v>12</v>
      </c>
    </row>
    <row r="25" spans="1:22" ht="18" customHeight="1" thickTop="1" x14ac:dyDescent="0.35"/>
  </sheetData>
  <autoFilter ref="A8:W22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C214-124D-41EA-B917-F267A1AA5309}">
  <sheetPr>
    <pageSetUpPr fitToPage="1"/>
  </sheetPr>
  <dimension ref="A1:X46"/>
  <sheetViews>
    <sheetView topLeftCell="A26" zoomScaleNormal="100" workbookViewId="0">
      <selection activeCell="N26" sqref="N1:U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4.6328125" style="75" bestFit="1" customWidth="1"/>
    <col min="22" max="22" width="9.453125" style="149" bestFit="1" customWidth="1"/>
  </cols>
  <sheetData>
    <row r="1" spans="1:24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4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4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4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4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4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4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4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0" spans="1:24" ht="18" customHeight="1" x14ac:dyDescent="0.35">
      <c r="A10" s="93">
        <f t="shared" ref="A10" si="0">A9+1</f>
        <v>1</v>
      </c>
      <c r="B10" s="145" t="s">
        <v>427</v>
      </c>
      <c r="C10" s="163">
        <v>4</v>
      </c>
      <c r="D10" s="93" t="s">
        <v>133</v>
      </c>
      <c r="E10" s="93" t="s">
        <v>402</v>
      </c>
      <c r="F10" s="94" t="s">
        <v>404</v>
      </c>
      <c r="G10" s="94" t="s">
        <v>233</v>
      </c>
      <c r="H10" s="95" t="s">
        <v>283</v>
      </c>
      <c r="I10" s="95"/>
      <c r="J10" s="160"/>
      <c r="K10" s="95" t="s">
        <v>308</v>
      </c>
      <c r="L10" s="95"/>
      <c r="M10" s="160"/>
      <c r="N10" s="160"/>
      <c r="O10" s="96">
        <v>2</v>
      </c>
      <c r="P10" s="97">
        <v>27</v>
      </c>
      <c r="Q10" s="96">
        <v>1</v>
      </c>
      <c r="R10" s="161">
        <f t="shared" ref="R10" si="1">O10*P10*Q10</f>
        <v>54</v>
      </c>
      <c r="S10" s="148"/>
      <c r="T10" s="164"/>
      <c r="U10" s="75" t="s">
        <v>69</v>
      </c>
      <c r="V10" s="149">
        <f t="shared" ref="V10" si="2">O10*Q10</f>
        <v>2</v>
      </c>
    </row>
    <row r="11" spans="1:24" ht="18" customHeight="1" x14ac:dyDescent="0.35">
      <c r="W11" s="162"/>
      <c r="X11" s="162"/>
    </row>
    <row r="13" spans="1:24" ht="18" customHeight="1" x14ac:dyDescent="0.35">
      <c r="A13" s="93">
        <f t="shared" ref="A13" si="3">A12+1</f>
        <v>1</v>
      </c>
      <c r="B13" s="145" t="s">
        <v>519</v>
      </c>
      <c r="C13" s="163">
        <v>38</v>
      </c>
      <c r="D13" s="93" t="s">
        <v>133</v>
      </c>
      <c r="E13" s="93" t="s">
        <v>517</v>
      </c>
      <c r="F13" s="94" t="s">
        <v>135</v>
      </c>
      <c r="G13" s="94" t="s">
        <v>233</v>
      </c>
      <c r="H13" s="95" t="s">
        <v>249</v>
      </c>
      <c r="I13" s="95"/>
      <c r="J13" s="160"/>
      <c r="K13" s="95" t="s">
        <v>307</v>
      </c>
      <c r="L13" s="95"/>
      <c r="M13" s="160"/>
      <c r="N13" s="160"/>
      <c r="O13" s="96">
        <v>2</v>
      </c>
      <c r="P13" s="97">
        <v>27</v>
      </c>
      <c r="Q13" s="96">
        <v>2</v>
      </c>
      <c r="R13" s="161">
        <f t="shared" ref="R13" si="4">O13*P13*Q13</f>
        <v>108</v>
      </c>
      <c r="S13" s="148" t="s">
        <v>494</v>
      </c>
      <c r="T13" s="164"/>
      <c r="U13" s="75" t="s">
        <v>69</v>
      </c>
      <c r="V13" s="149">
        <f t="shared" ref="V13" si="5">O13*Q13</f>
        <v>4</v>
      </c>
    </row>
    <row r="16" spans="1:24" ht="18" customHeight="1" x14ac:dyDescent="0.35">
      <c r="A16" s="96">
        <v>4</v>
      </c>
      <c r="B16" s="177" t="s">
        <v>531</v>
      </c>
      <c r="C16" s="163"/>
      <c r="D16" s="93" t="s">
        <v>532</v>
      </c>
      <c r="E16" s="93" t="s">
        <v>533</v>
      </c>
      <c r="F16" s="94" t="s">
        <v>263</v>
      </c>
      <c r="G16" s="94" t="s">
        <v>233</v>
      </c>
      <c r="H16" s="95" t="s">
        <v>283</v>
      </c>
      <c r="I16" s="95"/>
      <c r="J16" s="160"/>
      <c r="K16" s="95" t="s">
        <v>308</v>
      </c>
      <c r="L16" s="95"/>
      <c r="M16" s="160"/>
      <c r="N16" s="160"/>
      <c r="O16" s="96">
        <v>1</v>
      </c>
      <c r="P16" s="97">
        <v>27</v>
      </c>
      <c r="Q16" s="96">
        <v>1</v>
      </c>
      <c r="R16" s="161">
        <v>27</v>
      </c>
      <c r="S16" s="148" t="s">
        <v>494</v>
      </c>
      <c r="T16" s="103"/>
      <c r="U16" s="75" t="s">
        <v>157</v>
      </c>
      <c r="V16" s="149">
        <v>1</v>
      </c>
    </row>
    <row r="17" spans="1:22" ht="18" customHeight="1" x14ac:dyDescent="0.35">
      <c r="A17" s="96">
        <v>11</v>
      </c>
      <c r="B17" s="177" t="s">
        <v>531</v>
      </c>
      <c r="C17" s="163"/>
      <c r="D17" s="93" t="s">
        <v>229</v>
      </c>
      <c r="E17" s="93" t="s">
        <v>533</v>
      </c>
      <c r="F17" s="94" t="s">
        <v>263</v>
      </c>
      <c r="G17" s="94" t="s">
        <v>233</v>
      </c>
      <c r="H17" s="95" t="s">
        <v>283</v>
      </c>
      <c r="I17" s="95"/>
      <c r="J17" s="160"/>
      <c r="K17" s="95" t="s">
        <v>308</v>
      </c>
      <c r="L17" s="95"/>
      <c r="M17" s="160"/>
      <c r="N17" s="160"/>
      <c r="O17" s="96">
        <v>1</v>
      </c>
      <c r="P17" s="97">
        <v>27</v>
      </c>
      <c r="Q17" s="96">
        <v>1</v>
      </c>
      <c r="R17" s="161">
        <v>27</v>
      </c>
      <c r="S17" s="148" t="s">
        <v>494</v>
      </c>
      <c r="T17" s="103"/>
      <c r="U17" s="75" t="s">
        <v>157</v>
      </c>
      <c r="V17" s="149">
        <v>1</v>
      </c>
    </row>
    <row r="18" spans="1:22" ht="18" customHeight="1" x14ac:dyDescent="0.35">
      <c r="A18" s="96">
        <v>20</v>
      </c>
      <c r="B18" s="177" t="s">
        <v>531</v>
      </c>
      <c r="C18" s="163"/>
      <c r="D18" s="93" t="s">
        <v>452</v>
      </c>
      <c r="E18" s="93" t="s">
        <v>533</v>
      </c>
      <c r="F18" s="94" t="s">
        <v>263</v>
      </c>
      <c r="G18" s="94" t="s">
        <v>233</v>
      </c>
      <c r="H18" s="95" t="s">
        <v>283</v>
      </c>
      <c r="I18" s="95"/>
      <c r="J18" s="160"/>
      <c r="K18" s="95" t="s">
        <v>308</v>
      </c>
      <c r="L18" s="95"/>
      <c r="M18" s="160"/>
      <c r="N18" s="160"/>
      <c r="O18" s="96">
        <v>1</v>
      </c>
      <c r="P18" s="97">
        <v>27</v>
      </c>
      <c r="Q18" s="96">
        <v>1</v>
      </c>
      <c r="R18" s="161">
        <v>27</v>
      </c>
      <c r="S18" s="148" t="s">
        <v>494</v>
      </c>
      <c r="T18" s="103"/>
      <c r="U18" s="75" t="s">
        <v>157</v>
      </c>
      <c r="V18" s="149">
        <v>1</v>
      </c>
    </row>
    <row r="19" spans="1:22" ht="18" customHeight="1" x14ac:dyDescent="0.35">
      <c r="A19" s="96">
        <v>6</v>
      </c>
      <c r="B19" s="177" t="s">
        <v>541</v>
      </c>
      <c r="C19" s="163"/>
      <c r="D19" s="93" t="s">
        <v>376</v>
      </c>
      <c r="E19" s="93" t="s">
        <v>542</v>
      </c>
      <c r="F19" s="94" t="s">
        <v>263</v>
      </c>
      <c r="G19" s="94" t="s">
        <v>233</v>
      </c>
      <c r="H19" s="95" t="s">
        <v>249</v>
      </c>
      <c r="I19" s="95"/>
      <c r="J19" s="160"/>
      <c r="K19" s="95" t="s">
        <v>307</v>
      </c>
      <c r="L19" s="95"/>
      <c r="M19" s="160"/>
      <c r="N19" s="160"/>
      <c r="O19" s="96">
        <v>1</v>
      </c>
      <c r="P19" s="97">
        <v>27</v>
      </c>
      <c r="Q19" s="96">
        <v>1</v>
      </c>
      <c r="R19" s="161">
        <v>27</v>
      </c>
      <c r="S19" s="148" t="s">
        <v>494</v>
      </c>
      <c r="T19" s="164"/>
      <c r="U19" s="75" t="s">
        <v>157</v>
      </c>
      <c r="V19" s="149">
        <v>1</v>
      </c>
    </row>
    <row r="20" spans="1:22" ht="18" customHeight="1" x14ac:dyDescent="0.35">
      <c r="A20" s="96">
        <v>7</v>
      </c>
      <c r="B20" s="177" t="s">
        <v>541</v>
      </c>
      <c r="C20" s="163"/>
      <c r="D20" s="93" t="s">
        <v>376</v>
      </c>
      <c r="E20" s="93" t="s">
        <v>542</v>
      </c>
      <c r="F20" s="94" t="s">
        <v>263</v>
      </c>
      <c r="G20" s="94" t="s">
        <v>233</v>
      </c>
      <c r="H20" s="95" t="s">
        <v>283</v>
      </c>
      <c r="I20" s="95"/>
      <c r="J20" s="160"/>
      <c r="K20" s="95" t="s">
        <v>308</v>
      </c>
      <c r="L20" s="95"/>
      <c r="M20" s="160"/>
      <c r="N20" s="160"/>
      <c r="O20" s="96">
        <v>1</v>
      </c>
      <c r="P20" s="97">
        <v>27</v>
      </c>
      <c r="Q20" s="96">
        <v>1</v>
      </c>
      <c r="R20" s="161">
        <v>27</v>
      </c>
      <c r="S20" s="148" t="s">
        <v>494</v>
      </c>
      <c r="T20" s="103"/>
      <c r="U20" s="75" t="s">
        <v>157</v>
      </c>
      <c r="V20" s="149">
        <v>1</v>
      </c>
    </row>
    <row r="21" spans="1:22" ht="18" customHeight="1" x14ac:dyDescent="0.35">
      <c r="A21" s="96">
        <v>7</v>
      </c>
      <c r="B21" s="177" t="s">
        <v>543</v>
      </c>
      <c r="C21" s="163"/>
      <c r="D21" s="93" t="s">
        <v>189</v>
      </c>
      <c r="E21" s="93" t="s">
        <v>544</v>
      </c>
      <c r="F21" s="94" t="s">
        <v>385</v>
      </c>
      <c r="G21" s="94" t="s">
        <v>233</v>
      </c>
      <c r="H21" s="95" t="s">
        <v>283</v>
      </c>
      <c r="I21" s="95"/>
      <c r="J21" s="160"/>
      <c r="K21" s="95" t="s">
        <v>308</v>
      </c>
      <c r="L21" s="95"/>
      <c r="M21" s="160"/>
      <c r="N21" s="160"/>
      <c r="O21" s="96">
        <v>2</v>
      </c>
      <c r="P21" s="97">
        <v>27</v>
      </c>
      <c r="Q21" s="96">
        <v>2</v>
      </c>
      <c r="R21" s="161">
        <v>108</v>
      </c>
      <c r="S21" s="148" t="s">
        <v>494</v>
      </c>
      <c r="T21" s="164"/>
      <c r="U21" s="75" t="s">
        <v>157</v>
      </c>
      <c r="V21" s="149">
        <v>4</v>
      </c>
    </row>
    <row r="24" spans="1:22" ht="18" customHeight="1" x14ac:dyDescent="0.35">
      <c r="A24" s="93">
        <v>3</v>
      </c>
      <c r="B24" s="145" t="s">
        <v>601</v>
      </c>
      <c r="C24" s="163"/>
      <c r="D24" s="93" t="s">
        <v>187</v>
      </c>
      <c r="E24" s="193" t="s">
        <v>602</v>
      </c>
      <c r="F24" s="94" t="s">
        <v>385</v>
      </c>
      <c r="G24" s="94" t="s">
        <v>233</v>
      </c>
      <c r="H24" s="95" t="s">
        <v>249</v>
      </c>
      <c r="I24" s="95"/>
      <c r="J24" s="160"/>
      <c r="K24" s="95" t="s">
        <v>307</v>
      </c>
      <c r="L24" s="95"/>
      <c r="M24" s="160"/>
      <c r="N24" s="160"/>
      <c r="O24" s="96">
        <v>1</v>
      </c>
      <c r="P24" s="97">
        <v>27</v>
      </c>
      <c r="Q24" s="96">
        <v>1</v>
      </c>
      <c r="R24" s="161">
        <v>27</v>
      </c>
      <c r="S24" s="148" t="s">
        <v>494</v>
      </c>
      <c r="T24" s="164"/>
      <c r="U24" s="75" t="s">
        <v>157</v>
      </c>
      <c r="V24" s="149">
        <v>1</v>
      </c>
    </row>
    <row r="25" spans="1:22" ht="18" customHeight="1" x14ac:dyDescent="0.35">
      <c r="A25" s="93">
        <v>10</v>
      </c>
      <c r="B25" s="145" t="s">
        <v>601</v>
      </c>
      <c r="C25" s="163"/>
      <c r="D25" s="93" t="s">
        <v>186</v>
      </c>
      <c r="E25" s="193" t="s">
        <v>602</v>
      </c>
      <c r="F25" s="94" t="s">
        <v>385</v>
      </c>
      <c r="G25" s="94" t="s">
        <v>233</v>
      </c>
      <c r="H25" s="95" t="s">
        <v>249</v>
      </c>
      <c r="I25" s="95"/>
      <c r="J25" s="160"/>
      <c r="K25" s="95" t="s">
        <v>307</v>
      </c>
      <c r="L25" s="95"/>
      <c r="M25" s="160"/>
      <c r="N25" s="160"/>
      <c r="O25" s="96">
        <v>1</v>
      </c>
      <c r="P25" s="97">
        <v>27</v>
      </c>
      <c r="Q25" s="96">
        <v>1</v>
      </c>
      <c r="R25" s="161">
        <v>27</v>
      </c>
      <c r="S25" s="148" t="s">
        <v>494</v>
      </c>
      <c r="U25" s="75" t="s">
        <v>157</v>
      </c>
      <c r="V25" s="149">
        <v>1</v>
      </c>
    </row>
    <row r="26" spans="1:22" ht="18" customHeight="1" x14ac:dyDescent="0.35">
      <c r="A26" s="93">
        <v>21</v>
      </c>
      <c r="B26" s="145" t="s">
        <v>601</v>
      </c>
      <c r="C26" s="163"/>
      <c r="D26" s="93" t="s">
        <v>120</v>
      </c>
      <c r="E26" s="193" t="s">
        <v>602</v>
      </c>
      <c r="F26" s="94" t="s">
        <v>385</v>
      </c>
      <c r="G26" s="94" t="s">
        <v>233</v>
      </c>
      <c r="H26" s="95" t="s">
        <v>249</v>
      </c>
      <c r="I26" s="95"/>
      <c r="J26" s="160"/>
      <c r="K26" s="95" t="s">
        <v>307</v>
      </c>
      <c r="L26" s="95"/>
      <c r="M26" s="160"/>
      <c r="N26" s="160"/>
      <c r="O26" s="96">
        <v>1</v>
      </c>
      <c r="P26" s="97">
        <v>27</v>
      </c>
      <c r="Q26" s="96">
        <v>1</v>
      </c>
      <c r="R26" s="161">
        <v>27</v>
      </c>
      <c r="S26" s="148" t="s">
        <v>494</v>
      </c>
      <c r="U26" s="75" t="s">
        <v>157</v>
      </c>
      <c r="V26" s="149">
        <v>1</v>
      </c>
    </row>
    <row r="27" spans="1:22" ht="18" customHeight="1" x14ac:dyDescent="0.35">
      <c r="A27" s="93">
        <v>22</v>
      </c>
      <c r="B27" s="145" t="s">
        <v>601</v>
      </c>
      <c r="C27" s="163"/>
      <c r="D27" s="93" t="s">
        <v>120</v>
      </c>
      <c r="E27" s="193" t="s">
        <v>602</v>
      </c>
      <c r="F27" s="94" t="s">
        <v>385</v>
      </c>
      <c r="G27" s="94" t="s">
        <v>233</v>
      </c>
      <c r="H27" s="95" t="s">
        <v>283</v>
      </c>
      <c r="I27" s="95"/>
      <c r="J27" s="178"/>
      <c r="K27" s="95" t="s">
        <v>308</v>
      </c>
      <c r="L27" s="95"/>
      <c r="M27" s="160"/>
      <c r="N27" s="160"/>
      <c r="O27" s="96">
        <v>1</v>
      </c>
      <c r="P27" s="97">
        <v>27</v>
      </c>
      <c r="Q27" s="96">
        <v>1</v>
      </c>
      <c r="R27" s="161">
        <v>27</v>
      </c>
      <c r="S27" s="148" t="s">
        <v>494</v>
      </c>
      <c r="T27" s="164"/>
      <c r="U27" s="75" t="s">
        <v>157</v>
      </c>
      <c r="V27" s="149">
        <v>1</v>
      </c>
    </row>
    <row r="28" spans="1:22" ht="18" customHeight="1" x14ac:dyDescent="0.35">
      <c r="A28" s="93">
        <v>6</v>
      </c>
      <c r="B28" s="145" t="s">
        <v>606</v>
      </c>
      <c r="C28" s="163"/>
      <c r="D28" s="93" t="s">
        <v>607</v>
      </c>
      <c r="E28" s="193" t="s">
        <v>602</v>
      </c>
      <c r="F28" s="94" t="s">
        <v>385</v>
      </c>
      <c r="G28" s="94" t="s">
        <v>233</v>
      </c>
      <c r="H28" s="95" t="s">
        <v>283</v>
      </c>
      <c r="I28" s="95"/>
      <c r="J28" s="178"/>
      <c r="K28" s="95" t="s">
        <v>308</v>
      </c>
      <c r="L28" s="95"/>
      <c r="M28" s="160"/>
      <c r="N28" s="160"/>
      <c r="O28" s="96">
        <v>1</v>
      </c>
      <c r="P28" s="97">
        <v>27</v>
      </c>
      <c r="Q28" s="96">
        <v>1</v>
      </c>
      <c r="R28" s="161">
        <v>27</v>
      </c>
      <c r="S28" s="148" t="s">
        <v>494</v>
      </c>
      <c r="U28" s="75" t="s">
        <v>157</v>
      </c>
      <c r="V28" s="149">
        <v>1</v>
      </c>
    </row>
    <row r="29" spans="1:22" ht="18" customHeight="1" x14ac:dyDescent="0.35">
      <c r="A29" s="93">
        <v>13</v>
      </c>
      <c r="B29" s="145" t="s">
        <v>606</v>
      </c>
      <c r="C29" s="163"/>
      <c r="D29" s="93" t="s">
        <v>608</v>
      </c>
      <c r="E29" s="193" t="s">
        <v>602</v>
      </c>
      <c r="F29" s="94" t="s">
        <v>385</v>
      </c>
      <c r="G29" s="94" t="s">
        <v>233</v>
      </c>
      <c r="H29" s="95" t="s">
        <v>283</v>
      </c>
      <c r="I29" s="95"/>
      <c r="J29" s="178"/>
      <c r="K29" s="95" t="s">
        <v>308</v>
      </c>
      <c r="L29" s="95"/>
      <c r="M29" s="160"/>
      <c r="N29" s="160"/>
      <c r="O29" s="96">
        <v>1</v>
      </c>
      <c r="P29" s="97">
        <v>27</v>
      </c>
      <c r="Q29" s="96">
        <v>1</v>
      </c>
      <c r="R29" s="161">
        <v>27</v>
      </c>
      <c r="S29" s="148" t="s">
        <v>494</v>
      </c>
      <c r="T29" s="164"/>
      <c r="U29" s="75" t="s">
        <v>157</v>
      </c>
      <c r="V29" s="149">
        <v>1</v>
      </c>
    </row>
    <row r="30" spans="1:22" ht="18" customHeight="1" x14ac:dyDescent="0.35">
      <c r="A30" s="93">
        <v>4</v>
      </c>
      <c r="B30" s="145" t="s">
        <v>609</v>
      </c>
      <c r="C30" s="163"/>
      <c r="D30" s="93" t="s">
        <v>178</v>
      </c>
      <c r="E30" s="193" t="s">
        <v>610</v>
      </c>
      <c r="F30" s="94" t="s">
        <v>385</v>
      </c>
      <c r="G30" s="94" t="s">
        <v>233</v>
      </c>
      <c r="H30" s="95" t="s">
        <v>283</v>
      </c>
      <c r="I30" s="95"/>
      <c r="J30" s="178"/>
      <c r="K30" s="95" t="s">
        <v>308</v>
      </c>
      <c r="L30" s="95"/>
      <c r="M30" s="160"/>
      <c r="N30" s="160"/>
      <c r="O30" s="96">
        <v>1</v>
      </c>
      <c r="P30" s="97">
        <v>27</v>
      </c>
      <c r="Q30" s="96">
        <v>1</v>
      </c>
      <c r="R30" s="161">
        <v>27</v>
      </c>
      <c r="S30" s="148" t="s">
        <v>494</v>
      </c>
      <c r="U30" s="75" t="s">
        <v>157</v>
      </c>
      <c r="V30" s="149">
        <v>1</v>
      </c>
    </row>
    <row r="31" spans="1:22" ht="18" customHeight="1" x14ac:dyDescent="0.35">
      <c r="A31" s="93">
        <v>14</v>
      </c>
      <c r="B31" s="145" t="s">
        <v>609</v>
      </c>
      <c r="C31" s="163"/>
      <c r="D31" s="93" t="s">
        <v>285</v>
      </c>
      <c r="E31" s="193" t="s">
        <v>610</v>
      </c>
      <c r="F31" s="94" t="s">
        <v>385</v>
      </c>
      <c r="G31" s="94" t="s">
        <v>233</v>
      </c>
      <c r="H31" s="95" t="s">
        <v>249</v>
      </c>
      <c r="I31" s="95"/>
      <c r="J31" s="178"/>
      <c r="K31" s="95" t="s">
        <v>307</v>
      </c>
      <c r="L31" s="95"/>
      <c r="M31" s="160"/>
      <c r="N31" s="160"/>
      <c r="O31" s="96">
        <v>1</v>
      </c>
      <c r="P31" s="97">
        <v>27</v>
      </c>
      <c r="Q31" s="96">
        <v>1</v>
      </c>
      <c r="R31" s="161">
        <v>27</v>
      </c>
      <c r="S31" s="148" t="s">
        <v>494</v>
      </c>
      <c r="T31" s="164"/>
      <c r="U31" s="75" t="s">
        <v>157</v>
      </c>
      <c r="V31" s="149">
        <v>1</v>
      </c>
    </row>
    <row r="32" spans="1:22" ht="18" customHeight="1" x14ac:dyDescent="0.35">
      <c r="A32" s="93">
        <v>15</v>
      </c>
      <c r="B32" s="145" t="s">
        <v>609</v>
      </c>
      <c r="C32" s="163"/>
      <c r="D32" s="93" t="s">
        <v>285</v>
      </c>
      <c r="E32" s="193" t="s">
        <v>610</v>
      </c>
      <c r="F32" s="94" t="s">
        <v>385</v>
      </c>
      <c r="G32" s="94" t="s">
        <v>233</v>
      </c>
      <c r="H32" s="95" t="s">
        <v>283</v>
      </c>
      <c r="I32" s="95"/>
      <c r="J32" s="178"/>
      <c r="K32" s="95" t="s">
        <v>308</v>
      </c>
      <c r="L32" s="95"/>
      <c r="M32" s="160"/>
      <c r="N32" s="160"/>
      <c r="O32" s="96">
        <v>1</v>
      </c>
      <c r="P32" s="97">
        <v>27</v>
      </c>
      <c r="Q32" s="96">
        <v>1</v>
      </c>
      <c r="R32" s="161">
        <v>27</v>
      </c>
      <c r="S32" s="148" t="s">
        <v>494</v>
      </c>
      <c r="T32" s="164"/>
      <c r="U32" s="75" t="s">
        <v>157</v>
      </c>
      <c r="V32" s="149">
        <v>1</v>
      </c>
    </row>
    <row r="33" spans="1:22" ht="18" customHeight="1" x14ac:dyDescent="0.35">
      <c r="A33" s="93">
        <v>3</v>
      </c>
      <c r="B33" s="145" t="s">
        <v>611</v>
      </c>
      <c r="C33" s="163"/>
      <c r="D33" s="93" t="s">
        <v>188</v>
      </c>
      <c r="E33" s="193" t="s">
        <v>610</v>
      </c>
      <c r="F33" s="94" t="s">
        <v>385</v>
      </c>
      <c r="G33" s="94" t="s">
        <v>233</v>
      </c>
      <c r="H33" s="95" t="s">
        <v>249</v>
      </c>
      <c r="I33" s="95"/>
      <c r="J33" s="160"/>
      <c r="K33" s="95" t="s">
        <v>307</v>
      </c>
      <c r="L33" s="95"/>
      <c r="M33" s="160"/>
      <c r="N33" s="160"/>
      <c r="O33" s="96">
        <v>1</v>
      </c>
      <c r="P33" s="97">
        <v>27</v>
      </c>
      <c r="Q33" s="96">
        <v>1</v>
      </c>
      <c r="R33" s="161">
        <v>27</v>
      </c>
      <c r="S33" s="148" t="s">
        <v>494</v>
      </c>
      <c r="T33" s="164"/>
      <c r="U33" s="75" t="s">
        <v>157</v>
      </c>
      <c r="V33" s="149">
        <v>1</v>
      </c>
    </row>
    <row r="34" spans="1:22" ht="18" customHeight="1" x14ac:dyDescent="0.35">
      <c r="A34" s="93">
        <v>4</v>
      </c>
      <c r="B34" s="145" t="s">
        <v>611</v>
      </c>
      <c r="C34" s="163"/>
      <c r="D34" s="93" t="s">
        <v>188</v>
      </c>
      <c r="E34" s="193" t="s">
        <v>610</v>
      </c>
      <c r="F34" s="94" t="s">
        <v>385</v>
      </c>
      <c r="G34" s="94" t="s">
        <v>233</v>
      </c>
      <c r="H34" s="95" t="s">
        <v>283</v>
      </c>
      <c r="I34" s="95"/>
      <c r="J34" s="178"/>
      <c r="K34" s="95" t="s">
        <v>308</v>
      </c>
      <c r="L34" s="95"/>
      <c r="M34" s="160"/>
      <c r="N34" s="160"/>
      <c r="O34" s="96">
        <v>1</v>
      </c>
      <c r="P34" s="97">
        <v>27</v>
      </c>
      <c r="Q34" s="96">
        <v>1</v>
      </c>
      <c r="R34" s="161">
        <v>27</v>
      </c>
      <c r="S34" s="148" t="s">
        <v>494</v>
      </c>
      <c r="U34" s="75" t="s">
        <v>157</v>
      </c>
      <c r="V34" s="149">
        <v>1</v>
      </c>
    </row>
    <row r="35" spans="1:22" ht="18" customHeight="1" x14ac:dyDescent="0.35">
      <c r="A35" s="93">
        <v>11</v>
      </c>
      <c r="B35" s="145" t="s">
        <v>611</v>
      </c>
      <c r="C35" s="163"/>
      <c r="D35" s="93" t="s">
        <v>172</v>
      </c>
      <c r="E35" s="193" t="s">
        <v>610</v>
      </c>
      <c r="F35" s="94" t="s">
        <v>385</v>
      </c>
      <c r="G35" s="94" t="s">
        <v>233</v>
      </c>
      <c r="H35" s="95" t="s">
        <v>283</v>
      </c>
      <c r="I35" s="95"/>
      <c r="J35" s="178"/>
      <c r="K35" s="95" t="s">
        <v>308</v>
      </c>
      <c r="L35" s="95"/>
      <c r="M35" s="160"/>
      <c r="N35" s="160"/>
      <c r="O35" s="96">
        <v>1</v>
      </c>
      <c r="P35" s="97">
        <v>27</v>
      </c>
      <c r="Q35" s="96">
        <v>1</v>
      </c>
      <c r="R35" s="161">
        <v>27</v>
      </c>
      <c r="S35" s="148" t="s">
        <v>494</v>
      </c>
      <c r="T35" s="164"/>
      <c r="U35" s="75" t="s">
        <v>157</v>
      </c>
      <c r="V35" s="149">
        <v>1</v>
      </c>
    </row>
    <row r="36" spans="1:22" ht="18" customHeight="1" x14ac:dyDescent="0.35">
      <c r="A36" s="93">
        <v>5</v>
      </c>
      <c r="B36" s="145" t="s">
        <v>612</v>
      </c>
      <c r="C36" s="163"/>
      <c r="D36" s="93" t="s">
        <v>72</v>
      </c>
      <c r="E36" s="193" t="s">
        <v>610</v>
      </c>
      <c r="F36" s="94" t="s">
        <v>385</v>
      </c>
      <c r="G36" s="94" t="s">
        <v>233</v>
      </c>
      <c r="H36" s="95" t="s">
        <v>283</v>
      </c>
      <c r="I36" s="95"/>
      <c r="J36" s="178"/>
      <c r="K36" s="95" t="s">
        <v>308</v>
      </c>
      <c r="L36" s="95"/>
      <c r="M36" s="160"/>
      <c r="N36" s="160"/>
      <c r="O36" s="96">
        <v>1</v>
      </c>
      <c r="P36" s="97">
        <v>27</v>
      </c>
      <c r="Q36" s="96">
        <v>1</v>
      </c>
      <c r="R36" s="161">
        <v>27</v>
      </c>
      <c r="S36" s="148" t="s">
        <v>494</v>
      </c>
      <c r="T36" s="125" t="s">
        <v>612</v>
      </c>
      <c r="U36" s="75" t="s">
        <v>157</v>
      </c>
      <c r="V36" s="149">
        <v>1</v>
      </c>
    </row>
    <row r="37" spans="1:22" ht="18" customHeight="1" x14ac:dyDescent="0.35">
      <c r="A37" s="93">
        <v>13</v>
      </c>
      <c r="B37" s="145" t="s">
        <v>612</v>
      </c>
      <c r="C37" s="163"/>
      <c r="D37" s="93" t="s">
        <v>70</v>
      </c>
      <c r="E37" s="193" t="s">
        <v>610</v>
      </c>
      <c r="F37" s="94" t="s">
        <v>385</v>
      </c>
      <c r="G37" s="94" t="s">
        <v>233</v>
      </c>
      <c r="H37" s="95" t="s">
        <v>283</v>
      </c>
      <c r="I37" s="95"/>
      <c r="J37" s="178"/>
      <c r="K37" s="95" t="s">
        <v>308</v>
      </c>
      <c r="L37" s="95"/>
      <c r="M37" s="160"/>
      <c r="N37" s="160"/>
      <c r="O37" s="96">
        <v>1</v>
      </c>
      <c r="P37" s="97">
        <v>27</v>
      </c>
      <c r="Q37" s="96">
        <v>1</v>
      </c>
      <c r="R37" s="161">
        <v>27</v>
      </c>
      <c r="S37" s="148" t="s">
        <v>494</v>
      </c>
      <c r="T37" s="125" t="s">
        <v>612</v>
      </c>
      <c r="U37" s="75" t="s">
        <v>157</v>
      </c>
      <c r="V37" s="149">
        <v>1</v>
      </c>
    </row>
    <row r="38" spans="1:22" ht="18" customHeight="1" x14ac:dyDescent="0.35">
      <c r="A38" s="93">
        <v>4</v>
      </c>
      <c r="B38" s="145" t="s">
        <v>613</v>
      </c>
      <c r="C38" s="163"/>
      <c r="D38" s="93" t="s">
        <v>80</v>
      </c>
      <c r="E38" s="193" t="s">
        <v>610</v>
      </c>
      <c r="F38" s="94" t="s">
        <v>385</v>
      </c>
      <c r="G38" s="94" t="s">
        <v>233</v>
      </c>
      <c r="H38" s="95" t="s">
        <v>283</v>
      </c>
      <c r="I38" s="95"/>
      <c r="J38" s="178"/>
      <c r="K38" s="95" t="s">
        <v>308</v>
      </c>
      <c r="L38" s="95"/>
      <c r="M38" s="160"/>
      <c r="N38" s="160"/>
      <c r="O38" s="96">
        <v>1</v>
      </c>
      <c r="P38" s="97">
        <v>27</v>
      </c>
      <c r="Q38" s="96">
        <v>1</v>
      </c>
      <c r="R38" s="161">
        <v>27</v>
      </c>
      <c r="S38" s="148" t="s">
        <v>494</v>
      </c>
      <c r="T38" s="125" t="s">
        <v>613</v>
      </c>
      <c r="U38" s="75" t="s">
        <v>157</v>
      </c>
      <c r="V38" s="149">
        <v>1</v>
      </c>
    </row>
    <row r="39" spans="1:22" ht="18" customHeight="1" x14ac:dyDescent="0.35">
      <c r="A39" s="93">
        <v>11</v>
      </c>
      <c r="B39" s="145" t="s">
        <v>613</v>
      </c>
      <c r="C39" s="163"/>
      <c r="D39" s="93" t="s">
        <v>124</v>
      </c>
      <c r="E39" s="193" t="s">
        <v>610</v>
      </c>
      <c r="F39" s="94" t="s">
        <v>385</v>
      </c>
      <c r="G39" s="94" t="s">
        <v>233</v>
      </c>
      <c r="H39" s="95" t="s">
        <v>283</v>
      </c>
      <c r="I39" s="95"/>
      <c r="J39" s="178"/>
      <c r="K39" s="95" t="s">
        <v>308</v>
      </c>
      <c r="L39" s="95"/>
      <c r="M39" s="160"/>
      <c r="N39" s="160"/>
      <c r="O39" s="96">
        <v>1</v>
      </c>
      <c r="P39" s="97">
        <v>27</v>
      </c>
      <c r="Q39" s="96">
        <v>1</v>
      </c>
      <c r="R39" s="161">
        <v>27</v>
      </c>
      <c r="S39" s="148" t="s">
        <v>494</v>
      </c>
      <c r="T39" s="125" t="s">
        <v>613</v>
      </c>
      <c r="U39" s="75" t="s">
        <v>157</v>
      </c>
      <c r="V39" s="149">
        <v>1</v>
      </c>
    </row>
    <row r="40" spans="1:22" ht="18" customHeight="1" x14ac:dyDescent="0.35">
      <c r="A40" s="93">
        <v>4</v>
      </c>
      <c r="B40" s="145" t="s">
        <v>614</v>
      </c>
      <c r="C40" s="163"/>
      <c r="D40" s="93" t="s">
        <v>615</v>
      </c>
      <c r="E40" s="193" t="s">
        <v>616</v>
      </c>
      <c r="F40" s="94" t="s">
        <v>385</v>
      </c>
      <c r="G40" s="94" t="s">
        <v>233</v>
      </c>
      <c r="H40" s="95" t="s">
        <v>283</v>
      </c>
      <c r="I40" s="95"/>
      <c r="J40" s="178"/>
      <c r="K40" s="95" t="s">
        <v>308</v>
      </c>
      <c r="L40" s="95"/>
      <c r="M40" s="160"/>
      <c r="N40" s="160"/>
      <c r="O40" s="96">
        <v>1</v>
      </c>
      <c r="P40" s="97">
        <v>27</v>
      </c>
      <c r="Q40" s="96">
        <v>1</v>
      </c>
      <c r="R40" s="161">
        <v>27</v>
      </c>
      <c r="S40" s="148" t="s">
        <v>494</v>
      </c>
      <c r="T40" s="103" t="s">
        <v>614</v>
      </c>
      <c r="U40" s="75" t="s">
        <v>157</v>
      </c>
      <c r="V40" s="149">
        <v>1</v>
      </c>
    </row>
    <row r="41" spans="1:22" ht="18" customHeight="1" x14ac:dyDescent="0.35">
      <c r="A41" s="93">
        <v>11</v>
      </c>
      <c r="B41" s="145" t="s">
        <v>614</v>
      </c>
      <c r="C41" s="163"/>
      <c r="D41" s="93" t="s">
        <v>617</v>
      </c>
      <c r="E41" s="193" t="s">
        <v>616</v>
      </c>
      <c r="F41" s="94" t="s">
        <v>385</v>
      </c>
      <c r="G41" s="94" t="s">
        <v>233</v>
      </c>
      <c r="H41" s="95" t="s">
        <v>283</v>
      </c>
      <c r="I41" s="95"/>
      <c r="J41" s="178"/>
      <c r="K41" s="95" t="s">
        <v>308</v>
      </c>
      <c r="L41" s="95"/>
      <c r="M41" s="160"/>
      <c r="N41" s="160"/>
      <c r="O41" s="96">
        <v>1</v>
      </c>
      <c r="P41" s="97">
        <v>27</v>
      </c>
      <c r="Q41" s="96">
        <v>1</v>
      </c>
      <c r="R41" s="161">
        <v>27</v>
      </c>
      <c r="S41" s="148" t="s">
        <v>494</v>
      </c>
      <c r="T41" s="103" t="s">
        <v>614</v>
      </c>
      <c r="U41" s="75" t="s">
        <v>157</v>
      </c>
      <c r="V41" s="149">
        <v>1</v>
      </c>
    </row>
    <row r="42" spans="1:22" ht="18" customHeight="1" x14ac:dyDescent="0.35">
      <c r="A42" s="93">
        <v>17</v>
      </c>
      <c r="B42" s="145" t="s">
        <v>614</v>
      </c>
      <c r="C42" s="163"/>
      <c r="D42" s="93" t="s">
        <v>618</v>
      </c>
      <c r="E42" s="193" t="s">
        <v>616</v>
      </c>
      <c r="F42" s="94" t="s">
        <v>385</v>
      </c>
      <c r="G42" s="94" t="s">
        <v>233</v>
      </c>
      <c r="H42" s="95" t="s">
        <v>249</v>
      </c>
      <c r="I42" s="95"/>
      <c r="J42" s="160"/>
      <c r="K42" s="95" t="s">
        <v>307</v>
      </c>
      <c r="L42" s="95"/>
      <c r="M42" s="160"/>
      <c r="N42" s="160"/>
      <c r="O42" s="96">
        <v>1</v>
      </c>
      <c r="P42" s="97">
        <v>27</v>
      </c>
      <c r="Q42" s="96">
        <v>1</v>
      </c>
      <c r="R42" s="161">
        <v>27</v>
      </c>
      <c r="S42" s="148" t="s">
        <v>494</v>
      </c>
      <c r="T42" s="103" t="s">
        <v>614</v>
      </c>
      <c r="U42" s="75" t="s">
        <v>157</v>
      </c>
      <c r="V42" s="149">
        <v>1</v>
      </c>
    </row>
    <row r="43" spans="1:22" ht="18" customHeight="1" x14ac:dyDescent="0.35">
      <c r="A43" s="93">
        <v>18</v>
      </c>
      <c r="B43" s="145" t="s">
        <v>614</v>
      </c>
      <c r="C43" s="163"/>
      <c r="D43" s="93" t="s">
        <v>618</v>
      </c>
      <c r="E43" s="193" t="s">
        <v>616</v>
      </c>
      <c r="F43" s="94" t="s">
        <v>385</v>
      </c>
      <c r="G43" s="94" t="s">
        <v>233</v>
      </c>
      <c r="H43" s="95" t="s">
        <v>283</v>
      </c>
      <c r="I43" s="95"/>
      <c r="J43" s="178"/>
      <c r="K43" s="95" t="s">
        <v>308</v>
      </c>
      <c r="L43" s="95"/>
      <c r="M43" s="160"/>
      <c r="N43" s="160"/>
      <c r="O43" s="96">
        <v>1</v>
      </c>
      <c r="P43" s="97">
        <v>27</v>
      </c>
      <c r="Q43" s="96">
        <v>1</v>
      </c>
      <c r="R43" s="161">
        <v>27</v>
      </c>
      <c r="S43" s="148" t="s">
        <v>494</v>
      </c>
      <c r="T43" s="103" t="s">
        <v>614</v>
      </c>
      <c r="U43" s="75" t="s">
        <v>157</v>
      </c>
      <c r="V43" s="149">
        <v>1</v>
      </c>
    </row>
    <row r="44" spans="1:22" ht="18" customHeight="1" thickBot="1" x14ac:dyDescent="0.4"/>
    <row r="45" spans="1:22" ht="18" customHeight="1" thickBot="1" x14ac:dyDescent="0.5">
      <c r="P45" s="99" t="s">
        <v>85</v>
      </c>
      <c r="R45" s="100">
        <f>SUM(R8:R44)</f>
        <v>945</v>
      </c>
      <c r="T45" s="165"/>
      <c r="U45" s="101" t="s">
        <v>86</v>
      </c>
      <c r="V45" s="166">
        <f>SUBTOTAL(9,V8:V44)</f>
        <v>35</v>
      </c>
    </row>
    <row r="46" spans="1:22" ht="18" customHeight="1" thickTop="1" x14ac:dyDescent="0.35"/>
  </sheetData>
  <autoFilter ref="A8:W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8558-4DFB-4DAC-A583-8C5407839C43}">
  <sheetPr>
    <pageSetUpPr fitToPage="1"/>
  </sheetPr>
  <dimension ref="A1:V32"/>
  <sheetViews>
    <sheetView topLeftCell="A11" zoomScaleNormal="100" workbookViewId="0">
      <selection activeCell="N11" sqref="N1:V1048576"/>
    </sheetView>
  </sheetViews>
  <sheetFormatPr defaultRowHeight="18" customHeight="1" x14ac:dyDescent="0.35"/>
  <cols>
    <col min="1" max="1" width="4.54296875" customWidth="1"/>
    <col min="2" max="3" width="12.7265625" hidden="1" customWidth="1"/>
    <col min="4" max="4" width="13.26953125" style="11" customWidth="1"/>
    <col min="5" max="5" width="21.54296875" style="11" customWidth="1"/>
    <col min="6" max="6" width="18.26953125" style="41" customWidth="1"/>
    <col min="7" max="7" width="18.7265625" style="78" customWidth="1"/>
    <col min="8" max="8" width="7.7265625" style="85" customWidth="1"/>
    <col min="9" max="10" width="7.7265625" customWidth="1"/>
    <col min="11" max="11" width="7.7265625" style="85" customWidth="1"/>
    <col min="12" max="14" width="7.7265625" customWidth="1"/>
    <col min="15" max="15" width="7.81640625" style="85" customWidth="1"/>
    <col min="16" max="16" width="13.1796875" style="81" customWidth="1"/>
    <col min="17" max="17" width="7.7265625" style="85" customWidth="1"/>
    <col min="18" max="18" width="19.7265625" customWidth="1"/>
    <col min="19" max="19" width="14" style="162" customWidth="1"/>
    <col min="20" max="20" width="12.453125" customWidth="1"/>
    <col min="21" max="21" width="15.26953125" style="75" customWidth="1"/>
    <col min="22" max="22" width="9.453125" style="149" bestFit="1" customWidth="1"/>
  </cols>
  <sheetData>
    <row r="1" spans="1:22" ht="18" customHeight="1" x14ac:dyDescent="0.45">
      <c r="A1" s="76" t="s">
        <v>53</v>
      </c>
      <c r="B1" s="76"/>
      <c r="C1" s="76"/>
      <c r="D1" s="147"/>
      <c r="E1" s="147"/>
      <c r="F1" s="77" t="s">
        <v>54</v>
      </c>
      <c r="H1" s="79"/>
      <c r="I1" s="79"/>
      <c r="J1" s="79"/>
      <c r="K1" s="79"/>
      <c r="L1" s="79"/>
      <c r="M1" s="79"/>
      <c r="N1" s="79"/>
      <c r="O1" s="80"/>
      <c r="Q1" s="80"/>
      <c r="S1" s="148"/>
    </row>
    <row r="2" spans="1:22" ht="18" customHeight="1" x14ac:dyDescent="0.45">
      <c r="A2" s="76" t="s">
        <v>55</v>
      </c>
      <c r="B2" s="76"/>
      <c r="C2" s="76"/>
      <c r="D2" s="147"/>
      <c r="E2" s="147"/>
      <c r="F2" s="77" t="s">
        <v>56</v>
      </c>
      <c r="H2" s="79"/>
      <c r="I2" s="79"/>
      <c r="J2" s="79"/>
      <c r="K2" s="79"/>
      <c r="L2" s="79"/>
      <c r="M2" s="79"/>
      <c r="N2" s="79"/>
      <c r="O2" s="80"/>
      <c r="Q2" s="80"/>
      <c r="S2" s="148"/>
    </row>
    <row r="3" spans="1:22" ht="18" customHeight="1" x14ac:dyDescent="0.45">
      <c r="A3" s="76" t="s">
        <v>142</v>
      </c>
      <c r="B3" s="76"/>
      <c r="C3" s="76"/>
      <c r="D3" s="147"/>
      <c r="E3" s="147"/>
      <c r="F3" s="82" t="s">
        <v>57</v>
      </c>
      <c r="H3" s="79"/>
      <c r="I3" s="79"/>
      <c r="J3" s="79"/>
      <c r="K3" s="79"/>
      <c r="L3" s="79"/>
      <c r="M3" s="79"/>
      <c r="N3" s="79"/>
      <c r="O3" s="80"/>
      <c r="Q3" s="80"/>
      <c r="S3" s="148"/>
    </row>
    <row r="4" spans="1:22" ht="18" customHeight="1" x14ac:dyDescent="0.4">
      <c r="A4" s="83"/>
      <c r="B4" s="83"/>
      <c r="C4" s="83"/>
      <c r="D4" s="150"/>
      <c r="E4" s="150"/>
      <c r="F4" s="151"/>
      <c r="G4" s="151"/>
      <c r="H4" s="79"/>
      <c r="I4" s="79"/>
      <c r="J4" s="79"/>
      <c r="K4" s="79"/>
      <c r="L4" s="79"/>
      <c r="M4" s="79"/>
      <c r="N4" s="79"/>
      <c r="O4" s="80"/>
      <c r="Q4" s="80"/>
      <c r="S4" s="148"/>
    </row>
    <row r="5" spans="1:22" ht="18" customHeight="1" x14ac:dyDescent="0.4">
      <c r="A5" s="83"/>
      <c r="B5" s="83"/>
      <c r="C5" s="83"/>
      <c r="D5" s="150"/>
      <c r="E5" s="150"/>
      <c r="F5" s="151"/>
      <c r="G5" s="151"/>
      <c r="H5" s="79"/>
      <c r="I5" s="79"/>
      <c r="J5" s="79"/>
      <c r="K5" s="79"/>
      <c r="L5" s="79"/>
      <c r="M5" s="79"/>
      <c r="N5" s="79"/>
      <c r="O5" s="80"/>
      <c r="Q5" s="80"/>
      <c r="S5" s="148"/>
    </row>
    <row r="6" spans="1:22" ht="18" customHeight="1" x14ac:dyDescent="0.5">
      <c r="A6" s="204" t="s">
        <v>143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8"/>
      <c r="Q6" s="204"/>
      <c r="R6" s="204"/>
      <c r="S6" s="148"/>
      <c r="T6" s="76"/>
      <c r="U6" s="152"/>
    </row>
    <row r="7" spans="1:22" ht="18" customHeight="1" thickBot="1" x14ac:dyDescent="0.4">
      <c r="A7" s="42"/>
      <c r="B7" s="42"/>
      <c r="C7" s="42"/>
      <c r="F7" s="78"/>
      <c r="H7" s="86"/>
      <c r="I7" s="86"/>
      <c r="J7" s="86"/>
      <c r="K7" s="86"/>
      <c r="L7" s="86"/>
      <c r="M7" s="86"/>
      <c r="N7" s="86"/>
      <c r="O7" s="80"/>
      <c r="Q7" s="80"/>
      <c r="S7" s="148"/>
    </row>
    <row r="8" spans="1:22" ht="45" customHeight="1" thickBot="1" x14ac:dyDescent="0.4">
      <c r="A8" s="87" t="s">
        <v>36</v>
      </c>
      <c r="B8" s="87" t="s">
        <v>127</v>
      </c>
      <c r="C8" s="118" t="s">
        <v>144</v>
      </c>
      <c r="D8" s="87" t="s">
        <v>58</v>
      </c>
      <c r="E8" s="88" t="s">
        <v>59</v>
      </c>
      <c r="F8" s="87" t="s">
        <v>60</v>
      </c>
      <c r="G8" s="153" t="s">
        <v>145</v>
      </c>
      <c r="H8" s="209" t="s">
        <v>146</v>
      </c>
      <c r="I8" s="209"/>
      <c r="J8" s="154" t="s">
        <v>147</v>
      </c>
      <c r="K8" s="210" t="s">
        <v>148</v>
      </c>
      <c r="L8" s="210"/>
      <c r="M8" s="155" t="s">
        <v>147</v>
      </c>
      <c r="N8" s="156" t="s">
        <v>149</v>
      </c>
      <c r="O8" s="157" t="s">
        <v>61</v>
      </c>
      <c r="P8" s="158" t="s">
        <v>62</v>
      </c>
      <c r="Q8" s="159" t="s">
        <v>63</v>
      </c>
      <c r="R8" s="89" t="s">
        <v>64</v>
      </c>
      <c r="S8" s="148"/>
      <c r="T8" s="90"/>
      <c r="U8" s="91" t="s">
        <v>65</v>
      </c>
      <c r="V8" s="92" t="s">
        <v>66</v>
      </c>
    </row>
    <row r="11" spans="1:22" ht="18" customHeight="1" x14ac:dyDescent="0.35">
      <c r="A11" s="93">
        <f t="shared" ref="A11" si="0">A10+1</f>
        <v>1</v>
      </c>
      <c r="B11" s="145" t="s">
        <v>516</v>
      </c>
      <c r="C11" s="163">
        <v>16</v>
      </c>
      <c r="D11" s="93" t="s">
        <v>133</v>
      </c>
      <c r="E11" s="93" t="s">
        <v>517</v>
      </c>
      <c r="F11" s="94" t="s">
        <v>159</v>
      </c>
      <c r="G11" s="94" t="s">
        <v>233</v>
      </c>
      <c r="H11" s="95" t="s">
        <v>307</v>
      </c>
      <c r="I11" s="95"/>
      <c r="J11" s="171"/>
      <c r="K11" s="95" t="s">
        <v>310</v>
      </c>
      <c r="L11" s="95"/>
      <c r="M11" s="160"/>
      <c r="N11" s="160"/>
      <c r="O11" s="96">
        <v>2</v>
      </c>
      <c r="P11" s="97">
        <v>46</v>
      </c>
      <c r="Q11" s="96">
        <v>1</v>
      </c>
      <c r="R11" s="161">
        <f t="shared" ref="R11" si="1">O11*P11*Q11</f>
        <v>92</v>
      </c>
      <c r="S11" s="148" t="s">
        <v>494</v>
      </c>
      <c r="T11" s="164"/>
      <c r="U11" s="75" t="s">
        <v>69</v>
      </c>
      <c r="V11" s="149">
        <f t="shared" ref="V11" si="2">O11*Q11</f>
        <v>2</v>
      </c>
    </row>
    <row r="14" spans="1:22" ht="18" customHeight="1" x14ac:dyDescent="0.35">
      <c r="A14" s="96">
        <v>3</v>
      </c>
      <c r="B14" s="177" t="s">
        <v>531</v>
      </c>
      <c r="C14" s="163"/>
      <c r="D14" s="93" t="s">
        <v>532</v>
      </c>
      <c r="E14" s="93" t="s">
        <v>533</v>
      </c>
      <c r="F14" s="94" t="s">
        <v>263</v>
      </c>
      <c r="G14" s="94" t="s">
        <v>233</v>
      </c>
      <c r="H14" s="95" t="s">
        <v>307</v>
      </c>
      <c r="I14" s="95"/>
      <c r="J14" s="160"/>
      <c r="K14" s="95" t="s">
        <v>310</v>
      </c>
      <c r="L14" s="95"/>
      <c r="M14" s="160"/>
      <c r="N14" s="160"/>
      <c r="O14" s="96">
        <v>1</v>
      </c>
      <c r="P14" s="97">
        <v>46</v>
      </c>
      <c r="Q14" s="96">
        <v>1</v>
      </c>
      <c r="R14" s="161">
        <v>46</v>
      </c>
      <c r="S14" s="148" t="s">
        <v>494</v>
      </c>
      <c r="T14" s="164"/>
      <c r="U14" s="75" t="s">
        <v>157</v>
      </c>
      <c r="V14" s="149">
        <v>1</v>
      </c>
    </row>
    <row r="15" spans="1:22" ht="18" customHeight="1" x14ac:dyDescent="0.35">
      <c r="A15" s="96">
        <v>10</v>
      </c>
      <c r="B15" s="177" t="s">
        <v>531</v>
      </c>
      <c r="C15" s="163"/>
      <c r="D15" s="93" t="s">
        <v>229</v>
      </c>
      <c r="E15" s="93" t="s">
        <v>533</v>
      </c>
      <c r="F15" s="94" t="s">
        <v>263</v>
      </c>
      <c r="G15" s="94" t="s">
        <v>233</v>
      </c>
      <c r="H15" s="95" t="s">
        <v>307</v>
      </c>
      <c r="I15" s="95"/>
      <c r="J15" s="160"/>
      <c r="K15" s="95" t="s">
        <v>310</v>
      </c>
      <c r="L15" s="95"/>
      <c r="M15" s="160"/>
      <c r="N15" s="160"/>
      <c r="O15" s="96">
        <v>1</v>
      </c>
      <c r="P15" s="97">
        <v>46</v>
      </c>
      <c r="Q15" s="96">
        <v>1</v>
      </c>
      <c r="R15" s="161">
        <v>46</v>
      </c>
      <c r="S15" s="148" t="s">
        <v>494</v>
      </c>
      <c r="T15" s="164"/>
      <c r="U15" s="75" t="s">
        <v>157</v>
      </c>
      <c r="V15" s="149">
        <v>1</v>
      </c>
    </row>
    <row r="16" spans="1:22" ht="18" customHeight="1" x14ac:dyDescent="0.35">
      <c r="A16" s="96">
        <v>19</v>
      </c>
      <c r="B16" s="177" t="s">
        <v>531</v>
      </c>
      <c r="C16" s="163"/>
      <c r="D16" s="93" t="s">
        <v>452</v>
      </c>
      <c r="E16" s="93" t="s">
        <v>533</v>
      </c>
      <c r="F16" s="94" t="s">
        <v>263</v>
      </c>
      <c r="G16" s="94" t="s">
        <v>233</v>
      </c>
      <c r="H16" s="95" t="s">
        <v>307</v>
      </c>
      <c r="I16" s="95"/>
      <c r="J16" s="160"/>
      <c r="K16" s="95" t="s">
        <v>310</v>
      </c>
      <c r="L16" s="95"/>
      <c r="M16" s="160"/>
      <c r="N16" s="160"/>
      <c r="O16" s="96">
        <v>1</v>
      </c>
      <c r="P16" s="97">
        <v>46</v>
      </c>
      <c r="Q16" s="96">
        <v>1</v>
      </c>
      <c r="R16" s="161">
        <v>46</v>
      </c>
      <c r="S16" s="148" t="s">
        <v>494</v>
      </c>
      <c r="T16" s="164"/>
      <c r="U16" s="75" t="s">
        <v>157</v>
      </c>
      <c r="V16" s="149">
        <v>1</v>
      </c>
    </row>
    <row r="19" spans="1:22" ht="18" customHeight="1" x14ac:dyDescent="0.35">
      <c r="A19" s="93">
        <v>5</v>
      </c>
      <c r="B19" s="145" t="s">
        <v>606</v>
      </c>
      <c r="C19" s="163"/>
      <c r="D19" s="93" t="s">
        <v>607</v>
      </c>
      <c r="E19" s="193" t="s">
        <v>602</v>
      </c>
      <c r="F19" s="94" t="s">
        <v>385</v>
      </c>
      <c r="G19" s="94" t="s">
        <v>233</v>
      </c>
      <c r="H19" s="95" t="s">
        <v>307</v>
      </c>
      <c r="I19" s="95"/>
      <c r="J19" s="160"/>
      <c r="K19" s="95" t="s">
        <v>310</v>
      </c>
      <c r="L19" s="95"/>
      <c r="M19" s="160"/>
      <c r="N19" s="160"/>
      <c r="O19" s="96">
        <v>1</v>
      </c>
      <c r="P19" s="97">
        <v>46</v>
      </c>
      <c r="Q19" s="96">
        <v>1</v>
      </c>
      <c r="R19" s="161">
        <v>46</v>
      </c>
      <c r="S19" s="148" t="s">
        <v>494</v>
      </c>
      <c r="T19" s="164"/>
      <c r="U19" s="75" t="s">
        <v>157</v>
      </c>
      <c r="V19" s="149">
        <v>1</v>
      </c>
    </row>
    <row r="20" spans="1:22" ht="18" customHeight="1" x14ac:dyDescent="0.35">
      <c r="A20" s="93">
        <v>12</v>
      </c>
      <c r="B20" s="145" t="s">
        <v>606</v>
      </c>
      <c r="C20" s="163"/>
      <c r="D20" s="93" t="s">
        <v>608</v>
      </c>
      <c r="E20" s="193" t="s">
        <v>602</v>
      </c>
      <c r="F20" s="94" t="s">
        <v>385</v>
      </c>
      <c r="G20" s="94" t="s">
        <v>233</v>
      </c>
      <c r="H20" s="95" t="s">
        <v>307</v>
      </c>
      <c r="I20" s="95"/>
      <c r="J20" s="160"/>
      <c r="K20" s="95" t="s">
        <v>310</v>
      </c>
      <c r="L20" s="95"/>
      <c r="M20" s="160"/>
      <c r="N20" s="160"/>
      <c r="O20" s="96">
        <v>1</v>
      </c>
      <c r="P20" s="97">
        <v>46</v>
      </c>
      <c r="Q20" s="96">
        <v>1</v>
      </c>
      <c r="R20" s="161">
        <v>46</v>
      </c>
      <c r="S20" s="148" t="s">
        <v>494</v>
      </c>
      <c r="U20" s="75" t="s">
        <v>157</v>
      </c>
      <c r="V20" s="149">
        <v>1</v>
      </c>
    </row>
    <row r="21" spans="1:22" ht="18" customHeight="1" x14ac:dyDescent="0.35">
      <c r="A21" s="93">
        <v>3</v>
      </c>
      <c r="B21" s="145" t="s">
        <v>609</v>
      </c>
      <c r="C21" s="163"/>
      <c r="D21" s="93" t="s">
        <v>178</v>
      </c>
      <c r="E21" s="193" t="s">
        <v>610</v>
      </c>
      <c r="F21" s="94" t="s">
        <v>385</v>
      </c>
      <c r="G21" s="94" t="s">
        <v>233</v>
      </c>
      <c r="H21" s="95" t="s">
        <v>307</v>
      </c>
      <c r="I21" s="95"/>
      <c r="J21" s="160"/>
      <c r="K21" s="95" t="s">
        <v>310</v>
      </c>
      <c r="L21" s="95"/>
      <c r="M21" s="160"/>
      <c r="N21" s="160"/>
      <c r="O21" s="96">
        <v>1</v>
      </c>
      <c r="P21" s="97">
        <v>46</v>
      </c>
      <c r="Q21" s="96">
        <v>1</v>
      </c>
      <c r="R21" s="161">
        <v>46</v>
      </c>
      <c r="S21" s="148" t="s">
        <v>494</v>
      </c>
      <c r="T21" s="164"/>
      <c r="U21" s="75" t="s">
        <v>157</v>
      </c>
      <c r="V21" s="149">
        <v>1</v>
      </c>
    </row>
    <row r="22" spans="1:22" ht="18" customHeight="1" x14ac:dyDescent="0.35">
      <c r="A22" s="93">
        <v>13</v>
      </c>
      <c r="B22" s="145" t="s">
        <v>609</v>
      </c>
      <c r="C22" s="163"/>
      <c r="D22" s="93" t="s">
        <v>285</v>
      </c>
      <c r="E22" s="193" t="s">
        <v>610</v>
      </c>
      <c r="F22" s="94" t="s">
        <v>385</v>
      </c>
      <c r="G22" s="94" t="s">
        <v>233</v>
      </c>
      <c r="H22" s="95" t="s">
        <v>307</v>
      </c>
      <c r="I22" s="95"/>
      <c r="J22" s="160"/>
      <c r="K22" s="95" t="s">
        <v>310</v>
      </c>
      <c r="L22" s="95"/>
      <c r="M22" s="160"/>
      <c r="N22" s="160"/>
      <c r="O22" s="96">
        <v>1</v>
      </c>
      <c r="P22" s="97">
        <v>46</v>
      </c>
      <c r="Q22" s="96">
        <v>1</v>
      </c>
      <c r="R22" s="161">
        <v>46</v>
      </c>
      <c r="S22" s="148" t="s">
        <v>494</v>
      </c>
      <c r="U22" s="75" t="s">
        <v>157</v>
      </c>
      <c r="V22" s="149">
        <v>1</v>
      </c>
    </row>
    <row r="23" spans="1:22" ht="18" customHeight="1" x14ac:dyDescent="0.35">
      <c r="A23" s="93">
        <v>4</v>
      </c>
      <c r="B23" s="145" t="s">
        <v>612</v>
      </c>
      <c r="C23" s="163"/>
      <c r="D23" s="93" t="s">
        <v>72</v>
      </c>
      <c r="E23" s="193" t="s">
        <v>610</v>
      </c>
      <c r="F23" s="94" t="s">
        <v>385</v>
      </c>
      <c r="G23" s="94" t="s">
        <v>233</v>
      </c>
      <c r="H23" s="95" t="s">
        <v>307</v>
      </c>
      <c r="I23" s="95"/>
      <c r="J23" s="160"/>
      <c r="K23" s="95" t="s">
        <v>310</v>
      </c>
      <c r="L23" s="95"/>
      <c r="M23" s="160"/>
      <c r="N23" s="160"/>
      <c r="O23" s="96">
        <v>1</v>
      </c>
      <c r="P23" s="97">
        <v>46</v>
      </c>
      <c r="Q23" s="96">
        <v>1</v>
      </c>
      <c r="R23" s="161">
        <v>46</v>
      </c>
      <c r="S23" s="148" t="s">
        <v>494</v>
      </c>
      <c r="T23" s="125" t="s">
        <v>612</v>
      </c>
      <c r="U23" s="75" t="s">
        <v>157</v>
      </c>
      <c r="V23" s="149">
        <v>1</v>
      </c>
    </row>
    <row r="24" spans="1:22" ht="18" customHeight="1" x14ac:dyDescent="0.35">
      <c r="A24" s="93">
        <v>12</v>
      </c>
      <c r="B24" s="145" t="s">
        <v>612</v>
      </c>
      <c r="C24" s="163"/>
      <c r="D24" s="93" t="s">
        <v>70</v>
      </c>
      <c r="E24" s="193" t="s">
        <v>610</v>
      </c>
      <c r="F24" s="94" t="s">
        <v>385</v>
      </c>
      <c r="G24" s="94" t="s">
        <v>233</v>
      </c>
      <c r="H24" s="95" t="s">
        <v>307</v>
      </c>
      <c r="I24" s="95"/>
      <c r="J24" s="160"/>
      <c r="K24" s="95" t="s">
        <v>310</v>
      </c>
      <c r="L24" s="95"/>
      <c r="M24" s="160"/>
      <c r="N24" s="160"/>
      <c r="O24" s="96">
        <v>1</v>
      </c>
      <c r="P24" s="97">
        <v>46</v>
      </c>
      <c r="Q24" s="96">
        <v>2</v>
      </c>
      <c r="R24" s="161">
        <v>92</v>
      </c>
      <c r="S24" s="148" t="s">
        <v>494</v>
      </c>
      <c r="T24" s="125" t="s">
        <v>612</v>
      </c>
      <c r="U24" s="75" t="s">
        <v>157</v>
      </c>
      <c r="V24" s="149">
        <v>2</v>
      </c>
    </row>
    <row r="25" spans="1:22" ht="18" customHeight="1" x14ac:dyDescent="0.35">
      <c r="A25" s="93">
        <v>3</v>
      </c>
      <c r="B25" s="145" t="s">
        <v>613</v>
      </c>
      <c r="C25" s="163"/>
      <c r="D25" s="93" t="s">
        <v>80</v>
      </c>
      <c r="E25" s="193" t="s">
        <v>610</v>
      </c>
      <c r="F25" s="94" t="s">
        <v>385</v>
      </c>
      <c r="G25" s="94" t="s">
        <v>233</v>
      </c>
      <c r="H25" s="95" t="s">
        <v>307</v>
      </c>
      <c r="I25" s="95"/>
      <c r="J25" s="160"/>
      <c r="K25" s="95" t="s">
        <v>310</v>
      </c>
      <c r="L25" s="95"/>
      <c r="M25" s="160"/>
      <c r="N25" s="160"/>
      <c r="O25" s="96">
        <v>1</v>
      </c>
      <c r="P25" s="97">
        <v>46</v>
      </c>
      <c r="Q25" s="96">
        <v>1</v>
      </c>
      <c r="R25" s="161">
        <v>46</v>
      </c>
      <c r="S25" s="148" t="s">
        <v>494</v>
      </c>
      <c r="T25" s="125" t="s">
        <v>613</v>
      </c>
      <c r="U25" s="75" t="s">
        <v>157</v>
      </c>
      <c r="V25" s="149">
        <v>1</v>
      </c>
    </row>
    <row r="26" spans="1:22" ht="18" customHeight="1" x14ac:dyDescent="0.35">
      <c r="A26" s="93">
        <v>10</v>
      </c>
      <c r="B26" s="145" t="s">
        <v>613</v>
      </c>
      <c r="C26" s="163"/>
      <c r="D26" s="93" t="s">
        <v>124</v>
      </c>
      <c r="E26" s="193" t="s">
        <v>610</v>
      </c>
      <c r="F26" s="94" t="s">
        <v>385</v>
      </c>
      <c r="G26" s="94" t="s">
        <v>233</v>
      </c>
      <c r="H26" s="95" t="s">
        <v>307</v>
      </c>
      <c r="I26" s="95"/>
      <c r="J26" s="160"/>
      <c r="K26" s="95" t="s">
        <v>310</v>
      </c>
      <c r="L26" s="95"/>
      <c r="M26" s="160"/>
      <c r="N26" s="160"/>
      <c r="O26" s="96">
        <v>1</v>
      </c>
      <c r="P26" s="97">
        <v>46</v>
      </c>
      <c r="Q26" s="96">
        <v>1</v>
      </c>
      <c r="R26" s="161">
        <v>46</v>
      </c>
      <c r="S26" s="148" t="s">
        <v>494</v>
      </c>
      <c r="T26" s="125" t="s">
        <v>613</v>
      </c>
      <c r="U26" s="75" t="s">
        <v>157</v>
      </c>
      <c r="V26" s="149">
        <v>1</v>
      </c>
    </row>
    <row r="27" spans="1:22" ht="18" customHeight="1" x14ac:dyDescent="0.35">
      <c r="A27" s="93">
        <v>3</v>
      </c>
      <c r="B27" s="145" t="s">
        <v>614</v>
      </c>
      <c r="C27" s="163"/>
      <c r="D27" s="93" t="s">
        <v>615</v>
      </c>
      <c r="E27" s="193" t="s">
        <v>616</v>
      </c>
      <c r="F27" s="94" t="s">
        <v>385</v>
      </c>
      <c r="G27" s="94" t="s">
        <v>233</v>
      </c>
      <c r="H27" s="95" t="s">
        <v>307</v>
      </c>
      <c r="I27" s="95"/>
      <c r="J27" s="160"/>
      <c r="K27" s="95" t="s">
        <v>310</v>
      </c>
      <c r="L27" s="95"/>
      <c r="M27" s="160"/>
      <c r="N27" s="160"/>
      <c r="O27" s="96">
        <v>1</v>
      </c>
      <c r="P27" s="97">
        <v>46</v>
      </c>
      <c r="Q27" s="96">
        <v>1</v>
      </c>
      <c r="R27" s="161">
        <v>46</v>
      </c>
      <c r="S27" s="148" t="s">
        <v>494</v>
      </c>
      <c r="T27" s="103" t="s">
        <v>614</v>
      </c>
      <c r="U27" s="75" t="s">
        <v>157</v>
      </c>
      <c r="V27" s="149">
        <v>1</v>
      </c>
    </row>
    <row r="28" spans="1:22" ht="18" customHeight="1" x14ac:dyDescent="0.35">
      <c r="A28" s="93">
        <v>10</v>
      </c>
      <c r="B28" s="145" t="s">
        <v>614</v>
      </c>
      <c r="C28" s="163"/>
      <c r="D28" s="93" t="s">
        <v>617</v>
      </c>
      <c r="E28" s="193" t="s">
        <v>616</v>
      </c>
      <c r="F28" s="94" t="s">
        <v>385</v>
      </c>
      <c r="G28" s="94" t="s">
        <v>233</v>
      </c>
      <c r="H28" s="95" t="s">
        <v>307</v>
      </c>
      <c r="I28" s="95"/>
      <c r="J28" s="160"/>
      <c r="K28" s="95" t="s">
        <v>310</v>
      </c>
      <c r="L28" s="95"/>
      <c r="M28" s="160"/>
      <c r="N28" s="160"/>
      <c r="O28" s="96">
        <v>1</v>
      </c>
      <c r="P28" s="97">
        <v>46</v>
      </c>
      <c r="Q28" s="96">
        <v>1</v>
      </c>
      <c r="R28" s="161">
        <v>46</v>
      </c>
      <c r="S28" s="148" t="s">
        <v>494</v>
      </c>
      <c r="T28" s="103" t="s">
        <v>614</v>
      </c>
      <c r="U28" s="75" t="s">
        <v>157</v>
      </c>
      <c r="V28" s="149">
        <v>1</v>
      </c>
    </row>
    <row r="30" spans="1:22" ht="18" customHeight="1" thickBot="1" x14ac:dyDescent="0.4"/>
    <row r="31" spans="1:22" ht="18" customHeight="1" thickBot="1" x14ac:dyDescent="0.5">
      <c r="P31" s="99" t="s">
        <v>85</v>
      </c>
      <c r="R31" s="100">
        <f>SUM(R8:R30)</f>
        <v>736</v>
      </c>
      <c r="T31" s="165"/>
      <c r="U31" s="101" t="s">
        <v>86</v>
      </c>
      <c r="V31" s="166">
        <f>SUBTOTAL(9,V8:V30)</f>
        <v>16</v>
      </c>
    </row>
    <row r="32" spans="1:22" ht="18" customHeight="1" thickTop="1" x14ac:dyDescent="0.35"/>
  </sheetData>
  <autoFilter ref="A8:W29" xr:uid="{3470903B-EC81-4F3B-94CB-2884B6D01B30}">
    <filterColumn colId="7" showButton="0"/>
    <filterColumn colId="10" showButton="0"/>
  </autoFilter>
  <mergeCells count="3">
    <mergeCell ref="A6:R6"/>
    <mergeCell ref="H8:I8"/>
    <mergeCell ref="K8:L8"/>
  </mergeCells>
  <pageMargins left="0.2" right="0.2" top="0.75" bottom="0.75" header="0.3" footer="0.3"/>
  <pageSetup paperSize="9" scale="91" fitToHeight="0" orientation="landscape" r:id="rId1"/>
  <headerFooter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33D988-868D-4C72-AAA7-828BA1981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36ACE-33B9-487F-A893-47AD3A49DD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46</vt:i4>
      </vt:variant>
    </vt:vector>
  </HeadingPairs>
  <TitlesOfParts>
    <vt:vector size="70" baseType="lpstr">
      <vt:lpstr>IPC-6</vt:lpstr>
      <vt:lpstr>Contract</vt:lpstr>
      <vt:lpstr>Joints 20mm</vt:lpstr>
      <vt:lpstr>Joints 30mm</vt:lpstr>
      <vt:lpstr>FF 2"</vt:lpstr>
      <vt:lpstr>FF 3"</vt:lpstr>
      <vt:lpstr>FF 4"</vt:lpstr>
      <vt:lpstr>FF 6"</vt:lpstr>
      <vt:lpstr>FF 8"</vt:lpstr>
      <vt:lpstr>metal sleeve</vt:lpstr>
      <vt:lpstr>CHW 3"</vt:lpstr>
      <vt:lpstr>CHW 4"</vt:lpstr>
      <vt:lpstr>CHW 6"</vt:lpstr>
      <vt:lpstr>CHW 8"</vt:lpstr>
      <vt:lpstr>CHW 16"</vt:lpstr>
      <vt:lpstr>conduit &amp; cable pipe</vt:lpstr>
      <vt:lpstr>Plastic pipe 2"</vt:lpstr>
      <vt:lpstr>Plastic pipe 3"</vt:lpstr>
      <vt:lpstr>Plastic pipe 4"</vt:lpstr>
      <vt:lpstr>Plastic pipe 6"</vt:lpstr>
      <vt:lpstr>Plastic pipe 8" </vt:lpstr>
      <vt:lpstr>civil opening</vt:lpstr>
      <vt:lpstr>duct</vt:lpstr>
      <vt:lpstr>civil opening (FR 230)</vt:lpstr>
      <vt:lpstr>'CHW 16"'!Print_Area</vt:lpstr>
      <vt:lpstr>'CHW 3"'!Print_Area</vt:lpstr>
      <vt:lpstr>'CHW 4"'!Print_Area</vt:lpstr>
      <vt:lpstr>'CHW 6"'!Print_Area</vt:lpstr>
      <vt:lpstr>'CHW 8"'!Print_Area</vt:lpstr>
      <vt:lpstr>'civil opening'!Print_Area</vt:lpstr>
      <vt:lpstr>'civil opening (FR 230)'!Print_Area</vt:lpstr>
      <vt:lpstr>'conduit &amp; cable pipe'!Print_Area</vt:lpstr>
      <vt:lpstr>Contract!Print_Area</vt:lpstr>
      <vt:lpstr>duct!Print_Area</vt:lpstr>
      <vt:lpstr>'FF 2"'!Print_Area</vt:lpstr>
      <vt:lpstr>'FF 3"'!Print_Area</vt:lpstr>
      <vt:lpstr>'FF 4"'!Print_Area</vt:lpstr>
      <vt:lpstr>'FF 6"'!Print_Area</vt:lpstr>
      <vt:lpstr>'FF 8"'!Print_Area</vt:lpstr>
      <vt:lpstr>'IPC-6'!Print_Area</vt:lpstr>
      <vt:lpstr>'Joints 20mm'!Print_Area</vt:lpstr>
      <vt:lpstr>'Joints 30mm'!Print_Area</vt:lpstr>
      <vt:lpstr>'metal sleeve'!Print_Area</vt:lpstr>
      <vt:lpstr>'Plastic pipe 2"'!Print_Area</vt:lpstr>
      <vt:lpstr>'Plastic pipe 3"'!Print_Area</vt:lpstr>
      <vt:lpstr>'Plastic pipe 4"'!Print_Area</vt:lpstr>
      <vt:lpstr>'Plastic pipe 6"'!Print_Area</vt:lpstr>
      <vt:lpstr>'Plastic pipe 8" '!Print_Area</vt:lpstr>
      <vt:lpstr>'CHW 16"'!Print_Titles</vt:lpstr>
      <vt:lpstr>'CHW 3"'!Print_Titles</vt:lpstr>
      <vt:lpstr>'CHW 4"'!Print_Titles</vt:lpstr>
      <vt:lpstr>'CHW 6"'!Print_Titles</vt:lpstr>
      <vt:lpstr>'CHW 8"'!Print_Titles</vt:lpstr>
      <vt:lpstr>'civil opening'!Print_Titles</vt:lpstr>
      <vt:lpstr>'civil opening (FR 230)'!Print_Titles</vt:lpstr>
      <vt:lpstr>'conduit &amp; cable pipe'!Print_Titles</vt:lpstr>
      <vt:lpstr>duct!Print_Titles</vt:lpstr>
      <vt:lpstr>'FF 2"'!Print_Titles</vt:lpstr>
      <vt:lpstr>'FF 3"'!Print_Titles</vt:lpstr>
      <vt:lpstr>'FF 4"'!Print_Titles</vt:lpstr>
      <vt:lpstr>'FF 6"'!Print_Titles</vt:lpstr>
      <vt:lpstr>'FF 8"'!Print_Titles</vt:lpstr>
      <vt:lpstr>'Joints 20mm'!Print_Titles</vt:lpstr>
      <vt:lpstr>'Joints 30mm'!Print_Titles</vt:lpstr>
      <vt:lpstr>'metal sleeve'!Print_Titles</vt:lpstr>
      <vt:lpstr>'Plastic pipe 2"'!Print_Titles</vt:lpstr>
      <vt:lpstr>'Plastic pipe 3"'!Print_Titles</vt:lpstr>
      <vt:lpstr>'Plastic pipe 4"'!Print_Titles</vt:lpstr>
      <vt:lpstr>'Plastic pipe 6"'!Print_Titles</vt:lpstr>
      <vt:lpstr>'Plastic pipe 8"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Nazeer Ahamed</dc:creator>
  <cp:lastModifiedBy>Himal Kosala</cp:lastModifiedBy>
  <cp:lastPrinted>2022-12-28T06:09:23Z</cp:lastPrinted>
  <dcterms:created xsi:type="dcterms:W3CDTF">2015-06-05T18:17:20Z</dcterms:created>
  <dcterms:modified xsi:type="dcterms:W3CDTF">2023-04-12T05:47:02Z</dcterms:modified>
</cp:coreProperties>
</file>