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3. KhanSaheb\04. Subcontract Packages\03. Domestic\09. Firestop Middle East\04. Latest IPC\"/>
    </mc:Choice>
  </mc:AlternateContent>
  <bookViews>
    <workbookView xWindow="-120" yWindow="-120" windowWidth="20736" windowHeight="11160" tabRatio="990" firstSheet="1" activeTab="1"/>
  </bookViews>
  <sheets>
    <sheet name="IPC-6" sheetId="6" state="hidden" r:id="rId1"/>
    <sheet name="Contract" sheetId="12" r:id="rId2"/>
    <sheet name="Joints 20mm" sheetId="29" r:id="rId3"/>
    <sheet name="Joints 30mm" sheetId="30" r:id="rId4"/>
    <sheet name="FF 2&quot;" sheetId="35" r:id="rId5"/>
    <sheet name="FF 3&quot;" sheetId="36" r:id="rId6"/>
    <sheet name="FF 6&quot;" sheetId="45" r:id="rId7"/>
    <sheet name="CHW 3&quot;" sheetId="37" r:id="rId8"/>
    <sheet name="CHW 4&quot;" sheetId="47" r:id="rId9"/>
    <sheet name="conduit &amp; cable pipe" sheetId="44" r:id="rId10"/>
    <sheet name="Plastic pipe 2&quot;" sheetId="46" r:id="rId11"/>
    <sheet name="Plastic pipe 3&quot;" sheetId="38" r:id="rId12"/>
    <sheet name="Plastic pipe 4&quot;" sheetId="39" r:id="rId13"/>
    <sheet name="Plastic pipe 6&quot;" sheetId="40" r:id="rId14"/>
    <sheet name="Plastic pipe 8&quot; " sheetId="41" r:id="rId15"/>
    <sheet name="civil opening" sheetId="31" r:id="rId16"/>
    <sheet name="duct" sheetId="42" r:id="rId17"/>
    <sheet name="civil opening (FR 230)" sheetId="32" r:id="rId18"/>
  </sheets>
  <definedNames>
    <definedName name="_xlnm._FilterDatabase" localSheetId="7" hidden="1">'CHW 3"'!$A$8:$W$9</definedName>
    <definedName name="_xlnm._FilterDatabase" localSheetId="8" hidden="1">'CHW 4"'!$A$8:$W$9</definedName>
    <definedName name="_xlnm._FilterDatabase" localSheetId="15" hidden="1">'civil opening'!$A$8:$W$269</definedName>
    <definedName name="_xlnm._FilterDatabase" localSheetId="17" hidden="1">'civil opening (FR 230)'!$A$8:$W$56</definedName>
    <definedName name="_xlnm._FilterDatabase" localSheetId="9" hidden="1">'conduit &amp; cable pipe'!$A$8:$W$12</definedName>
    <definedName name="_xlnm._FilterDatabase" localSheetId="1" hidden="1">Contract!$B$5:$N$65</definedName>
    <definedName name="_xlnm._FilterDatabase" localSheetId="16" hidden="1">duct!$A$8:$R$93</definedName>
    <definedName name="_xlnm._FilterDatabase" localSheetId="4" hidden="1">'FF 2"'!$A$8:$W$29</definedName>
    <definedName name="_xlnm._FilterDatabase" localSheetId="5" hidden="1">'FF 3"'!$A$8:$W$9</definedName>
    <definedName name="_xlnm._FilterDatabase" localSheetId="6" hidden="1">'FF 6"'!$A$8:$W$9</definedName>
    <definedName name="_xlnm._FilterDatabase" localSheetId="2" hidden="1">'Joints 20mm'!$A$8:$R$9</definedName>
    <definedName name="_xlnm._FilterDatabase" localSheetId="3" hidden="1">'Joints 30mm'!$A$8:$R$9</definedName>
    <definedName name="_xlnm._FilterDatabase" localSheetId="10" hidden="1">'Plastic pipe 2"'!$A$8:$W$15</definedName>
    <definedName name="_xlnm._FilterDatabase" localSheetId="11" hidden="1">'Plastic pipe 3"'!$A$8:$W$9</definedName>
    <definedName name="_xlnm._FilterDatabase" localSheetId="12" hidden="1">'Plastic pipe 4"'!$A$8:$W$9</definedName>
    <definedName name="_xlnm._FilterDatabase" localSheetId="13" hidden="1">'Plastic pipe 6"'!$A$8:$W$9</definedName>
    <definedName name="_xlnm._FilterDatabase" localSheetId="14" hidden="1">'Plastic pipe 8" '!$A$8:$W$13</definedName>
    <definedName name="_xlnm.Print_Area" localSheetId="7">'CHW 3"'!$A$1:$R$40</definedName>
    <definedName name="_xlnm.Print_Area" localSheetId="8">'CHW 4"'!$A$1:$R$12</definedName>
    <definedName name="_xlnm.Print_Area" localSheetId="15">'civil opening'!$A$1:$R$269</definedName>
    <definedName name="_xlnm.Print_Area" localSheetId="17">'civil opening (FR 230)'!$A$1:$R$56</definedName>
    <definedName name="_xlnm.Print_Area" localSheetId="9">'conduit &amp; cable pipe'!$A$1:$R$14</definedName>
    <definedName name="_xlnm.Print_Area" localSheetId="1">Contract!$A$1:$N$67</definedName>
    <definedName name="_xlnm.Print_Area" localSheetId="16">duct!$A$1:$R$94</definedName>
    <definedName name="_xlnm.Print_Area" localSheetId="4">'FF 2"'!$A$1:$R$31</definedName>
    <definedName name="_xlnm.Print_Area" localSheetId="5">'FF 3"'!$A$1:$R$36</definedName>
    <definedName name="_xlnm.Print_Area" localSheetId="6">'FF 6"'!$A$1:$R$12</definedName>
    <definedName name="_xlnm.Print_Area" localSheetId="0">'IPC-6'!$B$2:$K$18</definedName>
    <definedName name="_xlnm.Print_Area" localSheetId="2">'Joints 20mm'!$A$1:$M$116</definedName>
    <definedName name="_xlnm.Print_Area" localSheetId="3">'Joints 30mm'!$A$1:$M$14</definedName>
    <definedName name="_xlnm.Print_Area" localSheetId="10">'Plastic pipe 2"'!$A$1:$R$17</definedName>
    <definedName name="_xlnm.Print_Area" localSheetId="11">'Plastic pipe 3"'!$A$1:$R$56</definedName>
    <definedName name="_xlnm.Print_Area" localSheetId="12">'Plastic pipe 4"'!$A$1:$R$21</definedName>
    <definedName name="_xlnm.Print_Area" localSheetId="13">'Plastic pipe 6"'!$A$1:$R$32</definedName>
    <definedName name="_xlnm.Print_Area" localSheetId="14">'Plastic pipe 8" '!$A$1:$R$15</definedName>
    <definedName name="_xlnm.Print_Titles" localSheetId="7">'CHW 3"'!$1:$9</definedName>
    <definedName name="_xlnm.Print_Titles" localSheetId="8">'CHW 4"'!$1:$9</definedName>
    <definedName name="_xlnm.Print_Titles" localSheetId="15">'civil opening'!$1:$9</definedName>
    <definedName name="_xlnm.Print_Titles" localSheetId="17">'civil opening (FR 230)'!$1:$9</definedName>
    <definedName name="_xlnm.Print_Titles" localSheetId="9">'conduit &amp; cable pipe'!$1:$9</definedName>
    <definedName name="_xlnm.Print_Titles" localSheetId="16">duct!$1:$9</definedName>
    <definedName name="_xlnm.Print_Titles" localSheetId="4">'FF 2"'!$1:$9</definedName>
    <definedName name="_xlnm.Print_Titles" localSheetId="5">'FF 3"'!$1:$9</definedName>
    <definedName name="_xlnm.Print_Titles" localSheetId="6">'FF 6"'!$1:$9</definedName>
    <definedName name="_xlnm.Print_Titles" localSheetId="2">'Joints 20mm'!$1:$8</definedName>
    <definedName name="_xlnm.Print_Titles" localSheetId="3">'Joints 30mm'!$1:$8</definedName>
    <definedName name="_xlnm.Print_Titles" localSheetId="10">'Plastic pipe 2"'!$1:$15</definedName>
    <definedName name="_xlnm.Print_Titles" localSheetId="11">'Plastic pipe 3"'!$1:$9</definedName>
    <definedName name="_xlnm.Print_Titles" localSheetId="12">'Plastic pipe 4"'!$1:$9</definedName>
    <definedName name="_xlnm.Print_Titles" localSheetId="13">'Plastic pipe 6"'!$1:$9</definedName>
    <definedName name="_xlnm.Print_Titles" localSheetId="14">'Plastic pipe 8" '!$1:$9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2" l="1"/>
  <c r="H60" i="12"/>
  <c r="M60" i="12"/>
  <c r="V47" i="42" l="1"/>
  <c r="R47" i="42"/>
  <c r="V24" i="42"/>
  <c r="R24" i="42"/>
  <c r="A24" i="42"/>
  <c r="V10" i="47"/>
  <c r="R10" i="47"/>
  <c r="A10" i="47"/>
  <c r="V10" i="45"/>
  <c r="R10" i="45"/>
  <c r="A10" i="45"/>
  <c r="V10" i="44"/>
  <c r="R10" i="44"/>
  <c r="A10" i="44"/>
  <c r="V12" i="47"/>
  <c r="J24" i="12" s="1"/>
  <c r="R12" i="47"/>
  <c r="V17" i="46"/>
  <c r="J31" i="12" s="1"/>
  <c r="R17" i="46"/>
  <c r="V12" i="45"/>
  <c r="J18" i="12" s="1"/>
  <c r="R12" i="45"/>
  <c r="V14" i="44"/>
  <c r="J29" i="12" s="1"/>
  <c r="R14" i="44"/>
  <c r="L29" i="12"/>
  <c r="K29" i="12"/>
  <c r="M29" i="12" l="1"/>
  <c r="O29" i="12"/>
  <c r="J35" i="12" l="1"/>
  <c r="V31" i="42"/>
  <c r="V37" i="42" s="1"/>
  <c r="J49" i="12" s="1"/>
  <c r="R31" i="42"/>
  <c r="R37" i="42" s="1"/>
  <c r="M31" i="42"/>
  <c r="J31" i="42"/>
  <c r="A31" i="42"/>
  <c r="V243" i="31"/>
  <c r="R243" i="31"/>
  <c r="M243" i="31"/>
  <c r="A243" i="31"/>
  <c r="V190" i="31"/>
  <c r="R190" i="31"/>
  <c r="R136" i="31"/>
  <c r="V136" i="31"/>
  <c r="V10" i="39"/>
  <c r="R10" i="39"/>
  <c r="R21" i="39" s="1"/>
  <c r="A10" i="39"/>
  <c r="V89" i="42"/>
  <c r="J57" i="12" s="1"/>
  <c r="R89" i="42"/>
  <c r="V83" i="42"/>
  <c r="J56" i="12" s="1"/>
  <c r="R83" i="42"/>
  <c r="V77" i="42"/>
  <c r="J55" i="12" s="1"/>
  <c r="M55" i="12" s="1"/>
  <c r="R77" i="42"/>
  <c r="V71" i="42"/>
  <c r="J54" i="12" s="1"/>
  <c r="R71" i="42"/>
  <c r="V65" i="42"/>
  <c r="J53" i="12" s="1"/>
  <c r="R65" i="42"/>
  <c r="V59" i="42"/>
  <c r="J52" i="12" s="1"/>
  <c r="O52" i="12" s="1"/>
  <c r="R59" i="42"/>
  <c r="V53" i="42"/>
  <c r="J51" i="12" s="1"/>
  <c r="M51" i="12" s="1"/>
  <c r="R53" i="42"/>
  <c r="J50" i="12"/>
  <c r="O50" i="12" s="1"/>
  <c r="V26" i="42"/>
  <c r="J48" i="12" s="1"/>
  <c r="R26" i="42"/>
  <c r="V11" i="42"/>
  <c r="J47" i="12" s="1"/>
  <c r="O47" i="12" s="1"/>
  <c r="R11" i="42"/>
  <c r="V15" i="41"/>
  <c r="R15" i="41"/>
  <c r="V32" i="40"/>
  <c r="J34" i="12" s="1"/>
  <c r="O34" i="12" s="1"/>
  <c r="R32" i="40"/>
  <c r="V21" i="39"/>
  <c r="J33" i="12" s="1"/>
  <c r="O33" i="12" s="1"/>
  <c r="V56" i="38"/>
  <c r="J32" i="12" s="1"/>
  <c r="O32" i="12" s="1"/>
  <c r="R56" i="38"/>
  <c r="V40" i="37"/>
  <c r="J23" i="12" s="1"/>
  <c r="O23" i="12" s="1"/>
  <c r="R40" i="37"/>
  <c r="V36" i="36"/>
  <c r="J16" i="12" s="1"/>
  <c r="O16" i="12" s="1"/>
  <c r="R36" i="36"/>
  <c r="V31" i="35"/>
  <c r="J15" i="12" s="1"/>
  <c r="O15" i="12" s="1"/>
  <c r="R31" i="35"/>
  <c r="O35" i="12"/>
  <c r="O31" i="12"/>
  <c r="O27" i="12"/>
  <c r="O26" i="12"/>
  <c r="O25" i="12"/>
  <c r="O24" i="12"/>
  <c r="O22" i="12"/>
  <c r="O20" i="12"/>
  <c r="O19" i="12"/>
  <c r="O18" i="12"/>
  <c r="O17" i="12"/>
  <c r="O11" i="12"/>
  <c r="O9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L47" i="12"/>
  <c r="K47" i="12"/>
  <c r="G57" i="12"/>
  <c r="G56" i="12"/>
  <c r="G55" i="12"/>
  <c r="G54" i="12"/>
  <c r="G53" i="12"/>
  <c r="G52" i="12"/>
  <c r="G51" i="12"/>
  <c r="G50" i="12"/>
  <c r="G49" i="12"/>
  <c r="G48" i="12"/>
  <c r="G47" i="12"/>
  <c r="O48" i="12" l="1"/>
  <c r="M48" i="12"/>
  <c r="M57" i="12"/>
  <c r="O57" i="12"/>
  <c r="M54" i="12"/>
  <c r="O54" i="12"/>
  <c r="O49" i="12"/>
  <c r="M49" i="12"/>
  <c r="M56" i="12"/>
  <c r="O56" i="12"/>
  <c r="O55" i="12"/>
  <c r="M47" i="12"/>
  <c r="M53" i="12"/>
  <c r="M52" i="12"/>
  <c r="O53" i="12"/>
  <c r="O51" i="12"/>
  <c r="M50" i="12"/>
  <c r="R94" i="42"/>
  <c r="V94" i="42"/>
  <c r="M35" i="12" l="1"/>
  <c r="M34" i="12"/>
  <c r="M33" i="12"/>
  <c r="M32" i="12"/>
  <c r="M31" i="12"/>
  <c r="M27" i="12"/>
  <c r="M26" i="12"/>
  <c r="M25" i="12"/>
  <c r="M24" i="12"/>
  <c r="M23" i="12"/>
  <c r="M22" i="12"/>
  <c r="M20" i="12"/>
  <c r="M19" i="12"/>
  <c r="M18" i="12"/>
  <c r="M17" i="12"/>
  <c r="M16" i="12"/>
  <c r="M15" i="12"/>
  <c r="M11" i="12"/>
  <c r="M9" i="12"/>
  <c r="L60" i="12"/>
  <c r="L45" i="12"/>
  <c r="L44" i="12"/>
  <c r="L43" i="12"/>
  <c r="L42" i="12"/>
  <c r="L41" i="12"/>
  <c r="L40" i="12"/>
  <c r="L39" i="12"/>
  <c r="L38" i="12"/>
  <c r="L37" i="12"/>
  <c r="L35" i="12"/>
  <c r="L34" i="12"/>
  <c r="L33" i="12"/>
  <c r="L32" i="12"/>
  <c r="L31" i="12"/>
  <c r="L27" i="12"/>
  <c r="L26" i="12"/>
  <c r="L25" i="12"/>
  <c r="L24" i="12"/>
  <c r="L23" i="12"/>
  <c r="L22" i="12"/>
  <c r="L20" i="12"/>
  <c r="L19" i="12"/>
  <c r="L18" i="12"/>
  <c r="L17" i="12"/>
  <c r="L16" i="12"/>
  <c r="L15" i="12"/>
  <c r="L11" i="12"/>
  <c r="L9" i="12"/>
  <c r="L8" i="12"/>
  <c r="L7" i="12"/>
  <c r="K45" i="12"/>
  <c r="K44" i="12"/>
  <c r="K43" i="12"/>
  <c r="K42" i="12"/>
  <c r="K41" i="12"/>
  <c r="K38" i="12"/>
  <c r="K37" i="12"/>
  <c r="K35" i="12"/>
  <c r="K34" i="12"/>
  <c r="K33" i="12"/>
  <c r="K32" i="12"/>
  <c r="K31" i="12"/>
  <c r="K27" i="12"/>
  <c r="K26" i="12"/>
  <c r="K25" i="12"/>
  <c r="K24" i="12"/>
  <c r="K23" i="12"/>
  <c r="K22" i="12"/>
  <c r="K20" i="12"/>
  <c r="K19" i="12"/>
  <c r="K18" i="12"/>
  <c r="K17" i="12"/>
  <c r="K16" i="12"/>
  <c r="K15" i="12"/>
  <c r="K11" i="12"/>
  <c r="K9" i="12"/>
  <c r="K8" i="12"/>
  <c r="K7" i="12"/>
  <c r="G35" i="12" l="1"/>
  <c r="G34" i="12"/>
  <c r="G33" i="12"/>
  <c r="G32" i="12"/>
  <c r="G31" i="12"/>
  <c r="G27" i="12"/>
  <c r="G26" i="12"/>
  <c r="G25" i="12"/>
  <c r="G24" i="12"/>
  <c r="G23" i="12"/>
  <c r="G22" i="12"/>
  <c r="G20" i="12"/>
  <c r="G19" i="12"/>
  <c r="G18" i="12"/>
  <c r="G17" i="12"/>
  <c r="G16" i="12"/>
  <c r="G15" i="12"/>
  <c r="G37" i="12"/>
  <c r="G60" i="12" l="1"/>
  <c r="G45" i="12"/>
  <c r="G44" i="12"/>
  <c r="G43" i="12"/>
  <c r="G42" i="12"/>
  <c r="G41" i="12"/>
  <c r="G40" i="12"/>
  <c r="G39" i="12"/>
  <c r="G38" i="12"/>
  <c r="V56" i="32"/>
  <c r="R56" i="32"/>
  <c r="V252" i="31"/>
  <c r="V264" i="31" s="1"/>
  <c r="R252" i="31"/>
  <c r="R264" i="31" s="1"/>
  <c r="M252" i="31"/>
  <c r="A252" i="31"/>
  <c r="V240" i="31"/>
  <c r="R240" i="31"/>
  <c r="M240" i="31"/>
  <c r="A240" i="31"/>
  <c r="V233" i="31"/>
  <c r="J43" i="12" s="1"/>
  <c r="O43" i="12" s="1"/>
  <c r="R233" i="31"/>
  <c r="V217" i="31"/>
  <c r="J42" i="12" s="1"/>
  <c r="O42" i="12" s="1"/>
  <c r="R217" i="31"/>
  <c r="V176" i="31"/>
  <c r="O40" i="12" s="1"/>
  <c r="R176" i="31"/>
  <c r="J39" i="12"/>
  <c r="V99" i="31"/>
  <c r="J38" i="12" s="1"/>
  <c r="R99" i="31"/>
  <c r="V43" i="31"/>
  <c r="J37" i="12" s="1"/>
  <c r="R43" i="31"/>
  <c r="O60" i="12" l="1"/>
  <c r="M38" i="12"/>
  <c r="O38" i="12"/>
  <c r="M37" i="12"/>
  <c r="O37" i="12"/>
  <c r="M43" i="12"/>
  <c r="M39" i="12"/>
  <c r="M40" i="12"/>
  <c r="M42" i="12"/>
  <c r="R245" i="31"/>
  <c r="V245" i="31"/>
  <c r="J44" i="12" s="1"/>
  <c r="O44" i="12" s="1"/>
  <c r="J41" i="12"/>
  <c r="J45" i="12"/>
  <c r="I65" i="12"/>
  <c r="Q12" i="30"/>
  <c r="N12" i="30"/>
  <c r="M12" i="30"/>
  <c r="Q11" i="30"/>
  <c r="N11" i="30"/>
  <c r="M11" i="30"/>
  <c r="A11" i="30"/>
  <c r="A12" i="30" s="1"/>
  <c r="Q10" i="30"/>
  <c r="Q14" i="30" s="1"/>
  <c r="J8" i="12" s="1"/>
  <c r="O8" i="12" s="1"/>
  <c r="N10" i="30"/>
  <c r="M10" i="30"/>
  <c r="Q116" i="29"/>
  <c r="J7" i="12" s="1"/>
  <c r="M7" i="12" s="1"/>
  <c r="M45" i="12" l="1"/>
  <c r="O45" i="12"/>
  <c r="M41" i="12"/>
  <c r="O41" i="12"/>
  <c r="M44" i="12"/>
  <c r="M8" i="12"/>
  <c r="V269" i="31"/>
  <c r="R269" i="31"/>
  <c r="O7" i="12"/>
  <c r="J65" i="12"/>
  <c r="M14" i="30"/>
  <c r="L65" i="12" l="1"/>
  <c r="M65" i="12"/>
  <c r="H15" i="6"/>
  <c r="J15" i="6" l="1"/>
  <c r="G11" i="12" l="1"/>
  <c r="G9" i="12"/>
  <c r="G8" i="12"/>
  <c r="G7" i="12"/>
  <c r="D14" i="6" l="1"/>
  <c r="G65" i="12"/>
  <c r="D15" i="6" s="1"/>
  <c r="E15" i="6" s="1"/>
  <c r="I15" i="6"/>
  <c r="G15" i="6" l="1"/>
  <c r="F15" i="6" s="1"/>
  <c r="D17" i="6" l="1"/>
  <c r="H14" i="6" l="1"/>
  <c r="E14" i="6" l="1"/>
  <c r="H17" i="6"/>
  <c r="I14" i="6" l="1"/>
  <c r="I17" i="6" s="1"/>
  <c r="J14" i="6"/>
  <c r="G14" i="6" s="1"/>
  <c r="F14" i="6" s="1"/>
  <c r="J17" i="6" l="1"/>
  <c r="M116" i="29" l="1"/>
  <c r="H39" i="12"/>
  <c r="O39" i="12" s="1"/>
  <c r="K65" i="12"/>
  <c r="H65" i="12" l="1"/>
</calcChain>
</file>

<file path=xl/sharedStrings.xml><?xml version="1.0" encoding="utf-8"?>
<sst xmlns="http://schemas.openxmlformats.org/spreadsheetml/2006/main" count="3858" uniqueCount="434">
  <si>
    <t>A</t>
  </si>
  <si>
    <t>B</t>
  </si>
  <si>
    <t>S.Nr</t>
  </si>
  <si>
    <t>Description</t>
  </si>
  <si>
    <t>Remarks</t>
  </si>
  <si>
    <t xml:space="preserve">Previous </t>
  </si>
  <si>
    <t>Current</t>
  </si>
  <si>
    <t>Cumulative</t>
  </si>
  <si>
    <t>Qty</t>
  </si>
  <si>
    <t>Unit</t>
  </si>
  <si>
    <t>Rate</t>
  </si>
  <si>
    <t>Amount</t>
  </si>
  <si>
    <t>Previous</t>
  </si>
  <si>
    <t>Item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</si>
  <si>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</si>
  <si>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</si>
  <si>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</si>
  <si>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</si>
  <si>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</si>
  <si>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</si>
  <si>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</si>
  <si>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BREWER SMITH BREWER GULG ( BSBG )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</si>
  <si>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</si>
  <si>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</si>
  <si>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</si>
  <si>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</si>
  <si>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</si>
  <si>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</si>
  <si>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</si>
  <si>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</si>
  <si>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m</t>
  </si>
  <si>
    <t>IPC-06</t>
  </si>
  <si>
    <t>FIRE STOP WORKS ON MEP PENETRATIONS AND JOINTS</t>
  </si>
  <si>
    <t>FIRESTOP MIDDLE EAST INVOICE REF.FME-INV-2022-0147</t>
  </si>
  <si>
    <t>FIRE STOP</t>
  </si>
  <si>
    <t>Progress Amount (AED)</t>
  </si>
  <si>
    <t>No.</t>
  </si>
  <si>
    <t>G</t>
  </si>
  <si>
    <t>Supply and installation of firestop sealant and mineral wool to Head of wall / Wall to wall joints (Single Sided)</t>
  </si>
  <si>
    <t>Upto 20mm joint width</t>
  </si>
  <si>
    <t>Upto 35mm joint width</t>
  </si>
  <si>
    <t>Upto 30mm joint width</t>
  </si>
  <si>
    <t>G1</t>
  </si>
  <si>
    <t>G2</t>
  </si>
  <si>
    <t>G3</t>
  </si>
  <si>
    <t>H</t>
  </si>
  <si>
    <t>H1</t>
  </si>
  <si>
    <t>Supply and installation of Sealant and mineral wool non-fire rated Head of wall / Wall to wall joints (Single Sided)</t>
  </si>
  <si>
    <t>Firestop to MEP Penetrations</t>
  </si>
  <si>
    <t>Firestop to Construction Joints</t>
  </si>
  <si>
    <t xml:space="preserve"> TOTAL AMOUNT OF CONSTRUCTION JOINTS</t>
  </si>
  <si>
    <t>WIR Ref./ Remarks</t>
  </si>
  <si>
    <t>Quantity</t>
  </si>
  <si>
    <t>Project:</t>
  </si>
  <si>
    <t>Dorchester Collection Dubai - Hotel &amp; Residences | OMNIYAT</t>
  </si>
  <si>
    <t>Client:</t>
  </si>
  <si>
    <t>Khansaheb Civil Engineering</t>
  </si>
  <si>
    <t>up to July 2022</t>
  </si>
  <si>
    <t>Level</t>
  </si>
  <si>
    <t>WIR No.</t>
  </si>
  <si>
    <t>Location</t>
  </si>
  <si>
    <t>Sides</t>
  </si>
  <si>
    <t>Rate (AED)</t>
  </si>
  <si>
    <t>Nos</t>
  </si>
  <si>
    <t>Total (AED)</t>
  </si>
  <si>
    <t>Hotel / Residence</t>
  </si>
  <si>
    <t>QTY</t>
  </si>
  <si>
    <t>Residence</t>
  </si>
  <si>
    <t>Apart. no. 4A</t>
  </si>
  <si>
    <t>Hotel</t>
  </si>
  <si>
    <t>Level 25</t>
  </si>
  <si>
    <t>Corridor</t>
  </si>
  <si>
    <t>Level 24</t>
  </si>
  <si>
    <t>Level 06</t>
  </si>
  <si>
    <t>Passanger Lift lobby</t>
  </si>
  <si>
    <t>FF Lobby</t>
  </si>
  <si>
    <t>Apart. no. 2A</t>
  </si>
  <si>
    <t>Garbage Room</t>
  </si>
  <si>
    <t>Housekeeping</t>
  </si>
  <si>
    <t>Level 04</t>
  </si>
  <si>
    <t>Level 26</t>
  </si>
  <si>
    <t>Lift lobby</t>
  </si>
  <si>
    <t>Basement 01</t>
  </si>
  <si>
    <t>CEF Room</t>
  </si>
  <si>
    <t>Electrical Cabinet</t>
  </si>
  <si>
    <t>Grand Total</t>
  </si>
  <si>
    <t>Total qty</t>
  </si>
  <si>
    <t>Period of Completed Works:</t>
  </si>
  <si>
    <t>Summary of Completed Firestopping Works (Construction Joints)</t>
  </si>
  <si>
    <t>Type</t>
  </si>
  <si>
    <t>Joint Size (in meter)</t>
  </si>
  <si>
    <t>FSM-AX-WR-L25-00161</t>
  </si>
  <si>
    <t>Head of wall joint</t>
  </si>
  <si>
    <t>@</t>
  </si>
  <si>
    <t>Sheet  61023</t>
  </si>
  <si>
    <t>Water meter Rm</t>
  </si>
  <si>
    <t>Apartment, Shaft</t>
  </si>
  <si>
    <t>FSM-AX-WR-L24-00162</t>
  </si>
  <si>
    <t>Sheet  61024</t>
  </si>
  <si>
    <t>FSM-AX-WR-L6-00163</t>
  </si>
  <si>
    <t>Sheet  61032</t>
  </si>
  <si>
    <t>Apart. no. 3B</t>
  </si>
  <si>
    <t>Sheet  61033</t>
  </si>
  <si>
    <t>Staircase 3&amp;4</t>
  </si>
  <si>
    <t>FSM-AX-WR-L4-00164</t>
  </si>
  <si>
    <t>Sheet  61041</t>
  </si>
  <si>
    <t>Chilled Room</t>
  </si>
  <si>
    <t>housekeeping</t>
  </si>
  <si>
    <t xml:space="preserve">Staircase </t>
  </si>
  <si>
    <t>FSM-AX-WR-L26-00167</t>
  </si>
  <si>
    <t>Lift Lobby</t>
  </si>
  <si>
    <t>Sheet  61868</t>
  </si>
  <si>
    <t>FSM-AX-WR-L25-00166</t>
  </si>
  <si>
    <t>Sheet  61853</t>
  </si>
  <si>
    <t>FSM-AX-WR-L24-00165</t>
  </si>
  <si>
    <t>Sheet  61858</t>
  </si>
  <si>
    <t>FSM-AX-WR-LB1-00170</t>
  </si>
  <si>
    <t>Sheet  61862</t>
  </si>
  <si>
    <t>Joints Total</t>
  </si>
  <si>
    <t>Cumulative Joints total</t>
  </si>
  <si>
    <t>Level 19</t>
  </si>
  <si>
    <t>WIR - 0168</t>
  </si>
  <si>
    <t>Sheet  61872</t>
  </si>
  <si>
    <t>Vertical joint</t>
  </si>
  <si>
    <t>Level 27</t>
  </si>
  <si>
    <t>WIR - 0169</t>
  </si>
  <si>
    <t>Sheet  61883</t>
  </si>
  <si>
    <t>Sos Number</t>
  </si>
  <si>
    <t>Sheet  61909</t>
  </si>
  <si>
    <t>Level 29</t>
  </si>
  <si>
    <t>WIR - 0172</t>
  </si>
  <si>
    <t>Electrical Room</t>
  </si>
  <si>
    <t>Sheet  61913</t>
  </si>
  <si>
    <t>Ground Level</t>
  </si>
  <si>
    <t>WIR - 0173</t>
  </si>
  <si>
    <t>Ball Room</t>
  </si>
  <si>
    <t>Horizontal joint</t>
  </si>
  <si>
    <t>Lobby</t>
  </si>
  <si>
    <t>Sheet  61914</t>
  </si>
  <si>
    <t>Level 01</t>
  </si>
  <si>
    <t>WIR - 0171</t>
  </si>
  <si>
    <t>Wall</t>
  </si>
  <si>
    <t xml:space="preserve">Period of Completed Works: </t>
  </si>
  <si>
    <t xml:space="preserve">Summary of Completed Firestopping Works </t>
  </si>
  <si>
    <t>Serial No</t>
  </si>
  <si>
    <t>Penetrant Type</t>
  </si>
  <si>
    <t>Penetrant Size (in meter)</t>
  </si>
  <si>
    <t>SquareMeters</t>
  </si>
  <si>
    <t>Opening Size (in meter)</t>
  </si>
  <si>
    <t>Diffirence</t>
  </si>
  <si>
    <t>cable tray</t>
  </si>
  <si>
    <t>opening</t>
  </si>
  <si>
    <t>cable trunking</t>
  </si>
  <si>
    <t>FS702/FB750</t>
  </si>
  <si>
    <t>Sheet 61907</t>
  </si>
  <si>
    <t>WIR - 01160</t>
  </si>
  <si>
    <t xml:space="preserve">FS702/FB750 </t>
  </si>
  <si>
    <t xml:space="preserve">Hotel  </t>
  </si>
  <si>
    <t>Telephone Room</t>
  </si>
  <si>
    <t>Male Toilet</t>
  </si>
  <si>
    <t>Sheet 61910</t>
  </si>
  <si>
    <t>WIR - 0977</t>
  </si>
  <si>
    <t>Corridor, Entry D.</t>
  </si>
  <si>
    <t>Sheet 61911</t>
  </si>
  <si>
    <t>Subtotal 0.05 m</t>
  </si>
  <si>
    <t>Subtotal 0.10 m</t>
  </si>
  <si>
    <t>Water Meter Room</t>
  </si>
  <si>
    <t>Subtotal 0.15 m</t>
  </si>
  <si>
    <t>Subtotal 0.25 m</t>
  </si>
  <si>
    <t>Subtotal 0.35 m</t>
  </si>
  <si>
    <t>FTR Room</t>
  </si>
  <si>
    <t>Sheet 61906</t>
  </si>
  <si>
    <t>Level 23</t>
  </si>
  <si>
    <t>WIR - 00892</t>
  </si>
  <si>
    <t>FS702/FB750/FP302/FS709</t>
  </si>
  <si>
    <t>Sheet 61908</t>
  </si>
  <si>
    <t>FS702/FB750/FS709</t>
  </si>
  <si>
    <t>Sheet 61912</t>
  </si>
  <si>
    <t>Level 13</t>
  </si>
  <si>
    <t>Subtotal 0.50 m</t>
  </si>
  <si>
    <t>Subtotal 0.65 m</t>
  </si>
  <si>
    <t>Subtotal 0.80 m</t>
  </si>
  <si>
    <t>Subtotal 1.00 m</t>
  </si>
  <si>
    <t>opening Mortar</t>
  </si>
  <si>
    <t>FR230</t>
  </si>
  <si>
    <t>Level 18</t>
  </si>
  <si>
    <t>Level 20</t>
  </si>
  <si>
    <t>Level 21</t>
  </si>
  <si>
    <t>Level 22</t>
  </si>
  <si>
    <t>Level 28</t>
  </si>
  <si>
    <t>Sheet 61916</t>
  </si>
  <si>
    <t>WIR - 01153</t>
  </si>
  <si>
    <t>WIR - 01154</t>
  </si>
  <si>
    <t>WIR - 01155</t>
  </si>
  <si>
    <t>WIR - 01156</t>
  </si>
  <si>
    <t>Sheet 61915</t>
  </si>
  <si>
    <t>WIR - 01149</t>
  </si>
  <si>
    <t>WIR - 01150</t>
  </si>
  <si>
    <t>WIR - 01151</t>
  </si>
  <si>
    <t>WIR - 01152</t>
  </si>
  <si>
    <t>Sheet 61917</t>
  </si>
  <si>
    <t>WIR - 01157</t>
  </si>
  <si>
    <t>WIR - 01158</t>
  </si>
  <si>
    <t>WIR - 01159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</si>
  <si>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</si>
  <si>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</si>
  <si>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</si>
  <si>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</si>
  <si>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</si>
  <si>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</si>
  <si>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</si>
  <si>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</si>
  <si>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</si>
  <si>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</si>
  <si>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</si>
  <si>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</si>
  <si>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</si>
  <si>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</si>
  <si>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</si>
  <si>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</si>
  <si>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</si>
  <si>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</si>
  <si>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</si>
  <si>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</si>
  <si>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</si>
  <si>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F</t>
  </si>
  <si>
    <t>Supply and installation of Nullfire FR 230 firestop mortar material (100mm thickness) to Electrical Openings (Single Sided)</t>
  </si>
  <si>
    <t>F1</t>
  </si>
  <si>
    <t>Sheet 61020</t>
  </si>
  <si>
    <t>Level 08</t>
  </si>
  <si>
    <t>MEP-AX-WR-L8-00271</t>
  </si>
  <si>
    <t>CHW pipe</t>
  </si>
  <si>
    <t>3"</t>
  </si>
  <si>
    <t>fire fighting pipe</t>
  </si>
  <si>
    <t>2"</t>
  </si>
  <si>
    <t>duct</t>
  </si>
  <si>
    <t>PVC pipe</t>
  </si>
  <si>
    <t>PPR pipe</t>
  </si>
  <si>
    <t>Sheet 61021</t>
  </si>
  <si>
    <t>Level 05</t>
  </si>
  <si>
    <t>MEP-AX-WR-L5-00227</t>
  </si>
  <si>
    <t>Passanger Lift Lobby</t>
  </si>
  <si>
    <t>Sheet 61022</t>
  </si>
  <si>
    <t>MEP-AX-WR-L24-00333</t>
  </si>
  <si>
    <t>blank opening</t>
  </si>
  <si>
    <t>Sheet 61026</t>
  </si>
  <si>
    <t>MEP-AX-WR-L6-00532</t>
  </si>
  <si>
    <t>Entry door</t>
  </si>
  <si>
    <t>4"</t>
  </si>
  <si>
    <t>6"</t>
  </si>
  <si>
    <t>CDP pipe</t>
  </si>
  <si>
    <t>Sheet 61027</t>
  </si>
  <si>
    <t>Staircase 03</t>
  </si>
  <si>
    <t>Sheet 61031</t>
  </si>
  <si>
    <t>Sheet 61038</t>
  </si>
  <si>
    <t>MEP-AX-WR-L4-00531</t>
  </si>
  <si>
    <t>Chill Room</t>
  </si>
  <si>
    <t>Passanger Lobby</t>
  </si>
  <si>
    <t>Sheet 61039</t>
  </si>
  <si>
    <t>Sheet 61863</t>
  </si>
  <si>
    <t>MEP-AX-WR-L26-00686</t>
  </si>
  <si>
    <t>Sheet 61864</t>
  </si>
  <si>
    <t>Water M. Room</t>
  </si>
  <si>
    <t>Room Service</t>
  </si>
  <si>
    <t>Staircase</t>
  </si>
  <si>
    <t>Sheet 61854</t>
  </si>
  <si>
    <t>MEP-AX-WR-L25-00608</t>
  </si>
  <si>
    <t>Passanger Lift</t>
  </si>
  <si>
    <t>Sheet 61855</t>
  </si>
  <si>
    <t>Sheet 61859</t>
  </si>
  <si>
    <t>MEP-AX-WR-L24-00588</t>
  </si>
  <si>
    <t>Sheet 61860</t>
  </si>
  <si>
    <t>Sheet 61861</t>
  </si>
  <si>
    <t>MEP-AX-WR-B1-00849</t>
  </si>
  <si>
    <t>Fresh Air plenum</t>
  </si>
  <si>
    <t>Sheet 61869</t>
  </si>
  <si>
    <t>WIR - 0731</t>
  </si>
  <si>
    <t>Staircase 08</t>
  </si>
  <si>
    <t>Service Lobby</t>
  </si>
  <si>
    <t>Sheet 61870</t>
  </si>
  <si>
    <t>Shaft</t>
  </si>
  <si>
    <t>Sheet 61871</t>
  </si>
  <si>
    <t>Outer sleeve</t>
  </si>
  <si>
    <t>5"</t>
  </si>
  <si>
    <t>Sheet 61873</t>
  </si>
  <si>
    <t>Level 17</t>
  </si>
  <si>
    <t>WIR - 0739</t>
  </si>
  <si>
    <t>Electrical Rm, slab</t>
  </si>
  <si>
    <t>WIR - 0733</t>
  </si>
  <si>
    <t>WIR - 0734</t>
  </si>
  <si>
    <t>Sheet 61874</t>
  </si>
  <si>
    <t>WIR - 0735</t>
  </si>
  <si>
    <t>WIR - 0736</t>
  </si>
  <si>
    <t>WIR - 0737</t>
  </si>
  <si>
    <t>WIR - 0738</t>
  </si>
  <si>
    <t>Sheet 61875</t>
  </si>
  <si>
    <t>WIR - 0762</t>
  </si>
  <si>
    <t>WIR - 0763</t>
  </si>
  <si>
    <t>WIR - 0764</t>
  </si>
  <si>
    <t>WIR - 0765</t>
  </si>
  <si>
    <t>Sheet 61876</t>
  </si>
  <si>
    <t>WIR - 0766</t>
  </si>
  <si>
    <t>WIR - 0767</t>
  </si>
  <si>
    <t>Sheet 61879</t>
  </si>
  <si>
    <t>WIR - 0786</t>
  </si>
  <si>
    <t>Sheet 61880</t>
  </si>
  <si>
    <t>Sheet 61884</t>
  </si>
  <si>
    <t>8"</t>
  </si>
  <si>
    <t>7"</t>
  </si>
  <si>
    <t>Sheet 61885</t>
  </si>
  <si>
    <t>10"</t>
  </si>
  <si>
    <t>Sheet 61886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</si>
  <si>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</si>
  <si>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</si>
  <si>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</si>
  <si>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</si>
  <si>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</si>
  <si>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</si>
  <si>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</si>
  <si>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</si>
  <si>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</si>
  <si>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</si>
  <si>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</si>
  <si>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</si>
  <si>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</si>
  <si>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</si>
  <si>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</si>
  <si>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</si>
  <si>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</si>
  <si>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</si>
  <si>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</si>
  <si>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</si>
  <si>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</si>
  <si>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</si>
  <si>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PVC/ combustible pipes (Single Sided)</t>
  </si>
  <si>
    <t>C1</t>
  </si>
  <si>
    <t>C2</t>
  </si>
  <si>
    <t>C3</t>
  </si>
  <si>
    <t>C4</t>
  </si>
  <si>
    <t>C5</t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</si>
  <si>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</si>
  <si>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</si>
  <si>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</si>
  <si>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</si>
  <si>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</si>
  <si>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</si>
  <si>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</si>
  <si>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</si>
  <si>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</si>
  <si>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</si>
  <si>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</si>
  <si>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</si>
  <si>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</si>
  <si>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</si>
  <si>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</si>
  <si>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</si>
  <si>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</si>
  <si>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</si>
  <si>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</si>
  <si>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Subtotal 0.20 m</t>
  </si>
  <si>
    <t>Subtotal 0.30 m</t>
  </si>
  <si>
    <t>Subtotal 0.40 m</t>
  </si>
  <si>
    <t>Subtotal 0.60 m</t>
  </si>
  <si>
    <t>Subtotal 0.70 m</t>
  </si>
  <si>
    <t>Subtotal 0.90 m</t>
  </si>
  <si>
    <t>Sheet  61924</t>
  </si>
  <si>
    <t>WIR - 00176</t>
  </si>
  <si>
    <t>Sheet  61929</t>
  </si>
  <si>
    <t>WIR - 00175</t>
  </si>
  <si>
    <t>Sheet 61920</t>
  </si>
  <si>
    <t>WIR - 01191</t>
  </si>
  <si>
    <t>Plant Room</t>
  </si>
  <si>
    <t>Sheet 61918</t>
  </si>
  <si>
    <t>WIR - 01192</t>
  </si>
  <si>
    <t>Sheet 61919</t>
  </si>
  <si>
    <t>Sheet 61933</t>
  </si>
  <si>
    <t>Level 09</t>
  </si>
  <si>
    <t>WIR - 01416</t>
  </si>
  <si>
    <t>WIR - 01254</t>
  </si>
  <si>
    <t>Corridor MEP</t>
  </si>
  <si>
    <t>Sheet 61927</t>
  </si>
  <si>
    <t>Sheet 61928</t>
  </si>
  <si>
    <t>WIR - 01253</t>
  </si>
  <si>
    <t>Sheet 61923</t>
  </si>
  <si>
    <t>Sheet 62251</t>
  </si>
  <si>
    <t>Outer Sleeve</t>
  </si>
  <si>
    <t>Sheet 62252</t>
  </si>
  <si>
    <t>Sheet 61930</t>
  </si>
  <si>
    <t>Corridor Out. Sleeve</t>
  </si>
  <si>
    <t>Sheet 61925</t>
  </si>
  <si>
    <t>Sheet  62263</t>
  </si>
  <si>
    <t>WIR - 00179</t>
  </si>
  <si>
    <t>Sheet  62258</t>
  </si>
  <si>
    <t>WIR - 00178</t>
  </si>
  <si>
    <t>Room no. 02</t>
  </si>
  <si>
    <t>Sheet  62270</t>
  </si>
  <si>
    <t>WIR - 00181</t>
  </si>
  <si>
    <t>AHU Room</t>
  </si>
  <si>
    <t>Sheet  62255</t>
  </si>
  <si>
    <t>WIR - 00177</t>
  </si>
  <si>
    <t>Civil Work</t>
  </si>
  <si>
    <t>Sheet  62268</t>
  </si>
  <si>
    <t>WIR - 00180</t>
  </si>
  <si>
    <t>BOH 01</t>
  </si>
  <si>
    <t>BOH 02</t>
  </si>
  <si>
    <t>BOH 03</t>
  </si>
  <si>
    <t>Female Toilet</t>
  </si>
  <si>
    <t>civil opening</t>
  </si>
  <si>
    <t>Sheet 62263</t>
  </si>
  <si>
    <t>Sheet 62259</t>
  </si>
  <si>
    <t>WIR - 01529</t>
  </si>
  <si>
    <t>Room no. 02, wall</t>
  </si>
  <si>
    <t>conduit pipe</t>
  </si>
  <si>
    <t>0.5"</t>
  </si>
  <si>
    <t>Sheet 62261</t>
  </si>
  <si>
    <t>WIR - 01579</t>
  </si>
  <si>
    <t>Sheet 62262</t>
  </si>
  <si>
    <t>Sheet 62269</t>
  </si>
  <si>
    <t>WIR - 01698</t>
  </si>
  <si>
    <t>Sheet 62253</t>
  </si>
  <si>
    <t>WIR - 01466</t>
  </si>
  <si>
    <t>Room 05, Corridor</t>
  </si>
  <si>
    <t>1"</t>
  </si>
  <si>
    <t>duct (flexible)</t>
  </si>
  <si>
    <t>Sheet 62265</t>
  </si>
  <si>
    <t>WIR - 01634</t>
  </si>
  <si>
    <t>Sheet 62266</t>
  </si>
  <si>
    <t>Sheet 62267</t>
  </si>
  <si>
    <t>Sheet 62256</t>
  </si>
  <si>
    <t>Entry Door</t>
  </si>
  <si>
    <t>Room Entry Door</t>
  </si>
  <si>
    <t>Room Wall</t>
  </si>
  <si>
    <t>Sheet 62260</t>
  </si>
  <si>
    <t>Supply and apply firestop sealant and mineral wool backing to PVC conduits &amp; cable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</si>
</sst>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  <numFmt numFmtId="168" formatCode="[$AED]\ #,##0.00"/>
    <numFmt numFmtId="169" formatCode="0.000"/>
    <numFmt numFmtId="170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06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0" fontId="0" fillId="0" borderId="0" xfId="0" applyFont="1"/>
    <xf numFmtId="43" fontId="5" fillId="2" borderId="2" xfId="6" applyFont="1" applyFill="1" applyBorder="1" applyAlignment="1">
      <alignment horizontal="center" vertical="center" wrapText="1"/>
    </xf>
    <xf numFmtId="0" fontId="3" fillId="0" borderId="0" xfId="5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0" fontId="5" fillId="2" borderId="2" xfId="5" applyFont="1" applyFill="1" applyBorder="1" applyAlignment="1">
      <alignment horizontal="center" vertical="center" wrapText="1"/>
    </xf>
    <xf numFmtId="0" fontId="3" fillId="0" borderId="0" xfId="5" applyFont="1" applyAlignment="1">
      <alignment vertical="center"/>
    </xf>
    <xf numFmtId="0" fontId="5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166" fontId="10" fillId="0" borderId="0" xfId="5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39" fontId="4" fillId="2" borderId="2" xfId="0" applyNumberFormat="1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43" fontId="5" fillId="2" borderId="4" xfId="5" applyNumberFormat="1" applyFont="1" applyFill="1" applyBorder="1" applyAlignment="1">
      <alignment horizontal="center" vertical="center" wrapText="1"/>
    </xf>
    <xf numFmtId="0" fontId="10" fillId="0" borderId="0" xfId="5" quotePrefix="1" applyFont="1" applyAlignment="1">
      <alignment horizontal="right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2" xfId="1" applyFont="1" applyFill="1" applyBorder="1" applyAlignment="1">
      <alignment horizontal="center" vertical="center"/>
    </xf>
    <xf numFmtId="0" fontId="0" fillId="0" borderId="2" xfId="0" applyBorder="1"/>
    <xf numFmtId="39" fontId="4" fillId="2" borderId="2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10" fontId="6" fillId="0" borderId="0" xfId="0" applyNumberFormat="1" applyFont="1" applyAlignment="1"/>
    <xf numFmtId="0" fontId="6" fillId="0" borderId="0" xfId="0" applyFont="1" applyAlignment="1"/>
    <xf numFmtId="43" fontId="6" fillId="0" borderId="0" xfId="0" applyNumberFormat="1" applyFont="1" applyAlignment="1"/>
    <xf numFmtId="43" fontId="5" fillId="0" borderId="0" xfId="0" applyNumberFormat="1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6" xfId="5" applyNumberFormat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3" fillId="0" borderId="6" xfId="6" applyFont="1" applyFill="1" applyBorder="1" applyAlignment="1">
      <alignment horizontal="left" vertical="center"/>
    </xf>
    <xf numFmtId="49" fontId="6" fillId="0" borderId="6" xfId="5" applyNumberFormat="1" applyFont="1" applyBorder="1" applyAlignment="1">
      <alignment horizontal="left" vertical="center" wrapText="1"/>
    </xf>
    <xf numFmtId="39" fontId="6" fillId="0" borderId="9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39" fontId="0" fillId="0" borderId="4" xfId="1" applyNumberFormat="1" applyFont="1" applyBorder="1" applyAlignment="1">
      <alignment horizontal="center" vertical="center"/>
    </xf>
    <xf numFmtId="39" fontId="0" fillId="0" borderId="2" xfId="0" applyNumberFormat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39" fontId="4" fillId="0" borderId="3" xfId="0" applyNumberFormat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39" fontId="6" fillId="0" borderId="0" xfId="1" applyNumberFormat="1" applyFont="1" applyBorder="1" applyAlignment="1">
      <alignment horizontal="center" vertical="center"/>
    </xf>
    <xf numFmtId="49" fontId="11" fillId="0" borderId="9" xfId="5" applyNumberFormat="1" applyFont="1" applyBorder="1" applyAlignment="1">
      <alignment horizontal="left" vertical="center"/>
    </xf>
    <xf numFmtId="1" fontId="11" fillId="0" borderId="6" xfId="1" applyNumberFormat="1" applyFont="1" applyBorder="1" applyAlignment="1">
      <alignment horizontal="center" vertical="center" wrapText="1"/>
    </xf>
    <xf numFmtId="0" fontId="5" fillId="2" borderId="11" xfId="5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/>
    </xf>
    <xf numFmtId="39" fontId="6" fillId="0" borderId="10" xfId="1" applyNumberFormat="1" applyFont="1" applyBorder="1" applyAlignment="1">
      <alignment horizontal="center" vertical="center"/>
    </xf>
    <xf numFmtId="0" fontId="3" fillId="0" borderId="10" xfId="5" applyFont="1" applyBorder="1" applyAlignment="1">
      <alignment vertical="center"/>
    </xf>
    <xf numFmtId="0" fontId="3" fillId="0" borderId="8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9" fontId="5" fillId="2" borderId="12" xfId="5" applyNumberFormat="1" applyFont="1" applyFill="1" applyBorder="1" applyAlignment="1">
      <alignment horizontal="center" vertical="center" wrapText="1"/>
    </xf>
    <xf numFmtId="39" fontId="13" fillId="0" borderId="0" xfId="1" applyNumberFormat="1" applyFont="1" applyBorder="1" applyAlignment="1">
      <alignment horizontal="center" vertical="center"/>
    </xf>
    <xf numFmtId="43" fontId="5" fillId="3" borderId="1" xfId="6" applyFont="1" applyFill="1" applyBorder="1" applyAlignment="1">
      <alignment horizontal="center" vertical="center" wrapText="1"/>
    </xf>
    <xf numFmtId="43" fontId="5" fillId="3" borderId="2" xfId="6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right" vertical="center"/>
    </xf>
    <xf numFmtId="49" fontId="16" fillId="0" borderId="0" xfId="0" quotePrefix="1" applyNumberFormat="1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right" vertical="center"/>
    </xf>
    <xf numFmtId="43" fontId="17" fillId="0" borderId="0" xfId="1" applyFont="1" applyAlignment="1">
      <alignment vertical="center"/>
    </xf>
    <xf numFmtId="168" fontId="16" fillId="0" borderId="0" xfId="0" applyNumberFormat="1" applyFont="1" applyAlignment="1">
      <alignment horizontal="right" vertical="center"/>
    </xf>
    <xf numFmtId="168" fontId="16" fillId="0" borderId="16" xfId="0" applyNumberFormat="1" applyFont="1" applyBorder="1"/>
    <xf numFmtId="43" fontId="17" fillId="0" borderId="0" xfId="1" applyFont="1" applyAlignment="1">
      <alignment horizontal="center" vertical="center"/>
    </xf>
    <xf numFmtId="168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43" fontId="21" fillId="0" borderId="0" xfId="1" applyFont="1" applyAlignment="1">
      <alignment horizontal="center" vertical="center"/>
    </xf>
    <xf numFmtId="43" fontId="22" fillId="0" borderId="0" xfId="1" applyFont="1" applyAlignment="1">
      <alignment horizontal="center" vertical="center"/>
    </xf>
    <xf numFmtId="168" fontId="17" fillId="0" borderId="16" xfId="0" applyNumberFormat="1" applyFont="1" applyBorder="1"/>
    <xf numFmtId="39" fontId="0" fillId="0" borderId="0" xfId="0" applyNumberFormat="1" applyAlignment="1">
      <alignment vertical="center"/>
    </xf>
    <xf numFmtId="43" fontId="14" fillId="0" borderId="0" xfId="1" applyFont="1"/>
    <xf numFmtId="0" fontId="15" fillId="0" borderId="0" xfId="0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right" vertical="center"/>
    </xf>
    <xf numFmtId="44" fontId="17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" fontId="16" fillId="0" borderId="0" xfId="0" quotePrefix="1" applyNumberFormat="1" applyFont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49" fontId="20" fillId="4" borderId="14" xfId="0" applyNumberFormat="1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168" fontId="20" fillId="3" borderId="2" xfId="0" applyNumberFormat="1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44" fontId="17" fillId="0" borderId="0" xfId="1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8" fontId="4" fillId="9" borderId="2" xfId="0" applyNumberFormat="1" applyFont="1" applyFill="1" applyBorder="1" applyAlignment="1">
      <alignment horizontal="right" vertical="center"/>
    </xf>
    <xf numFmtId="44" fontId="4" fillId="0" borderId="0" xfId="1" applyNumberFormat="1" applyFont="1" applyAlignment="1">
      <alignment horizontal="center" vertical="center"/>
    </xf>
    <xf numFmtId="43" fontId="3" fillId="0" borderId="6" xfId="1" applyFont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4" fillId="0" borderId="6" xfId="1" applyFont="1" applyFill="1" applyBorder="1" applyAlignment="1">
      <alignment horizontal="center" vertical="center"/>
    </xf>
    <xf numFmtId="43" fontId="24" fillId="0" borderId="6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49" fontId="6" fillId="0" borderId="9" xfId="5" applyNumberFormat="1" applyFont="1" applyBorder="1" applyAlignment="1">
      <alignment horizontal="left" vertical="center" wrapText="1"/>
    </xf>
    <xf numFmtId="0" fontId="6" fillId="0" borderId="7" xfId="7" applyFont="1" applyBorder="1" applyAlignment="1">
      <alignment horizontal="left" vertical="center"/>
    </xf>
    <xf numFmtId="43" fontId="3" fillId="0" borderId="0" xfId="1" applyFont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39" fontId="2" fillId="2" borderId="13" xfId="1" applyNumberFormat="1" applyFont="1" applyFill="1" applyBorder="1" applyAlignment="1">
      <alignment horizontal="center" vertical="center" wrapText="1"/>
    </xf>
    <xf numFmtId="39" fontId="2" fillId="2" borderId="4" xfId="1" applyNumberFormat="1" applyFont="1" applyFill="1" applyBorder="1" applyAlignment="1">
      <alignment horizontal="center" vertical="center" wrapText="1"/>
    </xf>
    <xf numFmtId="43" fontId="17" fillId="0" borderId="15" xfId="1" applyFont="1" applyBorder="1" applyAlignment="1">
      <alignment horizontal="center" vertical="center"/>
    </xf>
    <xf numFmtId="43" fontId="5" fillId="3" borderId="2" xfId="6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3" fontId="3" fillId="0" borderId="0" xfId="5" applyNumberFormat="1" applyFont="1"/>
    <xf numFmtId="0" fontId="15" fillId="0" borderId="0" xfId="0" applyFont="1" applyAlignment="1">
      <alignment vertical="center"/>
    </xf>
    <xf numFmtId="4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2" fontId="10" fillId="12" borderId="2" xfId="1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1" fontId="10" fillId="5" borderId="2" xfId="0" applyNumberFormat="1" applyFont="1" applyFill="1" applyBorder="1" applyAlignment="1">
      <alignment horizontal="center" vertical="center" wrapText="1"/>
    </xf>
    <xf numFmtId="168" fontId="10" fillId="14" borderId="2" xfId="0" applyNumberFormat="1" applyFont="1" applyFill="1" applyBorder="1" applyAlignment="1">
      <alignment horizontal="center" vertical="center" wrapText="1"/>
    </xf>
    <xf numFmtId="1" fontId="10" fillId="6" borderId="2" xfId="0" applyNumberFormat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/>
    </xf>
    <xf numFmtId="168" fontId="5" fillId="9" borderId="2" xfId="0" applyNumberFormat="1" applyFon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4" fillId="0" borderId="0" xfId="1" applyFont="1"/>
    <xf numFmtId="43" fontId="17" fillId="0" borderId="15" xfId="1" applyFont="1" applyBorder="1" applyAlignment="1">
      <alignment horizontal="center"/>
    </xf>
    <xf numFmtId="43" fontId="25" fillId="0" borderId="9" xfId="1" applyFont="1" applyBorder="1" applyAlignment="1">
      <alignment horizontal="center" vertical="center" wrapText="1"/>
    </xf>
    <xf numFmtId="43" fontId="25" fillId="0" borderId="6" xfId="1" applyFont="1" applyFill="1" applyBorder="1" applyAlignment="1">
      <alignment horizontal="center" vertical="center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1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9" fontId="6" fillId="0" borderId="2" xfId="1" applyNumberFormat="1" applyFont="1" applyFill="1" applyBorder="1" applyAlignment="1">
      <alignment horizontal="center" vertical="center"/>
    </xf>
    <xf numFmtId="43" fontId="28" fillId="0" borderId="0" xfId="1" applyFont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17" fillId="0" borderId="0" xfId="1" applyFont="1" applyAlignment="1">
      <alignment horizontal="center"/>
    </xf>
    <xf numFmtId="43" fontId="28" fillId="0" borderId="6" xfId="1" applyFont="1" applyBorder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3" fontId="17" fillId="0" borderId="2" xfId="1" applyFont="1" applyBorder="1" applyAlignment="1">
      <alignment vertical="center"/>
    </xf>
    <xf numFmtId="170" fontId="6" fillId="0" borderId="2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3" fontId="25" fillId="0" borderId="6" xfId="1" applyFont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3" borderId="2" xfId="5" applyFont="1" applyFill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68" fontId="19" fillId="0" borderId="0" xfId="0" applyNumberFormat="1" applyFont="1" applyAlignment="1">
      <alignment horizontal="center"/>
    </xf>
    <xf numFmtId="2" fontId="10" fillId="12" borderId="2" xfId="0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Comma" xfId="1" builtinId="3"/>
    <cellStyle name="Comma 2" xfId="4"/>
    <cellStyle name="Comma 2 2 2" xfId="6"/>
    <cellStyle name="Comma 6 6" xfId="3"/>
    <cellStyle name="Normal" xfId="0" builtinId="0"/>
    <cellStyle name="Normal 2 10" xfId="7"/>
    <cellStyle name="Normal 2 2 2" xfId="5"/>
    <cellStyle name="Normal 2 3" xfId="8"/>
    <cellStyle name="Percent" xfId="2" builtinId="5"/>
  </cellStyles>
  <dxfs count="0"/>
  <tableStyles count="1" defaultTableStyle="TableStyleMedium2" defaultPivotStyle="PivotStyleLight16">
    <tableStyle name="Invisible" pivot="0" table="0" count="0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1210493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C7350-BE80-4FD9-ADA5-F783823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39F609B-1484-4EA7-AA84-CD087863D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DCA2387-3E84-4122-B94A-27619B4B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0588E542-3D65-419C-9185-BB3C0009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3C8D1CD-151E-4AAC-82D5-3EF1A0BF3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0D416E1-9F83-49A3-ACC9-2BFE2A3E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9E3D6B1-9155-4DD5-97D6-A52D70730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0346E4B-6310-451B-8453-C0B05C76A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17</xdr:col>
      <xdr:colOff>780779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F478B-5630-4539-B1E2-D001208E0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DE008CB-22CA-4C80-8191-25782D354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E059E482-C6A7-47FE-A3F3-99CFE82D4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632AF43-2841-40EE-9A46-593CD937F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DA35A844-B41B-41DC-9E4F-95D54C401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8B7BEA7-652E-4D71-A85D-81E04D019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A0094DBC-ACBE-4061-BD35-275CC9C9C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82AD780-79E7-46DC-9B2C-791940F6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3"/>
  <sheetViews>
    <sheetView view="pageBreakPreview" zoomScale="85" zoomScaleNormal="100" zoomScaleSheetLayoutView="85" workbookViewId="0">
      <selection activeCell="G24" sqref="G24"/>
    </sheetView>
  </sheetViews>
  <sheetFormatPr defaultRowHeight="14.4" x14ac:dyDescent="0.3"/>
  <cols>
    <col min="1" max="1" width="3" customWidth="1"/>
    <col min="3" max="3" width="37.109375" customWidth="1"/>
    <col min="4" max="4" width="18.6640625" customWidth="1"/>
    <col min="5" max="7" width="10.6640625" customWidth="1"/>
    <col min="8" max="10" width="18.6640625" customWidth="1"/>
    <col min="11" max="11" width="20.6640625" customWidth="1"/>
  </cols>
  <sheetData>
    <row r="1" spans="2:11" ht="14.4" customHeight="1" x14ac:dyDescent="0.3"/>
    <row r="2" spans="2:11" x14ac:dyDescent="0.3">
      <c r="B2" s="25" t="s">
        <v>14</v>
      </c>
      <c r="D2" s="26" t="s">
        <v>15</v>
      </c>
      <c r="K2" s="27" t="s">
        <v>31</v>
      </c>
    </row>
    <row r="3" spans="2:11" x14ac:dyDescent="0.3">
      <c r="B3" s="25" t="s">
        <v>16</v>
      </c>
      <c r="D3" s="15" t="s">
        <v>17</v>
      </c>
      <c r="K3" s="28"/>
    </row>
    <row r="4" spans="2:11" x14ac:dyDescent="0.3">
      <c r="B4" s="25" t="s">
        <v>18</v>
      </c>
      <c r="D4" s="15" t="s">
        <v>19</v>
      </c>
    </row>
    <row r="5" spans="2:11" x14ac:dyDescent="0.3">
      <c r="B5" s="25" t="s">
        <v>20</v>
      </c>
      <c r="D5" s="29" t="s">
        <v>21</v>
      </c>
    </row>
    <row r="6" spans="2:11" x14ac:dyDescent="0.3">
      <c r="B6" s="25" t="s">
        <v>22</v>
      </c>
      <c r="D6" s="30" t="s">
        <v>29</v>
      </c>
    </row>
    <row r="7" spans="2:11" x14ac:dyDescent="0.3">
      <c r="B7" s="25" t="s">
        <v>23</v>
      </c>
      <c r="D7" s="31">
        <v>44773</v>
      </c>
    </row>
    <row r="9" spans="2:11" x14ac:dyDescent="0.3">
      <c r="B9" s="25" t="s">
        <v>32</v>
      </c>
    </row>
    <row r="11" spans="2:11" ht="19.95" customHeight="1" x14ac:dyDescent="0.3">
      <c r="B11" s="192" t="s">
        <v>13</v>
      </c>
      <c r="C11" s="193" t="s">
        <v>3</v>
      </c>
      <c r="D11" s="193" t="s">
        <v>24</v>
      </c>
      <c r="E11" s="192" t="s">
        <v>25</v>
      </c>
      <c r="F11" s="192"/>
      <c r="G11" s="192"/>
      <c r="H11" s="191" t="s">
        <v>26</v>
      </c>
      <c r="I11" s="191"/>
      <c r="J11" s="191"/>
      <c r="K11" s="191" t="s">
        <v>4</v>
      </c>
    </row>
    <row r="12" spans="2:11" ht="19.95" customHeight="1" x14ac:dyDescent="0.3">
      <c r="B12" s="192"/>
      <c r="C12" s="193"/>
      <c r="D12" s="193"/>
      <c r="E12" s="18" t="s">
        <v>12</v>
      </c>
      <c r="F12" s="18" t="s">
        <v>27</v>
      </c>
      <c r="G12" s="18" t="s">
        <v>7</v>
      </c>
      <c r="H12" s="32" t="s">
        <v>12</v>
      </c>
      <c r="I12" s="32" t="s">
        <v>27</v>
      </c>
      <c r="J12" s="32" t="s">
        <v>7</v>
      </c>
      <c r="K12" s="191"/>
    </row>
    <row r="13" spans="2:11" s="1" customFormat="1" ht="25.2" customHeight="1" x14ac:dyDescent="0.3">
      <c r="B13" s="60"/>
      <c r="C13" s="63" t="s">
        <v>33</v>
      </c>
      <c r="D13" s="61"/>
      <c r="E13" s="60"/>
      <c r="F13" s="60"/>
      <c r="G13" s="60"/>
      <c r="H13" s="62"/>
      <c r="I13" s="62"/>
      <c r="J13" s="62"/>
      <c r="K13" s="60"/>
    </row>
    <row r="14" spans="2:11" s="12" customFormat="1" ht="37.200000000000003" customHeight="1" x14ac:dyDescent="0.3">
      <c r="B14" s="13" t="s">
        <v>0</v>
      </c>
      <c r="C14" s="14" t="s">
        <v>48</v>
      </c>
      <c r="D14" s="56" t="e">
        <f>Contract!#REF!</f>
        <v>#REF!</v>
      </c>
      <c r="E14" s="21" t="e">
        <f>(H14)/D14</f>
        <v>#REF!</v>
      </c>
      <c r="F14" s="21" t="e">
        <f>+G14-E14</f>
        <v>#REF!</v>
      </c>
      <c r="G14" s="21" t="e">
        <f>J14/D14</f>
        <v>#REF!</v>
      </c>
      <c r="H14" s="58" t="e">
        <f>Contract!#REF!</f>
        <v>#REF!</v>
      </c>
      <c r="I14" s="58" t="e">
        <f>Contract!#REF!</f>
        <v>#REF!</v>
      </c>
      <c r="J14" s="58" t="e">
        <f>Contract!#REF!</f>
        <v>#REF!</v>
      </c>
      <c r="K14" s="19"/>
    </row>
    <row r="15" spans="2:11" s="12" customFormat="1" ht="37.200000000000003" customHeight="1" x14ac:dyDescent="0.3">
      <c r="B15" s="13" t="s">
        <v>1</v>
      </c>
      <c r="C15" s="14" t="s">
        <v>49</v>
      </c>
      <c r="D15" s="56">
        <f>Contract!G65</f>
        <v>441760</v>
      </c>
      <c r="E15" s="21" t="e">
        <f t="shared" ref="E15" si="0">(H15)/D15</f>
        <v>#REF!</v>
      </c>
      <c r="F15" s="21" t="e">
        <f t="shared" ref="F15" si="1">+G15-E15</f>
        <v>#REF!</v>
      </c>
      <c r="G15" s="21" t="e">
        <f t="shared" ref="G15" si="2">J15/D15</f>
        <v>#REF!</v>
      </c>
      <c r="H15" s="58" t="e">
        <f>Contract!#REF!</f>
        <v>#REF!</v>
      </c>
      <c r="I15" s="58" t="e">
        <f>Contract!#REF!</f>
        <v>#REF!</v>
      </c>
      <c r="J15" s="58" t="e">
        <f>Contract!#REF!</f>
        <v>#REF!</v>
      </c>
      <c r="K15" s="19"/>
    </row>
    <row r="16" spans="2:11" ht="7.2" customHeight="1" x14ac:dyDescent="0.3">
      <c r="B16" s="33"/>
      <c r="C16" s="33"/>
      <c r="D16" s="57"/>
      <c r="E16" s="33"/>
      <c r="F16" s="33"/>
      <c r="G16" s="33"/>
      <c r="H16" s="59"/>
      <c r="I16" s="59"/>
      <c r="J16" s="59"/>
      <c r="K16" s="33"/>
    </row>
    <row r="17" spans="2:11" s="2" customFormat="1" ht="25.2" customHeight="1" x14ac:dyDescent="0.3">
      <c r="B17" s="34"/>
      <c r="C17" s="34" t="s">
        <v>28</v>
      </c>
      <c r="D17" s="20" t="e">
        <f>SUM(D14:D16)</f>
        <v>#REF!</v>
      </c>
      <c r="E17" s="34"/>
      <c r="F17" s="34"/>
      <c r="G17" s="34"/>
      <c r="H17" s="20" t="e">
        <f>SUM(H14:H16)</f>
        <v>#REF!</v>
      </c>
      <c r="I17" s="20" t="e">
        <f>SUM(I14:I16)</f>
        <v>#REF!</v>
      </c>
      <c r="J17" s="20" t="e">
        <f>SUM(J14:J16)</f>
        <v>#REF!</v>
      </c>
      <c r="K17" s="34"/>
    </row>
    <row r="18" spans="2:11" ht="6" customHeight="1" x14ac:dyDescent="0.3"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20" spans="2:11" s="39" customFormat="1" x14ac:dyDescent="0.3">
      <c r="D20" s="40"/>
      <c r="E20" s="41"/>
      <c r="F20" s="41"/>
      <c r="G20" s="41"/>
      <c r="H20" s="40"/>
      <c r="I20" s="40"/>
      <c r="J20" s="40"/>
    </row>
    <row r="21" spans="2:11" s="39" customFormat="1" x14ac:dyDescent="0.3">
      <c r="D21" s="41"/>
      <c r="E21" s="41"/>
      <c r="F21" s="41"/>
      <c r="G21" s="41"/>
      <c r="H21" s="41"/>
      <c r="I21" s="41"/>
      <c r="J21" s="41"/>
    </row>
    <row r="22" spans="2:11" s="39" customFormat="1" x14ac:dyDescent="0.3">
      <c r="D22" s="42"/>
      <c r="E22" s="41"/>
      <c r="F22" s="41"/>
      <c r="G22" s="41"/>
      <c r="H22" s="42"/>
      <c r="I22" s="42"/>
      <c r="J22" s="42"/>
    </row>
    <row r="23" spans="2:11" s="39" customFormat="1" x14ac:dyDescent="0.3">
      <c r="D23" s="41"/>
      <c r="E23" s="41"/>
      <c r="F23" s="41"/>
      <c r="G23" s="41"/>
      <c r="H23" s="41"/>
      <c r="I23" s="41"/>
      <c r="J23" s="41"/>
    </row>
    <row r="24" spans="2:11" s="39" customFormat="1" x14ac:dyDescent="0.3">
      <c r="D24" s="43"/>
      <c r="E24" s="41"/>
      <c r="F24" s="41"/>
      <c r="G24" s="41"/>
      <c r="H24" s="43"/>
      <c r="I24" s="43"/>
      <c r="J24" s="43"/>
    </row>
    <row r="25" spans="2:11" x14ac:dyDescent="0.3">
      <c r="D25" s="35"/>
      <c r="E25" s="35"/>
      <c r="F25" s="35"/>
      <c r="G25" s="35"/>
      <c r="H25" s="36"/>
      <c r="I25" s="36"/>
      <c r="J25" s="36"/>
    </row>
    <row r="28" spans="2:11" x14ac:dyDescent="0.3">
      <c r="I28" s="37"/>
    </row>
    <row r="30" spans="2:11" x14ac:dyDescent="0.3">
      <c r="I30" s="38"/>
    </row>
    <row r="32" spans="2:11" x14ac:dyDescent="0.3">
      <c r="I32" s="38"/>
    </row>
    <row r="33" spans="9:9" x14ac:dyDescent="0.3">
      <c r="I33" s="38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2" orientation="landscape" r:id="rId1"/>
  <headerFooter>
    <oddFooter>&amp;CPage &amp;P of &amp;N&amp;R&amp;F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"/>
  <sheetViews>
    <sheetView zoomScaleNormal="100" workbookViewId="0">
      <selection activeCell="H14" sqref="H14"/>
    </sheetView>
  </sheetViews>
  <sheetFormatPr defaultRowHeight="18" customHeight="1" x14ac:dyDescent="0.3"/>
  <cols>
    <col min="1" max="1" width="4.5546875" customWidth="1"/>
    <col min="2" max="3" width="16.8867187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4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4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4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4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4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4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4" ht="18" customHeight="1" thickBot="1" x14ac:dyDescent="0.35">
      <c r="A7" s="186"/>
      <c r="B7" s="186"/>
      <c r="C7" s="186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4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85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4" ht="18" customHeight="1" x14ac:dyDescent="0.3">
      <c r="A10" s="96">
        <f t="shared" ref="A10" si="0">A9+1</f>
        <v>1</v>
      </c>
      <c r="B10" s="148" t="s">
        <v>428</v>
      </c>
      <c r="C10" s="166">
        <v>14</v>
      </c>
      <c r="D10" s="96" t="s">
        <v>187</v>
      </c>
      <c r="E10" s="96" t="s">
        <v>399</v>
      </c>
      <c r="F10" s="97" t="s">
        <v>430</v>
      </c>
      <c r="G10" s="97" t="s">
        <v>412</v>
      </c>
      <c r="H10" s="98" t="s">
        <v>413</v>
      </c>
      <c r="I10" s="98"/>
      <c r="J10" s="183">
        <v>1.3266499999999999E-4</v>
      </c>
      <c r="K10" s="98"/>
      <c r="L10" s="98"/>
      <c r="M10" s="163"/>
      <c r="N10" s="163"/>
      <c r="O10" s="99">
        <v>2</v>
      </c>
      <c r="P10" s="100">
        <v>18</v>
      </c>
      <c r="Q10" s="99">
        <v>1</v>
      </c>
      <c r="R10" s="164">
        <f t="shared" ref="R10" si="1">O10*P10*Q10</f>
        <v>36</v>
      </c>
      <c r="S10" s="151"/>
      <c r="T10" s="167"/>
      <c r="U10" s="78" t="s">
        <v>69</v>
      </c>
      <c r="V10" s="152">
        <f t="shared" ref="V10" si="2">O10*Q10</f>
        <v>2</v>
      </c>
    </row>
    <row r="13" spans="1:24" ht="18" customHeight="1" thickBot="1" x14ac:dyDescent="0.35"/>
    <row r="14" spans="1:24" ht="18" customHeight="1" thickBot="1" x14ac:dyDescent="0.4">
      <c r="P14" s="102" t="s">
        <v>85</v>
      </c>
      <c r="R14" s="103">
        <f>SUM(R8:R13)</f>
        <v>36</v>
      </c>
      <c r="T14" s="168"/>
      <c r="U14" s="104" t="s">
        <v>86</v>
      </c>
      <c r="V14" s="169">
        <f>SUBTOTAL(9,V8:V13)</f>
        <v>2</v>
      </c>
    </row>
    <row r="15" spans="1:24" ht="18" customHeight="1" thickTop="1" x14ac:dyDescent="0.3">
      <c r="W15" s="165"/>
      <c r="X15" s="165"/>
    </row>
  </sheetData>
  <autoFilter ref="A8:W12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"/>
  <sheetViews>
    <sheetView zoomScaleNormal="100" workbookViewId="0">
      <selection activeCell="L24" sqref="L24"/>
    </sheetView>
  </sheetViews>
  <sheetFormatPr defaultRowHeight="18" customHeight="1" x14ac:dyDescent="0.3"/>
  <cols>
    <col min="1" max="1" width="4.5546875" customWidth="1"/>
    <col min="2" max="3" width="17.332031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86"/>
      <c r="B7" s="186"/>
      <c r="C7" s="186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85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1" spans="1:22" ht="18" customHeight="1" x14ac:dyDescent="0.3">
      <c r="A11" s="96">
        <v>12</v>
      </c>
      <c r="B11" s="148" t="s">
        <v>428</v>
      </c>
      <c r="C11" s="166">
        <v>10</v>
      </c>
      <c r="D11" s="96" t="s">
        <v>187</v>
      </c>
      <c r="E11" s="96" t="s">
        <v>399</v>
      </c>
      <c r="F11" s="97" t="s">
        <v>430</v>
      </c>
      <c r="G11" s="97" t="s">
        <v>236</v>
      </c>
      <c r="H11" s="98" t="s">
        <v>234</v>
      </c>
      <c r="I11" s="98"/>
      <c r="J11" s="176">
        <v>1.9625000000000003E-3</v>
      </c>
      <c r="K11" s="98"/>
      <c r="L11" s="98"/>
      <c r="M11" s="163"/>
      <c r="N11" s="163"/>
      <c r="O11" s="99">
        <v>2</v>
      </c>
      <c r="P11" s="100">
        <v>28</v>
      </c>
      <c r="Q11" s="99">
        <v>1</v>
      </c>
      <c r="R11" s="164">
        <v>56</v>
      </c>
      <c r="S11" s="151"/>
      <c r="T11" s="167"/>
      <c r="U11" s="78" t="s">
        <v>69</v>
      </c>
      <c r="V11" s="152">
        <v>2</v>
      </c>
    </row>
    <row r="12" spans="1:22" ht="18" customHeight="1" x14ac:dyDescent="0.3">
      <c r="A12" s="96">
        <v>3</v>
      </c>
      <c r="B12" s="148" t="s">
        <v>432</v>
      </c>
      <c r="C12" s="166">
        <v>3</v>
      </c>
      <c r="D12" s="96" t="s">
        <v>120</v>
      </c>
      <c r="E12" s="96" t="s">
        <v>393</v>
      </c>
      <c r="F12" s="97" t="s">
        <v>385</v>
      </c>
      <c r="G12" s="97" t="s">
        <v>236</v>
      </c>
      <c r="H12" s="98" t="s">
        <v>234</v>
      </c>
      <c r="I12" s="98"/>
      <c r="J12" s="176">
        <v>1.9625000000000003E-3</v>
      </c>
      <c r="K12" s="98"/>
      <c r="L12" s="98"/>
      <c r="M12" s="163"/>
      <c r="N12" s="163"/>
      <c r="O12" s="99">
        <v>1</v>
      </c>
      <c r="P12" s="100">
        <v>28</v>
      </c>
      <c r="Q12" s="99">
        <v>1</v>
      </c>
      <c r="R12" s="164">
        <v>28</v>
      </c>
      <c r="S12" s="151"/>
      <c r="T12" s="167"/>
      <c r="U12" s="78" t="s">
        <v>69</v>
      </c>
      <c r="V12" s="152">
        <v>1</v>
      </c>
    </row>
    <row r="13" spans="1:22" ht="18" customHeight="1" x14ac:dyDescent="0.3">
      <c r="A13" s="96">
        <v>18</v>
      </c>
      <c r="B13" s="148" t="s">
        <v>432</v>
      </c>
      <c r="C13" s="166">
        <v>14</v>
      </c>
      <c r="D13" s="96" t="s">
        <v>120</v>
      </c>
      <c r="E13" s="96" t="s">
        <v>393</v>
      </c>
      <c r="F13" s="97" t="s">
        <v>385</v>
      </c>
      <c r="G13" s="97" t="s">
        <v>236</v>
      </c>
      <c r="H13" s="98" t="s">
        <v>234</v>
      </c>
      <c r="I13" s="98"/>
      <c r="J13" s="176">
        <v>1.9625000000000003E-3</v>
      </c>
      <c r="K13" s="98"/>
      <c r="L13" s="98"/>
      <c r="M13" s="163"/>
      <c r="N13" s="163"/>
      <c r="O13" s="99">
        <v>1</v>
      </c>
      <c r="P13" s="100">
        <v>28</v>
      </c>
      <c r="Q13" s="99">
        <v>1</v>
      </c>
      <c r="R13" s="164">
        <v>28</v>
      </c>
      <c r="S13" s="151"/>
      <c r="T13" s="167"/>
      <c r="U13" s="78" t="s">
        <v>69</v>
      </c>
      <c r="V13" s="152">
        <v>1</v>
      </c>
    </row>
    <row r="14" spans="1:22" ht="18" customHeight="1" x14ac:dyDescent="0.3">
      <c r="A14" s="96">
        <v>30</v>
      </c>
      <c r="B14" s="148" t="s">
        <v>432</v>
      </c>
      <c r="C14" s="166">
        <v>21</v>
      </c>
      <c r="D14" s="96" t="s">
        <v>120</v>
      </c>
      <c r="E14" s="96" t="s">
        <v>393</v>
      </c>
      <c r="F14" s="97" t="s">
        <v>385</v>
      </c>
      <c r="G14" s="97" t="s">
        <v>236</v>
      </c>
      <c r="H14" s="98" t="s">
        <v>234</v>
      </c>
      <c r="I14" s="98"/>
      <c r="J14" s="176">
        <v>1.9625000000000003E-3</v>
      </c>
      <c r="K14" s="98"/>
      <c r="L14" s="98"/>
      <c r="M14" s="163"/>
      <c r="N14" s="163"/>
      <c r="O14" s="99">
        <v>1</v>
      </c>
      <c r="P14" s="100">
        <v>28</v>
      </c>
      <c r="Q14" s="99">
        <v>1</v>
      </c>
      <c r="R14" s="164">
        <v>28</v>
      </c>
      <c r="S14" s="151"/>
      <c r="T14" s="167"/>
      <c r="U14" s="78" t="s">
        <v>69</v>
      </c>
      <c r="V14" s="152">
        <v>1</v>
      </c>
    </row>
    <row r="16" spans="1:22" ht="18" customHeight="1" thickBot="1" x14ac:dyDescent="0.35"/>
    <row r="17" spans="16:24" ht="18" customHeight="1" thickBot="1" x14ac:dyDescent="0.4">
      <c r="P17" s="102" t="s">
        <v>85</v>
      </c>
      <c r="R17" s="103">
        <f>SUM(R8:R16)</f>
        <v>140</v>
      </c>
      <c r="T17" s="168"/>
      <c r="U17" s="104" t="s">
        <v>86</v>
      </c>
      <c r="V17" s="169">
        <f>SUBTOTAL(9,V8:V16)</f>
        <v>5</v>
      </c>
    </row>
    <row r="18" spans="16:24" ht="18" customHeight="1" thickTop="1" x14ac:dyDescent="0.3">
      <c r="W18" s="165"/>
      <c r="X18" s="165"/>
    </row>
  </sheetData>
  <autoFilter ref="A8:W15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Normal="100" workbookViewId="0">
      <selection activeCell="F15" sqref="F15"/>
    </sheetView>
  </sheetViews>
  <sheetFormatPr defaultRowHeight="18" customHeight="1" x14ac:dyDescent="0.3"/>
  <cols>
    <col min="1" max="1" width="4.5546875" customWidth="1"/>
    <col min="2" max="3" width="17.332031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v>31</v>
      </c>
      <c r="B10" s="148" t="s">
        <v>281</v>
      </c>
      <c r="C10" s="166">
        <v>1</v>
      </c>
      <c r="D10" s="96" t="s">
        <v>120</v>
      </c>
      <c r="E10" s="175" t="s">
        <v>121</v>
      </c>
      <c r="F10" s="97" t="s">
        <v>282</v>
      </c>
      <c r="G10" s="97" t="s">
        <v>237</v>
      </c>
      <c r="H10" s="98" t="s">
        <v>232</v>
      </c>
      <c r="I10" s="98"/>
      <c r="J10" s="176">
        <v>4.4156249999999994E-3</v>
      </c>
      <c r="K10" s="98"/>
      <c r="L10" s="98"/>
      <c r="M10" s="163"/>
      <c r="N10" s="163"/>
      <c r="O10" s="99">
        <v>1</v>
      </c>
      <c r="P10" s="100">
        <v>30</v>
      </c>
      <c r="Q10" s="99">
        <v>3</v>
      </c>
      <c r="R10" s="164">
        <v>90</v>
      </c>
      <c r="S10" s="151"/>
      <c r="T10" s="151"/>
      <c r="U10" s="78" t="s">
        <v>157</v>
      </c>
      <c r="V10" s="106">
        <v>3</v>
      </c>
    </row>
    <row r="11" spans="1:22" ht="18" customHeight="1" x14ac:dyDescent="0.3">
      <c r="A11" s="96">
        <v>34</v>
      </c>
      <c r="B11" s="148" t="s">
        <v>281</v>
      </c>
      <c r="C11" s="166">
        <v>3</v>
      </c>
      <c r="D11" s="96" t="s">
        <v>120</v>
      </c>
      <c r="E11" s="175" t="s">
        <v>121</v>
      </c>
      <c r="F11" s="97" t="s">
        <v>282</v>
      </c>
      <c r="G11" s="97" t="s">
        <v>237</v>
      </c>
      <c r="H11" s="98" t="s">
        <v>232</v>
      </c>
      <c r="I11" s="98"/>
      <c r="J11" s="176">
        <v>4.4156249999999994E-3</v>
      </c>
      <c r="K11" s="98"/>
      <c r="L11" s="98"/>
      <c r="M11" s="163"/>
      <c r="N11" s="163"/>
      <c r="O11" s="99">
        <v>1</v>
      </c>
      <c r="P11" s="100">
        <v>30</v>
      </c>
      <c r="Q11" s="99">
        <v>3</v>
      </c>
      <c r="R11" s="164">
        <v>90</v>
      </c>
      <c r="S11" s="151"/>
      <c r="T11" s="151"/>
      <c r="U11" s="78" t="s">
        <v>157</v>
      </c>
      <c r="V11" s="106">
        <v>3</v>
      </c>
    </row>
    <row r="12" spans="1:22" ht="18" customHeight="1" x14ac:dyDescent="0.3">
      <c r="A12" s="96">
        <v>38</v>
      </c>
      <c r="B12" s="148" t="s">
        <v>281</v>
      </c>
      <c r="C12" s="166">
        <v>6</v>
      </c>
      <c r="D12" s="96" t="s">
        <v>120</v>
      </c>
      <c r="E12" s="175" t="s">
        <v>121</v>
      </c>
      <c r="F12" s="97" t="s">
        <v>282</v>
      </c>
      <c r="G12" s="97" t="s">
        <v>237</v>
      </c>
      <c r="H12" s="98" t="s">
        <v>232</v>
      </c>
      <c r="I12" s="98"/>
      <c r="J12" s="163"/>
      <c r="K12" s="98" t="s">
        <v>283</v>
      </c>
      <c r="L12" s="98"/>
      <c r="M12" s="163"/>
      <c r="N12" s="163"/>
      <c r="O12" s="99">
        <v>1</v>
      </c>
      <c r="P12" s="100">
        <v>30</v>
      </c>
      <c r="Q12" s="99">
        <v>3</v>
      </c>
      <c r="R12" s="164">
        <v>90</v>
      </c>
      <c r="S12" s="151"/>
      <c r="T12" s="151"/>
      <c r="U12" s="78" t="s">
        <v>157</v>
      </c>
      <c r="V12" s="106">
        <v>3</v>
      </c>
    </row>
    <row r="13" spans="1:22" ht="18" customHeight="1" x14ac:dyDescent="0.3">
      <c r="A13" s="96">
        <v>41</v>
      </c>
      <c r="B13" s="148" t="s">
        <v>281</v>
      </c>
      <c r="C13" s="166">
        <v>9</v>
      </c>
      <c r="D13" s="96" t="s">
        <v>120</v>
      </c>
      <c r="E13" s="175" t="s">
        <v>121</v>
      </c>
      <c r="F13" s="97" t="s">
        <v>282</v>
      </c>
      <c r="G13" s="97" t="s">
        <v>237</v>
      </c>
      <c r="H13" s="98" t="s">
        <v>232</v>
      </c>
      <c r="I13" s="98"/>
      <c r="J13" s="176"/>
      <c r="K13" s="98" t="s">
        <v>283</v>
      </c>
      <c r="L13" s="98"/>
      <c r="M13" s="163"/>
      <c r="N13" s="163"/>
      <c r="O13" s="99">
        <v>1</v>
      </c>
      <c r="P13" s="100">
        <v>30</v>
      </c>
      <c r="Q13" s="99">
        <v>3</v>
      </c>
      <c r="R13" s="164">
        <v>90</v>
      </c>
      <c r="S13" s="151"/>
      <c r="T13" s="151"/>
      <c r="U13" s="78" t="s">
        <v>157</v>
      </c>
      <c r="V13" s="106">
        <v>3</v>
      </c>
    </row>
    <row r="14" spans="1:22" ht="18" customHeight="1" x14ac:dyDescent="0.3">
      <c r="A14" s="96">
        <v>33</v>
      </c>
      <c r="B14" s="148" t="s">
        <v>306</v>
      </c>
      <c r="C14" s="166">
        <v>1</v>
      </c>
      <c r="D14" s="96" t="s">
        <v>124</v>
      </c>
      <c r="E14" s="175" t="s">
        <v>125</v>
      </c>
      <c r="F14" s="97" t="s">
        <v>282</v>
      </c>
      <c r="G14" s="97" t="s">
        <v>237</v>
      </c>
      <c r="H14" s="98" t="s">
        <v>232</v>
      </c>
      <c r="I14" s="98"/>
      <c r="J14" s="163"/>
      <c r="K14" s="98" t="s">
        <v>283</v>
      </c>
      <c r="L14" s="98"/>
      <c r="M14" s="163"/>
      <c r="N14" s="163"/>
      <c r="O14" s="99">
        <v>1</v>
      </c>
      <c r="P14" s="100">
        <v>30</v>
      </c>
      <c r="Q14" s="99">
        <v>3</v>
      </c>
      <c r="R14" s="164">
        <v>90</v>
      </c>
      <c r="S14" s="151"/>
      <c r="T14" s="151"/>
      <c r="U14" s="78" t="s">
        <v>157</v>
      </c>
      <c r="V14" s="106">
        <v>3</v>
      </c>
    </row>
    <row r="15" spans="1:22" ht="18" customHeight="1" x14ac:dyDescent="0.3">
      <c r="A15" s="96">
        <v>39</v>
      </c>
      <c r="B15" s="148" t="s">
        <v>306</v>
      </c>
      <c r="C15" s="166">
        <v>7</v>
      </c>
      <c r="D15" s="96" t="s">
        <v>124</v>
      </c>
      <c r="E15" s="175" t="s">
        <v>125</v>
      </c>
      <c r="F15" s="97" t="s">
        <v>282</v>
      </c>
      <c r="G15" s="97" t="s">
        <v>237</v>
      </c>
      <c r="H15" s="98" t="s">
        <v>232</v>
      </c>
      <c r="I15" s="98"/>
      <c r="J15" s="163"/>
      <c r="K15" s="98" t="s">
        <v>283</v>
      </c>
      <c r="L15" s="98"/>
      <c r="M15" s="163"/>
      <c r="N15" s="163"/>
      <c r="O15" s="99">
        <v>1</v>
      </c>
      <c r="P15" s="100">
        <v>30</v>
      </c>
      <c r="Q15" s="99">
        <v>3</v>
      </c>
      <c r="R15" s="164">
        <v>90</v>
      </c>
      <c r="S15" s="151"/>
      <c r="T15" s="151"/>
      <c r="U15" s="78" t="s">
        <v>157</v>
      </c>
      <c r="V15" s="106">
        <v>3</v>
      </c>
    </row>
    <row r="16" spans="1:22" ht="18" customHeight="1" x14ac:dyDescent="0.3">
      <c r="A16" s="96">
        <v>41</v>
      </c>
      <c r="B16" s="148" t="s">
        <v>306</v>
      </c>
      <c r="C16" s="166">
        <v>9</v>
      </c>
      <c r="D16" s="96" t="s">
        <v>124</v>
      </c>
      <c r="E16" s="175" t="s">
        <v>125</v>
      </c>
      <c r="F16" s="97" t="s">
        <v>282</v>
      </c>
      <c r="G16" s="97" t="s">
        <v>237</v>
      </c>
      <c r="H16" s="98" t="s">
        <v>232</v>
      </c>
      <c r="I16" s="98"/>
      <c r="J16" s="163"/>
      <c r="K16" s="98" t="s">
        <v>283</v>
      </c>
      <c r="L16" s="98"/>
      <c r="M16" s="163"/>
      <c r="N16" s="163"/>
      <c r="O16" s="99">
        <v>1</v>
      </c>
      <c r="P16" s="100">
        <v>30</v>
      </c>
      <c r="Q16" s="99">
        <v>3</v>
      </c>
      <c r="R16" s="164">
        <v>90</v>
      </c>
      <c r="S16" s="151"/>
      <c r="T16" s="151"/>
      <c r="U16" s="78" t="s">
        <v>157</v>
      </c>
      <c r="V16" s="106">
        <v>3</v>
      </c>
    </row>
    <row r="17" spans="1:22" ht="18" customHeight="1" x14ac:dyDescent="0.3">
      <c r="A17" s="96">
        <v>50</v>
      </c>
      <c r="B17" s="148" t="s">
        <v>306</v>
      </c>
      <c r="C17" s="166">
        <v>18</v>
      </c>
      <c r="D17" s="96" t="s">
        <v>124</v>
      </c>
      <c r="E17" s="175" t="s">
        <v>125</v>
      </c>
      <c r="F17" s="97" t="s">
        <v>282</v>
      </c>
      <c r="G17" s="97" t="s">
        <v>237</v>
      </c>
      <c r="H17" s="98" t="s">
        <v>232</v>
      </c>
      <c r="I17" s="98"/>
      <c r="J17" s="163"/>
      <c r="K17" s="98" t="s">
        <v>283</v>
      </c>
      <c r="L17" s="98"/>
      <c r="M17" s="163"/>
      <c r="N17" s="163"/>
      <c r="O17" s="99">
        <v>1</v>
      </c>
      <c r="P17" s="100">
        <v>30</v>
      </c>
      <c r="Q17" s="99">
        <v>3</v>
      </c>
      <c r="R17" s="164">
        <v>90</v>
      </c>
      <c r="S17" s="151"/>
      <c r="T17" s="151"/>
      <c r="U17" s="78" t="s">
        <v>157</v>
      </c>
      <c r="V17" s="106">
        <v>3</v>
      </c>
    </row>
    <row r="18" spans="1:22" ht="18" customHeight="1" x14ac:dyDescent="0.3">
      <c r="A18" s="96">
        <v>53</v>
      </c>
      <c r="B18" s="148" t="s">
        <v>306</v>
      </c>
      <c r="C18" s="166">
        <v>21</v>
      </c>
      <c r="D18" s="96" t="s">
        <v>124</v>
      </c>
      <c r="E18" s="175" t="s">
        <v>125</v>
      </c>
      <c r="F18" s="97" t="s">
        <v>282</v>
      </c>
      <c r="G18" s="97" t="s">
        <v>237</v>
      </c>
      <c r="H18" s="98" t="s">
        <v>232</v>
      </c>
      <c r="I18" s="98"/>
      <c r="J18" s="176"/>
      <c r="K18" s="98" t="s">
        <v>283</v>
      </c>
      <c r="L18" s="98"/>
      <c r="M18" s="163"/>
      <c r="N18" s="163"/>
      <c r="O18" s="99">
        <v>1</v>
      </c>
      <c r="P18" s="100">
        <v>30</v>
      </c>
      <c r="Q18" s="99">
        <v>3</v>
      </c>
      <c r="R18" s="164">
        <v>90</v>
      </c>
      <c r="S18" s="151"/>
      <c r="T18" s="151"/>
      <c r="U18" s="78" t="s">
        <v>157</v>
      </c>
      <c r="V18" s="106">
        <v>3</v>
      </c>
    </row>
    <row r="19" spans="1:22" ht="18" customHeight="1" x14ac:dyDescent="0.3">
      <c r="A19" s="96">
        <v>57</v>
      </c>
      <c r="B19" s="148" t="s">
        <v>306</v>
      </c>
      <c r="C19" s="166">
        <v>25</v>
      </c>
      <c r="D19" s="96" t="s">
        <v>124</v>
      </c>
      <c r="E19" s="175" t="s">
        <v>125</v>
      </c>
      <c r="F19" s="97" t="s">
        <v>282</v>
      </c>
      <c r="G19" s="97" t="s">
        <v>237</v>
      </c>
      <c r="H19" s="98" t="s">
        <v>232</v>
      </c>
      <c r="I19" s="98"/>
      <c r="J19" s="163"/>
      <c r="K19" s="98" t="s">
        <v>283</v>
      </c>
      <c r="L19" s="98"/>
      <c r="M19" s="163"/>
      <c r="N19" s="163"/>
      <c r="O19" s="99">
        <v>1</v>
      </c>
      <c r="P19" s="100">
        <v>30</v>
      </c>
      <c r="Q19" s="99">
        <v>3</v>
      </c>
      <c r="R19" s="164">
        <v>90</v>
      </c>
      <c r="S19" s="151"/>
      <c r="T19" s="151"/>
      <c r="U19" s="78" t="s">
        <v>157</v>
      </c>
      <c r="V19" s="106">
        <v>3</v>
      </c>
    </row>
    <row r="20" spans="1:22" ht="18" customHeight="1" x14ac:dyDescent="0.3">
      <c r="A20" s="96">
        <v>63</v>
      </c>
      <c r="B20" s="148" t="s">
        <v>309</v>
      </c>
      <c r="C20" s="166">
        <v>31</v>
      </c>
      <c r="D20" s="96" t="s">
        <v>124</v>
      </c>
      <c r="E20" s="175" t="s">
        <v>125</v>
      </c>
      <c r="F20" s="97" t="s">
        <v>282</v>
      </c>
      <c r="G20" s="97" t="s">
        <v>237</v>
      </c>
      <c r="H20" s="98" t="s">
        <v>232</v>
      </c>
      <c r="I20" s="98"/>
      <c r="J20" s="163"/>
      <c r="K20" s="98" t="s">
        <v>283</v>
      </c>
      <c r="L20" s="98"/>
      <c r="M20" s="163"/>
      <c r="N20" s="163"/>
      <c r="O20" s="99">
        <v>1</v>
      </c>
      <c r="P20" s="100">
        <v>30</v>
      </c>
      <c r="Q20" s="99">
        <v>3</v>
      </c>
      <c r="R20" s="164">
        <v>90</v>
      </c>
      <c r="S20" s="151"/>
      <c r="T20" s="151"/>
      <c r="U20" s="78" t="s">
        <v>157</v>
      </c>
      <c r="V20" s="106">
        <v>3</v>
      </c>
    </row>
    <row r="21" spans="1:22" ht="18" customHeight="1" x14ac:dyDescent="0.3">
      <c r="A21" s="96">
        <v>67</v>
      </c>
      <c r="B21" s="148" t="s">
        <v>309</v>
      </c>
      <c r="C21" s="166">
        <v>35</v>
      </c>
      <c r="D21" s="96" t="s">
        <v>124</v>
      </c>
      <c r="E21" s="175" t="s">
        <v>125</v>
      </c>
      <c r="F21" s="97" t="s">
        <v>282</v>
      </c>
      <c r="G21" s="97" t="s">
        <v>237</v>
      </c>
      <c r="H21" s="98" t="s">
        <v>232</v>
      </c>
      <c r="I21" s="98"/>
      <c r="J21" s="163"/>
      <c r="K21" s="98" t="s">
        <v>283</v>
      </c>
      <c r="L21" s="98"/>
      <c r="M21" s="163"/>
      <c r="N21" s="163"/>
      <c r="O21" s="99">
        <v>1</v>
      </c>
      <c r="P21" s="100">
        <v>30</v>
      </c>
      <c r="Q21" s="99">
        <v>3</v>
      </c>
      <c r="R21" s="164">
        <v>90</v>
      </c>
      <c r="S21" s="151"/>
      <c r="T21" s="151"/>
      <c r="U21" s="78" t="s">
        <v>157</v>
      </c>
      <c r="V21" s="106">
        <v>3</v>
      </c>
    </row>
    <row r="22" spans="1:22" ht="18" customHeight="1" x14ac:dyDescent="0.3">
      <c r="A22" s="96">
        <v>72</v>
      </c>
      <c r="B22" s="148" t="s">
        <v>309</v>
      </c>
      <c r="C22" s="166">
        <v>40</v>
      </c>
      <c r="D22" s="96" t="s">
        <v>124</v>
      </c>
      <c r="E22" s="175" t="s">
        <v>125</v>
      </c>
      <c r="F22" s="97" t="s">
        <v>282</v>
      </c>
      <c r="G22" s="97" t="s">
        <v>237</v>
      </c>
      <c r="H22" s="98" t="s">
        <v>232</v>
      </c>
      <c r="I22" s="98"/>
      <c r="J22" s="163"/>
      <c r="K22" s="98" t="s">
        <v>283</v>
      </c>
      <c r="L22" s="98"/>
      <c r="M22" s="163"/>
      <c r="N22" s="163"/>
      <c r="O22" s="99">
        <v>2</v>
      </c>
      <c r="P22" s="100">
        <v>30</v>
      </c>
      <c r="Q22" s="99">
        <v>3</v>
      </c>
      <c r="R22" s="164">
        <v>180</v>
      </c>
      <c r="S22" s="151"/>
      <c r="T22" s="151"/>
      <c r="U22" s="78" t="s">
        <v>157</v>
      </c>
      <c r="V22" s="106">
        <v>6</v>
      </c>
    </row>
    <row r="23" spans="1:22" ht="18" customHeight="1" x14ac:dyDescent="0.3">
      <c r="A23" s="96">
        <v>79</v>
      </c>
      <c r="B23" s="148" t="s">
        <v>309</v>
      </c>
      <c r="C23" s="166">
        <v>47</v>
      </c>
      <c r="D23" s="96" t="s">
        <v>124</v>
      </c>
      <c r="E23" s="175" t="s">
        <v>125</v>
      </c>
      <c r="F23" s="97" t="s">
        <v>282</v>
      </c>
      <c r="G23" s="97" t="s">
        <v>237</v>
      </c>
      <c r="H23" s="98" t="s">
        <v>232</v>
      </c>
      <c r="I23" s="98"/>
      <c r="J23" s="163"/>
      <c r="K23" s="98" t="s">
        <v>283</v>
      </c>
      <c r="L23" s="98"/>
      <c r="M23" s="163"/>
      <c r="N23" s="163"/>
      <c r="O23" s="99">
        <v>1</v>
      </c>
      <c r="P23" s="100">
        <v>30</v>
      </c>
      <c r="Q23" s="99">
        <v>3</v>
      </c>
      <c r="R23" s="164">
        <v>90</v>
      </c>
      <c r="S23" s="151"/>
      <c r="T23" s="151"/>
      <c r="U23" s="78" t="s">
        <v>157</v>
      </c>
      <c r="V23" s="106">
        <v>3</v>
      </c>
    </row>
    <row r="24" spans="1:22" ht="18" customHeight="1" x14ac:dyDescent="0.3">
      <c r="A24" s="96">
        <v>81</v>
      </c>
      <c r="B24" s="148" t="s">
        <v>309</v>
      </c>
      <c r="C24" s="166">
        <v>49</v>
      </c>
      <c r="D24" s="96" t="s">
        <v>124</v>
      </c>
      <c r="E24" s="175" t="s">
        <v>125</v>
      </c>
      <c r="F24" s="97" t="s">
        <v>282</v>
      </c>
      <c r="G24" s="97" t="s">
        <v>237</v>
      </c>
      <c r="H24" s="98" t="s">
        <v>232</v>
      </c>
      <c r="I24" s="98"/>
      <c r="J24" s="163"/>
      <c r="K24" s="98" t="s">
        <v>283</v>
      </c>
      <c r="L24" s="33"/>
      <c r="M24" s="33"/>
      <c r="N24" s="163"/>
      <c r="O24" s="99">
        <v>1</v>
      </c>
      <c r="P24" s="100">
        <v>30</v>
      </c>
      <c r="Q24" s="99">
        <v>3</v>
      </c>
      <c r="R24" s="164">
        <v>90</v>
      </c>
      <c r="S24" s="151"/>
      <c r="T24" s="151"/>
      <c r="U24" s="78" t="s">
        <v>157</v>
      </c>
      <c r="V24" s="106">
        <v>3</v>
      </c>
    </row>
    <row r="25" spans="1:22" ht="18" customHeight="1" x14ac:dyDescent="0.3">
      <c r="A25" s="96">
        <v>89</v>
      </c>
      <c r="B25" s="148" t="s">
        <v>311</v>
      </c>
      <c r="C25" s="166">
        <v>57</v>
      </c>
      <c r="D25" s="96" t="s">
        <v>124</v>
      </c>
      <c r="E25" s="175" t="s">
        <v>125</v>
      </c>
      <c r="F25" s="97" t="s">
        <v>282</v>
      </c>
      <c r="G25" s="97" t="s">
        <v>237</v>
      </c>
      <c r="H25" s="98" t="s">
        <v>232</v>
      </c>
      <c r="I25" s="98"/>
      <c r="J25" s="163"/>
      <c r="K25" s="98" t="s">
        <v>283</v>
      </c>
      <c r="L25" s="98"/>
      <c r="M25" s="163"/>
      <c r="N25" s="163"/>
      <c r="O25" s="99">
        <v>1</v>
      </c>
      <c r="P25" s="100">
        <v>30</v>
      </c>
      <c r="Q25" s="99">
        <v>3</v>
      </c>
      <c r="R25" s="164">
        <v>90</v>
      </c>
      <c r="S25" s="151"/>
      <c r="T25" s="151"/>
      <c r="U25" s="78" t="s">
        <v>157</v>
      </c>
      <c r="V25" s="106">
        <v>3</v>
      </c>
    </row>
    <row r="26" spans="1:22" ht="18" customHeight="1" x14ac:dyDescent="0.3">
      <c r="A26" s="96">
        <v>91</v>
      </c>
      <c r="B26" s="148" t="s">
        <v>311</v>
      </c>
      <c r="C26" s="166">
        <v>59</v>
      </c>
      <c r="D26" s="96" t="s">
        <v>124</v>
      </c>
      <c r="E26" s="175" t="s">
        <v>125</v>
      </c>
      <c r="F26" s="97" t="s">
        <v>282</v>
      </c>
      <c r="G26" s="97" t="s">
        <v>237</v>
      </c>
      <c r="H26" s="98" t="s">
        <v>232</v>
      </c>
      <c r="I26" s="98"/>
      <c r="J26" s="163"/>
      <c r="K26" s="98" t="s">
        <v>283</v>
      </c>
      <c r="L26" s="98"/>
      <c r="M26" s="163"/>
      <c r="N26" s="163"/>
      <c r="O26" s="99">
        <v>1</v>
      </c>
      <c r="P26" s="100">
        <v>30</v>
      </c>
      <c r="Q26" s="99">
        <v>3</v>
      </c>
      <c r="R26" s="164">
        <v>90</v>
      </c>
      <c r="S26" s="151"/>
      <c r="T26" s="151"/>
      <c r="U26" s="78" t="s">
        <v>157</v>
      </c>
      <c r="V26" s="106">
        <v>3</v>
      </c>
    </row>
    <row r="27" spans="1:22" ht="18" customHeight="1" x14ac:dyDescent="0.3">
      <c r="A27" s="96">
        <v>94</v>
      </c>
      <c r="B27" s="148" t="s">
        <v>311</v>
      </c>
      <c r="C27" s="166">
        <v>62</v>
      </c>
      <c r="D27" s="96" t="s">
        <v>124</v>
      </c>
      <c r="E27" s="175" t="s">
        <v>125</v>
      </c>
      <c r="F27" s="97" t="s">
        <v>282</v>
      </c>
      <c r="G27" s="97" t="s">
        <v>250</v>
      </c>
      <c r="H27" s="98" t="s">
        <v>232</v>
      </c>
      <c r="I27" s="98"/>
      <c r="J27" s="163"/>
      <c r="K27" s="98" t="s">
        <v>283</v>
      </c>
      <c r="L27" s="33"/>
      <c r="M27" s="33"/>
      <c r="N27" s="163"/>
      <c r="O27" s="99">
        <v>1</v>
      </c>
      <c r="P27" s="100">
        <v>30</v>
      </c>
      <c r="Q27" s="99">
        <v>1</v>
      </c>
      <c r="R27" s="164">
        <v>30</v>
      </c>
      <c r="S27" s="151"/>
      <c r="T27" s="151"/>
      <c r="U27" s="78" t="s">
        <v>157</v>
      </c>
      <c r="V27" s="106">
        <v>1</v>
      </c>
    </row>
    <row r="28" spans="1:22" ht="18" customHeight="1" x14ac:dyDescent="0.3">
      <c r="A28" s="96">
        <v>98</v>
      </c>
      <c r="B28" s="148" t="s">
        <v>311</v>
      </c>
      <c r="C28" s="166">
        <v>66</v>
      </c>
      <c r="D28" s="96" t="s">
        <v>124</v>
      </c>
      <c r="E28" s="175" t="s">
        <v>125</v>
      </c>
      <c r="F28" s="97" t="s">
        <v>282</v>
      </c>
      <c r="G28" s="97" t="s">
        <v>250</v>
      </c>
      <c r="H28" s="98" t="s">
        <v>232</v>
      </c>
      <c r="I28" s="98"/>
      <c r="J28" s="163"/>
      <c r="K28" s="98" t="s">
        <v>283</v>
      </c>
      <c r="L28" s="98"/>
      <c r="M28" s="163"/>
      <c r="N28" s="163"/>
      <c r="O28" s="99">
        <v>1</v>
      </c>
      <c r="P28" s="100">
        <v>30</v>
      </c>
      <c r="Q28" s="99">
        <v>1</v>
      </c>
      <c r="R28" s="164">
        <v>30</v>
      </c>
      <c r="S28" s="151"/>
      <c r="T28" s="151"/>
      <c r="U28" s="78" t="s">
        <v>157</v>
      </c>
      <c r="V28" s="106">
        <v>1</v>
      </c>
    </row>
    <row r="29" spans="1:22" ht="18" customHeight="1" x14ac:dyDescent="0.3">
      <c r="A29" s="96">
        <v>99</v>
      </c>
      <c r="B29" s="148" t="s">
        <v>311</v>
      </c>
      <c r="C29" s="166">
        <v>67</v>
      </c>
      <c r="D29" s="96" t="s">
        <v>124</v>
      </c>
      <c r="E29" s="175" t="s">
        <v>125</v>
      </c>
      <c r="F29" s="97" t="s">
        <v>282</v>
      </c>
      <c r="G29" s="97" t="s">
        <v>237</v>
      </c>
      <c r="H29" s="98" t="s">
        <v>232</v>
      </c>
      <c r="I29" s="98"/>
      <c r="J29" s="163"/>
      <c r="K29" s="98" t="s">
        <v>283</v>
      </c>
      <c r="L29" s="98"/>
      <c r="M29" s="163"/>
      <c r="N29" s="163"/>
      <c r="O29" s="99">
        <v>1</v>
      </c>
      <c r="P29" s="100">
        <v>30</v>
      </c>
      <c r="Q29" s="99">
        <v>3</v>
      </c>
      <c r="R29" s="164">
        <v>90</v>
      </c>
      <c r="S29" s="151"/>
      <c r="T29" s="151"/>
      <c r="U29" s="78" t="s">
        <v>157</v>
      </c>
      <c r="V29" s="106">
        <v>3</v>
      </c>
    </row>
    <row r="30" spans="1:22" ht="18" customHeight="1" x14ac:dyDescent="0.3">
      <c r="A30" s="96">
        <v>101</v>
      </c>
      <c r="B30" s="148" t="s">
        <v>311</v>
      </c>
      <c r="C30" s="166">
        <v>69</v>
      </c>
      <c r="D30" s="96" t="s">
        <v>124</v>
      </c>
      <c r="E30" s="175" t="s">
        <v>125</v>
      </c>
      <c r="F30" s="97" t="s">
        <v>282</v>
      </c>
      <c r="G30" s="97" t="s">
        <v>237</v>
      </c>
      <c r="H30" s="98" t="s">
        <v>232</v>
      </c>
      <c r="I30" s="98"/>
      <c r="J30" s="176"/>
      <c r="K30" s="98" t="s">
        <v>283</v>
      </c>
      <c r="L30" s="98"/>
      <c r="M30" s="163"/>
      <c r="N30" s="163"/>
      <c r="O30" s="99">
        <v>1</v>
      </c>
      <c r="P30" s="100">
        <v>30</v>
      </c>
      <c r="Q30" s="99">
        <v>3</v>
      </c>
      <c r="R30" s="164">
        <v>90</v>
      </c>
      <c r="S30" s="151"/>
      <c r="T30" s="151"/>
      <c r="U30" s="78" t="s">
        <v>157</v>
      </c>
      <c r="V30" s="106">
        <v>3</v>
      </c>
    </row>
    <row r="31" spans="1:22" ht="18" customHeight="1" x14ac:dyDescent="0.3">
      <c r="A31" s="96">
        <v>110</v>
      </c>
      <c r="B31" s="148" t="s">
        <v>311</v>
      </c>
      <c r="C31" s="166">
        <v>78</v>
      </c>
      <c r="D31" s="96" t="s">
        <v>124</v>
      </c>
      <c r="E31" s="175" t="s">
        <v>125</v>
      </c>
      <c r="F31" s="97" t="s">
        <v>282</v>
      </c>
      <c r="G31" s="97" t="s">
        <v>237</v>
      </c>
      <c r="H31" s="98" t="s">
        <v>232</v>
      </c>
      <c r="I31" s="98"/>
      <c r="J31" s="176"/>
      <c r="K31" s="98" t="s">
        <v>283</v>
      </c>
      <c r="L31" s="98"/>
      <c r="M31" s="163"/>
      <c r="N31" s="163"/>
      <c r="O31" s="99">
        <v>1</v>
      </c>
      <c r="P31" s="100">
        <v>30</v>
      </c>
      <c r="Q31" s="99">
        <v>3</v>
      </c>
      <c r="R31" s="164">
        <v>90</v>
      </c>
      <c r="S31" s="151"/>
      <c r="T31" s="151"/>
      <c r="U31" s="78" t="s">
        <v>157</v>
      </c>
      <c r="V31" s="106">
        <v>3</v>
      </c>
    </row>
    <row r="34" spans="1:22" ht="18" customHeight="1" x14ac:dyDescent="0.3">
      <c r="A34" s="96">
        <v>10</v>
      </c>
      <c r="B34" s="148" t="s">
        <v>427</v>
      </c>
      <c r="C34" s="166">
        <v>10</v>
      </c>
      <c r="D34" s="96" t="s">
        <v>133</v>
      </c>
      <c r="E34" s="96" t="s">
        <v>402</v>
      </c>
      <c r="F34" s="97" t="s">
        <v>406</v>
      </c>
      <c r="G34" s="97" t="s">
        <v>236</v>
      </c>
      <c r="H34" s="98" t="s">
        <v>232</v>
      </c>
      <c r="I34" s="98"/>
      <c r="J34" s="163"/>
      <c r="K34" s="98" t="s">
        <v>283</v>
      </c>
      <c r="L34" s="98"/>
      <c r="M34" s="163"/>
      <c r="N34" s="163"/>
      <c r="O34" s="99">
        <v>2</v>
      </c>
      <c r="P34" s="100">
        <v>30</v>
      </c>
      <c r="Q34" s="99">
        <v>2</v>
      </c>
      <c r="R34" s="164">
        <v>120</v>
      </c>
      <c r="S34" s="151"/>
      <c r="T34" s="167"/>
      <c r="U34" s="78" t="s">
        <v>69</v>
      </c>
      <c r="V34" s="152">
        <v>4</v>
      </c>
    </row>
    <row r="35" spans="1:22" ht="18" customHeight="1" x14ac:dyDescent="0.3">
      <c r="A35" s="96">
        <v>11</v>
      </c>
      <c r="B35" s="148" t="s">
        <v>427</v>
      </c>
      <c r="C35" s="166">
        <v>11</v>
      </c>
      <c r="D35" s="96" t="s">
        <v>133</v>
      </c>
      <c r="E35" s="96" t="s">
        <v>402</v>
      </c>
      <c r="F35" s="97" t="s">
        <v>406</v>
      </c>
      <c r="G35" s="97" t="s">
        <v>237</v>
      </c>
      <c r="H35" s="98" t="s">
        <v>232</v>
      </c>
      <c r="I35" s="98"/>
      <c r="J35" s="176"/>
      <c r="K35" s="98" t="s">
        <v>283</v>
      </c>
      <c r="L35" s="98"/>
      <c r="M35" s="163"/>
      <c r="N35" s="163"/>
      <c r="O35" s="99">
        <v>2</v>
      </c>
      <c r="P35" s="100">
        <v>30</v>
      </c>
      <c r="Q35" s="99">
        <v>6</v>
      </c>
      <c r="R35" s="164">
        <v>360</v>
      </c>
      <c r="S35" s="151"/>
      <c r="T35" s="167"/>
      <c r="U35" s="78" t="s">
        <v>69</v>
      </c>
      <c r="V35" s="152">
        <v>12</v>
      </c>
    </row>
    <row r="36" spans="1:22" ht="18" customHeight="1" x14ac:dyDescent="0.3">
      <c r="A36" s="96">
        <v>14</v>
      </c>
      <c r="B36" s="148" t="s">
        <v>427</v>
      </c>
      <c r="C36" s="166">
        <v>14</v>
      </c>
      <c r="D36" s="96" t="s">
        <v>133</v>
      </c>
      <c r="E36" s="96" t="s">
        <v>402</v>
      </c>
      <c r="F36" s="97" t="s">
        <v>406</v>
      </c>
      <c r="G36" s="97" t="s">
        <v>250</v>
      </c>
      <c r="H36" s="98" t="s">
        <v>232</v>
      </c>
      <c r="I36" s="98"/>
      <c r="J36" s="163"/>
      <c r="K36" s="98" t="s">
        <v>283</v>
      </c>
      <c r="L36" s="98"/>
      <c r="M36" s="163"/>
      <c r="N36" s="163"/>
      <c r="O36" s="99">
        <v>2</v>
      </c>
      <c r="P36" s="100">
        <v>30</v>
      </c>
      <c r="Q36" s="99">
        <v>1</v>
      </c>
      <c r="R36" s="164">
        <v>60</v>
      </c>
      <c r="S36" s="151"/>
      <c r="T36" s="167"/>
      <c r="U36" s="78" t="s">
        <v>69</v>
      </c>
      <c r="V36" s="152">
        <v>2</v>
      </c>
    </row>
    <row r="37" spans="1:22" ht="18" customHeight="1" x14ac:dyDescent="0.3">
      <c r="A37" s="96">
        <v>17</v>
      </c>
      <c r="B37" s="148" t="s">
        <v>427</v>
      </c>
      <c r="C37" s="166">
        <v>17</v>
      </c>
      <c r="D37" s="96" t="s">
        <v>133</v>
      </c>
      <c r="E37" s="96" t="s">
        <v>402</v>
      </c>
      <c r="F37" s="97" t="s">
        <v>406</v>
      </c>
      <c r="G37" s="97" t="s">
        <v>236</v>
      </c>
      <c r="H37" s="98" t="s">
        <v>232</v>
      </c>
      <c r="I37" s="98"/>
      <c r="J37" s="163"/>
      <c r="K37" s="98" t="s">
        <v>283</v>
      </c>
      <c r="L37" s="98"/>
      <c r="M37" s="163"/>
      <c r="N37" s="163"/>
      <c r="O37" s="99">
        <v>2</v>
      </c>
      <c r="P37" s="100">
        <v>30</v>
      </c>
      <c r="Q37" s="99">
        <v>3</v>
      </c>
      <c r="R37" s="164">
        <v>180</v>
      </c>
      <c r="S37" s="151"/>
      <c r="T37" s="167"/>
      <c r="U37" s="78" t="s">
        <v>69</v>
      </c>
      <c r="V37" s="152">
        <v>6</v>
      </c>
    </row>
    <row r="38" spans="1:22" ht="18" customHeight="1" x14ac:dyDescent="0.3">
      <c r="A38" s="96">
        <v>18</v>
      </c>
      <c r="B38" s="148" t="s">
        <v>427</v>
      </c>
      <c r="C38" s="166">
        <v>18</v>
      </c>
      <c r="D38" s="96" t="s">
        <v>133</v>
      </c>
      <c r="E38" s="96" t="s">
        <v>402</v>
      </c>
      <c r="F38" s="97" t="s">
        <v>406</v>
      </c>
      <c r="G38" s="97" t="s">
        <v>237</v>
      </c>
      <c r="H38" s="98" t="s">
        <v>232</v>
      </c>
      <c r="I38" s="98"/>
      <c r="J38" s="176"/>
      <c r="K38" s="98" t="s">
        <v>283</v>
      </c>
      <c r="L38" s="98"/>
      <c r="M38" s="163"/>
      <c r="N38" s="163"/>
      <c r="O38" s="99">
        <v>2</v>
      </c>
      <c r="P38" s="100">
        <v>30</v>
      </c>
      <c r="Q38" s="99">
        <v>9</v>
      </c>
      <c r="R38" s="164">
        <v>540</v>
      </c>
      <c r="S38" s="151"/>
      <c r="T38" s="167"/>
      <c r="U38" s="78" t="s">
        <v>69</v>
      </c>
      <c r="V38" s="152">
        <v>18</v>
      </c>
    </row>
    <row r="39" spans="1:22" ht="18" customHeight="1" x14ac:dyDescent="0.3">
      <c r="A39" s="96">
        <v>2</v>
      </c>
      <c r="B39" s="148" t="s">
        <v>428</v>
      </c>
      <c r="C39" s="166">
        <v>2</v>
      </c>
      <c r="D39" s="96" t="s">
        <v>187</v>
      </c>
      <c r="E39" s="96" t="s">
        <v>399</v>
      </c>
      <c r="F39" s="97" t="s">
        <v>429</v>
      </c>
      <c r="G39" s="97" t="s">
        <v>237</v>
      </c>
      <c r="H39" s="98" t="s">
        <v>232</v>
      </c>
      <c r="I39" s="98"/>
      <c r="J39" s="163"/>
      <c r="K39" s="98" t="s">
        <v>283</v>
      </c>
      <c r="L39" s="98"/>
      <c r="M39" s="163"/>
      <c r="N39" s="163"/>
      <c r="O39" s="99">
        <v>1</v>
      </c>
      <c r="P39" s="100">
        <v>30</v>
      </c>
      <c r="Q39" s="99">
        <v>3</v>
      </c>
      <c r="R39" s="164">
        <v>90</v>
      </c>
      <c r="S39" s="151"/>
      <c r="T39" s="167"/>
      <c r="U39" s="78" t="s">
        <v>69</v>
      </c>
      <c r="V39" s="152">
        <v>3</v>
      </c>
    </row>
    <row r="40" spans="1:22" ht="18" customHeight="1" x14ac:dyDescent="0.3">
      <c r="A40" s="96">
        <v>5</v>
      </c>
      <c r="B40" s="148" t="s">
        <v>428</v>
      </c>
      <c r="C40" s="166">
        <v>5</v>
      </c>
      <c r="D40" s="96" t="s">
        <v>187</v>
      </c>
      <c r="E40" s="96" t="s">
        <v>399</v>
      </c>
      <c r="F40" s="97" t="s">
        <v>429</v>
      </c>
      <c r="G40" s="97" t="s">
        <v>237</v>
      </c>
      <c r="H40" s="98" t="s">
        <v>232</v>
      </c>
      <c r="I40" s="98"/>
      <c r="J40" s="176">
        <v>4.4156249999999994E-3</v>
      </c>
      <c r="K40" s="98"/>
      <c r="L40" s="98"/>
      <c r="M40" s="163"/>
      <c r="N40" s="163"/>
      <c r="O40" s="99">
        <v>1</v>
      </c>
      <c r="P40" s="100">
        <v>30</v>
      </c>
      <c r="Q40" s="99">
        <v>3</v>
      </c>
      <c r="R40" s="164">
        <v>90</v>
      </c>
      <c r="S40" s="151"/>
      <c r="T40" s="167"/>
      <c r="U40" s="78" t="s">
        <v>69</v>
      </c>
      <c r="V40" s="152">
        <v>3</v>
      </c>
    </row>
    <row r="41" spans="1:22" ht="18" customHeight="1" x14ac:dyDescent="0.3">
      <c r="A41" s="96">
        <v>8</v>
      </c>
      <c r="B41" s="148" t="s">
        <v>428</v>
      </c>
      <c r="C41" s="166">
        <v>7</v>
      </c>
      <c r="D41" s="96" t="s">
        <v>187</v>
      </c>
      <c r="E41" s="96" t="s">
        <v>399</v>
      </c>
      <c r="F41" s="97" t="s">
        <v>280</v>
      </c>
      <c r="G41" s="97" t="s">
        <v>250</v>
      </c>
      <c r="H41" s="98" t="s">
        <v>232</v>
      </c>
      <c r="I41" s="98"/>
      <c r="J41" s="176">
        <v>4.4156249999999994E-3</v>
      </c>
      <c r="K41" s="98"/>
      <c r="L41" s="98"/>
      <c r="M41" s="163"/>
      <c r="N41" s="163"/>
      <c r="O41" s="99">
        <v>1</v>
      </c>
      <c r="P41" s="100">
        <v>30</v>
      </c>
      <c r="Q41" s="99">
        <v>1</v>
      </c>
      <c r="R41" s="164">
        <v>30</v>
      </c>
      <c r="S41" s="151"/>
      <c r="T41" s="167"/>
      <c r="U41" s="78" t="s">
        <v>69</v>
      </c>
      <c r="V41" s="152">
        <v>1</v>
      </c>
    </row>
    <row r="42" spans="1:22" ht="18" customHeight="1" x14ac:dyDescent="0.3">
      <c r="A42" s="96">
        <v>13</v>
      </c>
      <c r="B42" s="148" t="s">
        <v>428</v>
      </c>
      <c r="C42" s="166">
        <v>11</v>
      </c>
      <c r="D42" s="96" t="s">
        <v>187</v>
      </c>
      <c r="E42" s="96" t="s">
        <v>399</v>
      </c>
      <c r="F42" s="97" t="s">
        <v>430</v>
      </c>
      <c r="G42" s="97" t="s">
        <v>237</v>
      </c>
      <c r="H42" s="98" t="s">
        <v>232</v>
      </c>
      <c r="I42" s="98"/>
      <c r="J42" s="176">
        <v>4.4156249999999994E-3</v>
      </c>
      <c r="K42" s="98"/>
      <c r="L42" s="98"/>
      <c r="M42" s="163"/>
      <c r="N42" s="163"/>
      <c r="O42" s="99">
        <v>2</v>
      </c>
      <c r="P42" s="100">
        <v>30</v>
      </c>
      <c r="Q42" s="99">
        <v>3</v>
      </c>
      <c r="R42" s="164">
        <v>180</v>
      </c>
      <c r="S42" s="151"/>
      <c r="T42" s="167"/>
      <c r="U42" s="78" t="s">
        <v>69</v>
      </c>
      <c r="V42" s="152">
        <v>6</v>
      </c>
    </row>
    <row r="43" spans="1:22" ht="18" customHeight="1" x14ac:dyDescent="0.3">
      <c r="A43" s="96">
        <v>15</v>
      </c>
      <c r="B43" s="148" t="s">
        <v>428</v>
      </c>
      <c r="C43" s="166">
        <v>12</v>
      </c>
      <c r="D43" s="96" t="s">
        <v>187</v>
      </c>
      <c r="E43" s="96" t="s">
        <v>399</v>
      </c>
      <c r="F43" s="97" t="s">
        <v>430</v>
      </c>
      <c r="G43" s="97" t="s">
        <v>237</v>
      </c>
      <c r="H43" s="98" t="s">
        <v>232</v>
      </c>
      <c r="I43" s="98"/>
      <c r="J43" s="176">
        <v>4.4156249999999994E-3</v>
      </c>
      <c r="K43" s="98"/>
      <c r="L43" s="98"/>
      <c r="M43" s="163"/>
      <c r="N43" s="163"/>
      <c r="O43" s="99">
        <v>2</v>
      </c>
      <c r="P43" s="100">
        <v>30</v>
      </c>
      <c r="Q43" s="99">
        <v>3</v>
      </c>
      <c r="R43" s="164">
        <v>180</v>
      </c>
      <c r="S43" s="151"/>
      <c r="T43" s="167"/>
      <c r="U43" s="78" t="s">
        <v>69</v>
      </c>
      <c r="V43" s="152">
        <v>6</v>
      </c>
    </row>
    <row r="44" spans="1:22" ht="18" customHeight="1" x14ac:dyDescent="0.3">
      <c r="A44" s="96">
        <v>20</v>
      </c>
      <c r="B44" s="148" t="s">
        <v>428</v>
      </c>
      <c r="C44" s="166">
        <v>16</v>
      </c>
      <c r="D44" s="96" t="s">
        <v>187</v>
      </c>
      <c r="E44" s="96" t="s">
        <v>399</v>
      </c>
      <c r="F44" s="97" t="s">
        <v>280</v>
      </c>
      <c r="G44" s="97" t="s">
        <v>237</v>
      </c>
      <c r="H44" s="98" t="s">
        <v>232</v>
      </c>
      <c r="I44" s="98"/>
      <c r="J44" s="176"/>
      <c r="K44" s="98" t="s">
        <v>283</v>
      </c>
      <c r="L44" s="98"/>
      <c r="M44" s="163"/>
      <c r="N44" s="163"/>
      <c r="O44" s="99">
        <v>1</v>
      </c>
      <c r="P44" s="100">
        <v>30</v>
      </c>
      <c r="Q44" s="99">
        <v>3</v>
      </c>
      <c r="R44" s="164">
        <v>90</v>
      </c>
      <c r="S44" s="151"/>
      <c r="T44" s="167"/>
      <c r="U44" s="78" t="s">
        <v>69</v>
      </c>
      <c r="V44" s="152">
        <v>3</v>
      </c>
    </row>
    <row r="45" spans="1:22" ht="18" customHeight="1" x14ac:dyDescent="0.3">
      <c r="A45" s="96">
        <v>21</v>
      </c>
      <c r="B45" s="148" t="s">
        <v>428</v>
      </c>
      <c r="C45" s="166">
        <v>17</v>
      </c>
      <c r="D45" s="96" t="s">
        <v>187</v>
      </c>
      <c r="E45" s="96" t="s">
        <v>399</v>
      </c>
      <c r="F45" s="97" t="s">
        <v>280</v>
      </c>
      <c r="G45" s="97" t="s">
        <v>250</v>
      </c>
      <c r="H45" s="98" t="s">
        <v>232</v>
      </c>
      <c r="I45" s="98"/>
      <c r="J45" s="163"/>
      <c r="K45" s="98" t="s">
        <v>283</v>
      </c>
      <c r="L45" s="98"/>
      <c r="M45" s="163"/>
      <c r="N45" s="163"/>
      <c r="O45" s="99">
        <v>1</v>
      </c>
      <c r="P45" s="100">
        <v>30</v>
      </c>
      <c r="Q45" s="99">
        <v>2</v>
      </c>
      <c r="R45" s="164">
        <v>60</v>
      </c>
      <c r="S45" s="151"/>
      <c r="T45" s="167"/>
      <c r="U45" s="78" t="s">
        <v>69</v>
      </c>
      <c r="V45" s="152">
        <v>2</v>
      </c>
    </row>
    <row r="46" spans="1:22" ht="18" customHeight="1" x14ac:dyDescent="0.3">
      <c r="A46" s="96">
        <v>24</v>
      </c>
      <c r="B46" s="148" t="s">
        <v>428</v>
      </c>
      <c r="C46" s="166">
        <v>20</v>
      </c>
      <c r="D46" s="96" t="s">
        <v>187</v>
      </c>
      <c r="E46" s="96" t="s">
        <v>399</v>
      </c>
      <c r="F46" s="97" t="s">
        <v>280</v>
      </c>
      <c r="G46" s="97" t="s">
        <v>236</v>
      </c>
      <c r="H46" s="98" t="s">
        <v>232</v>
      </c>
      <c r="I46" s="98"/>
      <c r="J46" s="176"/>
      <c r="K46" s="98" t="s">
        <v>283</v>
      </c>
      <c r="L46" s="98"/>
      <c r="M46" s="163"/>
      <c r="N46" s="163"/>
      <c r="O46" s="99">
        <v>1</v>
      </c>
      <c r="P46" s="100">
        <v>30</v>
      </c>
      <c r="Q46" s="99">
        <v>1</v>
      </c>
      <c r="R46" s="164">
        <v>30</v>
      </c>
      <c r="S46" s="151"/>
      <c r="T46" s="167"/>
      <c r="U46" s="78" t="s">
        <v>69</v>
      </c>
      <c r="V46" s="152">
        <v>1</v>
      </c>
    </row>
    <row r="47" spans="1:22" ht="18" customHeight="1" x14ac:dyDescent="0.3">
      <c r="A47" s="96">
        <v>26</v>
      </c>
      <c r="B47" s="148" t="s">
        <v>428</v>
      </c>
      <c r="C47" s="166">
        <v>22</v>
      </c>
      <c r="D47" s="96" t="s">
        <v>187</v>
      </c>
      <c r="E47" s="96" t="s">
        <v>399</v>
      </c>
      <c r="F47" s="97" t="s">
        <v>71</v>
      </c>
      <c r="G47" s="97" t="s">
        <v>237</v>
      </c>
      <c r="H47" s="98" t="s">
        <v>232</v>
      </c>
      <c r="I47" s="98"/>
      <c r="J47" s="176"/>
      <c r="K47" s="98" t="s">
        <v>283</v>
      </c>
      <c r="L47" s="98"/>
      <c r="M47" s="163"/>
      <c r="N47" s="163"/>
      <c r="O47" s="99">
        <v>2</v>
      </c>
      <c r="P47" s="100">
        <v>30</v>
      </c>
      <c r="Q47" s="99">
        <v>3</v>
      </c>
      <c r="R47" s="164">
        <v>180</v>
      </c>
      <c r="S47" s="151"/>
      <c r="T47" s="167"/>
      <c r="U47" s="78" t="s">
        <v>69</v>
      </c>
      <c r="V47" s="152">
        <v>6</v>
      </c>
    </row>
    <row r="48" spans="1:22" ht="18" customHeight="1" x14ac:dyDescent="0.3">
      <c r="A48" s="96">
        <v>1</v>
      </c>
      <c r="B48" s="148" t="s">
        <v>432</v>
      </c>
      <c r="C48" s="166">
        <v>1</v>
      </c>
      <c r="D48" s="96" t="s">
        <v>120</v>
      </c>
      <c r="E48" s="96" t="s">
        <v>393</v>
      </c>
      <c r="F48" s="97" t="s">
        <v>385</v>
      </c>
      <c r="G48" s="97" t="s">
        <v>236</v>
      </c>
      <c r="H48" s="98" t="s">
        <v>232</v>
      </c>
      <c r="I48" s="98"/>
      <c r="J48" s="163"/>
      <c r="K48" s="98" t="s">
        <v>283</v>
      </c>
      <c r="L48" s="98"/>
      <c r="M48" s="163"/>
      <c r="N48" s="163"/>
      <c r="O48" s="99">
        <v>1</v>
      </c>
      <c r="P48" s="100">
        <v>30</v>
      </c>
      <c r="Q48" s="99">
        <v>1</v>
      </c>
      <c r="R48" s="164">
        <v>30</v>
      </c>
      <c r="S48" s="151"/>
      <c r="T48" s="106" t="s">
        <v>432</v>
      </c>
      <c r="U48" s="78" t="s">
        <v>69</v>
      </c>
      <c r="V48" s="152">
        <v>1</v>
      </c>
    </row>
    <row r="49" spans="1:24" ht="18" customHeight="1" x14ac:dyDescent="0.3">
      <c r="A49" s="96">
        <v>7</v>
      </c>
      <c r="B49" s="148" t="s">
        <v>432</v>
      </c>
      <c r="C49" s="166">
        <v>5</v>
      </c>
      <c r="D49" s="96" t="s">
        <v>120</v>
      </c>
      <c r="E49" s="96" t="s">
        <v>393</v>
      </c>
      <c r="F49" s="97" t="s">
        <v>385</v>
      </c>
      <c r="G49" s="97" t="s">
        <v>237</v>
      </c>
      <c r="H49" s="98" t="s">
        <v>232</v>
      </c>
      <c r="I49" s="98"/>
      <c r="J49" s="176">
        <v>4.4156249999999994E-3</v>
      </c>
      <c r="K49" s="98"/>
      <c r="L49" s="98"/>
      <c r="M49" s="163"/>
      <c r="N49" s="163"/>
      <c r="O49" s="99">
        <v>1</v>
      </c>
      <c r="P49" s="100">
        <v>30</v>
      </c>
      <c r="Q49" s="99">
        <v>3</v>
      </c>
      <c r="R49" s="164">
        <v>90</v>
      </c>
      <c r="S49" s="151"/>
      <c r="T49" s="167"/>
      <c r="U49" s="78" t="s">
        <v>69</v>
      </c>
      <c r="V49" s="152">
        <v>3</v>
      </c>
    </row>
    <row r="50" spans="1:24" ht="18" customHeight="1" x14ac:dyDescent="0.3">
      <c r="A50" s="96">
        <v>10</v>
      </c>
      <c r="B50" s="148" t="s">
        <v>432</v>
      </c>
      <c r="C50" s="166">
        <v>7</v>
      </c>
      <c r="D50" s="96" t="s">
        <v>120</v>
      </c>
      <c r="E50" s="96" t="s">
        <v>393</v>
      </c>
      <c r="F50" s="97" t="s">
        <v>385</v>
      </c>
      <c r="G50" s="97" t="s">
        <v>237</v>
      </c>
      <c r="H50" s="98" t="s">
        <v>232</v>
      </c>
      <c r="I50" s="98"/>
      <c r="J50" s="176"/>
      <c r="K50" s="98" t="s">
        <v>283</v>
      </c>
      <c r="L50" s="98"/>
      <c r="M50" s="163"/>
      <c r="N50" s="163"/>
      <c r="O50" s="99">
        <v>2</v>
      </c>
      <c r="P50" s="100">
        <v>30</v>
      </c>
      <c r="Q50" s="99">
        <v>3</v>
      </c>
      <c r="R50" s="164">
        <v>180</v>
      </c>
      <c r="S50" s="151"/>
      <c r="T50" s="167"/>
      <c r="U50" s="78" t="s">
        <v>69</v>
      </c>
      <c r="V50" s="152">
        <v>6</v>
      </c>
    </row>
    <row r="51" spans="1:24" ht="18" customHeight="1" x14ac:dyDescent="0.3">
      <c r="A51" s="96">
        <v>11</v>
      </c>
      <c r="B51" s="148" t="s">
        <v>432</v>
      </c>
      <c r="C51" s="166">
        <v>8</v>
      </c>
      <c r="D51" s="96" t="s">
        <v>120</v>
      </c>
      <c r="E51" s="96" t="s">
        <v>393</v>
      </c>
      <c r="F51" s="97" t="s">
        <v>385</v>
      </c>
      <c r="G51" s="97" t="s">
        <v>237</v>
      </c>
      <c r="H51" s="98" t="s">
        <v>232</v>
      </c>
      <c r="I51" s="98"/>
      <c r="J51" s="163"/>
      <c r="K51" s="98" t="s">
        <v>283</v>
      </c>
      <c r="L51" s="98"/>
      <c r="M51" s="163"/>
      <c r="N51" s="163"/>
      <c r="O51" s="99">
        <v>2</v>
      </c>
      <c r="P51" s="100">
        <v>30</v>
      </c>
      <c r="Q51" s="99">
        <v>3</v>
      </c>
      <c r="R51" s="164">
        <v>180</v>
      </c>
      <c r="S51" s="151"/>
      <c r="T51" s="167"/>
      <c r="U51" s="78" t="s">
        <v>69</v>
      </c>
      <c r="V51" s="152">
        <v>6</v>
      </c>
    </row>
    <row r="52" spans="1:24" ht="18" customHeight="1" x14ac:dyDescent="0.3">
      <c r="A52" s="96">
        <v>13</v>
      </c>
      <c r="B52" s="148" t="s">
        <v>432</v>
      </c>
      <c r="C52" s="166">
        <v>10</v>
      </c>
      <c r="D52" s="96" t="s">
        <v>120</v>
      </c>
      <c r="E52" s="96" t="s">
        <v>393</v>
      </c>
      <c r="F52" s="97" t="s">
        <v>385</v>
      </c>
      <c r="G52" s="97" t="s">
        <v>236</v>
      </c>
      <c r="H52" s="98" t="s">
        <v>232</v>
      </c>
      <c r="I52" s="98"/>
      <c r="J52" s="176"/>
      <c r="K52" s="98" t="s">
        <v>283</v>
      </c>
      <c r="L52" s="98"/>
      <c r="M52" s="163"/>
      <c r="N52" s="163"/>
      <c r="O52" s="99">
        <v>2</v>
      </c>
      <c r="P52" s="100">
        <v>30</v>
      </c>
      <c r="Q52" s="99">
        <v>1</v>
      </c>
      <c r="R52" s="164">
        <v>60</v>
      </c>
      <c r="S52" s="151"/>
      <c r="T52" s="167"/>
      <c r="U52" s="78" t="s">
        <v>69</v>
      </c>
      <c r="V52" s="152">
        <v>2</v>
      </c>
    </row>
    <row r="53" spans="1:24" ht="18" customHeight="1" x14ac:dyDescent="0.3">
      <c r="A53" s="96">
        <v>14</v>
      </c>
      <c r="B53" s="148" t="s">
        <v>432</v>
      </c>
      <c r="C53" s="166">
        <v>11</v>
      </c>
      <c r="D53" s="96" t="s">
        <v>120</v>
      </c>
      <c r="E53" s="96" t="s">
        <v>393</v>
      </c>
      <c r="F53" s="97" t="s">
        <v>385</v>
      </c>
      <c r="G53" s="97" t="s">
        <v>236</v>
      </c>
      <c r="H53" s="98" t="s">
        <v>232</v>
      </c>
      <c r="I53" s="98"/>
      <c r="J53" s="163"/>
      <c r="K53" s="98" t="s">
        <v>283</v>
      </c>
      <c r="L53" s="98"/>
      <c r="M53" s="163"/>
      <c r="N53" s="163"/>
      <c r="O53" s="99">
        <v>2</v>
      </c>
      <c r="P53" s="100">
        <v>30</v>
      </c>
      <c r="Q53" s="99">
        <v>2</v>
      </c>
      <c r="R53" s="164">
        <v>120</v>
      </c>
      <c r="S53" s="151"/>
      <c r="T53" s="167"/>
      <c r="U53" s="78" t="s">
        <v>69</v>
      </c>
      <c r="V53" s="152">
        <v>4</v>
      </c>
    </row>
    <row r="54" spans="1:24" ht="18" customHeight="1" x14ac:dyDescent="0.3">
      <c r="A54" s="96">
        <v>15</v>
      </c>
      <c r="B54" s="148" t="s">
        <v>432</v>
      </c>
      <c r="C54" s="166">
        <v>12</v>
      </c>
      <c r="D54" s="96" t="s">
        <v>120</v>
      </c>
      <c r="E54" s="96" t="s">
        <v>393</v>
      </c>
      <c r="F54" s="97" t="s">
        <v>385</v>
      </c>
      <c r="G54" s="97" t="s">
        <v>236</v>
      </c>
      <c r="H54" s="98" t="s">
        <v>232</v>
      </c>
      <c r="I54" s="98"/>
      <c r="J54" s="163"/>
      <c r="K54" s="98" t="s">
        <v>283</v>
      </c>
      <c r="L54" s="98"/>
      <c r="M54" s="163"/>
      <c r="N54" s="163"/>
      <c r="O54" s="99">
        <v>1</v>
      </c>
      <c r="P54" s="100">
        <v>30</v>
      </c>
      <c r="Q54" s="99">
        <v>2</v>
      </c>
      <c r="R54" s="164">
        <v>60</v>
      </c>
      <c r="S54" s="151"/>
      <c r="T54" s="167"/>
      <c r="U54" s="78" t="s">
        <v>69</v>
      </c>
      <c r="V54" s="152">
        <v>2</v>
      </c>
    </row>
    <row r="55" spans="1:24" ht="18" customHeight="1" thickBot="1" x14ac:dyDescent="0.35"/>
    <row r="56" spans="1:24" ht="18" customHeight="1" thickBot="1" x14ac:dyDescent="0.4">
      <c r="P56" s="102" t="s">
        <v>85</v>
      </c>
      <c r="R56" s="103">
        <f>SUM(R8:R55)</f>
        <v>4860</v>
      </c>
      <c r="T56" s="168"/>
      <c r="U56" s="104" t="s">
        <v>86</v>
      </c>
      <c r="V56" s="169">
        <f>SUBTOTAL(9,V8:V55)</f>
        <v>162</v>
      </c>
    </row>
    <row r="57" spans="1:24" ht="18" customHeight="1" thickTop="1" x14ac:dyDescent="0.3">
      <c r="W57" s="165"/>
      <c r="X57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"/>
  <sheetViews>
    <sheetView topLeftCell="A7" zoomScaleNormal="100" workbookViewId="0">
      <selection activeCell="F16" sqref="F16"/>
    </sheetView>
  </sheetViews>
  <sheetFormatPr defaultRowHeight="18" customHeight="1" x14ac:dyDescent="0.3"/>
  <cols>
    <col min="1" max="1" width="4.5546875" customWidth="1"/>
    <col min="2" max="3" width="17.332031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f>A11+1</f>
        <v>1</v>
      </c>
      <c r="B10" s="148" t="s">
        <v>306</v>
      </c>
      <c r="C10" s="166">
        <v>13</v>
      </c>
      <c r="D10" s="96" t="s">
        <v>124</v>
      </c>
      <c r="E10" s="175" t="s">
        <v>125</v>
      </c>
      <c r="F10" s="97" t="s">
        <v>282</v>
      </c>
      <c r="G10" s="97" t="s">
        <v>236</v>
      </c>
      <c r="H10" s="98" t="s">
        <v>248</v>
      </c>
      <c r="I10" s="98"/>
      <c r="J10" s="163"/>
      <c r="K10" s="98" t="s">
        <v>249</v>
      </c>
      <c r="L10" s="98"/>
      <c r="M10" s="163"/>
      <c r="N10" s="163"/>
      <c r="O10" s="99">
        <v>1</v>
      </c>
      <c r="P10" s="100">
        <v>65</v>
      </c>
      <c r="Q10" s="99">
        <v>1</v>
      </c>
      <c r="R10" s="164">
        <f t="shared" ref="R10" si="0">O10*P10*Q10</f>
        <v>65</v>
      </c>
      <c r="S10" s="151"/>
      <c r="T10" s="151"/>
      <c r="U10" s="78" t="s">
        <v>157</v>
      </c>
      <c r="V10" s="106">
        <f t="shared" ref="V10" si="1">O10*Q10</f>
        <v>1</v>
      </c>
    </row>
    <row r="13" spans="1:22" ht="18" customHeight="1" x14ac:dyDescent="0.3">
      <c r="A13" s="96">
        <v>15</v>
      </c>
      <c r="B13" s="148" t="s">
        <v>427</v>
      </c>
      <c r="C13" s="166">
        <v>15</v>
      </c>
      <c r="D13" s="96" t="s">
        <v>133</v>
      </c>
      <c r="E13" s="96" t="s">
        <v>402</v>
      </c>
      <c r="F13" s="97" t="s">
        <v>406</v>
      </c>
      <c r="G13" s="97" t="s">
        <v>236</v>
      </c>
      <c r="H13" s="98" t="s">
        <v>248</v>
      </c>
      <c r="I13" s="98"/>
      <c r="J13" s="183"/>
      <c r="K13" s="98" t="s">
        <v>249</v>
      </c>
      <c r="L13" s="98"/>
      <c r="M13" s="163"/>
      <c r="N13" s="163"/>
      <c r="O13" s="99">
        <v>2</v>
      </c>
      <c r="P13" s="100">
        <v>65</v>
      </c>
      <c r="Q13" s="99">
        <v>4</v>
      </c>
      <c r="R13" s="164">
        <v>520</v>
      </c>
      <c r="S13" s="151"/>
      <c r="T13" s="167"/>
      <c r="U13" s="78" t="s">
        <v>69</v>
      </c>
      <c r="V13" s="152">
        <v>8</v>
      </c>
    </row>
    <row r="14" spans="1:22" ht="18" customHeight="1" x14ac:dyDescent="0.3">
      <c r="A14" s="96">
        <v>2</v>
      </c>
      <c r="B14" s="148" t="s">
        <v>432</v>
      </c>
      <c r="C14" s="166">
        <v>2</v>
      </c>
      <c r="D14" s="96" t="s">
        <v>120</v>
      </c>
      <c r="E14" s="96" t="s">
        <v>393</v>
      </c>
      <c r="F14" s="97" t="s">
        <v>385</v>
      </c>
      <c r="G14" s="97" t="s">
        <v>236</v>
      </c>
      <c r="H14" s="98" t="s">
        <v>248</v>
      </c>
      <c r="I14" s="98"/>
      <c r="J14" s="163">
        <v>7.8500000000000011E-3</v>
      </c>
      <c r="K14" s="98"/>
      <c r="L14" s="98"/>
      <c r="M14" s="163"/>
      <c r="N14" s="163"/>
      <c r="O14" s="99">
        <v>1</v>
      </c>
      <c r="P14" s="100">
        <v>65</v>
      </c>
      <c r="Q14" s="99">
        <v>3</v>
      </c>
      <c r="R14" s="164">
        <v>195</v>
      </c>
      <c r="S14" s="151"/>
      <c r="T14" s="167"/>
      <c r="U14" s="78" t="s">
        <v>69</v>
      </c>
      <c r="V14" s="152">
        <v>3</v>
      </c>
    </row>
    <row r="15" spans="1:22" ht="18" customHeight="1" x14ac:dyDescent="0.3">
      <c r="A15" s="96">
        <v>12</v>
      </c>
      <c r="B15" s="148" t="s">
        <v>432</v>
      </c>
      <c r="C15" s="166">
        <v>9</v>
      </c>
      <c r="D15" s="96" t="s">
        <v>120</v>
      </c>
      <c r="E15" s="96" t="s">
        <v>393</v>
      </c>
      <c r="F15" s="97" t="s">
        <v>385</v>
      </c>
      <c r="G15" s="97" t="s">
        <v>236</v>
      </c>
      <c r="H15" s="98" t="s">
        <v>248</v>
      </c>
      <c r="I15" s="98"/>
      <c r="J15" s="163"/>
      <c r="K15" s="98" t="s">
        <v>249</v>
      </c>
      <c r="L15" s="98"/>
      <c r="M15" s="163"/>
      <c r="N15" s="163"/>
      <c r="O15" s="99">
        <v>2</v>
      </c>
      <c r="P15" s="100">
        <v>65</v>
      </c>
      <c r="Q15" s="99">
        <v>1</v>
      </c>
      <c r="R15" s="164">
        <v>130</v>
      </c>
      <c r="S15" s="151"/>
      <c r="T15" s="167"/>
      <c r="U15" s="78" t="s">
        <v>69</v>
      </c>
      <c r="V15" s="152">
        <v>2</v>
      </c>
    </row>
    <row r="16" spans="1:22" ht="18" customHeight="1" x14ac:dyDescent="0.3">
      <c r="A16" s="96">
        <v>16</v>
      </c>
      <c r="B16" s="148" t="s">
        <v>432</v>
      </c>
      <c r="C16" s="166">
        <v>13</v>
      </c>
      <c r="D16" s="96" t="s">
        <v>120</v>
      </c>
      <c r="E16" s="96" t="s">
        <v>393</v>
      </c>
      <c r="F16" s="97" t="s">
        <v>385</v>
      </c>
      <c r="G16" s="97" t="s">
        <v>236</v>
      </c>
      <c r="H16" s="98" t="s">
        <v>248</v>
      </c>
      <c r="I16" s="98"/>
      <c r="J16" s="163">
        <v>7.8500000000000011E-3</v>
      </c>
      <c r="K16" s="98"/>
      <c r="L16" s="98"/>
      <c r="M16" s="163"/>
      <c r="N16" s="163"/>
      <c r="O16" s="99">
        <v>1</v>
      </c>
      <c r="P16" s="100">
        <v>65</v>
      </c>
      <c r="Q16" s="99">
        <v>1</v>
      </c>
      <c r="R16" s="164">
        <v>65</v>
      </c>
      <c r="S16" s="151"/>
      <c r="T16" s="167"/>
      <c r="U16" s="78" t="s">
        <v>69</v>
      </c>
      <c r="V16" s="152">
        <v>1</v>
      </c>
    </row>
    <row r="17" spans="1:24" ht="18" customHeight="1" x14ac:dyDescent="0.3">
      <c r="A17" s="96">
        <v>20</v>
      </c>
      <c r="B17" s="148" t="s">
        <v>432</v>
      </c>
      <c r="C17" s="166">
        <v>15</v>
      </c>
      <c r="D17" s="96" t="s">
        <v>120</v>
      </c>
      <c r="E17" s="96" t="s">
        <v>393</v>
      </c>
      <c r="F17" s="97" t="s">
        <v>385</v>
      </c>
      <c r="G17" s="97" t="s">
        <v>236</v>
      </c>
      <c r="H17" s="98" t="s">
        <v>248</v>
      </c>
      <c r="I17" s="98"/>
      <c r="J17" s="163">
        <v>7.8500000000000011E-3</v>
      </c>
      <c r="K17" s="98"/>
      <c r="L17" s="98"/>
      <c r="M17" s="163"/>
      <c r="N17" s="163"/>
      <c r="O17" s="99">
        <v>1</v>
      </c>
      <c r="P17" s="100">
        <v>65</v>
      </c>
      <c r="Q17" s="99">
        <v>2</v>
      </c>
      <c r="R17" s="164">
        <v>130</v>
      </c>
      <c r="S17" s="151"/>
      <c r="T17" s="167"/>
      <c r="U17" s="78" t="s">
        <v>69</v>
      </c>
      <c r="V17" s="152">
        <v>2</v>
      </c>
    </row>
    <row r="18" spans="1:24" ht="18" customHeight="1" x14ac:dyDescent="0.3">
      <c r="A18" s="96">
        <v>28</v>
      </c>
      <c r="B18" s="148" t="s">
        <v>432</v>
      </c>
      <c r="C18" s="166">
        <v>20</v>
      </c>
      <c r="D18" s="96" t="s">
        <v>120</v>
      </c>
      <c r="E18" s="96" t="s">
        <v>393</v>
      </c>
      <c r="F18" s="97" t="s">
        <v>385</v>
      </c>
      <c r="G18" s="97" t="s">
        <v>236</v>
      </c>
      <c r="H18" s="98" t="s">
        <v>248</v>
      </c>
      <c r="I18" s="98"/>
      <c r="J18" s="163">
        <v>7.8500000000000011E-3</v>
      </c>
      <c r="K18" s="98"/>
      <c r="L18" s="98"/>
      <c r="M18" s="163"/>
      <c r="N18" s="163"/>
      <c r="O18" s="99">
        <v>1</v>
      </c>
      <c r="P18" s="100">
        <v>65</v>
      </c>
      <c r="Q18" s="99">
        <v>1</v>
      </c>
      <c r="R18" s="164">
        <v>65</v>
      </c>
      <c r="S18" s="151"/>
      <c r="T18" s="167"/>
      <c r="U18" s="78" t="s">
        <v>69</v>
      </c>
      <c r="V18" s="152">
        <v>1</v>
      </c>
    </row>
    <row r="19" spans="1:24" ht="18" customHeight="1" x14ac:dyDescent="0.3">
      <c r="A19" s="96">
        <v>32</v>
      </c>
      <c r="B19" s="148" t="s">
        <v>432</v>
      </c>
      <c r="C19" s="166">
        <v>22</v>
      </c>
      <c r="D19" s="96" t="s">
        <v>120</v>
      </c>
      <c r="E19" s="96" t="s">
        <v>393</v>
      </c>
      <c r="F19" s="97" t="s">
        <v>385</v>
      </c>
      <c r="G19" s="97" t="s">
        <v>236</v>
      </c>
      <c r="H19" s="98" t="s">
        <v>248</v>
      </c>
      <c r="I19" s="98"/>
      <c r="J19" s="163">
        <v>7.8500000000000011E-3</v>
      </c>
      <c r="K19" s="98"/>
      <c r="L19" s="98"/>
      <c r="M19" s="163"/>
      <c r="N19" s="163"/>
      <c r="O19" s="99">
        <v>1</v>
      </c>
      <c r="P19" s="100">
        <v>65</v>
      </c>
      <c r="Q19" s="99">
        <v>1</v>
      </c>
      <c r="R19" s="164">
        <v>65</v>
      </c>
      <c r="S19" s="151"/>
      <c r="T19" s="167"/>
      <c r="U19" s="78" t="s">
        <v>69</v>
      </c>
      <c r="V19" s="152">
        <v>1</v>
      </c>
    </row>
    <row r="20" spans="1:24" ht="18" customHeight="1" thickBot="1" x14ac:dyDescent="0.35"/>
    <row r="21" spans="1:24" ht="18" customHeight="1" thickBot="1" x14ac:dyDescent="0.4">
      <c r="P21" s="102" t="s">
        <v>85</v>
      </c>
      <c r="R21" s="103">
        <f>SUM(R8:R20)</f>
        <v>1235</v>
      </c>
      <c r="T21" s="168"/>
      <c r="U21" s="104" t="s">
        <v>86</v>
      </c>
      <c r="V21" s="169">
        <f>SUBTOTAL(9,V8:V20)</f>
        <v>19</v>
      </c>
    </row>
    <row r="22" spans="1:24" ht="18" customHeight="1" thickTop="1" x14ac:dyDescent="0.3">
      <c r="W22" s="165"/>
      <c r="X22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topLeftCell="A13" zoomScaleNormal="100" workbookViewId="0">
      <selection activeCell="G22" sqref="G22"/>
    </sheetView>
  </sheetViews>
  <sheetFormatPr defaultRowHeight="18" customHeight="1" x14ac:dyDescent="0.3"/>
  <cols>
    <col min="1" max="1" width="4.5546875" customWidth="1"/>
    <col min="2" max="3" width="17.8867187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v>36</v>
      </c>
      <c r="B10" s="148" t="s">
        <v>306</v>
      </c>
      <c r="C10" s="166">
        <v>4</v>
      </c>
      <c r="D10" s="96" t="s">
        <v>124</v>
      </c>
      <c r="E10" s="175" t="s">
        <v>125</v>
      </c>
      <c r="F10" s="97" t="s">
        <v>282</v>
      </c>
      <c r="G10" s="97" t="s">
        <v>236</v>
      </c>
      <c r="H10" s="98" t="s">
        <v>249</v>
      </c>
      <c r="I10" s="98"/>
      <c r="J10" s="163"/>
      <c r="K10" s="98" t="s">
        <v>307</v>
      </c>
      <c r="L10" s="98"/>
      <c r="M10" s="163"/>
      <c r="N10" s="163"/>
      <c r="O10" s="99">
        <v>1</v>
      </c>
      <c r="P10" s="100">
        <v>125</v>
      </c>
      <c r="Q10" s="99">
        <v>1</v>
      </c>
      <c r="R10" s="164">
        <v>125</v>
      </c>
      <c r="S10" s="151"/>
      <c r="T10" s="151"/>
      <c r="U10" s="78" t="s">
        <v>157</v>
      </c>
      <c r="V10" s="106">
        <v>1</v>
      </c>
    </row>
    <row r="11" spans="1:22" ht="18" customHeight="1" x14ac:dyDescent="0.3">
      <c r="A11" s="96">
        <v>37</v>
      </c>
      <c r="B11" s="148" t="s">
        <v>306</v>
      </c>
      <c r="C11" s="166">
        <v>5</v>
      </c>
      <c r="D11" s="96" t="s">
        <v>124</v>
      </c>
      <c r="E11" s="175" t="s">
        <v>125</v>
      </c>
      <c r="F11" s="97" t="s">
        <v>282</v>
      </c>
      <c r="G11" s="97" t="s">
        <v>236</v>
      </c>
      <c r="H11" s="98" t="s">
        <v>283</v>
      </c>
      <c r="I11" s="98"/>
      <c r="J11" s="163"/>
      <c r="K11" s="98" t="s">
        <v>308</v>
      </c>
      <c r="L11" s="98"/>
      <c r="M11" s="163"/>
      <c r="N11" s="163"/>
      <c r="O11" s="99">
        <v>1</v>
      </c>
      <c r="P11" s="100">
        <v>125</v>
      </c>
      <c r="Q11" s="99">
        <v>1</v>
      </c>
      <c r="R11" s="164">
        <v>125</v>
      </c>
      <c r="S11" s="151"/>
      <c r="T11" s="151"/>
      <c r="U11" s="78" t="s">
        <v>157</v>
      </c>
      <c r="V11" s="106">
        <v>1</v>
      </c>
    </row>
    <row r="12" spans="1:22" ht="18" customHeight="1" x14ac:dyDescent="0.3">
      <c r="A12" s="96">
        <v>38</v>
      </c>
      <c r="B12" s="148" t="s">
        <v>306</v>
      </c>
      <c r="C12" s="166">
        <v>6</v>
      </c>
      <c r="D12" s="96" t="s">
        <v>124</v>
      </c>
      <c r="E12" s="175" t="s">
        <v>125</v>
      </c>
      <c r="F12" s="97" t="s">
        <v>282</v>
      </c>
      <c r="G12" s="97" t="s">
        <v>236</v>
      </c>
      <c r="H12" s="98" t="s">
        <v>249</v>
      </c>
      <c r="I12" s="98"/>
      <c r="J12" s="163"/>
      <c r="K12" s="98" t="s">
        <v>307</v>
      </c>
      <c r="L12" s="98"/>
      <c r="M12" s="163"/>
      <c r="N12" s="163"/>
      <c r="O12" s="99">
        <v>1</v>
      </c>
      <c r="P12" s="100">
        <v>125</v>
      </c>
      <c r="Q12" s="99">
        <v>1</v>
      </c>
      <c r="R12" s="164">
        <v>125</v>
      </c>
      <c r="S12" s="151"/>
      <c r="T12" s="151"/>
      <c r="U12" s="78" t="s">
        <v>157</v>
      </c>
      <c r="V12" s="106">
        <v>1</v>
      </c>
    </row>
    <row r="13" spans="1:22" ht="18" customHeight="1" x14ac:dyDescent="0.3">
      <c r="A13" s="96">
        <v>44</v>
      </c>
      <c r="B13" s="148" t="s">
        <v>306</v>
      </c>
      <c r="C13" s="166">
        <v>12</v>
      </c>
      <c r="D13" s="96" t="s">
        <v>124</v>
      </c>
      <c r="E13" s="175" t="s">
        <v>125</v>
      </c>
      <c r="F13" s="97" t="s">
        <v>282</v>
      </c>
      <c r="G13" s="97" t="s">
        <v>236</v>
      </c>
      <c r="H13" s="98" t="s">
        <v>249</v>
      </c>
      <c r="I13" s="98"/>
      <c r="J13" s="176"/>
      <c r="K13" s="98" t="s">
        <v>307</v>
      </c>
      <c r="L13" s="98"/>
      <c r="M13" s="163"/>
      <c r="N13" s="163"/>
      <c r="O13" s="99">
        <v>1</v>
      </c>
      <c r="P13" s="100">
        <v>125</v>
      </c>
      <c r="Q13" s="99">
        <v>1</v>
      </c>
      <c r="R13" s="164">
        <v>125</v>
      </c>
      <c r="S13" s="151"/>
      <c r="T13" s="151"/>
      <c r="U13" s="78" t="s">
        <v>157</v>
      </c>
      <c r="V13" s="106">
        <v>1</v>
      </c>
    </row>
    <row r="14" spans="1:22" ht="18" customHeight="1" x14ac:dyDescent="0.3">
      <c r="A14" s="96">
        <v>52</v>
      </c>
      <c r="B14" s="148" t="s">
        <v>306</v>
      </c>
      <c r="C14" s="166">
        <v>20</v>
      </c>
      <c r="D14" s="96" t="s">
        <v>124</v>
      </c>
      <c r="E14" s="175" t="s">
        <v>125</v>
      </c>
      <c r="F14" s="97" t="s">
        <v>282</v>
      </c>
      <c r="G14" s="97" t="s">
        <v>236</v>
      </c>
      <c r="H14" s="98" t="s">
        <v>249</v>
      </c>
      <c r="I14" s="98"/>
      <c r="J14" s="163"/>
      <c r="K14" s="98" t="s">
        <v>307</v>
      </c>
      <c r="L14" s="98"/>
      <c r="M14" s="163"/>
      <c r="N14" s="163"/>
      <c r="O14" s="99">
        <v>1</v>
      </c>
      <c r="P14" s="100">
        <v>125</v>
      </c>
      <c r="Q14" s="99">
        <v>1</v>
      </c>
      <c r="R14" s="164">
        <v>125</v>
      </c>
      <c r="S14" s="151"/>
      <c r="T14" s="151"/>
      <c r="U14" s="78" t="s">
        <v>157</v>
      </c>
      <c r="V14" s="106">
        <v>1</v>
      </c>
    </row>
    <row r="15" spans="1:22" ht="18" customHeight="1" x14ac:dyDescent="0.3">
      <c r="A15" s="96">
        <v>60</v>
      </c>
      <c r="B15" s="148" t="s">
        <v>309</v>
      </c>
      <c r="C15" s="166">
        <v>28</v>
      </c>
      <c r="D15" s="96" t="s">
        <v>124</v>
      </c>
      <c r="E15" s="175" t="s">
        <v>125</v>
      </c>
      <c r="F15" s="97" t="s">
        <v>282</v>
      </c>
      <c r="G15" s="97" t="s">
        <v>236</v>
      </c>
      <c r="H15" s="98" t="s">
        <v>249</v>
      </c>
      <c r="I15" s="98"/>
      <c r="J15" s="163"/>
      <c r="K15" s="98" t="s">
        <v>307</v>
      </c>
      <c r="L15" s="98"/>
      <c r="M15" s="163"/>
      <c r="N15" s="163"/>
      <c r="O15" s="99">
        <v>1</v>
      </c>
      <c r="P15" s="100">
        <v>125</v>
      </c>
      <c r="Q15" s="99">
        <v>1</v>
      </c>
      <c r="R15" s="164">
        <v>125</v>
      </c>
      <c r="S15" s="151"/>
      <c r="T15" s="151"/>
      <c r="U15" s="78" t="s">
        <v>157</v>
      </c>
      <c r="V15" s="106">
        <v>1</v>
      </c>
    </row>
    <row r="16" spans="1:22" ht="18" customHeight="1" x14ac:dyDescent="0.3">
      <c r="A16" s="96">
        <v>66</v>
      </c>
      <c r="B16" s="148" t="s">
        <v>309</v>
      </c>
      <c r="C16" s="166">
        <v>34</v>
      </c>
      <c r="D16" s="96" t="s">
        <v>124</v>
      </c>
      <c r="E16" s="175" t="s">
        <v>125</v>
      </c>
      <c r="F16" s="97" t="s">
        <v>282</v>
      </c>
      <c r="G16" s="97" t="s">
        <v>236</v>
      </c>
      <c r="H16" s="98" t="s">
        <v>249</v>
      </c>
      <c r="I16" s="98"/>
      <c r="J16" s="163"/>
      <c r="K16" s="98" t="s">
        <v>307</v>
      </c>
      <c r="L16" s="98"/>
      <c r="M16" s="163"/>
      <c r="N16" s="163"/>
      <c r="O16" s="99">
        <v>1</v>
      </c>
      <c r="P16" s="100">
        <v>125</v>
      </c>
      <c r="Q16" s="99">
        <v>1</v>
      </c>
      <c r="R16" s="164">
        <v>125</v>
      </c>
      <c r="S16" s="151"/>
      <c r="T16" s="151"/>
      <c r="U16" s="78" t="s">
        <v>157</v>
      </c>
      <c r="V16" s="106">
        <v>1</v>
      </c>
    </row>
    <row r="17" spans="1:22" ht="18" customHeight="1" x14ac:dyDescent="0.3">
      <c r="A17" s="96">
        <v>75</v>
      </c>
      <c r="B17" s="148" t="s">
        <v>309</v>
      </c>
      <c r="C17" s="166">
        <v>43</v>
      </c>
      <c r="D17" s="96" t="s">
        <v>124</v>
      </c>
      <c r="E17" s="175" t="s">
        <v>125</v>
      </c>
      <c r="F17" s="97" t="s">
        <v>282</v>
      </c>
      <c r="G17" s="97" t="s">
        <v>236</v>
      </c>
      <c r="H17" s="98" t="s">
        <v>249</v>
      </c>
      <c r="I17" s="98"/>
      <c r="J17" s="163"/>
      <c r="K17" s="98" t="s">
        <v>307</v>
      </c>
      <c r="L17" s="98"/>
      <c r="M17" s="163"/>
      <c r="N17" s="163"/>
      <c r="O17" s="99">
        <v>1</v>
      </c>
      <c r="P17" s="100">
        <v>125</v>
      </c>
      <c r="Q17" s="99">
        <v>1</v>
      </c>
      <c r="R17" s="164">
        <v>125</v>
      </c>
      <c r="S17" s="151"/>
      <c r="T17" s="151"/>
      <c r="U17" s="78" t="s">
        <v>157</v>
      </c>
      <c r="V17" s="106">
        <v>1</v>
      </c>
    </row>
    <row r="18" spans="1:22" ht="18" customHeight="1" x14ac:dyDescent="0.3">
      <c r="A18" s="96">
        <v>77</v>
      </c>
      <c r="B18" s="148" t="s">
        <v>309</v>
      </c>
      <c r="C18" s="166">
        <v>45</v>
      </c>
      <c r="D18" s="96" t="s">
        <v>124</v>
      </c>
      <c r="E18" s="175" t="s">
        <v>125</v>
      </c>
      <c r="F18" s="97" t="s">
        <v>282</v>
      </c>
      <c r="G18" s="97" t="s">
        <v>236</v>
      </c>
      <c r="H18" s="98" t="s">
        <v>249</v>
      </c>
      <c r="I18" s="98"/>
      <c r="J18" s="163"/>
      <c r="K18" s="98" t="s">
        <v>307</v>
      </c>
      <c r="L18" s="98"/>
      <c r="M18" s="163"/>
      <c r="N18" s="163"/>
      <c r="O18" s="99">
        <v>1</v>
      </c>
      <c r="P18" s="100">
        <v>125</v>
      </c>
      <c r="Q18" s="99">
        <v>1</v>
      </c>
      <c r="R18" s="164">
        <v>125</v>
      </c>
      <c r="S18" s="151"/>
      <c r="T18" s="151"/>
      <c r="U18" s="78" t="s">
        <v>157</v>
      </c>
      <c r="V18" s="106">
        <v>1</v>
      </c>
    </row>
    <row r="19" spans="1:22" ht="18" customHeight="1" x14ac:dyDescent="0.3">
      <c r="A19" s="96">
        <v>78</v>
      </c>
      <c r="B19" s="148" t="s">
        <v>309</v>
      </c>
      <c r="C19" s="166">
        <v>46</v>
      </c>
      <c r="D19" s="96" t="s">
        <v>124</v>
      </c>
      <c r="E19" s="175" t="s">
        <v>125</v>
      </c>
      <c r="F19" s="97" t="s">
        <v>282</v>
      </c>
      <c r="G19" s="97" t="s">
        <v>236</v>
      </c>
      <c r="H19" s="98" t="s">
        <v>249</v>
      </c>
      <c r="I19" s="98"/>
      <c r="J19" s="176"/>
      <c r="K19" s="98" t="s">
        <v>307</v>
      </c>
      <c r="L19" s="98"/>
      <c r="M19" s="163"/>
      <c r="N19" s="163"/>
      <c r="O19" s="99">
        <v>1</v>
      </c>
      <c r="P19" s="100">
        <v>125</v>
      </c>
      <c r="Q19" s="99">
        <v>1</v>
      </c>
      <c r="R19" s="164">
        <v>125</v>
      </c>
      <c r="S19" s="151"/>
      <c r="T19" s="151"/>
      <c r="U19" s="78" t="s">
        <v>157</v>
      </c>
      <c r="V19" s="106">
        <v>1</v>
      </c>
    </row>
    <row r="20" spans="1:22" ht="18" customHeight="1" x14ac:dyDescent="0.3">
      <c r="A20" s="96">
        <v>84</v>
      </c>
      <c r="B20" s="148" t="s">
        <v>309</v>
      </c>
      <c r="C20" s="166">
        <v>52</v>
      </c>
      <c r="D20" s="96" t="s">
        <v>124</v>
      </c>
      <c r="E20" s="175" t="s">
        <v>125</v>
      </c>
      <c r="F20" s="97" t="s">
        <v>282</v>
      </c>
      <c r="G20" s="97" t="s">
        <v>236</v>
      </c>
      <c r="H20" s="98" t="s">
        <v>283</v>
      </c>
      <c r="I20" s="98"/>
      <c r="J20" s="163"/>
      <c r="K20" s="98" t="s">
        <v>308</v>
      </c>
      <c r="L20" s="98"/>
      <c r="M20" s="163"/>
      <c r="N20" s="163"/>
      <c r="O20" s="99">
        <v>1</v>
      </c>
      <c r="P20" s="100">
        <v>125</v>
      </c>
      <c r="Q20" s="99">
        <v>1</v>
      </c>
      <c r="R20" s="164">
        <v>125</v>
      </c>
      <c r="S20" s="151"/>
      <c r="T20" s="151"/>
      <c r="U20" s="78" t="s">
        <v>157</v>
      </c>
      <c r="V20" s="106">
        <v>1</v>
      </c>
    </row>
    <row r="21" spans="1:22" ht="18" customHeight="1" x14ac:dyDescent="0.3">
      <c r="A21" s="96">
        <v>86</v>
      </c>
      <c r="B21" s="148" t="s">
        <v>311</v>
      </c>
      <c r="C21" s="166">
        <v>54</v>
      </c>
      <c r="D21" s="96" t="s">
        <v>124</v>
      </c>
      <c r="E21" s="175" t="s">
        <v>125</v>
      </c>
      <c r="F21" s="97" t="s">
        <v>282</v>
      </c>
      <c r="G21" s="97" t="s">
        <v>236</v>
      </c>
      <c r="H21" s="98" t="s">
        <v>249</v>
      </c>
      <c r="I21" s="98"/>
      <c r="J21" s="163"/>
      <c r="K21" s="98" t="s">
        <v>307</v>
      </c>
      <c r="L21" s="98"/>
      <c r="M21" s="163"/>
      <c r="N21" s="163"/>
      <c r="O21" s="99">
        <v>1</v>
      </c>
      <c r="P21" s="100">
        <v>125</v>
      </c>
      <c r="Q21" s="99">
        <v>1</v>
      </c>
      <c r="R21" s="164">
        <v>125</v>
      </c>
      <c r="S21" s="151"/>
      <c r="T21" s="151"/>
      <c r="U21" s="78" t="s">
        <v>157</v>
      </c>
      <c r="V21" s="106">
        <v>1</v>
      </c>
    </row>
    <row r="22" spans="1:22" ht="18" customHeight="1" x14ac:dyDescent="0.3">
      <c r="A22" s="96">
        <v>88</v>
      </c>
      <c r="B22" s="148" t="s">
        <v>311</v>
      </c>
      <c r="C22" s="166">
        <v>56</v>
      </c>
      <c r="D22" s="96" t="s">
        <v>124</v>
      </c>
      <c r="E22" s="175" t="s">
        <v>125</v>
      </c>
      <c r="F22" s="97" t="s">
        <v>282</v>
      </c>
      <c r="G22" s="97" t="s">
        <v>236</v>
      </c>
      <c r="H22" s="98" t="s">
        <v>283</v>
      </c>
      <c r="I22" s="98"/>
      <c r="J22" s="163"/>
      <c r="K22" s="98" t="s">
        <v>308</v>
      </c>
      <c r="L22" s="98"/>
      <c r="M22" s="163"/>
      <c r="N22" s="163"/>
      <c r="O22" s="99">
        <v>1</v>
      </c>
      <c r="P22" s="100">
        <v>125</v>
      </c>
      <c r="Q22" s="99">
        <v>1</v>
      </c>
      <c r="R22" s="164">
        <v>125</v>
      </c>
      <c r="S22" s="151"/>
      <c r="T22" s="151"/>
      <c r="U22" s="78" t="s">
        <v>157</v>
      </c>
      <c r="V22" s="106">
        <v>1</v>
      </c>
    </row>
    <row r="23" spans="1:22" ht="18" customHeight="1" x14ac:dyDescent="0.3">
      <c r="A23" s="96">
        <v>96</v>
      </c>
      <c r="B23" s="148" t="s">
        <v>311</v>
      </c>
      <c r="C23" s="166">
        <v>64</v>
      </c>
      <c r="D23" s="96" t="s">
        <v>124</v>
      </c>
      <c r="E23" s="175" t="s">
        <v>125</v>
      </c>
      <c r="F23" s="97" t="s">
        <v>282</v>
      </c>
      <c r="G23" s="97" t="s">
        <v>236</v>
      </c>
      <c r="H23" s="98" t="s">
        <v>249</v>
      </c>
      <c r="I23" s="98"/>
      <c r="J23" s="163"/>
      <c r="K23" s="98" t="s">
        <v>307</v>
      </c>
      <c r="L23" s="98"/>
      <c r="M23" s="163"/>
      <c r="N23" s="163"/>
      <c r="O23" s="99">
        <v>1</v>
      </c>
      <c r="P23" s="100">
        <v>125</v>
      </c>
      <c r="Q23" s="99">
        <v>1</v>
      </c>
      <c r="R23" s="164">
        <v>125</v>
      </c>
      <c r="S23" s="151"/>
      <c r="T23" s="151"/>
      <c r="U23" s="78" t="s">
        <v>157</v>
      </c>
      <c r="V23" s="106">
        <v>1</v>
      </c>
    </row>
    <row r="24" spans="1:22" ht="18" customHeight="1" x14ac:dyDescent="0.3">
      <c r="A24" s="96">
        <v>106</v>
      </c>
      <c r="B24" s="148" t="s">
        <v>311</v>
      </c>
      <c r="C24" s="166">
        <v>74</v>
      </c>
      <c r="D24" s="96" t="s">
        <v>124</v>
      </c>
      <c r="E24" s="175" t="s">
        <v>125</v>
      </c>
      <c r="F24" s="97" t="s">
        <v>282</v>
      </c>
      <c r="G24" s="97" t="s">
        <v>236</v>
      </c>
      <c r="H24" s="98" t="s">
        <v>249</v>
      </c>
      <c r="I24" s="98"/>
      <c r="J24" s="163"/>
      <c r="K24" s="98" t="s">
        <v>307</v>
      </c>
      <c r="L24" s="33"/>
      <c r="M24" s="33"/>
      <c r="N24" s="163"/>
      <c r="O24" s="99">
        <v>1</v>
      </c>
      <c r="P24" s="100">
        <v>125</v>
      </c>
      <c r="Q24" s="99">
        <v>1</v>
      </c>
      <c r="R24" s="164">
        <v>125</v>
      </c>
      <c r="S24" s="151"/>
      <c r="T24" s="151"/>
      <c r="U24" s="78" t="s">
        <v>157</v>
      </c>
      <c r="V24" s="106">
        <v>1</v>
      </c>
    </row>
    <row r="25" spans="1:22" ht="18" customHeight="1" x14ac:dyDescent="0.3">
      <c r="A25" s="96">
        <v>107</v>
      </c>
      <c r="B25" s="148" t="s">
        <v>311</v>
      </c>
      <c r="C25" s="166">
        <v>75</v>
      </c>
      <c r="D25" s="96" t="s">
        <v>124</v>
      </c>
      <c r="E25" s="175" t="s">
        <v>125</v>
      </c>
      <c r="F25" s="97" t="s">
        <v>282</v>
      </c>
      <c r="G25" s="97" t="s">
        <v>236</v>
      </c>
      <c r="H25" s="98" t="s">
        <v>283</v>
      </c>
      <c r="I25" s="98"/>
      <c r="J25" s="163"/>
      <c r="K25" s="98" t="s">
        <v>308</v>
      </c>
      <c r="L25" s="98"/>
      <c r="M25" s="163"/>
      <c r="N25" s="163"/>
      <c r="O25" s="99">
        <v>1</v>
      </c>
      <c r="P25" s="100">
        <v>125</v>
      </c>
      <c r="Q25" s="99">
        <v>1</v>
      </c>
      <c r="R25" s="164">
        <v>125</v>
      </c>
      <c r="S25" s="151"/>
      <c r="T25" s="151"/>
      <c r="U25" s="78" t="s">
        <v>157</v>
      </c>
      <c r="V25" s="106">
        <v>1</v>
      </c>
    </row>
    <row r="26" spans="1:22" ht="18" customHeight="1" x14ac:dyDescent="0.3">
      <c r="A26" s="96">
        <v>108</v>
      </c>
      <c r="B26" s="148" t="s">
        <v>311</v>
      </c>
      <c r="C26" s="166">
        <v>76</v>
      </c>
      <c r="D26" s="96" t="s">
        <v>124</v>
      </c>
      <c r="E26" s="175" t="s">
        <v>125</v>
      </c>
      <c r="F26" s="97" t="s">
        <v>282</v>
      </c>
      <c r="G26" s="97" t="s">
        <v>236</v>
      </c>
      <c r="H26" s="98" t="s">
        <v>283</v>
      </c>
      <c r="I26" s="98"/>
      <c r="J26" s="176"/>
      <c r="K26" s="98" t="s">
        <v>308</v>
      </c>
      <c r="L26" s="98"/>
      <c r="M26" s="163"/>
      <c r="N26" s="163"/>
      <c r="O26" s="99">
        <v>1</v>
      </c>
      <c r="P26" s="100">
        <v>125</v>
      </c>
      <c r="Q26" s="99">
        <v>1</v>
      </c>
      <c r="R26" s="164">
        <v>125</v>
      </c>
      <c r="S26" s="151"/>
      <c r="T26" s="151"/>
      <c r="U26" s="78" t="s">
        <v>157</v>
      </c>
      <c r="V26" s="106">
        <v>1</v>
      </c>
    </row>
    <row r="29" spans="1:22" ht="18" customHeight="1" x14ac:dyDescent="0.3">
      <c r="A29" s="96">
        <v>6</v>
      </c>
      <c r="B29" s="148" t="s">
        <v>427</v>
      </c>
      <c r="C29" s="166">
        <v>6</v>
      </c>
      <c r="D29" s="96" t="s">
        <v>133</v>
      </c>
      <c r="E29" s="96" t="s">
        <v>402</v>
      </c>
      <c r="F29" s="97" t="s">
        <v>405</v>
      </c>
      <c r="G29" s="97" t="s">
        <v>236</v>
      </c>
      <c r="H29" s="98" t="s">
        <v>249</v>
      </c>
      <c r="I29" s="98"/>
      <c r="J29" s="163"/>
      <c r="K29" s="98" t="s">
        <v>307</v>
      </c>
      <c r="L29" s="98"/>
      <c r="M29" s="163"/>
      <c r="N29" s="163"/>
      <c r="O29" s="99">
        <v>2</v>
      </c>
      <c r="P29" s="100">
        <v>125</v>
      </c>
      <c r="Q29" s="99">
        <v>1</v>
      </c>
      <c r="R29" s="164">
        <v>250</v>
      </c>
      <c r="S29" s="151"/>
      <c r="T29" s="167"/>
      <c r="U29" s="78" t="s">
        <v>69</v>
      </c>
      <c r="V29" s="152">
        <v>2</v>
      </c>
    </row>
    <row r="30" spans="1:22" ht="18" customHeight="1" x14ac:dyDescent="0.3">
      <c r="A30" s="96">
        <v>23</v>
      </c>
      <c r="B30" s="148" t="s">
        <v>428</v>
      </c>
      <c r="C30" s="166">
        <v>19</v>
      </c>
      <c r="D30" s="96" t="s">
        <v>187</v>
      </c>
      <c r="E30" s="96" t="s">
        <v>399</v>
      </c>
      <c r="F30" s="97" t="s">
        <v>280</v>
      </c>
      <c r="G30" s="97" t="s">
        <v>236</v>
      </c>
      <c r="H30" s="98" t="s">
        <v>249</v>
      </c>
      <c r="I30" s="98"/>
      <c r="J30" s="183"/>
      <c r="K30" s="98" t="s">
        <v>307</v>
      </c>
      <c r="L30" s="98"/>
      <c r="M30" s="163"/>
      <c r="N30" s="163"/>
      <c r="O30" s="99">
        <v>1</v>
      </c>
      <c r="P30" s="100">
        <v>125</v>
      </c>
      <c r="Q30" s="99">
        <v>2</v>
      </c>
      <c r="R30" s="164">
        <v>250</v>
      </c>
      <c r="S30" s="151"/>
      <c r="T30" s="167"/>
      <c r="U30" s="78" t="s">
        <v>69</v>
      </c>
      <c r="V30" s="152">
        <v>2</v>
      </c>
    </row>
    <row r="31" spans="1:22" ht="18" customHeight="1" thickBot="1" x14ac:dyDescent="0.35"/>
    <row r="32" spans="1:22" ht="18" customHeight="1" thickBot="1" x14ac:dyDescent="0.4">
      <c r="P32" s="102" t="s">
        <v>85</v>
      </c>
      <c r="R32" s="103">
        <f>SUM(R8:R31)</f>
        <v>2625</v>
      </c>
      <c r="T32" s="168"/>
      <c r="U32" s="104" t="s">
        <v>86</v>
      </c>
      <c r="V32" s="169">
        <f>SUBTOTAL(9,V8:V31)</f>
        <v>21</v>
      </c>
    </row>
    <row r="33" spans="23:24" ht="18" customHeight="1" thickTop="1" x14ac:dyDescent="0.3">
      <c r="W33" s="165"/>
      <c r="X33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"/>
  <sheetViews>
    <sheetView zoomScaleNormal="100" workbookViewId="0">
      <selection activeCell="G12" sqref="G12"/>
    </sheetView>
  </sheetViews>
  <sheetFormatPr defaultRowHeight="18" customHeight="1" x14ac:dyDescent="0.3"/>
  <cols>
    <col min="1" max="1" width="4.5546875" customWidth="1"/>
    <col min="2" max="3" width="16.8867187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3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3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3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3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3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3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3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3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32" s="165" customFormat="1" ht="18" customHeight="1" x14ac:dyDescent="0.3">
      <c r="A10" s="96">
        <v>73</v>
      </c>
      <c r="B10" s="148" t="s">
        <v>309</v>
      </c>
      <c r="C10" s="166">
        <v>41</v>
      </c>
      <c r="D10" s="96" t="s">
        <v>124</v>
      </c>
      <c r="E10" s="175" t="s">
        <v>125</v>
      </c>
      <c r="F10" s="97" t="s">
        <v>282</v>
      </c>
      <c r="G10" s="97" t="s">
        <v>236</v>
      </c>
      <c r="H10" s="98" t="s">
        <v>307</v>
      </c>
      <c r="I10" s="98"/>
      <c r="J10" s="163"/>
      <c r="K10" s="98" t="s">
        <v>310</v>
      </c>
      <c r="L10" s="98"/>
      <c r="M10" s="163"/>
      <c r="N10" s="163"/>
      <c r="O10" s="99">
        <v>2</v>
      </c>
      <c r="P10" s="100">
        <v>250</v>
      </c>
      <c r="Q10" s="99">
        <v>1</v>
      </c>
      <c r="R10" s="164">
        <v>500</v>
      </c>
      <c r="S10" s="151"/>
      <c r="T10" s="151"/>
      <c r="U10" s="78" t="s">
        <v>157</v>
      </c>
      <c r="V10" s="106">
        <v>2</v>
      </c>
      <c r="W10"/>
      <c r="X10"/>
      <c r="Y10"/>
      <c r="Z10"/>
      <c r="AA10"/>
      <c r="AB10"/>
      <c r="AC10"/>
      <c r="AD10"/>
      <c r="AE10"/>
      <c r="AF10"/>
    </row>
    <row r="11" spans="1:32" s="165" customFormat="1" ht="18" customHeight="1" x14ac:dyDescent="0.3">
      <c r="A11" s="96">
        <v>87</v>
      </c>
      <c r="B11" s="148" t="s">
        <v>311</v>
      </c>
      <c r="C11" s="166">
        <v>55</v>
      </c>
      <c r="D11" s="96" t="s">
        <v>124</v>
      </c>
      <c r="E11" s="175" t="s">
        <v>125</v>
      </c>
      <c r="F11" s="97" t="s">
        <v>282</v>
      </c>
      <c r="G11" s="97" t="s">
        <v>236</v>
      </c>
      <c r="H11" s="98" t="s">
        <v>307</v>
      </c>
      <c r="I11" s="98"/>
      <c r="J11" s="163"/>
      <c r="K11" s="98" t="s">
        <v>310</v>
      </c>
      <c r="L11" s="98"/>
      <c r="M11" s="163"/>
      <c r="N11" s="163"/>
      <c r="O11" s="99">
        <v>1</v>
      </c>
      <c r="P11" s="100">
        <v>250</v>
      </c>
      <c r="Q11" s="99">
        <v>1</v>
      </c>
      <c r="R11" s="164">
        <v>250</v>
      </c>
      <c r="S11" s="151"/>
      <c r="T11" s="151"/>
      <c r="U11" s="78" t="s">
        <v>157</v>
      </c>
      <c r="V11" s="106">
        <v>1</v>
      </c>
      <c r="W11"/>
      <c r="X11"/>
      <c r="Y11"/>
      <c r="Z11"/>
      <c r="AA11"/>
      <c r="AB11"/>
      <c r="AC11"/>
      <c r="AD11"/>
      <c r="AE11"/>
      <c r="AF11"/>
    </row>
    <row r="14" spans="1:32" ht="18" customHeight="1" thickBot="1" x14ac:dyDescent="0.35"/>
    <row r="15" spans="1:32" ht="18" customHeight="1" thickBot="1" x14ac:dyDescent="0.4">
      <c r="P15" s="102" t="s">
        <v>85</v>
      </c>
      <c r="R15" s="103">
        <f>SUM(R8:R14)</f>
        <v>750</v>
      </c>
      <c r="T15" s="168"/>
      <c r="U15" s="104" t="s">
        <v>86</v>
      </c>
      <c r="V15" s="169">
        <f>SUBTOTAL(9,V8:V14)</f>
        <v>3</v>
      </c>
    </row>
    <row r="16" spans="1:32" ht="18" customHeight="1" thickTop="1" x14ac:dyDescent="0.3">
      <c r="W16" s="165"/>
      <c r="X16" s="165"/>
    </row>
  </sheetData>
  <autoFilter ref="A8:W13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70"/>
  <sheetViews>
    <sheetView topLeftCell="A108" zoomScale="80" zoomScaleNormal="80" workbookViewId="0">
      <selection activeCell="Z124" sqref="Y124:Z124"/>
    </sheetView>
  </sheetViews>
  <sheetFormatPr defaultRowHeight="18" customHeight="1" x14ac:dyDescent="0.3"/>
  <cols>
    <col min="1" max="1" width="4.5546875" customWidth="1"/>
    <col min="2" max="3" width="16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hidden="1" customWidth="1"/>
    <col min="9" max="10" width="7.6640625" hidden="1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45"/>
      <c r="B7" s="45"/>
      <c r="C7" s="45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58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v>6</v>
      </c>
      <c r="B10" s="148" t="s">
        <v>154</v>
      </c>
      <c r="C10" s="166">
        <v>5</v>
      </c>
      <c r="D10" s="96" t="s">
        <v>129</v>
      </c>
      <c r="E10" s="96" t="s">
        <v>155</v>
      </c>
      <c r="F10" s="97" t="s">
        <v>131</v>
      </c>
      <c r="G10" s="97" t="s">
        <v>152</v>
      </c>
      <c r="H10" s="98"/>
      <c r="I10" s="98"/>
      <c r="J10" s="163"/>
      <c r="K10" s="98">
        <v>0.15</v>
      </c>
      <c r="L10" s="98">
        <v>0.15</v>
      </c>
      <c r="M10" s="163">
        <v>2.2499999999999999E-2</v>
      </c>
      <c r="N10" s="163"/>
      <c r="O10" s="99">
        <v>2</v>
      </c>
      <c r="P10" s="100">
        <v>50</v>
      </c>
      <c r="Q10" s="99">
        <v>1</v>
      </c>
      <c r="R10" s="164">
        <v>100</v>
      </c>
      <c r="S10" s="151" t="s">
        <v>156</v>
      </c>
      <c r="T10" s="167"/>
      <c r="U10" s="78" t="s">
        <v>157</v>
      </c>
      <c r="V10" s="152">
        <v>2</v>
      </c>
    </row>
    <row r="11" spans="1:22" ht="18" customHeight="1" x14ac:dyDescent="0.3">
      <c r="A11" s="96">
        <v>9</v>
      </c>
      <c r="B11" s="148" t="s">
        <v>154</v>
      </c>
      <c r="C11" s="166">
        <v>7</v>
      </c>
      <c r="D11" s="96" t="s">
        <v>129</v>
      </c>
      <c r="E11" s="96" t="s">
        <v>155</v>
      </c>
      <c r="F11" s="97" t="s">
        <v>131</v>
      </c>
      <c r="G11" s="97" t="s">
        <v>151</v>
      </c>
      <c r="H11" s="98"/>
      <c r="I11" s="98"/>
      <c r="J11" s="163"/>
      <c r="K11" s="98">
        <v>0.2</v>
      </c>
      <c r="L11" s="98">
        <v>0.2</v>
      </c>
      <c r="M11" s="163">
        <v>4.0000000000000008E-2</v>
      </c>
      <c r="N11" s="163">
        <v>2.9509375000000004E-2</v>
      </c>
      <c r="O11" s="99">
        <v>2</v>
      </c>
      <c r="P11" s="100">
        <v>50</v>
      </c>
      <c r="Q11" s="99">
        <v>1</v>
      </c>
      <c r="R11" s="164">
        <v>100</v>
      </c>
      <c r="S11" s="151" t="s">
        <v>153</v>
      </c>
      <c r="T11" s="167"/>
      <c r="U11" s="78" t="s">
        <v>157</v>
      </c>
      <c r="V11" s="152">
        <v>2</v>
      </c>
    </row>
    <row r="12" spans="1:22" ht="18" customHeight="1" x14ac:dyDescent="0.3">
      <c r="A12" s="96">
        <v>12</v>
      </c>
      <c r="B12" s="148" t="s">
        <v>154</v>
      </c>
      <c r="C12" s="166">
        <v>9</v>
      </c>
      <c r="D12" s="96" t="s">
        <v>129</v>
      </c>
      <c r="E12" s="96" t="s">
        <v>155</v>
      </c>
      <c r="F12" s="97" t="s">
        <v>158</v>
      </c>
      <c r="G12" s="97" t="s">
        <v>151</v>
      </c>
      <c r="H12" s="98"/>
      <c r="I12" s="98"/>
      <c r="J12" s="163"/>
      <c r="K12" s="98">
        <v>0.2</v>
      </c>
      <c r="L12" s="98">
        <v>0.2</v>
      </c>
      <c r="M12" s="163">
        <v>4.0000000000000008E-2</v>
      </c>
      <c r="N12" s="163">
        <v>2.9509375000000004E-2</v>
      </c>
      <c r="O12" s="99">
        <v>2</v>
      </c>
      <c r="P12" s="100">
        <v>50</v>
      </c>
      <c r="Q12" s="99">
        <v>1</v>
      </c>
      <c r="R12" s="164">
        <v>100</v>
      </c>
      <c r="S12" s="151" t="s">
        <v>153</v>
      </c>
      <c r="T12" s="167"/>
      <c r="U12" s="78" t="s">
        <v>157</v>
      </c>
      <c r="V12" s="152">
        <v>2</v>
      </c>
    </row>
    <row r="13" spans="1:22" ht="18" customHeight="1" x14ac:dyDescent="0.3">
      <c r="A13" s="96">
        <v>17</v>
      </c>
      <c r="B13" s="148" t="s">
        <v>154</v>
      </c>
      <c r="C13" s="166">
        <v>13</v>
      </c>
      <c r="D13" s="96" t="s">
        <v>129</v>
      </c>
      <c r="E13" s="96" t="s">
        <v>155</v>
      </c>
      <c r="F13" s="97" t="s">
        <v>158</v>
      </c>
      <c r="G13" s="97" t="s">
        <v>152</v>
      </c>
      <c r="H13" s="98"/>
      <c r="I13" s="98"/>
      <c r="J13" s="163"/>
      <c r="K13" s="98">
        <v>0.15</v>
      </c>
      <c r="L13" s="98">
        <v>0.17</v>
      </c>
      <c r="M13" s="163">
        <v>2.5500000000000002E-2</v>
      </c>
      <c r="N13" s="163"/>
      <c r="O13" s="99">
        <v>2</v>
      </c>
      <c r="P13" s="100">
        <v>50</v>
      </c>
      <c r="Q13" s="99">
        <v>1</v>
      </c>
      <c r="R13" s="164">
        <v>100</v>
      </c>
      <c r="S13" s="151" t="s">
        <v>156</v>
      </c>
      <c r="T13" s="167"/>
      <c r="U13" s="78" t="s">
        <v>157</v>
      </c>
      <c r="V13" s="152">
        <v>2</v>
      </c>
    </row>
    <row r="14" spans="1:22" ht="18" customHeight="1" x14ac:dyDescent="0.3">
      <c r="A14" s="96">
        <v>20</v>
      </c>
      <c r="B14" s="148" t="s">
        <v>154</v>
      </c>
      <c r="C14" s="166">
        <v>15</v>
      </c>
      <c r="D14" s="96" t="s">
        <v>129</v>
      </c>
      <c r="E14" s="96" t="s">
        <v>155</v>
      </c>
      <c r="F14" s="97" t="s">
        <v>158</v>
      </c>
      <c r="G14" s="97" t="s">
        <v>151</v>
      </c>
      <c r="H14" s="98"/>
      <c r="I14" s="98"/>
      <c r="J14" s="163"/>
      <c r="K14" s="98">
        <v>0.2</v>
      </c>
      <c r="L14" s="98">
        <v>0.25</v>
      </c>
      <c r="M14" s="163">
        <v>0.05</v>
      </c>
      <c r="N14" s="163">
        <v>3.9509374999999999E-2</v>
      </c>
      <c r="O14" s="99">
        <v>2</v>
      </c>
      <c r="P14" s="100">
        <v>50</v>
      </c>
      <c r="Q14" s="99">
        <v>1</v>
      </c>
      <c r="R14" s="164">
        <v>100</v>
      </c>
      <c r="S14" s="151" t="s">
        <v>153</v>
      </c>
      <c r="U14" s="78" t="s">
        <v>157</v>
      </c>
      <c r="V14" s="152">
        <v>2</v>
      </c>
    </row>
    <row r="15" spans="1:22" ht="18" customHeight="1" x14ac:dyDescent="0.3">
      <c r="A15" s="96">
        <v>29</v>
      </c>
      <c r="B15" s="148" t="s">
        <v>154</v>
      </c>
      <c r="C15" s="166">
        <v>22</v>
      </c>
      <c r="D15" s="96" t="s">
        <v>129</v>
      </c>
      <c r="E15" s="96" t="s">
        <v>155</v>
      </c>
      <c r="F15" s="97" t="s">
        <v>159</v>
      </c>
      <c r="G15" s="97" t="s">
        <v>152</v>
      </c>
      <c r="H15" s="98"/>
      <c r="I15" s="98"/>
      <c r="J15" s="163"/>
      <c r="K15" s="98">
        <v>0.15</v>
      </c>
      <c r="L15" s="98">
        <v>0.2</v>
      </c>
      <c r="M15" s="163">
        <v>0.03</v>
      </c>
      <c r="N15" s="163"/>
      <c r="O15" s="99">
        <v>2</v>
      </c>
      <c r="P15" s="100">
        <v>50</v>
      </c>
      <c r="Q15" s="99">
        <v>1</v>
      </c>
      <c r="R15" s="164">
        <v>100</v>
      </c>
      <c r="S15" s="151" t="s">
        <v>156</v>
      </c>
      <c r="T15" s="167"/>
      <c r="U15" s="78" t="s">
        <v>157</v>
      </c>
      <c r="V15" s="152">
        <v>2</v>
      </c>
    </row>
    <row r="16" spans="1:22" ht="18" customHeight="1" x14ac:dyDescent="0.3">
      <c r="A16" s="96">
        <v>21</v>
      </c>
      <c r="B16" s="148" t="s">
        <v>160</v>
      </c>
      <c r="C16" s="166">
        <v>17</v>
      </c>
      <c r="D16" s="96" t="s">
        <v>82</v>
      </c>
      <c r="E16" s="96" t="s">
        <v>161</v>
      </c>
      <c r="F16" s="97" t="s">
        <v>162</v>
      </c>
      <c r="G16" s="97" t="s">
        <v>150</v>
      </c>
      <c r="H16" s="98"/>
      <c r="I16" s="98"/>
      <c r="J16" s="163"/>
      <c r="K16" s="98">
        <v>0.1</v>
      </c>
      <c r="L16" s="98">
        <v>0.4</v>
      </c>
      <c r="M16" s="163">
        <v>4.0000000000000008E-2</v>
      </c>
      <c r="N16" s="163"/>
      <c r="O16" s="99">
        <v>2</v>
      </c>
      <c r="P16" s="100">
        <v>50</v>
      </c>
      <c r="Q16" s="99">
        <v>1</v>
      </c>
      <c r="R16" s="164">
        <v>100</v>
      </c>
      <c r="S16" s="151" t="s">
        <v>156</v>
      </c>
      <c r="T16" s="167"/>
      <c r="U16" s="78" t="s">
        <v>157</v>
      </c>
      <c r="V16" s="152">
        <v>2</v>
      </c>
    </row>
    <row r="17" spans="1:22" ht="18" customHeight="1" x14ac:dyDescent="0.3">
      <c r="A17" s="96">
        <v>23</v>
      </c>
      <c r="B17" s="148" t="s">
        <v>160</v>
      </c>
      <c r="C17" s="166">
        <v>18</v>
      </c>
      <c r="D17" s="96" t="s">
        <v>82</v>
      </c>
      <c r="E17" s="96" t="s">
        <v>161</v>
      </c>
      <c r="F17" s="97" t="s">
        <v>162</v>
      </c>
      <c r="G17" s="97" t="s">
        <v>151</v>
      </c>
      <c r="H17" s="98"/>
      <c r="I17" s="98"/>
      <c r="J17" s="163"/>
      <c r="K17" s="98">
        <v>0.25</v>
      </c>
      <c r="L17" s="98">
        <v>0.5</v>
      </c>
      <c r="M17" s="163">
        <v>0.125</v>
      </c>
      <c r="N17" s="163">
        <v>4.4999999999999984E-2</v>
      </c>
      <c r="O17" s="99">
        <v>2</v>
      </c>
      <c r="P17" s="100">
        <v>50</v>
      </c>
      <c r="Q17" s="99">
        <v>1</v>
      </c>
      <c r="R17" s="164">
        <v>100</v>
      </c>
      <c r="S17" s="151" t="s">
        <v>153</v>
      </c>
      <c r="T17" s="167"/>
      <c r="U17" s="78" t="s">
        <v>157</v>
      </c>
      <c r="V17" s="152">
        <v>2</v>
      </c>
    </row>
    <row r="18" spans="1:22" ht="18" customHeight="1" x14ac:dyDescent="0.3">
      <c r="A18" s="96">
        <v>16</v>
      </c>
      <c r="B18" s="148" t="s">
        <v>163</v>
      </c>
      <c r="C18" s="166">
        <v>37</v>
      </c>
      <c r="D18" s="96" t="s">
        <v>82</v>
      </c>
      <c r="E18" s="96" t="s">
        <v>161</v>
      </c>
      <c r="F18" s="97" t="s">
        <v>162</v>
      </c>
      <c r="G18" s="97" t="s">
        <v>150</v>
      </c>
      <c r="H18" s="98"/>
      <c r="I18" s="98"/>
      <c r="J18" s="163"/>
      <c r="K18" s="98">
        <v>0.09</v>
      </c>
      <c r="L18" s="98">
        <v>0.16</v>
      </c>
      <c r="M18" s="163">
        <v>1.44E-2</v>
      </c>
      <c r="N18" s="163"/>
      <c r="O18" s="99">
        <v>2</v>
      </c>
      <c r="P18" s="100">
        <v>50</v>
      </c>
      <c r="Q18" s="99">
        <v>1</v>
      </c>
      <c r="R18" s="164">
        <v>100</v>
      </c>
      <c r="S18" s="151" t="s">
        <v>156</v>
      </c>
      <c r="T18" s="167"/>
      <c r="U18" s="78" t="s">
        <v>157</v>
      </c>
      <c r="V18" s="152">
        <v>2</v>
      </c>
    </row>
    <row r="19" spans="1:22" ht="18" customHeight="1" x14ac:dyDescent="0.3">
      <c r="A19" s="96">
        <v>17</v>
      </c>
      <c r="B19" s="148" t="s">
        <v>163</v>
      </c>
      <c r="C19" s="166">
        <v>38</v>
      </c>
      <c r="D19" s="96" t="s">
        <v>82</v>
      </c>
      <c r="E19" s="96" t="s">
        <v>161</v>
      </c>
      <c r="F19" s="97" t="s">
        <v>162</v>
      </c>
      <c r="G19" s="97" t="s">
        <v>152</v>
      </c>
      <c r="H19" s="98"/>
      <c r="I19" s="98"/>
      <c r="J19" s="163"/>
      <c r="K19" s="98">
        <v>0.15</v>
      </c>
      <c r="L19" s="98">
        <v>0.15</v>
      </c>
      <c r="M19" s="163">
        <v>2.2499999999999999E-2</v>
      </c>
      <c r="N19" s="163"/>
      <c r="O19" s="99">
        <v>2</v>
      </c>
      <c r="P19" s="100">
        <v>50</v>
      </c>
      <c r="Q19" s="99">
        <v>1</v>
      </c>
      <c r="R19" s="164">
        <v>100</v>
      </c>
      <c r="S19" s="151" t="s">
        <v>156</v>
      </c>
      <c r="T19" s="167"/>
      <c r="U19" s="78" t="s">
        <v>157</v>
      </c>
      <c r="V19" s="152">
        <v>2</v>
      </c>
    </row>
    <row r="22" spans="1:22" ht="18" customHeight="1" x14ac:dyDescent="0.3">
      <c r="A22" s="96">
        <v>1</v>
      </c>
      <c r="B22" s="174" t="s">
        <v>242</v>
      </c>
      <c r="C22" s="175"/>
      <c r="D22" s="175" t="s">
        <v>72</v>
      </c>
      <c r="E22" s="175" t="s">
        <v>243</v>
      </c>
      <c r="F22" s="97" t="s">
        <v>71</v>
      </c>
      <c r="G22" s="97" t="s">
        <v>244</v>
      </c>
      <c r="H22" s="98"/>
      <c r="I22" s="98"/>
      <c r="J22" s="163"/>
      <c r="K22" s="98">
        <v>0.15</v>
      </c>
      <c r="L22" s="98">
        <v>0.15</v>
      </c>
      <c r="M22" s="163">
        <v>2.2499999999999999E-2</v>
      </c>
      <c r="N22" s="163">
        <v>2.2499999999999999E-2</v>
      </c>
      <c r="O22" s="99">
        <v>2</v>
      </c>
      <c r="P22" s="100">
        <v>50</v>
      </c>
      <c r="Q22" s="99">
        <v>1</v>
      </c>
      <c r="R22" s="164">
        <v>100</v>
      </c>
      <c r="S22" s="151"/>
      <c r="T22" s="151"/>
      <c r="U22" s="78" t="s">
        <v>67</v>
      </c>
      <c r="V22" s="106">
        <v>2</v>
      </c>
    </row>
    <row r="23" spans="1:22" ht="18" customHeight="1" x14ac:dyDescent="0.3">
      <c r="A23" s="96">
        <v>2</v>
      </c>
      <c r="B23" s="174" t="s">
        <v>242</v>
      </c>
      <c r="C23" s="175"/>
      <c r="D23" s="175" t="s">
        <v>72</v>
      </c>
      <c r="E23" s="175" t="s">
        <v>243</v>
      </c>
      <c r="F23" s="97" t="s">
        <v>71</v>
      </c>
      <c r="G23" s="97" t="s">
        <v>244</v>
      </c>
      <c r="H23" s="98"/>
      <c r="I23" s="98"/>
      <c r="J23" s="163"/>
      <c r="K23" s="98">
        <v>0.3</v>
      </c>
      <c r="L23" s="98">
        <v>0.15</v>
      </c>
      <c r="M23" s="163">
        <v>4.4999999999999998E-2</v>
      </c>
      <c r="N23" s="163">
        <v>4.4999999999999998E-2</v>
      </c>
      <c r="O23" s="99">
        <v>2</v>
      </c>
      <c r="P23" s="100">
        <v>50</v>
      </c>
      <c r="Q23" s="99">
        <v>1</v>
      </c>
      <c r="R23" s="164">
        <v>100</v>
      </c>
      <c r="S23" s="151"/>
      <c r="T23" s="151"/>
      <c r="U23" s="78" t="s">
        <v>67</v>
      </c>
      <c r="V23" s="106">
        <v>2</v>
      </c>
    </row>
    <row r="24" spans="1:22" ht="18" customHeight="1" x14ac:dyDescent="0.3">
      <c r="A24" s="96">
        <v>5</v>
      </c>
      <c r="B24" s="174" t="s">
        <v>245</v>
      </c>
      <c r="C24" s="175"/>
      <c r="D24" s="175" t="s">
        <v>73</v>
      </c>
      <c r="E24" s="175" t="s">
        <v>246</v>
      </c>
      <c r="F24" s="97" t="s">
        <v>74</v>
      </c>
      <c r="G24" s="97" t="s">
        <v>151</v>
      </c>
      <c r="H24" s="98"/>
      <c r="I24" s="98"/>
      <c r="J24" s="163"/>
      <c r="K24" s="98" t="s">
        <v>249</v>
      </c>
      <c r="L24" s="98"/>
      <c r="M24" s="163">
        <v>1.7662500000000001E-2</v>
      </c>
      <c r="N24" s="163">
        <v>1.6460664999999999E-2</v>
      </c>
      <c r="O24" s="99">
        <v>2</v>
      </c>
      <c r="P24" s="100">
        <v>50</v>
      </c>
      <c r="Q24" s="99">
        <v>1</v>
      </c>
      <c r="R24" s="164">
        <v>100</v>
      </c>
      <c r="S24" s="151"/>
      <c r="T24" s="151"/>
      <c r="U24" s="78" t="s">
        <v>67</v>
      </c>
      <c r="V24" s="106">
        <v>2</v>
      </c>
    </row>
    <row r="25" spans="1:22" ht="18" customHeight="1" x14ac:dyDescent="0.3">
      <c r="A25" s="96">
        <v>29</v>
      </c>
      <c r="B25" s="174" t="s">
        <v>261</v>
      </c>
      <c r="C25" s="175"/>
      <c r="D25" s="175" t="s">
        <v>80</v>
      </c>
      <c r="E25" s="175" t="s">
        <v>260</v>
      </c>
      <c r="F25" s="97" t="s">
        <v>75</v>
      </c>
      <c r="G25" s="97" t="s">
        <v>151</v>
      </c>
      <c r="H25" s="98"/>
      <c r="I25" s="98"/>
      <c r="J25" s="163"/>
      <c r="K25" s="98" t="s">
        <v>249</v>
      </c>
      <c r="L25" s="98"/>
      <c r="M25" s="163">
        <v>1.7662499999999998E-2</v>
      </c>
      <c r="N25" s="163">
        <v>1.6681249999999995E-2</v>
      </c>
      <c r="O25" s="99">
        <v>2</v>
      </c>
      <c r="P25" s="100">
        <v>50</v>
      </c>
      <c r="Q25" s="99">
        <v>1</v>
      </c>
      <c r="R25" s="164">
        <v>100</v>
      </c>
      <c r="S25" s="151" t="s">
        <v>153</v>
      </c>
      <c r="T25" s="151"/>
      <c r="U25" s="78" t="s">
        <v>69</v>
      </c>
      <c r="V25" s="106">
        <v>2</v>
      </c>
    </row>
    <row r="26" spans="1:22" ht="18" customHeight="1" x14ac:dyDescent="0.3">
      <c r="A26" s="96">
        <v>29</v>
      </c>
      <c r="B26" s="174" t="s">
        <v>268</v>
      </c>
      <c r="C26" s="175"/>
      <c r="D26" s="175" t="s">
        <v>70</v>
      </c>
      <c r="E26" s="175" t="s">
        <v>266</v>
      </c>
      <c r="F26" s="97" t="s">
        <v>263</v>
      </c>
      <c r="G26" s="97" t="s">
        <v>151</v>
      </c>
      <c r="H26" s="98"/>
      <c r="I26" s="98"/>
      <c r="J26" s="163"/>
      <c r="K26" s="98" t="s">
        <v>248</v>
      </c>
      <c r="L26" s="98"/>
      <c r="M26" s="163">
        <v>7.8500000000000011E-3</v>
      </c>
      <c r="N26" s="163">
        <v>6.8687500000000007E-3</v>
      </c>
      <c r="O26" s="99">
        <v>2</v>
      </c>
      <c r="P26" s="100">
        <v>50</v>
      </c>
      <c r="Q26" s="99">
        <v>1</v>
      </c>
      <c r="R26" s="164">
        <v>100</v>
      </c>
      <c r="S26" s="151" t="s">
        <v>153</v>
      </c>
      <c r="T26" s="151"/>
      <c r="U26" s="78" t="s">
        <v>69</v>
      </c>
      <c r="V26" s="106">
        <v>2</v>
      </c>
    </row>
    <row r="27" spans="1:22" ht="18" customHeight="1" x14ac:dyDescent="0.3">
      <c r="A27" s="96">
        <v>20</v>
      </c>
      <c r="B27" s="174" t="s">
        <v>272</v>
      </c>
      <c r="C27" s="175"/>
      <c r="D27" s="175" t="s">
        <v>82</v>
      </c>
      <c r="E27" s="175" t="s">
        <v>273</v>
      </c>
      <c r="F27" s="97" t="s">
        <v>83</v>
      </c>
      <c r="G27" s="97" t="s">
        <v>151</v>
      </c>
      <c r="H27" s="98"/>
      <c r="I27" s="98"/>
      <c r="J27" s="163"/>
      <c r="K27" s="98">
        <v>0.15</v>
      </c>
      <c r="L27" s="98">
        <v>0.2</v>
      </c>
      <c r="M27" s="163">
        <v>0.03</v>
      </c>
      <c r="N27" s="163">
        <v>2.80375E-2</v>
      </c>
      <c r="O27" s="99">
        <v>2</v>
      </c>
      <c r="P27" s="100">
        <v>50</v>
      </c>
      <c r="Q27" s="99">
        <v>1</v>
      </c>
      <c r="R27" s="164">
        <v>100</v>
      </c>
      <c r="S27" s="151" t="s">
        <v>153</v>
      </c>
      <c r="T27" s="151"/>
      <c r="U27" s="78" t="s">
        <v>67</v>
      </c>
      <c r="V27" s="106">
        <v>2</v>
      </c>
    </row>
    <row r="30" spans="1:22" ht="18" customHeight="1" x14ac:dyDescent="0.3">
      <c r="A30" s="96">
        <v>2</v>
      </c>
      <c r="B30" s="148" t="s">
        <v>409</v>
      </c>
      <c r="C30" s="166">
        <v>21</v>
      </c>
      <c r="D30" s="96" t="s">
        <v>120</v>
      </c>
      <c r="E30" s="96" t="s">
        <v>410</v>
      </c>
      <c r="F30" s="97" t="s">
        <v>411</v>
      </c>
      <c r="G30" s="97" t="s">
        <v>151</v>
      </c>
      <c r="H30" s="98"/>
      <c r="I30" s="98"/>
      <c r="J30" s="163"/>
      <c r="K30" s="98">
        <v>0.25</v>
      </c>
      <c r="L30" s="98">
        <v>0.35</v>
      </c>
      <c r="M30" s="163">
        <v>8.7499999999999994E-2</v>
      </c>
      <c r="N30" s="163">
        <v>4.7499999999999987E-2</v>
      </c>
      <c r="O30" s="99">
        <v>1</v>
      </c>
      <c r="P30" s="100">
        <v>50</v>
      </c>
      <c r="Q30" s="99">
        <v>1</v>
      </c>
      <c r="R30" s="164">
        <v>50</v>
      </c>
      <c r="S30" s="151" t="s">
        <v>153</v>
      </c>
      <c r="T30" s="167"/>
      <c r="U30" s="78" t="s">
        <v>69</v>
      </c>
      <c r="V30" s="152">
        <v>1</v>
      </c>
    </row>
    <row r="31" spans="1:22" ht="18" customHeight="1" x14ac:dyDescent="0.3">
      <c r="A31" s="96">
        <v>7</v>
      </c>
      <c r="B31" s="148" t="s">
        <v>409</v>
      </c>
      <c r="C31" s="166">
        <v>25</v>
      </c>
      <c r="D31" s="96" t="s">
        <v>120</v>
      </c>
      <c r="E31" s="96" t="s">
        <v>410</v>
      </c>
      <c r="F31" s="97" t="s">
        <v>411</v>
      </c>
      <c r="G31" s="97" t="s">
        <v>151</v>
      </c>
      <c r="H31" s="98"/>
      <c r="I31" s="98"/>
      <c r="J31" s="163"/>
      <c r="K31" s="98">
        <v>0.15</v>
      </c>
      <c r="L31" s="98">
        <v>0.4</v>
      </c>
      <c r="M31" s="163">
        <v>0.06</v>
      </c>
      <c r="N31" s="163">
        <v>4.4999999999999998E-2</v>
      </c>
      <c r="O31" s="99">
        <v>1</v>
      </c>
      <c r="P31" s="100">
        <v>50</v>
      </c>
      <c r="Q31" s="99">
        <v>1</v>
      </c>
      <c r="R31" s="164">
        <v>50</v>
      </c>
      <c r="S31" s="151" t="s">
        <v>153</v>
      </c>
      <c r="T31" s="167"/>
      <c r="U31" s="78" t="s">
        <v>69</v>
      </c>
      <c r="V31" s="152">
        <v>1</v>
      </c>
    </row>
    <row r="32" spans="1:22" ht="18" customHeight="1" x14ac:dyDescent="0.3">
      <c r="A32" s="96">
        <v>9</v>
      </c>
      <c r="B32" s="148" t="s">
        <v>409</v>
      </c>
      <c r="C32" s="166">
        <v>26</v>
      </c>
      <c r="D32" s="96" t="s">
        <v>120</v>
      </c>
      <c r="E32" s="96" t="s">
        <v>410</v>
      </c>
      <c r="F32" s="97" t="s">
        <v>411</v>
      </c>
      <c r="G32" s="97" t="s">
        <v>151</v>
      </c>
      <c r="H32" s="98"/>
      <c r="I32" s="98"/>
      <c r="J32" s="163"/>
      <c r="K32" s="98">
        <v>0.25</v>
      </c>
      <c r="L32" s="98">
        <v>0.3</v>
      </c>
      <c r="M32" s="163">
        <v>7.4999999999999997E-2</v>
      </c>
      <c r="N32" s="163">
        <v>3.4999999999999989E-2</v>
      </c>
      <c r="O32" s="99">
        <v>1</v>
      </c>
      <c r="P32" s="100">
        <v>50</v>
      </c>
      <c r="Q32" s="99">
        <v>1</v>
      </c>
      <c r="R32" s="164">
        <v>50</v>
      </c>
      <c r="S32" s="151" t="s">
        <v>153</v>
      </c>
      <c r="T32" s="167"/>
      <c r="U32" s="78" t="s">
        <v>69</v>
      </c>
      <c r="V32" s="152">
        <v>1</v>
      </c>
    </row>
    <row r="33" spans="1:32" ht="18" customHeight="1" x14ac:dyDescent="0.3">
      <c r="A33" s="96">
        <v>2</v>
      </c>
      <c r="B33" s="148" t="s">
        <v>424</v>
      </c>
      <c r="C33" s="166">
        <v>7</v>
      </c>
      <c r="D33" s="96" t="s">
        <v>133</v>
      </c>
      <c r="E33" s="96" t="s">
        <v>425</v>
      </c>
      <c r="F33" s="97" t="s">
        <v>404</v>
      </c>
      <c r="G33" s="97" t="s">
        <v>151</v>
      </c>
      <c r="H33" s="98"/>
      <c r="I33" s="98"/>
      <c r="J33" s="163"/>
      <c r="K33" s="98">
        <v>0.25</v>
      </c>
      <c r="L33" s="98">
        <v>0.3</v>
      </c>
      <c r="M33" s="163">
        <v>7.4999999999999997E-2</v>
      </c>
      <c r="N33" s="163">
        <v>3.4999999999999989E-2</v>
      </c>
      <c r="O33" s="99">
        <v>2</v>
      </c>
      <c r="P33" s="100">
        <v>50</v>
      </c>
      <c r="Q33" s="99">
        <v>1</v>
      </c>
      <c r="R33" s="164">
        <v>100</v>
      </c>
      <c r="S33" s="151" t="s">
        <v>153</v>
      </c>
      <c r="T33" s="167"/>
      <c r="U33" s="78" t="s">
        <v>69</v>
      </c>
      <c r="V33" s="152">
        <v>2</v>
      </c>
    </row>
    <row r="34" spans="1:32" ht="18" customHeight="1" x14ac:dyDescent="0.3">
      <c r="A34" s="96">
        <v>4</v>
      </c>
      <c r="B34" s="148" t="s">
        <v>424</v>
      </c>
      <c r="C34" s="166">
        <v>8</v>
      </c>
      <c r="D34" s="96" t="s">
        <v>133</v>
      </c>
      <c r="E34" s="96" t="s">
        <v>425</v>
      </c>
      <c r="F34" s="97" t="s">
        <v>404</v>
      </c>
      <c r="G34" s="97" t="s">
        <v>151</v>
      </c>
      <c r="H34" s="98"/>
      <c r="I34" s="98"/>
      <c r="J34" s="163"/>
      <c r="K34" s="98">
        <v>0.3</v>
      </c>
      <c r="L34" s="98">
        <v>0.3</v>
      </c>
      <c r="M34" s="163">
        <v>0.09</v>
      </c>
      <c r="N34" s="163">
        <v>4.9999999999999989E-2</v>
      </c>
      <c r="O34" s="99">
        <v>2</v>
      </c>
      <c r="P34" s="100">
        <v>50</v>
      </c>
      <c r="Q34" s="99">
        <v>1</v>
      </c>
      <c r="R34" s="164">
        <v>100</v>
      </c>
      <c r="S34" s="151" t="s">
        <v>153</v>
      </c>
      <c r="T34" s="106"/>
      <c r="U34" s="78" t="s">
        <v>69</v>
      </c>
      <c r="V34" s="152">
        <v>2</v>
      </c>
    </row>
    <row r="35" spans="1:32" ht="18" customHeight="1" x14ac:dyDescent="0.3">
      <c r="A35" s="96">
        <v>8</v>
      </c>
      <c r="B35" s="148" t="s">
        <v>424</v>
      </c>
      <c r="C35" s="166">
        <v>24</v>
      </c>
      <c r="D35" s="96" t="s">
        <v>133</v>
      </c>
      <c r="E35" s="96" t="s">
        <v>425</v>
      </c>
      <c r="F35" s="97" t="s">
        <v>406</v>
      </c>
      <c r="G35" s="97" t="s">
        <v>151</v>
      </c>
      <c r="H35" s="98"/>
      <c r="I35" s="98"/>
      <c r="J35" s="163"/>
      <c r="K35" s="98">
        <v>0.38</v>
      </c>
      <c r="L35" s="98">
        <v>0.38</v>
      </c>
      <c r="M35" s="163">
        <v>0.1444</v>
      </c>
      <c r="N35" s="163">
        <v>5.4400000000000004E-2</v>
      </c>
      <c r="O35" s="99">
        <v>2</v>
      </c>
      <c r="P35" s="100">
        <v>50</v>
      </c>
      <c r="Q35" s="99">
        <v>1</v>
      </c>
      <c r="R35" s="164">
        <v>100</v>
      </c>
      <c r="S35" s="151" t="s">
        <v>153</v>
      </c>
      <c r="T35" s="167"/>
      <c r="U35" s="78" t="s">
        <v>69</v>
      </c>
      <c r="V35" s="152">
        <v>2</v>
      </c>
    </row>
    <row r="36" spans="1:32" ht="18" customHeight="1" x14ac:dyDescent="0.3">
      <c r="A36" s="96">
        <v>17</v>
      </c>
      <c r="B36" s="148" t="s">
        <v>432</v>
      </c>
      <c r="C36" s="166">
        <v>13</v>
      </c>
      <c r="D36" s="96" t="s">
        <v>120</v>
      </c>
      <c r="E36" s="96" t="s">
        <v>393</v>
      </c>
      <c r="F36" s="97" t="s">
        <v>385</v>
      </c>
      <c r="G36" s="97" t="s">
        <v>151</v>
      </c>
      <c r="H36" s="98"/>
      <c r="I36" s="98"/>
      <c r="J36" s="183"/>
      <c r="K36" s="98">
        <v>0.2</v>
      </c>
      <c r="L36" s="98">
        <v>0.3</v>
      </c>
      <c r="M36" s="163">
        <v>0.06</v>
      </c>
      <c r="N36" s="163">
        <v>5.2149999999999995E-2</v>
      </c>
      <c r="O36" s="99">
        <v>1</v>
      </c>
      <c r="P36" s="100">
        <v>50</v>
      </c>
      <c r="Q36" s="99">
        <v>1</v>
      </c>
      <c r="R36" s="164">
        <v>50</v>
      </c>
      <c r="S36" s="151"/>
      <c r="T36" s="167"/>
      <c r="U36" s="78" t="s">
        <v>69</v>
      </c>
      <c r="V36" s="152">
        <v>1</v>
      </c>
    </row>
    <row r="37" spans="1:32" ht="18" customHeight="1" x14ac:dyDescent="0.3">
      <c r="A37" s="96">
        <v>19</v>
      </c>
      <c r="B37" s="148" t="s">
        <v>432</v>
      </c>
      <c r="C37" s="166">
        <v>14</v>
      </c>
      <c r="D37" s="96" t="s">
        <v>120</v>
      </c>
      <c r="E37" s="96" t="s">
        <v>393</v>
      </c>
      <c r="F37" s="97" t="s">
        <v>385</v>
      </c>
      <c r="G37" s="97" t="s">
        <v>151</v>
      </c>
      <c r="H37" s="98"/>
      <c r="I37" s="98"/>
      <c r="J37" s="163"/>
      <c r="K37" s="98">
        <v>0.15</v>
      </c>
      <c r="L37" s="98">
        <v>0.2</v>
      </c>
      <c r="M37" s="163">
        <v>0.03</v>
      </c>
      <c r="N37" s="163">
        <v>2.80375E-2</v>
      </c>
      <c r="O37" s="99">
        <v>1</v>
      </c>
      <c r="P37" s="100">
        <v>50</v>
      </c>
      <c r="Q37" s="99">
        <v>1</v>
      </c>
      <c r="R37" s="164">
        <v>50</v>
      </c>
      <c r="S37" s="151"/>
      <c r="T37" s="167"/>
      <c r="U37" s="78" t="s">
        <v>69</v>
      </c>
      <c r="V37" s="152">
        <v>1</v>
      </c>
    </row>
    <row r="38" spans="1:32" ht="18" customHeight="1" x14ac:dyDescent="0.3">
      <c r="A38" s="96">
        <v>25</v>
      </c>
      <c r="B38" s="148" t="s">
        <v>432</v>
      </c>
      <c r="C38" s="166">
        <v>18</v>
      </c>
      <c r="D38" s="96" t="s">
        <v>120</v>
      </c>
      <c r="E38" s="96" t="s">
        <v>393</v>
      </c>
      <c r="F38" s="97" t="s">
        <v>385</v>
      </c>
      <c r="G38" s="97" t="s">
        <v>151</v>
      </c>
      <c r="H38" s="98"/>
      <c r="I38" s="98"/>
      <c r="J38" s="163"/>
      <c r="K38" s="98">
        <v>0.1</v>
      </c>
      <c r="L38" s="98">
        <v>0.25</v>
      </c>
      <c r="M38" s="163">
        <v>2.5000000000000001E-2</v>
      </c>
      <c r="N38" s="163">
        <v>2.0584375000000002E-2</v>
      </c>
      <c r="O38" s="99">
        <v>1</v>
      </c>
      <c r="P38" s="100">
        <v>50</v>
      </c>
      <c r="Q38" s="99">
        <v>1</v>
      </c>
      <c r="R38" s="164">
        <v>50</v>
      </c>
      <c r="S38" s="151"/>
      <c r="T38" s="167"/>
      <c r="U38" s="78" t="s">
        <v>69</v>
      </c>
      <c r="V38" s="152">
        <v>1</v>
      </c>
    </row>
    <row r="39" spans="1:32" ht="18" customHeight="1" x14ac:dyDescent="0.3">
      <c r="A39" s="96">
        <v>27</v>
      </c>
      <c r="B39" s="148" t="s">
        <v>432</v>
      </c>
      <c r="C39" s="166">
        <v>19</v>
      </c>
      <c r="D39" s="96" t="s">
        <v>120</v>
      </c>
      <c r="E39" s="96" t="s">
        <v>393</v>
      </c>
      <c r="F39" s="97" t="s">
        <v>385</v>
      </c>
      <c r="G39" s="97" t="s">
        <v>151</v>
      </c>
      <c r="H39" s="98"/>
      <c r="I39" s="98"/>
      <c r="J39" s="163"/>
      <c r="K39" s="98">
        <v>0.1</v>
      </c>
      <c r="L39" s="98">
        <v>0.25</v>
      </c>
      <c r="M39" s="163">
        <v>2.5000000000000001E-2</v>
      </c>
      <c r="N39" s="163">
        <v>2.0584375000000002E-2</v>
      </c>
      <c r="O39" s="99">
        <v>1</v>
      </c>
      <c r="P39" s="100">
        <v>50</v>
      </c>
      <c r="Q39" s="99">
        <v>1</v>
      </c>
      <c r="R39" s="164">
        <v>50</v>
      </c>
      <c r="S39" s="151"/>
      <c r="T39" s="167"/>
      <c r="U39" s="78" t="s">
        <v>69</v>
      </c>
      <c r="V39" s="152">
        <v>1</v>
      </c>
    </row>
    <row r="40" spans="1:32" ht="18" customHeight="1" x14ac:dyDescent="0.3">
      <c r="A40" s="96">
        <v>29</v>
      </c>
      <c r="B40" s="148" t="s">
        <v>432</v>
      </c>
      <c r="C40" s="166">
        <v>20</v>
      </c>
      <c r="D40" s="96" t="s">
        <v>120</v>
      </c>
      <c r="E40" s="96" t="s">
        <v>393</v>
      </c>
      <c r="F40" s="97" t="s">
        <v>385</v>
      </c>
      <c r="G40" s="97" t="s">
        <v>151</v>
      </c>
      <c r="H40" s="98"/>
      <c r="I40" s="98"/>
      <c r="J40" s="183"/>
      <c r="K40" s="98">
        <v>0.2</v>
      </c>
      <c r="L40" s="98">
        <v>0.3</v>
      </c>
      <c r="M40" s="163">
        <v>0.06</v>
      </c>
      <c r="N40" s="163">
        <v>5.2149999999999995E-2</v>
      </c>
      <c r="O40" s="99">
        <v>1</v>
      </c>
      <c r="P40" s="100">
        <v>50</v>
      </c>
      <c r="Q40" s="99">
        <v>1</v>
      </c>
      <c r="R40" s="164">
        <v>50</v>
      </c>
      <c r="S40" s="151"/>
      <c r="T40" s="167"/>
      <c r="U40" s="78" t="s">
        <v>69</v>
      </c>
      <c r="V40" s="152">
        <v>1</v>
      </c>
    </row>
    <row r="41" spans="1:32" ht="18" customHeight="1" x14ac:dyDescent="0.3">
      <c r="A41" s="96">
        <v>31</v>
      </c>
      <c r="B41" s="148" t="s">
        <v>432</v>
      </c>
      <c r="C41" s="166">
        <v>21</v>
      </c>
      <c r="D41" s="96" t="s">
        <v>120</v>
      </c>
      <c r="E41" s="96" t="s">
        <v>393</v>
      </c>
      <c r="F41" s="97" t="s">
        <v>385</v>
      </c>
      <c r="G41" s="97" t="s">
        <v>151</v>
      </c>
      <c r="H41" s="98"/>
      <c r="I41" s="98"/>
      <c r="J41" s="163"/>
      <c r="K41" s="98">
        <v>0.1</v>
      </c>
      <c r="L41" s="98">
        <v>0.1</v>
      </c>
      <c r="M41" s="163">
        <v>1.0000000000000002E-2</v>
      </c>
      <c r="N41" s="163">
        <v>8.0375000000000012E-3</v>
      </c>
      <c r="O41" s="99">
        <v>1</v>
      </c>
      <c r="P41" s="100">
        <v>50</v>
      </c>
      <c r="Q41" s="99">
        <v>1</v>
      </c>
      <c r="R41" s="164">
        <v>50</v>
      </c>
      <c r="S41" s="151"/>
      <c r="T41" s="167"/>
      <c r="U41" s="78" t="s">
        <v>69</v>
      </c>
      <c r="V41" s="152">
        <v>1</v>
      </c>
    </row>
    <row r="42" spans="1:32" ht="18" customHeight="1" thickBot="1" x14ac:dyDescent="0.35"/>
    <row r="43" spans="1:32" ht="18" customHeight="1" thickBot="1" x14ac:dyDescent="0.4">
      <c r="N43" s="102" t="s">
        <v>164</v>
      </c>
      <c r="P43" s="102"/>
      <c r="R43" s="103">
        <f>SUM(R9:R42)</f>
        <v>2350</v>
      </c>
      <c r="T43" s="168"/>
      <c r="U43" s="104"/>
      <c r="V43" s="169">
        <f>SUM(V9:V42)</f>
        <v>47</v>
      </c>
    </row>
    <row r="44" spans="1:32" ht="18" customHeight="1" thickTop="1" x14ac:dyDescent="0.3"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</row>
    <row r="47" spans="1:32" ht="18" customHeight="1" x14ac:dyDescent="0.3">
      <c r="A47" s="96">
        <v>4</v>
      </c>
      <c r="B47" s="148" t="s">
        <v>154</v>
      </c>
      <c r="C47" s="166">
        <v>3</v>
      </c>
      <c r="D47" s="96" t="s">
        <v>129</v>
      </c>
      <c r="E47" s="96" t="s">
        <v>155</v>
      </c>
      <c r="F47" s="97" t="s">
        <v>131</v>
      </c>
      <c r="G47" s="97" t="s">
        <v>151</v>
      </c>
      <c r="H47" s="98"/>
      <c r="I47" s="98"/>
      <c r="J47" s="163"/>
      <c r="K47" s="98">
        <v>0.3</v>
      </c>
      <c r="L47" s="98">
        <v>0.4</v>
      </c>
      <c r="M47" s="163">
        <v>0.12</v>
      </c>
      <c r="N47" s="163">
        <v>9.9509375000000011E-2</v>
      </c>
      <c r="O47" s="99">
        <v>2</v>
      </c>
      <c r="P47" s="100">
        <v>95</v>
      </c>
      <c r="Q47" s="99">
        <v>1</v>
      </c>
      <c r="R47" s="164">
        <v>190</v>
      </c>
      <c r="S47" s="151" t="s">
        <v>153</v>
      </c>
      <c r="T47" s="167"/>
      <c r="U47" s="78" t="s">
        <v>157</v>
      </c>
      <c r="V47" s="152">
        <v>2</v>
      </c>
    </row>
    <row r="48" spans="1:32" ht="18" customHeight="1" x14ac:dyDescent="0.3">
      <c r="A48" s="96">
        <v>16</v>
      </c>
      <c r="B48" s="148" t="s">
        <v>154</v>
      </c>
      <c r="C48" s="166">
        <v>12</v>
      </c>
      <c r="D48" s="96" t="s">
        <v>129</v>
      </c>
      <c r="E48" s="96" t="s">
        <v>155</v>
      </c>
      <c r="F48" s="97" t="s">
        <v>158</v>
      </c>
      <c r="G48" s="97" t="s">
        <v>151</v>
      </c>
      <c r="H48" s="98"/>
      <c r="I48" s="98"/>
      <c r="J48" s="163"/>
      <c r="K48" s="98">
        <v>0.3</v>
      </c>
      <c r="L48" s="98">
        <v>0.6</v>
      </c>
      <c r="M48" s="163">
        <v>0.18</v>
      </c>
      <c r="N48" s="163">
        <v>8.9509374999999988E-2</v>
      </c>
      <c r="O48" s="99">
        <v>2</v>
      </c>
      <c r="P48" s="100">
        <v>95</v>
      </c>
      <c r="Q48" s="99">
        <v>1</v>
      </c>
      <c r="R48" s="164">
        <v>190</v>
      </c>
      <c r="S48" s="151" t="s">
        <v>153</v>
      </c>
      <c r="T48" s="167"/>
      <c r="U48" s="78" t="s">
        <v>157</v>
      </c>
      <c r="V48" s="152">
        <v>2</v>
      </c>
    </row>
    <row r="49" spans="1:22" ht="18" customHeight="1" x14ac:dyDescent="0.3">
      <c r="A49" s="96">
        <v>24</v>
      </c>
      <c r="B49" s="148" t="s">
        <v>154</v>
      </c>
      <c r="C49" s="166">
        <v>18</v>
      </c>
      <c r="D49" s="96" t="s">
        <v>129</v>
      </c>
      <c r="E49" s="96" t="s">
        <v>155</v>
      </c>
      <c r="F49" s="97" t="s">
        <v>159</v>
      </c>
      <c r="G49" s="97" t="s">
        <v>151</v>
      </c>
      <c r="H49" s="98"/>
      <c r="I49" s="98"/>
      <c r="J49" s="163"/>
      <c r="K49" s="98">
        <v>0.3</v>
      </c>
      <c r="L49" s="98">
        <v>0.48</v>
      </c>
      <c r="M49" s="163">
        <v>0.14399999999999999</v>
      </c>
      <c r="N49" s="163">
        <v>6.3999999999999974E-2</v>
      </c>
      <c r="O49" s="99">
        <v>2</v>
      </c>
      <c r="P49" s="100">
        <v>95</v>
      </c>
      <c r="Q49" s="99">
        <v>1</v>
      </c>
      <c r="R49" s="164">
        <v>190</v>
      </c>
      <c r="S49" s="151" t="s">
        <v>153</v>
      </c>
      <c r="T49" s="167"/>
      <c r="U49" s="78" t="s">
        <v>157</v>
      </c>
      <c r="V49" s="152">
        <v>2</v>
      </c>
    </row>
    <row r="50" spans="1:22" ht="18" customHeight="1" x14ac:dyDescent="0.3">
      <c r="A50" s="96">
        <v>26</v>
      </c>
      <c r="B50" s="148" t="s">
        <v>154</v>
      </c>
      <c r="C50" s="166">
        <v>19</v>
      </c>
      <c r="D50" s="96" t="s">
        <v>129</v>
      </c>
      <c r="E50" s="96" t="s">
        <v>155</v>
      </c>
      <c r="F50" s="97" t="s">
        <v>159</v>
      </c>
      <c r="G50" s="97" t="s">
        <v>151</v>
      </c>
      <c r="H50" s="98"/>
      <c r="I50" s="98"/>
      <c r="J50" s="163"/>
      <c r="K50" s="98">
        <v>0.3</v>
      </c>
      <c r="L50" s="98">
        <v>0.48</v>
      </c>
      <c r="M50" s="163">
        <v>0.14399999999999999</v>
      </c>
      <c r="N50" s="163">
        <v>6.3999999999999974E-2</v>
      </c>
      <c r="O50" s="99">
        <v>2</v>
      </c>
      <c r="P50" s="100">
        <v>95</v>
      </c>
      <c r="Q50" s="99">
        <v>1</v>
      </c>
      <c r="R50" s="164">
        <v>190</v>
      </c>
      <c r="S50" s="151" t="s">
        <v>153</v>
      </c>
      <c r="U50" s="78" t="s">
        <v>157</v>
      </c>
      <c r="V50" s="152">
        <v>2</v>
      </c>
    </row>
    <row r="51" spans="1:22" ht="18" customHeight="1" x14ac:dyDescent="0.3">
      <c r="A51" s="96">
        <v>10</v>
      </c>
      <c r="B51" s="148" t="s">
        <v>160</v>
      </c>
      <c r="C51" s="166">
        <v>8</v>
      </c>
      <c r="D51" s="96" t="s">
        <v>82</v>
      </c>
      <c r="E51" s="96" t="s">
        <v>161</v>
      </c>
      <c r="F51" s="97" t="s">
        <v>162</v>
      </c>
      <c r="G51" s="97" t="s">
        <v>151</v>
      </c>
      <c r="H51" s="98"/>
      <c r="I51" s="98"/>
      <c r="J51" s="163"/>
      <c r="K51" s="98">
        <v>0.45</v>
      </c>
      <c r="L51" s="98">
        <v>0.45</v>
      </c>
      <c r="M51" s="163">
        <v>0.20250000000000001</v>
      </c>
      <c r="N51" s="163">
        <v>8.0000000000000029E-2</v>
      </c>
      <c r="O51" s="99">
        <v>2</v>
      </c>
      <c r="P51" s="100">
        <v>95</v>
      </c>
      <c r="Q51" s="99">
        <v>1</v>
      </c>
      <c r="R51" s="164">
        <v>190</v>
      </c>
      <c r="S51" s="151" t="s">
        <v>153</v>
      </c>
      <c r="T51" s="167"/>
      <c r="U51" s="78" t="s">
        <v>157</v>
      </c>
      <c r="V51" s="152">
        <v>2</v>
      </c>
    </row>
    <row r="54" spans="1:22" ht="18" customHeight="1" x14ac:dyDescent="0.3">
      <c r="A54" s="96">
        <v>2</v>
      </c>
      <c r="B54" s="174" t="s">
        <v>245</v>
      </c>
      <c r="C54" s="174"/>
      <c r="D54" s="175" t="s">
        <v>73</v>
      </c>
      <c r="E54" s="175" t="s">
        <v>246</v>
      </c>
      <c r="F54" s="97" t="s">
        <v>247</v>
      </c>
      <c r="G54" s="97" t="s">
        <v>151</v>
      </c>
      <c r="H54" s="98"/>
      <c r="I54" s="98"/>
      <c r="J54" s="163"/>
      <c r="K54" s="98">
        <v>0.35</v>
      </c>
      <c r="L54" s="98">
        <v>0.2</v>
      </c>
      <c r="M54" s="163">
        <v>6.9999999999999993E-2</v>
      </c>
      <c r="N54" s="163">
        <v>6.214999999999999E-2</v>
      </c>
      <c r="O54" s="99">
        <v>2</v>
      </c>
      <c r="P54" s="100">
        <v>95</v>
      </c>
      <c r="Q54" s="99">
        <v>1</v>
      </c>
      <c r="R54" s="164">
        <v>190</v>
      </c>
      <c r="S54" s="151"/>
      <c r="T54" s="151"/>
      <c r="U54" s="78" t="s">
        <v>67</v>
      </c>
      <c r="V54" s="106">
        <v>2</v>
      </c>
    </row>
    <row r="55" spans="1:22" ht="18" customHeight="1" x14ac:dyDescent="0.3">
      <c r="A55" s="96">
        <v>8</v>
      </c>
      <c r="B55" s="174" t="s">
        <v>245</v>
      </c>
      <c r="C55" s="174"/>
      <c r="D55" s="175" t="s">
        <v>73</v>
      </c>
      <c r="E55" s="175" t="s">
        <v>246</v>
      </c>
      <c r="F55" s="97" t="s">
        <v>74</v>
      </c>
      <c r="G55" s="97" t="s">
        <v>151</v>
      </c>
      <c r="H55" s="98"/>
      <c r="I55" s="98"/>
      <c r="J55" s="163"/>
      <c r="K55" s="98">
        <v>0.2</v>
      </c>
      <c r="L55" s="98">
        <v>0.35</v>
      </c>
      <c r="M55" s="163">
        <v>6.9999999999999993E-2</v>
      </c>
      <c r="N55" s="163">
        <v>5.6753124999999995E-2</v>
      </c>
      <c r="O55" s="99">
        <v>2</v>
      </c>
      <c r="P55" s="100">
        <v>95</v>
      </c>
      <c r="Q55" s="99">
        <v>1</v>
      </c>
      <c r="R55" s="164">
        <v>190</v>
      </c>
      <c r="S55" s="151"/>
      <c r="T55" s="151"/>
      <c r="U55" s="78" t="s">
        <v>67</v>
      </c>
      <c r="V55" s="106">
        <v>2</v>
      </c>
    </row>
    <row r="56" spans="1:22" ht="18" customHeight="1" x14ac:dyDescent="0.3">
      <c r="A56" s="96">
        <v>12</v>
      </c>
      <c r="B56" s="174" t="s">
        <v>251</v>
      </c>
      <c r="C56" s="174"/>
      <c r="D56" s="175" t="s">
        <v>73</v>
      </c>
      <c r="E56" s="175" t="s">
        <v>246</v>
      </c>
      <c r="F56" s="97" t="s">
        <v>252</v>
      </c>
      <c r="G56" s="97" t="s">
        <v>151</v>
      </c>
      <c r="H56" s="98"/>
      <c r="I56" s="98"/>
      <c r="J56" s="163"/>
      <c r="K56" s="98">
        <v>0.3</v>
      </c>
      <c r="L56" s="98">
        <v>0.3</v>
      </c>
      <c r="M56" s="163">
        <v>0.09</v>
      </c>
      <c r="N56" s="163">
        <v>8.558437499999999E-2</v>
      </c>
      <c r="O56" s="99">
        <v>2</v>
      </c>
      <c r="P56" s="100">
        <v>95</v>
      </c>
      <c r="Q56" s="99">
        <v>1</v>
      </c>
      <c r="R56" s="164">
        <v>190</v>
      </c>
      <c r="S56" s="151"/>
      <c r="T56" s="151"/>
      <c r="U56" s="78" t="s">
        <v>67</v>
      </c>
      <c r="V56" s="106">
        <v>2</v>
      </c>
    </row>
    <row r="57" spans="1:22" ht="18" customHeight="1" x14ac:dyDescent="0.3">
      <c r="A57" s="96">
        <v>15</v>
      </c>
      <c r="B57" s="174" t="s">
        <v>251</v>
      </c>
      <c r="C57" s="174"/>
      <c r="D57" s="175" t="s">
        <v>73</v>
      </c>
      <c r="E57" s="175" t="s">
        <v>246</v>
      </c>
      <c r="F57" s="97" t="s">
        <v>75</v>
      </c>
      <c r="G57" s="97" t="s">
        <v>151</v>
      </c>
      <c r="H57" s="98"/>
      <c r="I57" s="98"/>
      <c r="J57" s="163"/>
      <c r="K57" s="98">
        <v>0.4</v>
      </c>
      <c r="L57" s="98">
        <v>0.25</v>
      </c>
      <c r="M57" s="163">
        <v>0.1</v>
      </c>
      <c r="N57" s="163">
        <v>9.80375E-2</v>
      </c>
      <c r="O57" s="99">
        <v>2</v>
      </c>
      <c r="P57" s="100">
        <v>95</v>
      </c>
      <c r="Q57" s="99">
        <v>1</v>
      </c>
      <c r="R57" s="164">
        <v>190</v>
      </c>
      <c r="S57" s="151"/>
      <c r="T57" s="151"/>
      <c r="U57" s="78" t="s">
        <v>67</v>
      </c>
      <c r="V57" s="106">
        <v>2</v>
      </c>
    </row>
    <row r="58" spans="1:22" ht="18" customHeight="1" x14ac:dyDescent="0.3">
      <c r="A58" s="96">
        <v>3</v>
      </c>
      <c r="B58" s="174" t="s">
        <v>254</v>
      </c>
      <c r="C58" s="174"/>
      <c r="D58" s="175" t="s">
        <v>79</v>
      </c>
      <c r="E58" s="175" t="s">
        <v>255</v>
      </c>
      <c r="F58" s="97" t="s">
        <v>75</v>
      </c>
      <c r="G58" s="97" t="s">
        <v>151</v>
      </c>
      <c r="H58" s="98"/>
      <c r="I58" s="98"/>
      <c r="J58" s="163"/>
      <c r="K58" s="98">
        <v>0.3</v>
      </c>
      <c r="L58" s="98">
        <v>0.25</v>
      </c>
      <c r="M58" s="163">
        <v>7.4999999999999997E-2</v>
      </c>
      <c r="N58" s="163">
        <v>6.5187499999999995E-2</v>
      </c>
      <c r="O58" s="99">
        <v>2</v>
      </c>
      <c r="P58" s="100">
        <v>95</v>
      </c>
      <c r="Q58" s="99">
        <v>1</v>
      </c>
      <c r="R58" s="164">
        <v>190</v>
      </c>
      <c r="S58" s="151"/>
      <c r="T58" s="151"/>
      <c r="U58" s="78" t="s">
        <v>67</v>
      </c>
      <c r="V58" s="106">
        <v>2</v>
      </c>
    </row>
    <row r="59" spans="1:22" ht="18" customHeight="1" x14ac:dyDescent="0.3">
      <c r="A59" s="96">
        <v>11</v>
      </c>
      <c r="B59" s="174" t="s">
        <v>254</v>
      </c>
      <c r="C59" s="174"/>
      <c r="D59" s="175" t="s">
        <v>79</v>
      </c>
      <c r="E59" s="175" t="s">
        <v>255</v>
      </c>
      <c r="F59" s="97" t="s">
        <v>257</v>
      </c>
      <c r="G59" s="97" t="s">
        <v>151</v>
      </c>
      <c r="H59" s="98"/>
      <c r="I59" s="98"/>
      <c r="J59" s="176"/>
      <c r="K59" s="98">
        <v>0.35</v>
      </c>
      <c r="L59" s="98">
        <v>0.25</v>
      </c>
      <c r="M59" s="163">
        <v>8.7499999999999994E-2</v>
      </c>
      <c r="N59" s="163">
        <v>7.2926475000000004E-2</v>
      </c>
      <c r="O59" s="99">
        <v>2</v>
      </c>
      <c r="P59" s="100">
        <v>95</v>
      </c>
      <c r="Q59" s="99">
        <v>1</v>
      </c>
      <c r="R59" s="164">
        <v>190</v>
      </c>
      <c r="S59" s="151"/>
      <c r="T59" s="151"/>
      <c r="U59" s="78" t="s">
        <v>67</v>
      </c>
      <c r="V59" s="106">
        <v>2</v>
      </c>
    </row>
    <row r="60" spans="1:22" ht="18" customHeight="1" x14ac:dyDescent="0.3">
      <c r="A60" s="96">
        <v>10</v>
      </c>
      <c r="B60" s="174" t="s">
        <v>259</v>
      </c>
      <c r="C60" s="174"/>
      <c r="D60" s="175" t="s">
        <v>80</v>
      </c>
      <c r="E60" s="175" t="s">
        <v>260</v>
      </c>
      <c r="F60" s="97" t="s">
        <v>78</v>
      </c>
      <c r="G60" s="97" t="s">
        <v>151</v>
      </c>
      <c r="H60" s="98"/>
      <c r="I60" s="98"/>
      <c r="J60" s="176"/>
      <c r="K60" s="98">
        <v>0.3</v>
      </c>
      <c r="L60" s="98">
        <v>0.3</v>
      </c>
      <c r="M60" s="163">
        <v>0.09</v>
      </c>
      <c r="N60" s="163">
        <v>8.6074999999999999E-2</v>
      </c>
      <c r="O60" s="99">
        <v>2</v>
      </c>
      <c r="P60" s="100">
        <v>95</v>
      </c>
      <c r="Q60" s="99">
        <v>1</v>
      </c>
      <c r="R60" s="164">
        <v>190</v>
      </c>
      <c r="S60" s="151" t="s">
        <v>153</v>
      </c>
      <c r="T60" s="151"/>
      <c r="U60" s="78" t="s">
        <v>69</v>
      </c>
      <c r="V60" s="106">
        <v>2</v>
      </c>
    </row>
    <row r="61" spans="1:22" ht="18" customHeight="1" x14ac:dyDescent="0.3">
      <c r="A61" s="96">
        <v>12</v>
      </c>
      <c r="B61" s="174" t="s">
        <v>259</v>
      </c>
      <c r="C61" s="174"/>
      <c r="D61" s="175" t="s">
        <v>80</v>
      </c>
      <c r="E61" s="175" t="s">
        <v>260</v>
      </c>
      <c r="F61" s="97" t="s">
        <v>78</v>
      </c>
      <c r="G61" s="97" t="s">
        <v>151</v>
      </c>
      <c r="H61" s="98"/>
      <c r="I61" s="98"/>
      <c r="J61" s="163"/>
      <c r="K61" s="98">
        <v>0.3</v>
      </c>
      <c r="L61" s="98">
        <v>0.3</v>
      </c>
      <c r="M61" s="163">
        <v>0.09</v>
      </c>
      <c r="N61" s="163">
        <v>8.558437499999999E-2</v>
      </c>
      <c r="O61" s="99">
        <v>2</v>
      </c>
      <c r="P61" s="100">
        <v>95</v>
      </c>
      <c r="Q61" s="99">
        <v>1</v>
      </c>
      <c r="R61" s="164">
        <v>190</v>
      </c>
      <c r="S61" s="151" t="s">
        <v>153</v>
      </c>
      <c r="T61" s="151"/>
      <c r="U61" s="78" t="s">
        <v>69</v>
      </c>
      <c r="V61" s="106">
        <v>2</v>
      </c>
    </row>
    <row r="62" spans="1:22" ht="18" customHeight="1" x14ac:dyDescent="0.3">
      <c r="A62" s="96">
        <v>30</v>
      </c>
      <c r="B62" s="174" t="s">
        <v>261</v>
      </c>
      <c r="C62" s="174"/>
      <c r="D62" s="175" t="s">
        <v>80</v>
      </c>
      <c r="E62" s="175" t="s">
        <v>260</v>
      </c>
      <c r="F62" s="97" t="s">
        <v>264</v>
      </c>
      <c r="G62" s="97" t="s">
        <v>151</v>
      </c>
      <c r="H62" s="98"/>
      <c r="I62" s="98"/>
      <c r="J62" s="163"/>
      <c r="K62" s="98">
        <v>0.3</v>
      </c>
      <c r="L62" s="98">
        <v>0.3</v>
      </c>
      <c r="M62" s="163">
        <v>0.09</v>
      </c>
      <c r="N62" s="163">
        <v>8.2150000000000001E-2</v>
      </c>
      <c r="O62" s="99">
        <v>2</v>
      </c>
      <c r="P62" s="100">
        <v>95</v>
      </c>
      <c r="Q62" s="99">
        <v>1</v>
      </c>
      <c r="R62" s="164">
        <v>190</v>
      </c>
      <c r="S62" s="151" t="s">
        <v>153</v>
      </c>
      <c r="T62" s="151"/>
      <c r="U62" s="78" t="s">
        <v>69</v>
      </c>
      <c r="V62" s="106">
        <v>2</v>
      </c>
    </row>
    <row r="63" spans="1:22" ht="18" customHeight="1" x14ac:dyDescent="0.3">
      <c r="A63" s="96">
        <v>10</v>
      </c>
      <c r="B63" s="174" t="s">
        <v>265</v>
      </c>
      <c r="C63" s="174"/>
      <c r="D63" s="175" t="s">
        <v>70</v>
      </c>
      <c r="E63" s="175" t="s">
        <v>266</v>
      </c>
      <c r="F63" s="97" t="s">
        <v>78</v>
      </c>
      <c r="G63" s="97" t="s">
        <v>151</v>
      </c>
      <c r="H63" s="98"/>
      <c r="I63" s="98"/>
      <c r="J63" s="176"/>
      <c r="K63" s="98">
        <v>0.3</v>
      </c>
      <c r="L63" s="98">
        <v>0.3</v>
      </c>
      <c r="M63" s="163">
        <v>0.09</v>
      </c>
      <c r="N63" s="163">
        <v>8.6074999999999985E-2</v>
      </c>
      <c r="O63" s="99">
        <v>2</v>
      </c>
      <c r="P63" s="100">
        <v>95</v>
      </c>
      <c r="Q63" s="99">
        <v>1</v>
      </c>
      <c r="R63" s="164">
        <v>190</v>
      </c>
      <c r="S63" s="151" t="s">
        <v>153</v>
      </c>
      <c r="T63" s="151"/>
      <c r="U63" s="78" t="s">
        <v>69</v>
      </c>
      <c r="V63" s="106">
        <v>2</v>
      </c>
    </row>
    <row r="64" spans="1:22" ht="18" customHeight="1" x14ac:dyDescent="0.3">
      <c r="A64" s="96">
        <v>12</v>
      </c>
      <c r="B64" s="174" t="s">
        <v>265</v>
      </c>
      <c r="C64" s="174"/>
      <c r="D64" s="175" t="s">
        <v>70</v>
      </c>
      <c r="E64" s="175" t="s">
        <v>266</v>
      </c>
      <c r="F64" s="97" t="s">
        <v>78</v>
      </c>
      <c r="G64" s="97" t="s">
        <v>151</v>
      </c>
      <c r="H64" s="98"/>
      <c r="I64" s="98"/>
      <c r="J64" s="163"/>
      <c r="K64" s="98">
        <v>0.3</v>
      </c>
      <c r="L64" s="98">
        <v>0.3</v>
      </c>
      <c r="M64" s="163">
        <v>0.09</v>
      </c>
      <c r="N64" s="163">
        <v>7.2337499999999999E-2</v>
      </c>
      <c r="O64" s="99">
        <v>2</v>
      </c>
      <c r="P64" s="100">
        <v>95</v>
      </c>
      <c r="Q64" s="99">
        <v>1</v>
      </c>
      <c r="R64" s="164">
        <v>190</v>
      </c>
      <c r="S64" s="151" t="s">
        <v>153</v>
      </c>
      <c r="T64" s="151"/>
      <c r="U64" s="78" t="s">
        <v>69</v>
      </c>
      <c r="V64" s="106">
        <v>2</v>
      </c>
    </row>
    <row r="65" spans="1:22" ht="18" customHeight="1" x14ac:dyDescent="0.3">
      <c r="A65" s="96">
        <v>30</v>
      </c>
      <c r="B65" s="174" t="s">
        <v>268</v>
      </c>
      <c r="C65" s="174"/>
      <c r="D65" s="175" t="s">
        <v>70</v>
      </c>
      <c r="E65" s="175" t="s">
        <v>266</v>
      </c>
      <c r="F65" s="97" t="s">
        <v>263</v>
      </c>
      <c r="G65" s="97" t="s">
        <v>151</v>
      </c>
      <c r="H65" s="98"/>
      <c r="I65" s="98"/>
      <c r="J65" s="163"/>
      <c r="K65" s="98">
        <v>0.3</v>
      </c>
      <c r="L65" s="98">
        <v>0.3</v>
      </c>
      <c r="M65" s="163">
        <v>0.09</v>
      </c>
      <c r="N65" s="163">
        <v>7.2337499999999999E-2</v>
      </c>
      <c r="O65" s="99">
        <v>2</v>
      </c>
      <c r="P65" s="100">
        <v>95</v>
      </c>
      <c r="Q65" s="99">
        <v>1</v>
      </c>
      <c r="R65" s="164">
        <v>190</v>
      </c>
      <c r="S65" s="151" t="s">
        <v>153</v>
      </c>
      <c r="T65" s="151"/>
      <c r="U65" s="78" t="s">
        <v>69</v>
      </c>
      <c r="V65" s="106">
        <v>2</v>
      </c>
    </row>
    <row r="66" spans="1:22" ht="18" customHeight="1" x14ac:dyDescent="0.3">
      <c r="A66" s="96">
        <v>10</v>
      </c>
      <c r="B66" s="174" t="s">
        <v>269</v>
      </c>
      <c r="C66" s="174"/>
      <c r="D66" s="175" t="s">
        <v>72</v>
      </c>
      <c r="E66" s="175" t="s">
        <v>270</v>
      </c>
      <c r="F66" s="97" t="s">
        <v>78</v>
      </c>
      <c r="G66" s="97" t="s">
        <v>151</v>
      </c>
      <c r="H66" s="98"/>
      <c r="I66" s="98"/>
      <c r="J66" s="176"/>
      <c r="K66" s="98">
        <v>0.3</v>
      </c>
      <c r="L66" s="98">
        <v>0.3</v>
      </c>
      <c r="M66" s="163">
        <v>0.09</v>
      </c>
      <c r="N66" s="163">
        <v>8.4112499999999993E-2</v>
      </c>
      <c r="O66" s="99">
        <v>2</v>
      </c>
      <c r="P66" s="100">
        <v>95</v>
      </c>
      <c r="Q66" s="99">
        <v>1</v>
      </c>
      <c r="R66" s="164">
        <v>190</v>
      </c>
      <c r="S66" s="151" t="s">
        <v>153</v>
      </c>
      <c r="T66" s="151"/>
      <c r="U66" s="78" t="s">
        <v>69</v>
      </c>
      <c r="V66" s="106">
        <v>2</v>
      </c>
    </row>
    <row r="67" spans="1:22" ht="18" customHeight="1" x14ac:dyDescent="0.3">
      <c r="A67" s="96">
        <v>12</v>
      </c>
      <c r="B67" s="174" t="s">
        <v>271</v>
      </c>
      <c r="C67" s="174"/>
      <c r="D67" s="175" t="s">
        <v>72</v>
      </c>
      <c r="E67" s="175" t="s">
        <v>270</v>
      </c>
      <c r="F67" s="97" t="s">
        <v>78</v>
      </c>
      <c r="G67" s="97" t="s">
        <v>151</v>
      </c>
      <c r="H67" s="98"/>
      <c r="I67" s="98"/>
      <c r="J67" s="163"/>
      <c r="K67" s="98">
        <v>0.3</v>
      </c>
      <c r="L67" s="98">
        <v>0.3</v>
      </c>
      <c r="M67" s="163">
        <v>0.09</v>
      </c>
      <c r="N67" s="163">
        <v>7.2337499999999999E-2</v>
      </c>
      <c r="O67" s="99">
        <v>2</v>
      </c>
      <c r="P67" s="100">
        <v>95</v>
      </c>
      <c r="Q67" s="99">
        <v>1</v>
      </c>
      <c r="R67" s="164">
        <v>190</v>
      </c>
      <c r="S67" s="151" t="s">
        <v>153</v>
      </c>
      <c r="T67" s="151"/>
      <c r="U67" s="78" t="s">
        <v>69</v>
      </c>
      <c r="V67" s="106">
        <v>2</v>
      </c>
    </row>
    <row r="68" spans="1:22" ht="18" customHeight="1" x14ac:dyDescent="0.3">
      <c r="A68" s="96">
        <v>28</v>
      </c>
      <c r="B68" s="174" t="s">
        <v>271</v>
      </c>
      <c r="C68" s="174"/>
      <c r="D68" s="175" t="s">
        <v>72</v>
      </c>
      <c r="E68" s="175" t="s">
        <v>270</v>
      </c>
      <c r="F68" s="97" t="s">
        <v>264</v>
      </c>
      <c r="G68" s="97" t="s">
        <v>151</v>
      </c>
      <c r="H68" s="98"/>
      <c r="I68" s="98"/>
      <c r="J68" s="163"/>
      <c r="K68" s="98">
        <v>0.3</v>
      </c>
      <c r="L68" s="98">
        <v>0.3</v>
      </c>
      <c r="M68" s="163">
        <v>0.09</v>
      </c>
      <c r="N68" s="163">
        <v>7.2337499999999999E-2</v>
      </c>
      <c r="O68" s="99">
        <v>2</v>
      </c>
      <c r="P68" s="100">
        <v>95</v>
      </c>
      <c r="Q68" s="99">
        <v>1</v>
      </c>
      <c r="R68" s="164">
        <v>190</v>
      </c>
      <c r="S68" s="151" t="s">
        <v>153</v>
      </c>
      <c r="T68" s="151"/>
      <c r="U68" s="78" t="s">
        <v>69</v>
      </c>
      <c r="V68" s="106">
        <v>2</v>
      </c>
    </row>
    <row r="69" spans="1:22" ht="18" customHeight="1" x14ac:dyDescent="0.3">
      <c r="A69" s="96">
        <v>9</v>
      </c>
      <c r="B69" s="148" t="s">
        <v>275</v>
      </c>
      <c r="C69" s="148"/>
      <c r="D69" s="175" t="s">
        <v>120</v>
      </c>
      <c r="E69" s="175" t="s">
        <v>276</v>
      </c>
      <c r="F69" s="97" t="s">
        <v>78</v>
      </c>
      <c r="G69" s="97" t="s">
        <v>151</v>
      </c>
      <c r="H69" s="98"/>
      <c r="I69" s="98"/>
      <c r="J69" s="163"/>
      <c r="K69" s="98">
        <v>0.3</v>
      </c>
      <c r="L69" s="98">
        <v>0.3</v>
      </c>
      <c r="M69" s="163">
        <v>0.09</v>
      </c>
      <c r="N69" s="163">
        <v>8.6074999999999999E-2</v>
      </c>
      <c r="O69" s="99">
        <v>2</v>
      </c>
      <c r="P69" s="100">
        <v>95</v>
      </c>
      <c r="Q69" s="99">
        <v>1</v>
      </c>
      <c r="R69" s="164">
        <v>190</v>
      </c>
      <c r="S69" s="151"/>
      <c r="T69" s="151"/>
      <c r="U69" s="78" t="s">
        <v>157</v>
      </c>
      <c r="V69" s="106">
        <v>2</v>
      </c>
    </row>
    <row r="70" spans="1:22" ht="18" customHeight="1" x14ac:dyDescent="0.3">
      <c r="A70" s="96">
        <v>12</v>
      </c>
      <c r="B70" s="148" t="s">
        <v>275</v>
      </c>
      <c r="C70" s="148"/>
      <c r="D70" s="175" t="s">
        <v>120</v>
      </c>
      <c r="E70" s="175" t="s">
        <v>276</v>
      </c>
      <c r="F70" s="97" t="s">
        <v>277</v>
      </c>
      <c r="G70" s="97" t="s">
        <v>151</v>
      </c>
      <c r="H70" s="98"/>
      <c r="I70" s="98"/>
      <c r="J70" s="163"/>
      <c r="K70" s="98">
        <v>0.3</v>
      </c>
      <c r="L70" s="98">
        <v>0.3</v>
      </c>
      <c r="M70" s="163">
        <v>0.09</v>
      </c>
      <c r="N70" s="163">
        <v>8.558437499999999E-2</v>
      </c>
      <c r="O70" s="99">
        <v>2</v>
      </c>
      <c r="P70" s="100">
        <v>95</v>
      </c>
      <c r="Q70" s="99">
        <v>1</v>
      </c>
      <c r="R70" s="164">
        <v>190</v>
      </c>
      <c r="S70" s="151"/>
      <c r="T70" s="151"/>
      <c r="U70" s="78" t="s">
        <v>157</v>
      </c>
      <c r="V70" s="106">
        <v>2</v>
      </c>
    </row>
    <row r="71" spans="1:22" ht="18" customHeight="1" x14ac:dyDescent="0.3">
      <c r="A71" s="96">
        <v>30</v>
      </c>
      <c r="B71" s="148" t="s">
        <v>279</v>
      </c>
      <c r="C71" s="148"/>
      <c r="D71" s="175" t="s">
        <v>120</v>
      </c>
      <c r="E71" s="175" t="s">
        <v>276</v>
      </c>
      <c r="F71" s="97" t="s">
        <v>280</v>
      </c>
      <c r="G71" s="97" t="s">
        <v>151</v>
      </c>
      <c r="H71" s="98"/>
      <c r="I71" s="98"/>
      <c r="J71" s="163"/>
      <c r="K71" s="98">
        <v>0.3</v>
      </c>
      <c r="L71" s="98">
        <v>0.3</v>
      </c>
      <c r="M71" s="163">
        <v>0.09</v>
      </c>
      <c r="N71" s="163">
        <v>8.558437499999999E-2</v>
      </c>
      <c r="O71" s="99">
        <v>2</v>
      </c>
      <c r="P71" s="100">
        <v>95</v>
      </c>
      <c r="Q71" s="99">
        <v>1</v>
      </c>
      <c r="R71" s="164">
        <v>190</v>
      </c>
      <c r="S71" s="151"/>
      <c r="T71" s="151"/>
      <c r="U71" s="78" t="s">
        <v>157</v>
      </c>
      <c r="V71" s="106">
        <v>2</v>
      </c>
    </row>
    <row r="72" spans="1:22" ht="18" customHeight="1" x14ac:dyDescent="0.3">
      <c r="A72" s="96">
        <v>33</v>
      </c>
      <c r="B72" s="148" t="s">
        <v>281</v>
      </c>
      <c r="C72" s="148"/>
      <c r="D72" s="175" t="s">
        <v>120</v>
      </c>
      <c r="E72" s="175" t="s">
        <v>121</v>
      </c>
      <c r="F72" s="97" t="s">
        <v>282</v>
      </c>
      <c r="G72" s="97" t="s">
        <v>151</v>
      </c>
      <c r="H72" s="98"/>
      <c r="I72" s="98"/>
      <c r="J72" s="176"/>
      <c r="K72" s="98">
        <v>0.2</v>
      </c>
      <c r="L72" s="98">
        <v>0.4</v>
      </c>
      <c r="M72" s="163">
        <v>8.0000000000000016E-2</v>
      </c>
      <c r="N72" s="163">
        <v>6.4790625000000018E-2</v>
      </c>
      <c r="O72" s="99">
        <v>1</v>
      </c>
      <c r="P72" s="100">
        <v>95</v>
      </c>
      <c r="Q72" s="99">
        <v>1</v>
      </c>
      <c r="R72" s="164">
        <v>95</v>
      </c>
      <c r="S72" s="151"/>
      <c r="T72" s="151"/>
      <c r="U72" s="78" t="s">
        <v>157</v>
      </c>
      <c r="V72" s="106">
        <v>1</v>
      </c>
    </row>
    <row r="73" spans="1:22" ht="18" customHeight="1" x14ac:dyDescent="0.3">
      <c r="A73" s="96">
        <v>35</v>
      </c>
      <c r="B73" s="148" t="s">
        <v>281</v>
      </c>
      <c r="C73" s="148"/>
      <c r="D73" s="175" t="s">
        <v>120</v>
      </c>
      <c r="E73" s="175" t="s">
        <v>121</v>
      </c>
      <c r="F73" s="97" t="s">
        <v>282</v>
      </c>
      <c r="G73" s="97" t="s">
        <v>151</v>
      </c>
      <c r="H73" s="98"/>
      <c r="I73" s="98"/>
      <c r="J73" s="176"/>
      <c r="K73" s="98">
        <v>0.2</v>
      </c>
      <c r="L73" s="98">
        <v>0.4</v>
      </c>
      <c r="M73" s="163">
        <v>8.0000000000000016E-2</v>
      </c>
      <c r="N73" s="163">
        <v>6.6753125000000024E-2</v>
      </c>
      <c r="O73" s="99">
        <v>1</v>
      </c>
      <c r="P73" s="100">
        <v>95</v>
      </c>
      <c r="Q73" s="99">
        <v>1</v>
      </c>
      <c r="R73" s="164">
        <v>95</v>
      </c>
      <c r="S73" s="151"/>
      <c r="T73" s="151"/>
      <c r="U73" s="78" t="s">
        <v>157</v>
      </c>
      <c r="V73" s="106">
        <v>1</v>
      </c>
    </row>
    <row r="74" spans="1:22" ht="18" customHeight="1" x14ac:dyDescent="0.3">
      <c r="A74" s="96">
        <v>12</v>
      </c>
      <c r="B74" s="148" t="s">
        <v>303</v>
      </c>
      <c r="C74" s="148"/>
      <c r="D74" s="175" t="s">
        <v>124</v>
      </c>
      <c r="E74" s="175" t="s">
        <v>304</v>
      </c>
      <c r="F74" s="97" t="s">
        <v>264</v>
      </c>
      <c r="G74" s="97" t="s">
        <v>151</v>
      </c>
      <c r="H74" s="98"/>
      <c r="I74" s="98"/>
      <c r="J74" s="163"/>
      <c r="K74" s="98">
        <v>0.3</v>
      </c>
      <c r="L74" s="98">
        <v>0.3</v>
      </c>
      <c r="M74" s="163">
        <v>0.09</v>
      </c>
      <c r="N74" s="163">
        <v>8.558437499999999E-2</v>
      </c>
      <c r="O74" s="99">
        <v>2</v>
      </c>
      <c r="P74" s="100">
        <v>95</v>
      </c>
      <c r="Q74" s="99">
        <v>1</v>
      </c>
      <c r="R74" s="164">
        <v>190</v>
      </c>
      <c r="S74" s="151"/>
      <c r="T74" s="151"/>
      <c r="U74" s="78" t="s">
        <v>157</v>
      </c>
      <c r="V74" s="106">
        <v>2</v>
      </c>
    </row>
    <row r="75" spans="1:22" ht="18" customHeight="1" x14ac:dyDescent="0.3">
      <c r="A75" s="96">
        <v>16</v>
      </c>
      <c r="B75" s="148" t="s">
        <v>303</v>
      </c>
      <c r="C75" s="148"/>
      <c r="D75" s="175" t="s">
        <v>124</v>
      </c>
      <c r="E75" s="175" t="s">
        <v>304</v>
      </c>
      <c r="F75" s="97" t="s">
        <v>110</v>
      </c>
      <c r="G75" s="97" t="s">
        <v>151</v>
      </c>
      <c r="H75" s="98"/>
      <c r="I75" s="98"/>
      <c r="J75" s="163"/>
      <c r="K75" s="98">
        <v>0.2</v>
      </c>
      <c r="L75" s="98">
        <v>0.5</v>
      </c>
      <c r="M75" s="163">
        <v>0.1</v>
      </c>
      <c r="N75" s="163">
        <v>8.7734375000000003E-2</v>
      </c>
      <c r="O75" s="99">
        <v>2</v>
      </c>
      <c r="P75" s="100">
        <v>95</v>
      </c>
      <c r="Q75" s="99">
        <v>1</v>
      </c>
      <c r="R75" s="164">
        <v>190</v>
      </c>
      <c r="S75" s="151"/>
      <c r="T75" s="151"/>
      <c r="U75" s="78" t="s">
        <v>157</v>
      </c>
      <c r="V75" s="106">
        <v>2</v>
      </c>
    </row>
    <row r="76" spans="1:22" ht="18" customHeight="1" x14ac:dyDescent="0.3">
      <c r="A76" s="96">
        <v>23</v>
      </c>
      <c r="B76" s="148" t="s">
        <v>303</v>
      </c>
      <c r="C76" s="148"/>
      <c r="D76" s="175" t="s">
        <v>124</v>
      </c>
      <c r="E76" s="175" t="s">
        <v>304</v>
      </c>
      <c r="F76" s="97" t="s">
        <v>137</v>
      </c>
      <c r="G76" s="97" t="s">
        <v>151</v>
      </c>
      <c r="H76" s="98"/>
      <c r="I76" s="98"/>
      <c r="J76" s="163"/>
      <c r="K76" s="98">
        <v>0.3</v>
      </c>
      <c r="L76" s="98">
        <v>0.3</v>
      </c>
      <c r="M76" s="163">
        <v>0.09</v>
      </c>
      <c r="N76" s="163">
        <v>7.2337499999999999E-2</v>
      </c>
      <c r="O76" s="99">
        <v>2</v>
      </c>
      <c r="P76" s="100">
        <v>95</v>
      </c>
      <c r="Q76" s="99">
        <v>1</v>
      </c>
      <c r="R76" s="164">
        <v>190</v>
      </c>
      <c r="S76" s="151"/>
      <c r="T76" s="151"/>
      <c r="U76" s="78" t="s">
        <v>157</v>
      </c>
      <c r="V76" s="106">
        <v>2</v>
      </c>
    </row>
    <row r="77" spans="1:22" ht="18" customHeight="1" x14ac:dyDescent="0.3">
      <c r="A77" s="96">
        <v>32</v>
      </c>
      <c r="B77" s="148" t="s">
        <v>305</v>
      </c>
      <c r="C77" s="148"/>
      <c r="D77" s="175" t="s">
        <v>124</v>
      </c>
      <c r="E77" s="175" t="s">
        <v>304</v>
      </c>
      <c r="F77" s="97" t="s">
        <v>278</v>
      </c>
      <c r="G77" s="97" t="s">
        <v>151</v>
      </c>
      <c r="H77" s="98"/>
      <c r="I77" s="98"/>
      <c r="J77" s="163"/>
      <c r="K77" s="98">
        <v>0.3</v>
      </c>
      <c r="L77" s="98">
        <v>0.3</v>
      </c>
      <c r="M77" s="163">
        <v>0.09</v>
      </c>
      <c r="N77" s="163">
        <v>8.2150000000000001E-2</v>
      </c>
      <c r="O77" s="99">
        <v>2</v>
      </c>
      <c r="P77" s="100">
        <v>95</v>
      </c>
      <c r="Q77" s="99">
        <v>1</v>
      </c>
      <c r="R77" s="164">
        <v>190</v>
      </c>
      <c r="S77" s="151"/>
      <c r="T77" s="151"/>
      <c r="U77" s="78" t="s">
        <v>157</v>
      </c>
      <c r="V77" s="106">
        <v>2</v>
      </c>
    </row>
    <row r="78" spans="1:22" ht="18" customHeight="1" x14ac:dyDescent="0.3">
      <c r="A78" s="96">
        <v>16</v>
      </c>
      <c r="B78" s="148" t="s">
        <v>372</v>
      </c>
      <c r="C78" s="166">
        <v>14</v>
      </c>
      <c r="D78" s="96" t="s">
        <v>133</v>
      </c>
      <c r="E78" s="96" t="s">
        <v>373</v>
      </c>
      <c r="F78" s="97" t="s">
        <v>135</v>
      </c>
      <c r="G78" s="97" t="s">
        <v>151</v>
      </c>
      <c r="H78" s="98"/>
      <c r="I78" s="98"/>
      <c r="J78" s="183"/>
      <c r="K78" s="98">
        <v>0.2</v>
      </c>
      <c r="L78" s="98">
        <v>0.5</v>
      </c>
      <c r="M78" s="163">
        <v>0.1</v>
      </c>
      <c r="N78" s="184">
        <v>7.0000000000000007E-2</v>
      </c>
      <c r="O78" s="99">
        <v>1</v>
      </c>
      <c r="P78" s="100">
        <v>95</v>
      </c>
      <c r="Q78" s="99">
        <v>1</v>
      </c>
      <c r="R78" s="164">
        <v>95</v>
      </c>
      <c r="S78" s="151" t="s">
        <v>153</v>
      </c>
      <c r="T78" s="167"/>
      <c r="U78" s="78" t="s">
        <v>69</v>
      </c>
      <c r="V78" s="152">
        <v>1</v>
      </c>
    </row>
    <row r="79" spans="1:22" ht="18" customHeight="1" x14ac:dyDescent="0.3">
      <c r="A79" s="96">
        <v>21</v>
      </c>
      <c r="B79" s="148" t="s">
        <v>380</v>
      </c>
      <c r="C79" s="166">
        <v>47</v>
      </c>
      <c r="D79" s="96" t="s">
        <v>188</v>
      </c>
      <c r="E79" s="96" t="s">
        <v>378</v>
      </c>
      <c r="F79" s="97" t="s">
        <v>78</v>
      </c>
      <c r="G79" s="97" t="s">
        <v>151</v>
      </c>
      <c r="H79" s="98"/>
      <c r="I79" s="98"/>
      <c r="J79" s="176"/>
      <c r="K79" s="98">
        <v>0.3</v>
      </c>
      <c r="L79" s="98">
        <v>0.3</v>
      </c>
      <c r="M79" s="163">
        <v>0.09</v>
      </c>
      <c r="N79" s="184">
        <v>8.4112499999999993E-2</v>
      </c>
      <c r="O79" s="99">
        <v>2</v>
      </c>
      <c r="P79" s="100">
        <v>95</v>
      </c>
      <c r="Q79" s="99">
        <v>1</v>
      </c>
      <c r="R79" s="164">
        <v>190</v>
      </c>
      <c r="S79" s="151" t="s">
        <v>153</v>
      </c>
      <c r="T79" s="167"/>
      <c r="U79" s="78" t="s">
        <v>69</v>
      </c>
      <c r="V79" s="152">
        <v>2</v>
      </c>
    </row>
    <row r="80" spans="1:22" ht="18" customHeight="1" x14ac:dyDescent="0.3">
      <c r="A80" s="96">
        <v>23</v>
      </c>
      <c r="B80" s="148" t="s">
        <v>380</v>
      </c>
      <c r="C80" s="166">
        <v>48</v>
      </c>
      <c r="D80" s="96" t="s">
        <v>188</v>
      </c>
      <c r="E80" s="96" t="s">
        <v>378</v>
      </c>
      <c r="F80" s="97" t="s">
        <v>264</v>
      </c>
      <c r="G80" s="97" t="s">
        <v>151</v>
      </c>
      <c r="H80" s="98"/>
      <c r="I80" s="98"/>
      <c r="J80" s="163"/>
      <c r="K80" s="98">
        <v>0.3</v>
      </c>
      <c r="L80" s="98">
        <v>0.3</v>
      </c>
      <c r="M80" s="163">
        <v>0.09</v>
      </c>
      <c r="N80" s="184">
        <v>8.558437499999999E-2</v>
      </c>
      <c r="O80" s="99">
        <v>2</v>
      </c>
      <c r="P80" s="100">
        <v>95</v>
      </c>
      <c r="Q80" s="99">
        <v>1</v>
      </c>
      <c r="R80" s="164">
        <v>190</v>
      </c>
      <c r="S80" s="151" t="s">
        <v>153</v>
      </c>
      <c r="T80" s="167"/>
      <c r="U80" s="78" t="s">
        <v>69</v>
      </c>
      <c r="V80" s="152">
        <v>2</v>
      </c>
    </row>
    <row r="81" spans="1:22" ht="18" customHeight="1" x14ac:dyDescent="0.3">
      <c r="A81" s="96">
        <v>10</v>
      </c>
      <c r="B81" s="148" t="s">
        <v>381</v>
      </c>
      <c r="C81" s="166">
        <v>62</v>
      </c>
      <c r="D81" s="96" t="s">
        <v>188</v>
      </c>
      <c r="E81" s="96" t="s">
        <v>378</v>
      </c>
      <c r="F81" s="97" t="s">
        <v>379</v>
      </c>
      <c r="G81" s="97" t="s">
        <v>151</v>
      </c>
      <c r="H81" s="98"/>
      <c r="I81" s="98"/>
      <c r="J81" s="163"/>
      <c r="K81" s="98">
        <v>0.3</v>
      </c>
      <c r="L81" s="98">
        <v>0.3</v>
      </c>
      <c r="M81" s="163">
        <v>0.09</v>
      </c>
      <c r="N81" s="184">
        <v>8.558437499999999E-2</v>
      </c>
      <c r="O81" s="99">
        <v>2</v>
      </c>
      <c r="P81" s="100">
        <v>95</v>
      </c>
      <c r="Q81" s="99">
        <v>1</v>
      </c>
      <c r="R81" s="164">
        <v>190</v>
      </c>
      <c r="S81" s="151" t="s">
        <v>153</v>
      </c>
      <c r="T81" s="106"/>
      <c r="U81" s="78" t="s">
        <v>69</v>
      </c>
      <c r="V81" s="152">
        <v>2</v>
      </c>
    </row>
    <row r="82" spans="1:22" ht="18" customHeight="1" x14ac:dyDescent="0.3">
      <c r="A82" s="96">
        <v>12</v>
      </c>
      <c r="B82" s="148" t="s">
        <v>383</v>
      </c>
      <c r="C82" s="166">
        <v>37</v>
      </c>
      <c r="D82" s="96" t="s">
        <v>172</v>
      </c>
      <c r="E82" s="96" t="s">
        <v>382</v>
      </c>
      <c r="F82" s="97" t="s">
        <v>78</v>
      </c>
      <c r="G82" s="97" t="s">
        <v>151</v>
      </c>
      <c r="H82" s="98"/>
      <c r="I82" s="98"/>
      <c r="J82" s="163"/>
      <c r="K82" s="98">
        <v>0.3</v>
      </c>
      <c r="L82" s="98">
        <v>0.3</v>
      </c>
      <c r="M82" s="163">
        <v>0.09</v>
      </c>
      <c r="N82" s="184">
        <v>8.4112499999999993E-2</v>
      </c>
      <c r="O82" s="99">
        <v>2</v>
      </c>
      <c r="P82" s="100">
        <v>95</v>
      </c>
      <c r="Q82" s="99">
        <v>1</v>
      </c>
      <c r="R82" s="164">
        <v>190</v>
      </c>
      <c r="S82" s="151" t="s">
        <v>153</v>
      </c>
      <c r="T82" s="167"/>
      <c r="U82" s="78" t="s">
        <v>69</v>
      </c>
      <c r="V82" s="152">
        <v>2</v>
      </c>
    </row>
    <row r="83" spans="1:22" ht="18" customHeight="1" x14ac:dyDescent="0.3">
      <c r="A83" s="96">
        <v>14</v>
      </c>
      <c r="B83" s="148" t="s">
        <v>383</v>
      </c>
      <c r="C83" s="166">
        <v>38</v>
      </c>
      <c r="D83" s="96" t="s">
        <v>172</v>
      </c>
      <c r="E83" s="96" t="s">
        <v>382</v>
      </c>
      <c r="F83" s="97" t="s">
        <v>264</v>
      </c>
      <c r="G83" s="97" t="s">
        <v>151</v>
      </c>
      <c r="H83" s="98"/>
      <c r="I83" s="98"/>
      <c r="J83" s="163"/>
      <c r="K83" s="98">
        <v>0.3</v>
      </c>
      <c r="L83" s="98">
        <v>0.3</v>
      </c>
      <c r="M83" s="163">
        <v>0.09</v>
      </c>
      <c r="N83" s="184">
        <v>8.558437499999999E-2</v>
      </c>
      <c r="O83" s="99">
        <v>2</v>
      </c>
      <c r="P83" s="100">
        <v>95</v>
      </c>
      <c r="Q83" s="99">
        <v>1</v>
      </c>
      <c r="R83" s="164">
        <v>190</v>
      </c>
      <c r="S83" s="151" t="s">
        <v>153</v>
      </c>
      <c r="T83" s="167"/>
      <c r="U83" s="78" t="s">
        <v>69</v>
      </c>
      <c r="V83" s="152">
        <v>2</v>
      </c>
    </row>
    <row r="84" spans="1:22" ht="18" customHeight="1" x14ac:dyDescent="0.3">
      <c r="A84" s="96">
        <v>29</v>
      </c>
      <c r="B84" s="148" t="s">
        <v>383</v>
      </c>
      <c r="C84" s="166">
        <v>49</v>
      </c>
      <c r="D84" s="96" t="s">
        <v>172</v>
      </c>
      <c r="E84" s="96" t="s">
        <v>382</v>
      </c>
      <c r="F84" s="97" t="s">
        <v>137</v>
      </c>
      <c r="G84" s="97" t="s">
        <v>151</v>
      </c>
      <c r="H84" s="98"/>
      <c r="I84" s="98"/>
      <c r="J84" s="163"/>
      <c r="K84" s="98">
        <v>0.3</v>
      </c>
      <c r="L84" s="98">
        <v>0.3</v>
      </c>
      <c r="M84" s="163">
        <v>0.09</v>
      </c>
      <c r="N84" s="184">
        <v>8.558437499999999E-2</v>
      </c>
      <c r="O84" s="99">
        <v>2</v>
      </c>
      <c r="P84" s="100">
        <v>95</v>
      </c>
      <c r="Q84" s="99">
        <v>1</v>
      </c>
      <c r="R84" s="164">
        <v>190</v>
      </c>
      <c r="S84" s="151" t="s">
        <v>153</v>
      </c>
      <c r="T84" s="167"/>
      <c r="U84" s="78" t="s">
        <v>69</v>
      </c>
      <c r="V84" s="152">
        <v>2</v>
      </c>
    </row>
    <row r="85" spans="1:22" ht="18" customHeight="1" x14ac:dyDescent="0.3">
      <c r="A85" s="96">
        <v>4</v>
      </c>
      <c r="B85" s="148" t="s">
        <v>384</v>
      </c>
      <c r="C85" s="166"/>
      <c r="D85" s="96" t="s">
        <v>72</v>
      </c>
      <c r="E85" s="96"/>
      <c r="F85" s="97" t="s">
        <v>385</v>
      </c>
      <c r="G85" s="97" t="s">
        <v>151</v>
      </c>
      <c r="H85" s="98"/>
      <c r="I85" s="98"/>
      <c r="J85" s="163"/>
      <c r="K85" s="98">
        <v>0.3</v>
      </c>
      <c r="L85" s="98">
        <v>0.3</v>
      </c>
      <c r="M85" s="163">
        <v>0.09</v>
      </c>
      <c r="N85" s="184">
        <v>8.558437499999999E-2</v>
      </c>
      <c r="O85" s="99">
        <v>1</v>
      </c>
      <c r="P85" s="100">
        <v>95</v>
      </c>
      <c r="Q85" s="99">
        <v>1</v>
      </c>
      <c r="R85" s="164">
        <v>95</v>
      </c>
      <c r="S85" s="151"/>
      <c r="T85" s="167"/>
      <c r="U85" s="78" t="s">
        <v>69</v>
      </c>
      <c r="V85" s="152">
        <v>1</v>
      </c>
    </row>
    <row r="88" spans="1:22" ht="18" customHeight="1" x14ac:dyDescent="0.3">
      <c r="A88" s="96">
        <v>1</v>
      </c>
      <c r="B88" s="148" t="s">
        <v>390</v>
      </c>
      <c r="C88" s="166"/>
      <c r="D88" s="96" t="s">
        <v>285</v>
      </c>
      <c r="E88" s="96" t="s">
        <v>391</v>
      </c>
      <c r="F88" s="97" t="s">
        <v>371</v>
      </c>
      <c r="G88" s="97" t="s">
        <v>407</v>
      </c>
      <c r="H88" s="98"/>
      <c r="I88" s="98"/>
      <c r="J88" s="163"/>
      <c r="K88" s="98">
        <v>0.2</v>
      </c>
      <c r="L88" s="98">
        <v>0.35</v>
      </c>
      <c r="M88" s="163">
        <v>6.9999999999999993E-2</v>
      </c>
      <c r="N88" s="163">
        <v>6.9999999999999993E-2</v>
      </c>
      <c r="O88" s="99">
        <v>1</v>
      </c>
      <c r="P88" s="100">
        <v>95</v>
      </c>
      <c r="Q88" s="99">
        <v>1</v>
      </c>
      <c r="R88" s="164">
        <v>95</v>
      </c>
      <c r="S88" s="151" t="s">
        <v>153</v>
      </c>
      <c r="T88" s="101" t="s">
        <v>408</v>
      </c>
      <c r="U88" s="78" t="s">
        <v>69</v>
      </c>
      <c r="V88" s="152">
        <v>1</v>
      </c>
    </row>
    <row r="89" spans="1:22" ht="18" customHeight="1" x14ac:dyDescent="0.3">
      <c r="A89" s="96">
        <v>18</v>
      </c>
      <c r="B89" s="148" t="s">
        <v>417</v>
      </c>
      <c r="C89" s="166">
        <v>13</v>
      </c>
      <c r="D89" s="96" t="s">
        <v>185</v>
      </c>
      <c r="E89" s="96" t="s">
        <v>418</v>
      </c>
      <c r="F89" s="97" t="s">
        <v>397</v>
      </c>
      <c r="G89" s="97" t="s">
        <v>151</v>
      </c>
      <c r="H89" s="98"/>
      <c r="I89" s="98"/>
      <c r="J89" s="163"/>
      <c r="K89" s="98">
        <v>0.2</v>
      </c>
      <c r="L89" s="98">
        <v>0.45</v>
      </c>
      <c r="M89" s="163">
        <v>9.0000000000000011E-2</v>
      </c>
      <c r="N89" s="163">
        <v>8.1168750000000012E-2</v>
      </c>
      <c r="O89" s="99">
        <v>1</v>
      </c>
      <c r="P89" s="100">
        <v>95</v>
      </c>
      <c r="Q89" s="99">
        <v>1</v>
      </c>
      <c r="R89" s="164">
        <v>95</v>
      </c>
      <c r="S89" s="151" t="s">
        <v>153</v>
      </c>
      <c r="T89" s="167"/>
      <c r="U89" s="78" t="s">
        <v>69</v>
      </c>
      <c r="V89" s="152">
        <v>1</v>
      </c>
    </row>
    <row r="90" spans="1:22" ht="18" customHeight="1" x14ac:dyDescent="0.3">
      <c r="A90" s="96">
        <v>20</v>
      </c>
      <c r="B90" s="148" t="s">
        <v>417</v>
      </c>
      <c r="C90" s="166">
        <v>18</v>
      </c>
      <c r="D90" s="96" t="s">
        <v>185</v>
      </c>
      <c r="E90" s="96" t="s">
        <v>418</v>
      </c>
      <c r="F90" s="97" t="s">
        <v>397</v>
      </c>
      <c r="G90" s="97" t="s">
        <v>151</v>
      </c>
      <c r="H90" s="98"/>
      <c r="I90" s="98"/>
      <c r="J90" s="163"/>
      <c r="K90" s="98">
        <v>0.26</v>
      </c>
      <c r="L90" s="98">
        <v>0.48</v>
      </c>
      <c r="M90" s="163">
        <v>0.12479999999999999</v>
      </c>
      <c r="N90" s="163">
        <v>8.9599999999999957E-2</v>
      </c>
      <c r="O90" s="99">
        <v>1</v>
      </c>
      <c r="P90" s="100">
        <v>95</v>
      </c>
      <c r="Q90" s="99">
        <v>2</v>
      </c>
      <c r="R90" s="164">
        <v>190</v>
      </c>
      <c r="S90" s="151" t="s">
        <v>153</v>
      </c>
      <c r="T90" s="167"/>
      <c r="U90" s="78" t="s">
        <v>69</v>
      </c>
      <c r="V90" s="152">
        <v>2</v>
      </c>
    </row>
    <row r="91" spans="1:22" ht="18" customHeight="1" x14ac:dyDescent="0.3">
      <c r="A91" s="96">
        <v>2</v>
      </c>
      <c r="B91" s="148" t="s">
        <v>419</v>
      </c>
      <c r="C91" s="166">
        <v>9</v>
      </c>
      <c r="D91" s="96" t="s">
        <v>187</v>
      </c>
      <c r="E91" s="96" t="s">
        <v>420</v>
      </c>
      <c r="F91" s="97" t="s">
        <v>421</v>
      </c>
      <c r="G91" s="97" t="s">
        <v>151</v>
      </c>
      <c r="H91" s="98"/>
      <c r="I91" s="98"/>
      <c r="J91" s="163"/>
      <c r="K91" s="98">
        <v>0.45</v>
      </c>
      <c r="L91" s="98">
        <v>0.5</v>
      </c>
      <c r="M91" s="163">
        <v>0.22500000000000001</v>
      </c>
      <c r="N91" s="163">
        <v>6.4999999999999974E-2</v>
      </c>
      <c r="O91" s="99">
        <v>1</v>
      </c>
      <c r="P91" s="100">
        <v>95</v>
      </c>
      <c r="Q91" s="99">
        <v>1</v>
      </c>
      <c r="R91" s="164">
        <v>95</v>
      </c>
      <c r="S91" s="151" t="s">
        <v>153</v>
      </c>
      <c r="T91" s="106"/>
      <c r="U91" s="78" t="s">
        <v>69</v>
      </c>
      <c r="V91" s="152">
        <v>1</v>
      </c>
    </row>
    <row r="92" spans="1:22" ht="18" customHeight="1" x14ac:dyDescent="0.3">
      <c r="A92" s="96">
        <v>6</v>
      </c>
      <c r="B92" s="148" t="s">
        <v>424</v>
      </c>
      <c r="C92" s="166">
        <v>17</v>
      </c>
      <c r="D92" s="96" t="s">
        <v>133</v>
      </c>
      <c r="E92" s="96" t="s">
        <v>425</v>
      </c>
      <c r="F92" s="97" t="s">
        <v>406</v>
      </c>
      <c r="G92" s="97" t="s">
        <v>151</v>
      </c>
      <c r="H92" s="98"/>
      <c r="I92" s="98"/>
      <c r="J92" s="163"/>
      <c r="K92" s="98">
        <v>0.25</v>
      </c>
      <c r="L92" s="98">
        <v>0.3</v>
      </c>
      <c r="M92" s="163">
        <v>7.4999999999999997E-2</v>
      </c>
      <c r="N92" s="163">
        <v>7.4999999999999956E-2</v>
      </c>
      <c r="O92" s="99">
        <v>2</v>
      </c>
      <c r="P92" s="100">
        <v>95</v>
      </c>
      <c r="Q92" s="99">
        <v>3</v>
      </c>
      <c r="R92" s="164">
        <v>570</v>
      </c>
      <c r="S92" s="151" t="s">
        <v>153</v>
      </c>
      <c r="T92" s="167"/>
      <c r="U92" s="78" t="s">
        <v>69</v>
      </c>
      <c r="V92" s="152">
        <v>6</v>
      </c>
    </row>
    <row r="93" spans="1:22" ht="18" customHeight="1" x14ac:dyDescent="0.3">
      <c r="A93" s="96">
        <v>6</v>
      </c>
      <c r="B93" s="148" t="s">
        <v>432</v>
      </c>
      <c r="C93" s="166">
        <v>4</v>
      </c>
      <c r="D93" s="96" t="s">
        <v>120</v>
      </c>
      <c r="E93" s="96" t="s">
        <v>393</v>
      </c>
      <c r="F93" s="97" t="s">
        <v>385</v>
      </c>
      <c r="G93" s="97" t="s">
        <v>151</v>
      </c>
      <c r="H93" s="98"/>
      <c r="I93" s="98"/>
      <c r="J93" s="163"/>
      <c r="K93" s="98">
        <v>0.25</v>
      </c>
      <c r="L93" s="98">
        <v>0.3</v>
      </c>
      <c r="M93" s="163">
        <v>7.4999999999999997E-2</v>
      </c>
      <c r="N93" s="163">
        <v>6.6168749999999998E-2</v>
      </c>
      <c r="O93" s="99">
        <v>1</v>
      </c>
      <c r="P93" s="100">
        <v>95</v>
      </c>
      <c r="Q93" s="99">
        <v>1</v>
      </c>
      <c r="R93" s="164">
        <v>95</v>
      </c>
      <c r="S93" s="151"/>
      <c r="T93" s="167"/>
      <c r="U93" s="78" t="s">
        <v>69</v>
      </c>
      <c r="V93" s="152">
        <v>1</v>
      </c>
    </row>
    <row r="94" spans="1:22" ht="18" customHeight="1" x14ac:dyDescent="0.3">
      <c r="A94" s="96">
        <v>8</v>
      </c>
      <c r="B94" s="148" t="s">
        <v>432</v>
      </c>
      <c r="C94" s="166">
        <v>5</v>
      </c>
      <c r="D94" s="96" t="s">
        <v>120</v>
      </c>
      <c r="E94" s="96" t="s">
        <v>393</v>
      </c>
      <c r="F94" s="97" t="s">
        <v>385</v>
      </c>
      <c r="G94" s="97" t="s">
        <v>151</v>
      </c>
      <c r="H94" s="98"/>
      <c r="I94" s="98"/>
      <c r="J94" s="183"/>
      <c r="K94" s="98">
        <v>0.2</v>
      </c>
      <c r="L94" s="98">
        <v>0.5</v>
      </c>
      <c r="M94" s="163">
        <v>0.1</v>
      </c>
      <c r="N94" s="163">
        <v>8.6753125000000014E-2</v>
      </c>
      <c r="O94" s="99">
        <v>1</v>
      </c>
      <c r="P94" s="100">
        <v>95</v>
      </c>
      <c r="Q94" s="99">
        <v>1</v>
      </c>
      <c r="R94" s="164">
        <v>95</v>
      </c>
      <c r="S94" s="151"/>
      <c r="T94" s="167"/>
      <c r="U94" s="78" t="s">
        <v>69</v>
      </c>
      <c r="V94" s="152">
        <v>1</v>
      </c>
    </row>
    <row r="95" spans="1:22" ht="18" customHeight="1" x14ac:dyDescent="0.3">
      <c r="A95" s="96">
        <v>33</v>
      </c>
      <c r="B95" s="148" t="s">
        <v>432</v>
      </c>
      <c r="C95" s="166">
        <v>22</v>
      </c>
      <c r="D95" s="96" t="s">
        <v>120</v>
      </c>
      <c r="E95" s="96" t="s">
        <v>393</v>
      </c>
      <c r="F95" s="97" t="s">
        <v>385</v>
      </c>
      <c r="G95" s="97" t="s">
        <v>151</v>
      </c>
      <c r="H95" s="98"/>
      <c r="I95" s="98"/>
      <c r="J95" s="163"/>
      <c r="K95" s="98">
        <v>0.2</v>
      </c>
      <c r="L95" s="98">
        <v>0.35</v>
      </c>
      <c r="M95" s="163">
        <v>6.9999999999999993E-2</v>
      </c>
      <c r="N95" s="163">
        <v>6.214999999999999E-2</v>
      </c>
      <c r="O95" s="99">
        <v>1</v>
      </c>
      <c r="P95" s="100">
        <v>95</v>
      </c>
      <c r="Q95" s="99">
        <v>1</v>
      </c>
      <c r="R95" s="164">
        <v>95</v>
      </c>
      <c r="S95" s="151"/>
      <c r="T95" s="167"/>
      <c r="U95" s="78" t="s">
        <v>69</v>
      </c>
      <c r="V95" s="152">
        <v>1</v>
      </c>
    </row>
    <row r="98" spans="1:32" ht="18" customHeight="1" thickBot="1" x14ac:dyDescent="0.35"/>
    <row r="99" spans="1:32" ht="18" customHeight="1" thickBot="1" x14ac:dyDescent="0.4">
      <c r="N99" s="102" t="s">
        <v>165</v>
      </c>
      <c r="P99" s="102"/>
      <c r="R99" s="103">
        <f>SUM(R47:R98)</f>
        <v>7980</v>
      </c>
      <c r="T99" s="168"/>
      <c r="U99" s="104"/>
      <c r="V99" s="169">
        <f>SUM(V47:V98)</f>
        <v>84</v>
      </c>
    </row>
    <row r="100" spans="1:32" ht="18" customHeight="1" thickTop="1" x14ac:dyDescent="0.3"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</row>
    <row r="108" spans="1:32" ht="18" customHeight="1" x14ac:dyDescent="0.3">
      <c r="A108" s="96">
        <v>4</v>
      </c>
      <c r="B108" s="174" t="s">
        <v>238</v>
      </c>
      <c r="C108" s="174"/>
      <c r="D108" s="175" t="s">
        <v>239</v>
      </c>
      <c r="E108" s="175" t="s">
        <v>240</v>
      </c>
      <c r="F108" s="97" t="s">
        <v>241</v>
      </c>
      <c r="G108" s="97" t="s">
        <v>151</v>
      </c>
      <c r="H108" s="98"/>
      <c r="I108" s="98"/>
      <c r="J108" s="163"/>
      <c r="K108" s="98">
        <v>0.75</v>
      </c>
      <c r="L108" s="98">
        <v>0.2</v>
      </c>
      <c r="M108" s="163">
        <v>0.15000000000000002</v>
      </c>
      <c r="N108" s="163">
        <v>0.13943154500000002</v>
      </c>
      <c r="O108" s="99">
        <v>2</v>
      </c>
      <c r="P108" s="100">
        <v>150</v>
      </c>
      <c r="Q108" s="99">
        <v>1</v>
      </c>
      <c r="R108" s="164">
        <v>300</v>
      </c>
      <c r="S108" s="151"/>
      <c r="T108" s="151"/>
      <c r="U108" s="78" t="s">
        <v>69</v>
      </c>
      <c r="V108" s="106">
        <v>2</v>
      </c>
    </row>
    <row r="109" spans="1:32" ht="18" customHeight="1" x14ac:dyDescent="0.3">
      <c r="A109" s="96">
        <v>10</v>
      </c>
      <c r="B109" s="174" t="s">
        <v>251</v>
      </c>
      <c r="C109" s="174"/>
      <c r="D109" s="175" t="s">
        <v>73</v>
      </c>
      <c r="E109" s="175" t="s">
        <v>246</v>
      </c>
      <c r="F109" s="97" t="s">
        <v>247</v>
      </c>
      <c r="G109" s="97" t="s">
        <v>151</v>
      </c>
      <c r="H109" s="98"/>
      <c r="I109" s="98"/>
      <c r="J109" s="163"/>
      <c r="K109" s="98">
        <v>0.6</v>
      </c>
      <c r="L109" s="98">
        <v>0.2</v>
      </c>
      <c r="M109" s="163">
        <v>0.12</v>
      </c>
      <c r="N109" s="163">
        <v>0.119509375</v>
      </c>
      <c r="O109" s="99">
        <v>2</v>
      </c>
      <c r="P109" s="100">
        <v>150</v>
      </c>
      <c r="Q109" s="99">
        <v>1</v>
      </c>
      <c r="R109" s="164">
        <v>300</v>
      </c>
      <c r="S109" s="151"/>
      <c r="T109" s="151"/>
      <c r="U109" s="78" t="s">
        <v>67</v>
      </c>
      <c r="V109" s="106">
        <v>2</v>
      </c>
    </row>
    <row r="110" spans="1:32" ht="18" customHeight="1" x14ac:dyDescent="0.3">
      <c r="A110" s="96">
        <v>16</v>
      </c>
      <c r="B110" s="174" t="s">
        <v>261</v>
      </c>
      <c r="C110" s="174"/>
      <c r="D110" s="175" t="s">
        <v>80</v>
      </c>
      <c r="E110" s="175" t="s">
        <v>260</v>
      </c>
      <c r="F110" s="97" t="s">
        <v>81</v>
      </c>
      <c r="G110" s="97" t="s">
        <v>151</v>
      </c>
      <c r="H110" s="98"/>
      <c r="I110" s="98"/>
      <c r="J110" s="163"/>
      <c r="K110" s="98">
        <v>0.25</v>
      </c>
      <c r="L110" s="98">
        <v>0.6</v>
      </c>
      <c r="M110" s="163">
        <v>0.15</v>
      </c>
      <c r="N110" s="163">
        <v>0.13969687499999997</v>
      </c>
      <c r="O110" s="99">
        <v>2</v>
      </c>
      <c r="P110" s="100">
        <v>150</v>
      </c>
      <c r="Q110" s="99">
        <v>1</v>
      </c>
      <c r="R110" s="164">
        <v>300</v>
      </c>
      <c r="S110" s="151" t="s">
        <v>153</v>
      </c>
      <c r="T110" s="151"/>
      <c r="U110" s="78" t="s">
        <v>69</v>
      </c>
      <c r="V110" s="106">
        <v>2</v>
      </c>
    </row>
    <row r="111" spans="1:32" ht="18" customHeight="1" x14ac:dyDescent="0.3">
      <c r="A111" s="96">
        <v>17</v>
      </c>
      <c r="B111" s="174" t="s">
        <v>265</v>
      </c>
      <c r="C111" s="174"/>
      <c r="D111" s="175" t="s">
        <v>70</v>
      </c>
      <c r="E111" s="175" t="s">
        <v>266</v>
      </c>
      <c r="F111" s="97" t="s">
        <v>267</v>
      </c>
      <c r="G111" s="97" t="s">
        <v>151</v>
      </c>
      <c r="H111" s="98"/>
      <c r="I111" s="98"/>
      <c r="J111" s="163"/>
      <c r="K111" s="98">
        <v>0.2</v>
      </c>
      <c r="L111" s="98">
        <v>0.6</v>
      </c>
      <c r="M111" s="163">
        <v>0.12</v>
      </c>
      <c r="N111" s="163">
        <v>0.11509374999999999</v>
      </c>
      <c r="O111" s="99">
        <v>2</v>
      </c>
      <c r="P111" s="100">
        <v>150</v>
      </c>
      <c r="Q111" s="99">
        <v>1</v>
      </c>
      <c r="R111" s="164">
        <v>300</v>
      </c>
      <c r="S111" s="151" t="s">
        <v>153</v>
      </c>
      <c r="T111" s="151"/>
      <c r="U111" s="78" t="s">
        <v>69</v>
      </c>
      <c r="V111" s="106">
        <v>2</v>
      </c>
    </row>
    <row r="112" spans="1:32" ht="18" customHeight="1" x14ac:dyDescent="0.3">
      <c r="A112" s="96">
        <v>17</v>
      </c>
      <c r="B112" s="174" t="s">
        <v>271</v>
      </c>
      <c r="C112" s="174"/>
      <c r="D112" s="175" t="s">
        <v>72</v>
      </c>
      <c r="E112" s="175" t="s">
        <v>270</v>
      </c>
      <c r="F112" s="97" t="s">
        <v>81</v>
      </c>
      <c r="G112" s="97" t="s">
        <v>151</v>
      </c>
      <c r="H112" s="98"/>
      <c r="I112" s="98"/>
      <c r="J112" s="163"/>
      <c r="K112" s="98">
        <v>0.2</v>
      </c>
      <c r="L112" s="98">
        <v>0.6</v>
      </c>
      <c r="M112" s="163">
        <v>0.12</v>
      </c>
      <c r="N112" s="163">
        <v>0.110678125</v>
      </c>
      <c r="O112" s="99">
        <v>2</v>
      </c>
      <c r="P112" s="100">
        <v>150</v>
      </c>
      <c r="Q112" s="99">
        <v>1</v>
      </c>
      <c r="R112" s="164">
        <v>300</v>
      </c>
      <c r="S112" s="151" t="s">
        <v>153</v>
      </c>
      <c r="T112" s="151"/>
      <c r="U112" s="78" t="s">
        <v>69</v>
      </c>
      <c r="V112" s="106">
        <v>2</v>
      </c>
    </row>
    <row r="113" spans="1:22" ht="18" customHeight="1" x14ac:dyDescent="0.3">
      <c r="A113" s="96">
        <v>16</v>
      </c>
      <c r="B113" s="174" t="s">
        <v>272</v>
      </c>
      <c r="C113" s="174"/>
      <c r="D113" s="175" t="s">
        <v>82</v>
      </c>
      <c r="E113" s="175" t="s">
        <v>273</v>
      </c>
      <c r="F113" s="97" t="s">
        <v>83</v>
      </c>
      <c r="G113" s="97" t="s">
        <v>151</v>
      </c>
      <c r="H113" s="98"/>
      <c r="I113" s="98"/>
      <c r="J113" s="163"/>
      <c r="K113" s="98">
        <v>0.25</v>
      </c>
      <c r="L113" s="98">
        <v>0.5</v>
      </c>
      <c r="M113" s="163">
        <v>0.125</v>
      </c>
      <c r="N113" s="163">
        <v>0.11715</v>
      </c>
      <c r="O113" s="99">
        <v>2</v>
      </c>
      <c r="P113" s="100">
        <v>150</v>
      </c>
      <c r="Q113" s="99">
        <v>1</v>
      </c>
      <c r="R113" s="164">
        <v>300</v>
      </c>
      <c r="S113" s="151" t="s">
        <v>153</v>
      </c>
      <c r="T113" s="151"/>
      <c r="U113" s="78" t="s">
        <v>67</v>
      </c>
      <c r="V113" s="106">
        <v>2</v>
      </c>
    </row>
    <row r="114" spans="1:22" ht="18" customHeight="1" x14ac:dyDescent="0.3">
      <c r="A114" s="96">
        <v>17</v>
      </c>
      <c r="B114" s="148" t="s">
        <v>275</v>
      </c>
      <c r="C114" s="148"/>
      <c r="D114" s="175" t="s">
        <v>120</v>
      </c>
      <c r="E114" s="175" t="s">
        <v>276</v>
      </c>
      <c r="F114" s="97" t="s">
        <v>110</v>
      </c>
      <c r="G114" s="97" t="s">
        <v>151</v>
      </c>
      <c r="H114" s="98"/>
      <c r="I114" s="98"/>
      <c r="J114" s="163"/>
      <c r="K114" s="98">
        <v>0.25</v>
      </c>
      <c r="L114" s="98">
        <v>0.6</v>
      </c>
      <c r="M114" s="163">
        <v>0.15</v>
      </c>
      <c r="N114" s="163">
        <v>0.13969687499999997</v>
      </c>
      <c r="O114" s="99">
        <v>2</v>
      </c>
      <c r="P114" s="100">
        <v>150</v>
      </c>
      <c r="Q114" s="99">
        <v>1</v>
      </c>
      <c r="R114" s="164">
        <v>300</v>
      </c>
      <c r="S114" s="151"/>
      <c r="T114" s="151"/>
      <c r="U114" s="78" t="s">
        <v>157</v>
      </c>
      <c r="V114" s="106">
        <v>2</v>
      </c>
    </row>
    <row r="115" spans="1:22" ht="18" customHeight="1" x14ac:dyDescent="0.3">
      <c r="A115" s="96">
        <v>10</v>
      </c>
      <c r="B115" s="148" t="s">
        <v>303</v>
      </c>
      <c r="C115" s="148"/>
      <c r="D115" s="175" t="s">
        <v>124</v>
      </c>
      <c r="E115" s="175" t="s">
        <v>304</v>
      </c>
      <c r="F115" s="97" t="s">
        <v>78</v>
      </c>
      <c r="G115" s="97" t="s">
        <v>151</v>
      </c>
      <c r="H115" s="98"/>
      <c r="I115" s="98"/>
      <c r="J115" s="163"/>
      <c r="K115" s="98">
        <v>0.3</v>
      </c>
      <c r="L115" s="98">
        <v>0.4</v>
      </c>
      <c r="M115" s="163">
        <v>0.12</v>
      </c>
      <c r="N115" s="163">
        <v>0.11509374999999999</v>
      </c>
      <c r="O115" s="99">
        <v>2</v>
      </c>
      <c r="P115" s="100">
        <v>150</v>
      </c>
      <c r="Q115" s="99">
        <v>1</v>
      </c>
      <c r="R115" s="164">
        <v>300</v>
      </c>
      <c r="S115" s="151"/>
      <c r="T115" s="151"/>
      <c r="U115" s="78" t="s">
        <v>157</v>
      </c>
      <c r="V115" s="106">
        <v>2</v>
      </c>
    </row>
    <row r="116" spans="1:22" ht="18" customHeight="1" x14ac:dyDescent="0.3">
      <c r="A116" s="96">
        <v>21</v>
      </c>
      <c r="B116" s="148" t="s">
        <v>303</v>
      </c>
      <c r="C116" s="148"/>
      <c r="D116" s="175" t="s">
        <v>124</v>
      </c>
      <c r="E116" s="175" t="s">
        <v>304</v>
      </c>
      <c r="F116" s="97" t="s">
        <v>166</v>
      </c>
      <c r="G116" s="97" t="s">
        <v>151</v>
      </c>
      <c r="H116" s="98"/>
      <c r="I116" s="98"/>
      <c r="J116" s="163"/>
      <c r="K116" s="98">
        <v>0.3</v>
      </c>
      <c r="L116" s="98">
        <v>0.6</v>
      </c>
      <c r="M116" s="163">
        <v>0.18</v>
      </c>
      <c r="N116" s="163">
        <v>0.15007187499999999</v>
      </c>
      <c r="O116" s="99">
        <v>2</v>
      </c>
      <c r="P116" s="100">
        <v>150</v>
      </c>
      <c r="Q116" s="99">
        <v>1</v>
      </c>
      <c r="R116" s="164">
        <v>300</v>
      </c>
      <c r="S116" s="151"/>
      <c r="T116" s="151"/>
      <c r="U116" s="78" t="s">
        <v>157</v>
      </c>
      <c r="V116" s="106">
        <v>2</v>
      </c>
    </row>
    <row r="117" spans="1:22" ht="18" customHeight="1" x14ac:dyDescent="0.3">
      <c r="A117" s="96">
        <v>6</v>
      </c>
      <c r="B117" s="148" t="s">
        <v>369</v>
      </c>
      <c r="C117" s="166">
        <v>5</v>
      </c>
      <c r="D117" s="96" t="s">
        <v>139</v>
      </c>
      <c r="E117" s="96" t="s">
        <v>370</v>
      </c>
      <c r="F117" s="97" t="s">
        <v>371</v>
      </c>
      <c r="G117" s="97" t="s">
        <v>151</v>
      </c>
      <c r="H117" s="98"/>
      <c r="I117" s="98"/>
      <c r="J117" s="163"/>
      <c r="K117" s="98">
        <v>0.4</v>
      </c>
      <c r="L117" s="98">
        <v>0.4</v>
      </c>
      <c r="M117" s="163">
        <v>0.16000000000000003</v>
      </c>
      <c r="N117" s="184">
        <v>0.12000000000000002</v>
      </c>
      <c r="O117" s="99">
        <v>2</v>
      </c>
      <c r="P117" s="100">
        <v>150</v>
      </c>
      <c r="Q117" s="99">
        <v>1</v>
      </c>
      <c r="R117" s="164">
        <v>300</v>
      </c>
      <c r="S117" s="151" t="s">
        <v>153</v>
      </c>
      <c r="T117" s="167"/>
      <c r="U117" s="78" t="s">
        <v>69</v>
      </c>
      <c r="V117" s="152">
        <v>2</v>
      </c>
    </row>
    <row r="118" spans="1:22" ht="18" customHeight="1" x14ac:dyDescent="0.3">
      <c r="A118" s="96">
        <v>9</v>
      </c>
      <c r="B118" s="148" t="s">
        <v>369</v>
      </c>
      <c r="C118" s="166">
        <v>5</v>
      </c>
      <c r="D118" s="96" t="s">
        <v>139</v>
      </c>
      <c r="E118" s="96" t="s">
        <v>370</v>
      </c>
      <c r="F118" s="97" t="s">
        <v>371</v>
      </c>
      <c r="G118" s="97" t="s">
        <v>151</v>
      </c>
      <c r="H118" s="98"/>
      <c r="I118" s="98"/>
      <c r="J118" s="163"/>
      <c r="K118" s="98">
        <v>0.3</v>
      </c>
      <c r="L118" s="98">
        <v>0.5</v>
      </c>
      <c r="M118" s="163">
        <v>0.15</v>
      </c>
      <c r="N118" s="184">
        <v>0.14116875000000001</v>
      </c>
      <c r="O118" s="99">
        <v>2</v>
      </c>
      <c r="P118" s="100">
        <v>150</v>
      </c>
      <c r="Q118" s="99">
        <v>1</v>
      </c>
      <c r="R118" s="164">
        <v>300</v>
      </c>
      <c r="S118" s="151" t="s">
        <v>153</v>
      </c>
      <c r="T118" s="167"/>
      <c r="U118" s="78" t="s">
        <v>69</v>
      </c>
      <c r="V118" s="152">
        <v>2</v>
      </c>
    </row>
    <row r="119" spans="1:22" ht="18" customHeight="1" x14ac:dyDescent="0.3">
      <c r="A119" s="96">
        <v>18</v>
      </c>
      <c r="B119" s="148" t="s">
        <v>372</v>
      </c>
      <c r="C119" s="166">
        <v>16</v>
      </c>
      <c r="D119" s="96" t="s">
        <v>133</v>
      </c>
      <c r="E119" s="96" t="s">
        <v>373</v>
      </c>
      <c r="F119" s="97" t="s">
        <v>135</v>
      </c>
      <c r="G119" s="97" t="s">
        <v>151</v>
      </c>
      <c r="H119" s="98"/>
      <c r="I119" s="98"/>
      <c r="J119" s="163"/>
      <c r="K119" s="98">
        <v>0.4</v>
      </c>
      <c r="L119" s="98">
        <v>0.4</v>
      </c>
      <c r="M119" s="163">
        <v>0.16000000000000003</v>
      </c>
      <c r="N119" s="184">
        <v>0.14233750000000003</v>
      </c>
      <c r="O119" s="99">
        <v>1</v>
      </c>
      <c r="P119" s="100">
        <v>150</v>
      </c>
      <c r="Q119" s="99">
        <v>1</v>
      </c>
      <c r="R119" s="164">
        <v>150</v>
      </c>
      <c r="S119" s="151" t="s">
        <v>153</v>
      </c>
      <c r="T119" s="167"/>
      <c r="U119" s="78" t="s">
        <v>69</v>
      </c>
      <c r="V119" s="152">
        <v>1</v>
      </c>
    </row>
    <row r="120" spans="1:22" ht="18" customHeight="1" x14ac:dyDescent="0.3">
      <c r="A120" s="96">
        <v>29</v>
      </c>
      <c r="B120" s="148" t="s">
        <v>372</v>
      </c>
      <c r="C120" s="166">
        <v>26</v>
      </c>
      <c r="D120" s="96" t="s">
        <v>133</v>
      </c>
      <c r="E120" s="96" t="s">
        <v>373</v>
      </c>
      <c r="F120" s="97" t="s">
        <v>135</v>
      </c>
      <c r="G120" s="97" t="s">
        <v>151</v>
      </c>
      <c r="H120" s="98"/>
      <c r="I120" s="98"/>
      <c r="J120" s="183"/>
      <c r="K120" s="98">
        <v>0.25</v>
      </c>
      <c r="L120" s="98">
        <v>0.8</v>
      </c>
      <c r="M120" s="163">
        <v>0.2</v>
      </c>
      <c r="N120" s="184">
        <v>0.15</v>
      </c>
      <c r="O120" s="99">
        <v>1</v>
      </c>
      <c r="P120" s="100">
        <v>150</v>
      </c>
      <c r="Q120" s="99">
        <v>1</v>
      </c>
      <c r="R120" s="164">
        <v>150</v>
      </c>
      <c r="S120" s="151" t="s">
        <v>153</v>
      </c>
      <c r="T120" s="167"/>
      <c r="U120" s="78" t="s">
        <v>69</v>
      </c>
      <c r="V120" s="152">
        <v>1</v>
      </c>
    </row>
    <row r="121" spans="1:22" ht="18" customHeight="1" x14ac:dyDescent="0.3">
      <c r="A121" s="96">
        <v>17</v>
      </c>
      <c r="B121" s="148" t="s">
        <v>374</v>
      </c>
      <c r="C121" s="166">
        <v>42</v>
      </c>
      <c r="D121" s="96" t="s">
        <v>133</v>
      </c>
      <c r="E121" s="96" t="s">
        <v>373</v>
      </c>
      <c r="F121" s="97" t="s">
        <v>135</v>
      </c>
      <c r="G121" s="97" t="s">
        <v>151</v>
      </c>
      <c r="H121" s="98"/>
      <c r="I121" s="98"/>
      <c r="J121" s="183"/>
      <c r="K121" s="98">
        <v>0.25</v>
      </c>
      <c r="L121" s="98">
        <v>0.7</v>
      </c>
      <c r="M121" s="163">
        <v>0.17499999999999999</v>
      </c>
      <c r="N121" s="184">
        <v>0.13499999999999998</v>
      </c>
      <c r="O121" s="99">
        <v>1</v>
      </c>
      <c r="P121" s="100">
        <v>150</v>
      </c>
      <c r="Q121" s="99">
        <v>1</v>
      </c>
      <c r="R121" s="164">
        <v>150</v>
      </c>
      <c r="S121" s="151" t="s">
        <v>153</v>
      </c>
      <c r="T121" s="167"/>
      <c r="U121" s="78" t="s">
        <v>69</v>
      </c>
      <c r="V121" s="152">
        <v>1</v>
      </c>
    </row>
    <row r="122" spans="1:22" ht="18" customHeight="1" x14ac:dyDescent="0.3">
      <c r="A122" s="96">
        <v>5</v>
      </c>
      <c r="B122" s="148" t="s">
        <v>375</v>
      </c>
      <c r="C122" s="166">
        <v>3</v>
      </c>
      <c r="D122" s="96" t="s">
        <v>376</v>
      </c>
      <c r="E122" s="96" t="s">
        <v>377</v>
      </c>
      <c r="F122" s="97" t="s">
        <v>71</v>
      </c>
      <c r="G122" s="97" t="s">
        <v>151</v>
      </c>
      <c r="H122" s="98"/>
      <c r="I122" s="98"/>
      <c r="J122" s="163"/>
      <c r="K122" s="98">
        <v>0.3</v>
      </c>
      <c r="L122" s="98">
        <v>0.6</v>
      </c>
      <c r="M122" s="163">
        <v>0.18</v>
      </c>
      <c r="N122" s="184">
        <v>0.136825</v>
      </c>
      <c r="O122" s="99">
        <v>2</v>
      </c>
      <c r="P122" s="100">
        <v>150</v>
      </c>
      <c r="Q122" s="99">
        <v>1</v>
      </c>
      <c r="R122" s="164">
        <v>300</v>
      </c>
      <c r="S122" s="151" t="s">
        <v>153</v>
      </c>
      <c r="T122" s="167"/>
      <c r="U122" s="78" t="s">
        <v>67</v>
      </c>
      <c r="V122" s="152">
        <v>2</v>
      </c>
    </row>
    <row r="123" spans="1:22" ht="18" customHeight="1" x14ac:dyDescent="0.3">
      <c r="A123" s="96">
        <v>26</v>
      </c>
      <c r="B123" s="148" t="s">
        <v>380</v>
      </c>
      <c r="C123" s="166">
        <v>51</v>
      </c>
      <c r="D123" s="96" t="s">
        <v>188</v>
      </c>
      <c r="E123" s="96" t="s">
        <v>378</v>
      </c>
      <c r="F123" s="97" t="s">
        <v>137</v>
      </c>
      <c r="G123" s="97" t="s">
        <v>151</v>
      </c>
      <c r="H123" s="98"/>
      <c r="I123" s="98"/>
      <c r="J123" s="163"/>
      <c r="K123" s="98">
        <v>0.2</v>
      </c>
      <c r="L123" s="98">
        <v>0.6</v>
      </c>
      <c r="M123" s="163">
        <v>0.12</v>
      </c>
      <c r="N123" s="184">
        <v>0.11116875</v>
      </c>
      <c r="O123" s="99">
        <v>2</v>
      </c>
      <c r="P123" s="100">
        <v>150</v>
      </c>
      <c r="Q123" s="99">
        <v>1</v>
      </c>
      <c r="R123" s="164">
        <v>300</v>
      </c>
      <c r="S123" s="151" t="s">
        <v>153</v>
      </c>
      <c r="T123" s="167"/>
      <c r="U123" s="78" t="s">
        <v>69</v>
      </c>
      <c r="V123" s="152">
        <v>2</v>
      </c>
    </row>
    <row r="124" spans="1:22" ht="18" customHeight="1" x14ac:dyDescent="0.3">
      <c r="A124" s="96">
        <v>4</v>
      </c>
      <c r="B124" s="148" t="s">
        <v>381</v>
      </c>
      <c r="C124" s="166">
        <v>57</v>
      </c>
      <c r="D124" s="96" t="s">
        <v>188</v>
      </c>
      <c r="E124" s="96" t="s">
        <v>378</v>
      </c>
      <c r="F124" s="97" t="s">
        <v>379</v>
      </c>
      <c r="G124" s="97" t="s">
        <v>151</v>
      </c>
      <c r="H124" s="98"/>
      <c r="I124" s="98"/>
      <c r="J124" s="163"/>
      <c r="K124" s="98">
        <v>0.35</v>
      </c>
      <c r="L124" s="98">
        <v>0.4</v>
      </c>
      <c r="M124" s="163">
        <v>0.13999999999999999</v>
      </c>
      <c r="N124" s="184">
        <v>0.12528124999999998</v>
      </c>
      <c r="O124" s="99">
        <v>2</v>
      </c>
      <c r="P124" s="100">
        <v>150</v>
      </c>
      <c r="Q124" s="99">
        <v>1</v>
      </c>
      <c r="R124" s="164">
        <v>300</v>
      </c>
      <c r="S124" s="151" t="s">
        <v>153</v>
      </c>
      <c r="T124" s="167"/>
      <c r="U124" s="78" t="s">
        <v>69</v>
      </c>
      <c r="V124" s="152">
        <v>2</v>
      </c>
    </row>
    <row r="125" spans="1:22" ht="18" customHeight="1" x14ac:dyDescent="0.3">
      <c r="A125" s="96">
        <v>17</v>
      </c>
      <c r="B125" s="148" t="s">
        <v>383</v>
      </c>
      <c r="C125" s="166">
        <v>40</v>
      </c>
      <c r="D125" s="96" t="s">
        <v>172</v>
      </c>
      <c r="E125" s="96" t="s">
        <v>382</v>
      </c>
      <c r="F125" s="97" t="s">
        <v>137</v>
      </c>
      <c r="G125" s="97" t="s">
        <v>151</v>
      </c>
      <c r="H125" s="98"/>
      <c r="I125" s="98"/>
      <c r="J125" s="163"/>
      <c r="K125" s="98">
        <v>0.2</v>
      </c>
      <c r="L125" s="98">
        <v>0.6</v>
      </c>
      <c r="M125" s="163">
        <v>0.12</v>
      </c>
      <c r="N125" s="184">
        <v>0.11165937499999999</v>
      </c>
      <c r="O125" s="99">
        <v>2</v>
      </c>
      <c r="P125" s="100">
        <v>150</v>
      </c>
      <c r="Q125" s="99">
        <v>1</v>
      </c>
      <c r="R125" s="164">
        <v>300</v>
      </c>
      <c r="S125" s="151" t="s">
        <v>153</v>
      </c>
      <c r="T125" s="167"/>
      <c r="U125" s="78" t="s">
        <v>69</v>
      </c>
      <c r="V125" s="152">
        <v>2</v>
      </c>
    </row>
    <row r="126" spans="1:22" ht="18" customHeight="1" x14ac:dyDescent="0.3">
      <c r="A126" s="96">
        <v>6</v>
      </c>
      <c r="B126" s="148" t="s">
        <v>384</v>
      </c>
      <c r="C126" s="166"/>
      <c r="D126" s="96" t="s">
        <v>72</v>
      </c>
      <c r="E126" s="96"/>
      <c r="F126" s="97" t="s">
        <v>385</v>
      </c>
      <c r="G126" s="97" t="s">
        <v>151</v>
      </c>
      <c r="H126" s="98"/>
      <c r="I126" s="98"/>
      <c r="J126" s="163"/>
      <c r="K126" s="98">
        <v>0.3</v>
      </c>
      <c r="L126" s="98">
        <v>0.4</v>
      </c>
      <c r="M126" s="163">
        <v>0.12</v>
      </c>
      <c r="N126" s="184">
        <v>0.119509375</v>
      </c>
      <c r="O126" s="99">
        <v>1</v>
      </c>
      <c r="P126" s="100">
        <v>150</v>
      </c>
      <c r="Q126" s="99">
        <v>1</v>
      </c>
      <c r="R126" s="164">
        <v>150</v>
      </c>
      <c r="S126" s="151"/>
      <c r="T126" s="167"/>
      <c r="U126" s="78" t="s">
        <v>69</v>
      </c>
      <c r="V126" s="152">
        <v>1</v>
      </c>
    </row>
    <row r="127" spans="1:22" ht="18" customHeight="1" x14ac:dyDescent="0.3">
      <c r="A127" s="96">
        <v>14</v>
      </c>
      <c r="B127" s="148" t="s">
        <v>387</v>
      </c>
      <c r="C127" s="166">
        <v>13</v>
      </c>
      <c r="D127" s="96" t="s">
        <v>188</v>
      </c>
      <c r="E127" s="96" t="s">
        <v>368</v>
      </c>
      <c r="F127" s="97" t="s">
        <v>388</v>
      </c>
      <c r="G127" s="97" t="s">
        <v>151</v>
      </c>
      <c r="H127" s="98"/>
      <c r="I127" s="98"/>
      <c r="J127" s="163"/>
      <c r="K127" s="98">
        <v>0.1</v>
      </c>
      <c r="L127" s="98">
        <v>1.7</v>
      </c>
      <c r="M127" s="163">
        <v>0.17</v>
      </c>
      <c r="N127" s="184">
        <v>0.14645000000000002</v>
      </c>
      <c r="O127" s="99">
        <v>1</v>
      </c>
      <c r="P127" s="100">
        <v>150</v>
      </c>
      <c r="Q127" s="99">
        <v>1</v>
      </c>
      <c r="R127" s="164">
        <v>150</v>
      </c>
      <c r="S127" s="151" t="s">
        <v>153</v>
      </c>
      <c r="T127" s="167"/>
      <c r="U127" s="78" t="s">
        <v>69</v>
      </c>
      <c r="V127" s="152">
        <v>1</v>
      </c>
    </row>
    <row r="128" spans="1:22" ht="18" customHeight="1" x14ac:dyDescent="0.3">
      <c r="A128" s="96">
        <v>17</v>
      </c>
      <c r="B128" s="148" t="s">
        <v>389</v>
      </c>
      <c r="C128" s="166">
        <v>16</v>
      </c>
      <c r="D128" s="96" t="s">
        <v>172</v>
      </c>
      <c r="E128" s="96" t="s">
        <v>366</v>
      </c>
      <c r="F128" s="97" t="s">
        <v>388</v>
      </c>
      <c r="G128" s="97" t="s">
        <v>151</v>
      </c>
      <c r="H128" s="98"/>
      <c r="I128" s="98"/>
      <c r="J128" s="163"/>
      <c r="K128" s="98">
        <v>0.2</v>
      </c>
      <c r="L128" s="98">
        <v>0.7</v>
      </c>
      <c r="M128" s="163">
        <v>0.13999999999999999</v>
      </c>
      <c r="N128" s="184">
        <v>0.11448749999999998</v>
      </c>
      <c r="O128" s="99">
        <v>1</v>
      </c>
      <c r="P128" s="100">
        <v>150</v>
      </c>
      <c r="Q128" s="99">
        <v>1</v>
      </c>
      <c r="R128" s="164">
        <v>150</v>
      </c>
      <c r="S128" s="151" t="s">
        <v>153</v>
      </c>
      <c r="T128" s="167"/>
      <c r="U128" s="78" t="s">
        <v>69</v>
      </c>
      <c r="V128" s="152">
        <v>1</v>
      </c>
    </row>
    <row r="131" spans="1:32" ht="18" customHeight="1" x14ac:dyDescent="0.3">
      <c r="A131" s="96">
        <v>13</v>
      </c>
      <c r="B131" s="148" t="s">
        <v>414</v>
      </c>
      <c r="C131" s="166">
        <v>21</v>
      </c>
      <c r="D131" s="96" t="s">
        <v>285</v>
      </c>
      <c r="E131" s="96" t="s">
        <v>415</v>
      </c>
      <c r="F131" s="97" t="s">
        <v>371</v>
      </c>
      <c r="G131" s="97" t="s">
        <v>151</v>
      </c>
      <c r="H131" s="98"/>
      <c r="I131" s="98"/>
      <c r="J131" s="163"/>
      <c r="K131" s="98">
        <v>0.4</v>
      </c>
      <c r="L131" s="98">
        <v>0.4</v>
      </c>
      <c r="M131" s="163">
        <v>0.16000000000000003</v>
      </c>
      <c r="N131" s="163">
        <v>0.14233750000000003</v>
      </c>
      <c r="O131" s="99">
        <v>2</v>
      </c>
      <c r="P131" s="100">
        <v>150</v>
      </c>
      <c r="Q131" s="99">
        <v>1</v>
      </c>
      <c r="R131" s="164">
        <v>300</v>
      </c>
      <c r="S131" s="151" t="s">
        <v>153</v>
      </c>
      <c r="T131" s="167"/>
      <c r="U131" s="78" t="s">
        <v>69</v>
      </c>
      <c r="V131" s="152">
        <v>2</v>
      </c>
    </row>
    <row r="132" spans="1:32" ht="18" customHeight="1" x14ac:dyDescent="0.3">
      <c r="A132" s="96">
        <v>16</v>
      </c>
      <c r="B132" s="148" t="s">
        <v>417</v>
      </c>
      <c r="C132" s="166">
        <v>12</v>
      </c>
      <c r="D132" s="96" t="s">
        <v>185</v>
      </c>
      <c r="E132" s="96" t="s">
        <v>418</v>
      </c>
      <c r="F132" s="97" t="s">
        <v>397</v>
      </c>
      <c r="G132" s="97" t="s">
        <v>151</v>
      </c>
      <c r="H132" s="98"/>
      <c r="I132" s="98"/>
      <c r="J132" s="183"/>
      <c r="K132" s="98">
        <v>0.2</v>
      </c>
      <c r="L132" s="98">
        <v>0.6</v>
      </c>
      <c r="M132" s="163">
        <v>0.12</v>
      </c>
      <c r="N132" s="163">
        <v>0.11116875</v>
      </c>
      <c r="O132" s="99">
        <v>1</v>
      </c>
      <c r="P132" s="100">
        <v>150</v>
      </c>
      <c r="Q132" s="99">
        <v>1</v>
      </c>
      <c r="R132" s="164">
        <v>150</v>
      </c>
      <c r="S132" s="151" t="s">
        <v>153</v>
      </c>
      <c r="T132" s="167"/>
      <c r="U132" s="78" t="s">
        <v>69</v>
      </c>
      <c r="V132" s="152">
        <v>1</v>
      </c>
    </row>
    <row r="133" spans="1:32" ht="18" customHeight="1" x14ac:dyDescent="0.3">
      <c r="A133" s="96">
        <v>9</v>
      </c>
      <c r="B133" s="148" t="s">
        <v>428</v>
      </c>
      <c r="C133" s="166">
        <v>7</v>
      </c>
      <c r="D133" s="96" t="s">
        <v>187</v>
      </c>
      <c r="E133" s="96" t="s">
        <v>399</v>
      </c>
      <c r="F133" s="97" t="s">
        <v>280</v>
      </c>
      <c r="G133" s="97" t="s">
        <v>151</v>
      </c>
      <c r="H133" s="98"/>
      <c r="I133" s="98"/>
      <c r="J133" s="163"/>
      <c r="K133" s="98">
        <v>0.3</v>
      </c>
      <c r="L133" s="98">
        <v>0.4</v>
      </c>
      <c r="M133" s="163">
        <v>0.12</v>
      </c>
      <c r="N133" s="163">
        <v>0.11558437499999999</v>
      </c>
      <c r="O133" s="99">
        <v>1</v>
      </c>
      <c r="P133" s="100">
        <v>150</v>
      </c>
      <c r="Q133" s="99">
        <v>1</v>
      </c>
      <c r="R133" s="164">
        <v>150</v>
      </c>
      <c r="S133" s="151"/>
      <c r="T133" s="167"/>
      <c r="U133" s="78" t="s">
        <v>69</v>
      </c>
      <c r="V133" s="152">
        <v>1</v>
      </c>
    </row>
    <row r="134" spans="1:32" ht="18" customHeight="1" x14ac:dyDescent="0.3">
      <c r="A134" s="96">
        <v>21</v>
      </c>
      <c r="B134" s="148" t="s">
        <v>432</v>
      </c>
      <c r="C134" s="166">
        <v>15</v>
      </c>
      <c r="D134" s="96" t="s">
        <v>120</v>
      </c>
      <c r="E134" s="96" t="s">
        <v>393</v>
      </c>
      <c r="F134" s="97" t="s">
        <v>385</v>
      </c>
      <c r="G134" s="97" t="s">
        <v>151</v>
      </c>
      <c r="H134" s="98"/>
      <c r="I134" s="98"/>
      <c r="J134" s="163"/>
      <c r="K134" s="98">
        <v>0.4</v>
      </c>
      <c r="L134" s="98">
        <v>0.4</v>
      </c>
      <c r="M134" s="163">
        <v>0.16000000000000003</v>
      </c>
      <c r="N134" s="163">
        <v>0.14430000000000004</v>
      </c>
      <c r="O134" s="99">
        <v>1</v>
      </c>
      <c r="P134" s="100">
        <v>150</v>
      </c>
      <c r="Q134" s="99">
        <v>1</v>
      </c>
      <c r="R134" s="164">
        <v>150</v>
      </c>
      <c r="S134" s="151"/>
      <c r="T134" s="167"/>
      <c r="U134" s="78" t="s">
        <v>69</v>
      </c>
      <c r="V134" s="152">
        <v>1</v>
      </c>
    </row>
    <row r="135" spans="1:32" ht="18" customHeight="1" thickBot="1" x14ac:dyDescent="0.35"/>
    <row r="136" spans="1:32" ht="18" customHeight="1" thickBot="1" x14ac:dyDescent="0.4">
      <c r="N136" s="102" t="s">
        <v>167</v>
      </c>
      <c r="P136" s="102"/>
      <c r="R136" s="103">
        <f>SUM(R106:R135)</f>
        <v>6150</v>
      </c>
      <c r="T136" s="168"/>
      <c r="U136" s="104"/>
      <c r="V136" s="169">
        <f>SUM(V106:V135)</f>
        <v>41</v>
      </c>
    </row>
    <row r="137" spans="1:32" ht="18" customHeight="1" thickTop="1" x14ac:dyDescent="0.3"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</row>
    <row r="143" spans="1:32" ht="18" customHeight="1" x14ac:dyDescent="0.3">
      <c r="A143" s="96">
        <v>32</v>
      </c>
      <c r="B143" s="148" t="s">
        <v>154</v>
      </c>
      <c r="C143" s="166">
        <v>24</v>
      </c>
      <c r="D143" s="96" t="s">
        <v>129</v>
      </c>
      <c r="E143" s="96" t="s">
        <v>155</v>
      </c>
      <c r="F143" s="97" t="s">
        <v>159</v>
      </c>
      <c r="G143" s="97" t="s">
        <v>151</v>
      </c>
      <c r="H143" s="98"/>
      <c r="I143" s="98"/>
      <c r="J143" s="163"/>
      <c r="K143" s="98">
        <v>0.2</v>
      </c>
      <c r="L143" s="98">
        <v>0.8</v>
      </c>
      <c r="M143" s="163">
        <v>0.16000000000000003</v>
      </c>
      <c r="N143" s="163">
        <v>0.15950937500000004</v>
      </c>
      <c r="O143" s="99">
        <v>2</v>
      </c>
      <c r="P143" s="100">
        <v>180</v>
      </c>
      <c r="Q143" s="99">
        <v>1</v>
      </c>
      <c r="R143" s="164">
        <v>360</v>
      </c>
      <c r="S143" s="151" t="s">
        <v>153</v>
      </c>
      <c r="T143" s="167"/>
      <c r="U143" s="78" t="s">
        <v>157</v>
      </c>
      <c r="V143" s="152">
        <v>2</v>
      </c>
    </row>
    <row r="144" spans="1:32" ht="18" customHeight="1" x14ac:dyDescent="0.3">
      <c r="A144" s="96">
        <v>20</v>
      </c>
      <c r="B144" s="148" t="s">
        <v>160</v>
      </c>
      <c r="C144" s="166">
        <v>16</v>
      </c>
      <c r="D144" s="96" t="s">
        <v>82</v>
      </c>
      <c r="E144" s="96" t="s">
        <v>161</v>
      </c>
      <c r="F144" s="97" t="s">
        <v>162</v>
      </c>
      <c r="G144" s="97" t="s">
        <v>151</v>
      </c>
      <c r="H144" s="98"/>
      <c r="I144" s="98"/>
      <c r="J144" s="163"/>
      <c r="K144" s="98">
        <v>0.35</v>
      </c>
      <c r="L144" s="98">
        <v>0.6</v>
      </c>
      <c r="M144" s="163">
        <v>0.21</v>
      </c>
      <c r="N144" s="163">
        <v>0.19009375000000001</v>
      </c>
      <c r="O144" s="99">
        <v>2</v>
      </c>
      <c r="P144" s="100">
        <v>180</v>
      </c>
      <c r="Q144" s="99">
        <v>1</v>
      </c>
      <c r="R144" s="164">
        <v>360</v>
      </c>
      <c r="S144" s="151" t="s">
        <v>153</v>
      </c>
      <c r="U144" s="78" t="s">
        <v>157</v>
      </c>
      <c r="V144" s="152">
        <v>2</v>
      </c>
    </row>
    <row r="149" spans="1:22" ht="18" customHeight="1" x14ac:dyDescent="0.3">
      <c r="A149" s="96">
        <v>19</v>
      </c>
      <c r="B149" s="174" t="s">
        <v>253</v>
      </c>
      <c r="C149" s="174"/>
      <c r="D149" s="175" t="s">
        <v>73</v>
      </c>
      <c r="E149" s="175" t="s">
        <v>246</v>
      </c>
      <c r="F149" s="97" t="s">
        <v>247</v>
      </c>
      <c r="G149" s="97" t="s">
        <v>151</v>
      </c>
      <c r="H149" s="98"/>
      <c r="I149" s="98"/>
      <c r="J149" s="163"/>
      <c r="K149" s="98">
        <v>0.8</v>
      </c>
      <c r="L149" s="98">
        <v>0.3</v>
      </c>
      <c r="M149" s="163">
        <v>0.24</v>
      </c>
      <c r="N149" s="163">
        <v>0.21297559000000002</v>
      </c>
      <c r="O149" s="99">
        <v>2</v>
      </c>
      <c r="P149" s="100">
        <v>180</v>
      </c>
      <c r="Q149" s="99">
        <v>1</v>
      </c>
      <c r="R149" s="164">
        <v>360</v>
      </c>
      <c r="S149" s="151"/>
      <c r="T149" s="151"/>
      <c r="U149" s="78" t="s">
        <v>67</v>
      </c>
      <c r="V149" s="106">
        <v>2</v>
      </c>
    </row>
    <row r="150" spans="1:22" ht="18" customHeight="1" x14ac:dyDescent="0.3">
      <c r="A150" s="96">
        <v>7</v>
      </c>
      <c r="B150" s="174" t="s">
        <v>254</v>
      </c>
      <c r="C150" s="174"/>
      <c r="D150" s="175" t="s">
        <v>79</v>
      </c>
      <c r="E150" s="175" t="s">
        <v>255</v>
      </c>
      <c r="F150" s="97" t="s">
        <v>256</v>
      </c>
      <c r="G150" s="97" t="s">
        <v>151</v>
      </c>
      <c r="H150" s="98"/>
      <c r="I150" s="98"/>
      <c r="J150" s="163"/>
      <c r="K150" s="98">
        <v>0.6</v>
      </c>
      <c r="L150" s="98">
        <v>0.35</v>
      </c>
      <c r="M150" s="163">
        <v>0.21</v>
      </c>
      <c r="N150" s="163">
        <v>0.19992216999999998</v>
      </c>
      <c r="O150" s="99">
        <v>2</v>
      </c>
      <c r="P150" s="100">
        <v>180</v>
      </c>
      <c r="Q150" s="99">
        <v>1</v>
      </c>
      <c r="R150" s="164">
        <v>360</v>
      </c>
      <c r="S150" s="151"/>
      <c r="T150" s="151"/>
      <c r="U150" s="78" t="s">
        <v>67</v>
      </c>
      <c r="V150" s="106">
        <v>2</v>
      </c>
    </row>
    <row r="151" spans="1:22" ht="18" customHeight="1" x14ac:dyDescent="0.3">
      <c r="A151" s="96">
        <v>20</v>
      </c>
      <c r="B151" s="174" t="s">
        <v>261</v>
      </c>
      <c r="C151" s="174"/>
      <c r="D151" s="175" t="s">
        <v>80</v>
      </c>
      <c r="E151" s="175" t="s">
        <v>260</v>
      </c>
      <c r="F151" s="97" t="s">
        <v>262</v>
      </c>
      <c r="G151" s="97" t="s">
        <v>151</v>
      </c>
      <c r="H151" s="98"/>
      <c r="I151" s="98"/>
      <c r="J151" s="163"/>
      <c r="K151" s="98">
        <v>0.3</v>
      </c>
      <c r="L151" s="98">
        <v>0.8</v>
      </c>
      <c r="M151" s="163">
        <v>0.24</v>
      </c>
      <c r="N151" s="163">
        <v>0.21007187499999999</v>
      </c>
      <c r="O151" s="99">
        <v>1</v>
      </c>
      <c r="P151" s="100">
        <v>180</v>
      </c>
      <c r="Q151" s="99">
        <v>1</v>
      </c>
      <c r="R151" s="164">
        <v>180</v>
      </c>
      <c r="S151" s="151" t="s">
        <v>153</v>
      </c>
      <c r="T151" s="151"/>
      <c r="U151" s="78" t="s">
        <v>69</v>
      </c>
      <c r="V151" s="106">
        <v>1</v>
      </c>
    </row>
    <row r="152" spans="1:22" ht="18" customHeight="1" x14ac:dyDescent="0.3">
      <c r="A152" s="96">
        <v>25</v>
      </c>
      <c r="B152" s="174" t="s">
        <v>261</v>
      </c>
      <c r="C152" s="174"/>
      <c r="D152" s="175" t="s">
        <v>80</v>
      </c>
      <c r="E152" s="175" t="s">
        <v>260</v>
      </c>
      <c r="F152" s="97" t="s">
        <v>263</v>
      </c>
      <c r="G152" s="97" t="s">
        <v>151</v>
      </c>
      <c r="H152" s="98"/>
      <c r="I152" s="98"/>
      <c r="J152" s="163"/>
      <c r="K152" s="98">
        <v>0.4</v>
      </c>
      <c r="L152" s="98">
        <v>0.6</v>
      </c>
      <c r="M152" s="163">
        <v>0.24</v>
      </c>
      <c r="N152" s="163">
        <v>0.21252499999999996</v>
      </c>
      <c r="O152" s="99">
        <v>2</v>
      </c>
      <c r="P152" s="100">
        <v>180</v>
      </c>
      <c r="Q152" s="99">
        <v>1</v>
      </c>
      <c r="R152" s="164">
        <v>360</v>
      </c>
      <c r="S152" s="151" t="s">
        <v>153</v>
      </c>
      <c r="T152" s="151"/>
      <c r="U152" s="78" t="s">
        <v>69</v>
      </c>
      <c r="V152" s="106">
        <v>2</v>
      </c>
    </row>
    <row r="153" spans="1:22" ht="18" customHeight="1" x14ac:dyDescent="0.3">
      <c r="A153" s="96">
        <v>21</v>
      </c>
      <c r="B153" s="174" t="s">
        <v>268</v>
      </c>
      <c r="C153" s="174"/>
      <c r="D153" s="175" t="s">
        <v>70</v>
      </c>
      <c r="E153" s="175" t="s">
        <v>266</v>
      </c>
      <c r="F153" s="97" t="s">
        <v>262</v>
      </c>
      <c r="G153" s="97" t="s">
        <v>151</v>
      </c>
      <c r="H153" s="98"/>
      <c r="I153" s="98"/>
      <c r="J153" s="163"/>
      <c r="K153" s="98">
        <v>0.3</v>
      </c>
      <c r="L153" s="98">
        <v>0.8</v>
      </c>
      <c r="M153" s="163">
        <v>0.24</v>
      </c>
      <c r="N153" s="163">
        <v>0.21007187499999999</v>
      </c>
      <c r="O153" s="99">
        <v>1</v>
      </c>
      <c r="P153" s="100">
        <v>180</v>
      </c>
      <c r="Q153" s="99">
        <v>1</v>
      </c>
      <c r="R153" s="164">
        <v>180</v>
      </c>
      <c r="S153" s="151" t="s">
        <v>153</v>
      </c>
      <c r="T153" s="151"/>
      <c r="U153" s="78" t="s">
        <v>69</v>
      </c>
      <c r="V153" s="106">
        <v>1</v>
      </c>
    </row>
    <row r="154" spans="1:22" ht="18" customHeight="1" x14ac:dyDescent="0.3">
      <c r="A154" s="96">
        <v>26</v>
      </c>
      <c r="B154" s="174" t="s">
        <v>268</v>
      </c>
      <c r="C154" s="174"/>
      <c r="D154" s="175" t="s">
        <v>70</v>
      </c>
      <c r="E154" s="175" t="s">
        <v>266</v>
      </c>
      <c r="F154" s="97" t="s">
        <v>81</v>
      </c>
      <c r="G154" s="97" t="s">
        <v>151</v>
      </c>
      <c r="H154" s="98"/>
      <c r="I154" s="98"/>
      <c r="J154" s="163"/>
      <c r="K154" s="98">
        <v>0.4</v>
      </c>
      <c r="L154" s="98">
        <v>0.6</v>
      </c>
      <c r="M154" s="163">
        <v>0.24</v>
      </c>
      <c r="N154" s="163">
        <v>0.21792187499999999</v>
      </c>
      <c r="O154" s="99">
        <v>2</v>
      </c>
      <c r="P154" s="100">
        <v>180</v>
      </c>
      <c r="Q154" s="99">
        <v>1</v>
      </c>
      <c r="R154" s="164">
        <v>360</v>
      </c>
      <c r="S154" s="151" t="s">
        <v>153</v>
      </c>
      <c r="T154" s="151"/>
      <c r="U154" s="78" t="s">
        <v>69</v>
      </c>
      <c r="V154" s="106">
        <v>2</v>
      </c>
    </row>
    <row r="155" spans="1:22" ht="18" customHeight="1" x14ac:dyDescent="0.3">
      <c r="A155" s="96">
        <v>21</v>
      </c>
      <c r="B155" s="174" t="s">
        <v>271</v>
      </c>
      <c r="C155" s="174"/>
      <c r="D155" s="175" t="s">
        <v>72</v>
      </c>
      <c r="E155" s="175" t="s">
        <v>270</v>
      </c>
      <c r="F155" s="97" t="s">
        <v>262</v>
      </c>
      <c r="G155" s="97" t="s">
        <v>151</v>
      </c>
      <c r="H155" s="98"/>
      <c r="I155" s="98"/>
      <c r="J155" s="163"/>
      <c r="K155" s="98">
        <v>0.3</v>
      </c>
      <c r="L155" s="98">
        <v>0.8</v>
      </c>
      <c r="M155" s="163">
        <v>0.24</v>
      </c>
      <c r="N155" s="163">
        <v>0.21007187499999999</v>
      </c>
      <c r="O155" s="99">
        <v>1</v>
      </c>
      <c r="P155" s="100">
        <v>180</v>
      </c>
      <c r="Q155" s="99">
        <v>1</v>
      </c>
      <c r="R155" s="164">
        <v>180</v>
      </c>
      <c r="S155" s="151" t="s">
        <v>153</v>
      </c>
      <c r="T155" s="151"/>
      <c r="U155" s="78" t="s">
        <v>69</v>
      </c>
      <c r="V155" s="106">
        <v>1</v>
      </c>
    </row>
    <row r="156" spans="1:22" ht="18" customHeight="1" x14ac:dyDescent="0.3">
      <c r="A156" s="96">
        <v>26</v>
      </c>
      <c r="B156" s="174" t="s">
        <v>271</v>
      </c>
      <c r="C156" s="174"/>
      <c r="D156" s="175" t="s">
        <v>72</v>
      </c>
      <c r="E156" s="175" t="s">
        <v>270</v>
      </c>
      <c r="F156" s="97" t="s">
        <v>263</v>
      </c>
      <c r="G156" s="97" t="s">
        <v>151</v>
      </c>
      <c r="H156" s="98"/>
      <c r="I156" s="98"/>
      <c r="J156" s="163"/>
      <c r="K156" s="98">
        <v>0.4</v>
      </c>
      <c r="L156" s="98">
        <v>0.6</v>
      </c>
      <c r="M156" s="163">
        <v>0.24</v>
      </c>
      <c r="N156" s="163">
        <v>0.21399687499999998</v>
      </c>
      <c r="O156" s="99">
        <v>2</v>
      </c>
      <c r="P156" s="100">
        <v>180</v>
      </c>
      <c r="Q156" s="99">
        <v>1</v>
      </c>
      <c r="R156" s="164">
        <v>360</v>
      </c>
      <c r="S156" s="151" t="s">
        <v>153</v>
      </c>
      <c r="T156" s="151"/>
      <c r="U156" s="78" t="s">
        <v>69</v>
      </c>
      <c r="V156" s="106">
        <v>2</v>
      </c>
    </row>
    <row r="157" spans="1:22" ht="18" customHeight="1" x14ac:dyDescent="0.3">
      <c r="A157" s="96">
        <v>23</v>
      </c>
      <c r="B157" s="174" t="s">
        <v>272</v>
      </c>
      <c r="C157" s="174"/>
      <c r="D157" s="175" t="s">
        <v>82</v>
      </c>
      <c r="E157" s="175" t="s">
        <v>273</v>
      </c>
      <c r="F157" s="97" t="s">
        <v>83</v>
      </c>
      <c r="G157" s="97" t="s">
        <v>151</v>
      </c>
      <c r="H157" s="98"/>
      <c r="I157" s="98"/>
      <c r="J157" s="176"/>
      <c r="K157" s="98">
        <v>0.4</v>
      </c>
      <c r="L157" s="98">
        <v>0.5</v>
      </c>
      <c r="M157" s="163">
        <v>0.2</v>
      </c>
      <c r="N157" s="163">
        <v>0.17499999999999999</v>
      </c>
      <c r="O157" s="99">
        <v>2</v>
      </c>
      <c r="P157" s="100">
        <v>180</v>
      </c>
      <c r="Q157" s="99">
        <v>1</v>
      </c>
      <c r="R157" s="164">
        <v>360</v>
      </c>
      <c r="S157" s="151" t="s">
        <v>153</v>
      </c>
      <c r="T157" s="151"/>
      <c r="U157" s="78" t="s">
        <v>67</v>
      </c>
      <c r="V157" s="106">
        <v>2</v>
      </c>
    </row>
    <row r="158" spans="1:22" ht="18" customHeight="1" x14ac:dyDescent="0.3">
      <c r="A158" s="96">
        <v>19</v>
      </c>
      <c r="B158" s="148" t="s">
        <v>275</v>
      </c>
      <c r="C158" s="148"/>
      <c r="D158" s="175" t="s">
        <v>120</v>
      </c>
      <c r="E158" s="175" t="s">
        <v>276</v>
      </c>
      <c r="F158" s="97" t="s">
        <v>166</v>
      </c>
      <c r="G158" s="97" t="s">
        <v>151</v>
      </c>
      <c r="H158" s="98"/>
      <c r="I158" s="98"/>
      <c r="J158" s="176"/>
      <c r="K158" s="98">
        <v>0.3</v>
      </c>
      <c r="L158" s="98">
        <v>0.8</v>
      </c>
      <c r="M158" s="163">
        <v>0.24</v>
      </c>
      <c r="N158" s="163">
        <v>0.226753125</v>
      </c>
      <c r="O158" s="99">
        <v>2</v>
      </c>
      <c r="P158" s="100">
        <v>180</v>
      </c>
      <c r="Q158" s="99">
        <v>1</v>
      </c>
      <c r="R158" s="164">
        <v>360</v>
      </c>
      <c r="S158" s="151"/>
      <c r="T158" s="151"/>
      <c r="U158" s="78" t="s">
        <v>157</v>
      </c>
      <c r="V158" s="106">
        <v>2</v>
      </c>
    </row>
    <row r="159" spans="1:22" ht="18" customHeight="1" x14ac:dyDescent="0.3">
      <c r="A159" s="96">
        <v>28</v>
      </c>
      <c r="B159" s="148" t="s">
        <v>303</v>
      </c>
      <c r="C159" s="148"/>
      <c r="D159" s="175" t="s">
        <v>124</v>
      </c>
      <c r="E159" s="175" t="s">
        <v>304</v>
      </c>
      <c r="F159" s="97" t="s">
        <v>137</v>
      </c>
      <c r="G159" s="97" t="s">
        <v>151</v>
      </c>
      <c r="H159" s="98"/>
      <c r="I159" s="98"/>
      <c r="J159" s="163"/>
      <c r="K159" s="98">
        <v>0.4</v>
      </c>
      <c r="L159" s="98">
        <v>0.6</v>
      </c>
      <c r="M159" s="163">
        <v>0.24</v>
      </c>
      <c r="N159" s="163">
        <v>0.21154374999999997</v>
      </c>
      <c r="O159" s="99">
        <v>2</v>
      </c>
      <c r="P159" s="100">
        <v>180</v>
      </c>
      <c r="Q159" s="99">
        <v>1</v>
      </c>
      <c r="R159" s="164">
        <v>360</v>
      </c>
      <c r="S159" s="151"/>
      <c r="T159" s="151"/>
      <c r="U159" s="78" t="s">
        <v>157</v>
      </c>
      <c r="V159" s="106">
        <v>2</v>
      </c>
    </row>
    <row r="160" spans="1:22" ht="18" customHeight="1" x14ac:dyDescent="0.3">
      <c r="A160" s="96">
        <v>4</v>
      </c>
      <c r="B160" s="148" t="s">
        <v>372</v>
      </c>
      <c r="C160" s="166">
        <v>3</v>
      </c>
      <c r="D160" s="96" t="s">
        <v>133</v>
      </c>
      <c r="E160" s="96" t="s">
        <v>373</v>
      </c>
      <c r="F160" s="97" t="s">
        <v>135</v>
      </c>
      <c r="G160" s="97" t="s">
        <v>151</v>
      </c>
      <c r="H160" s="98"/>
      <c r="I160" s="98"/>
      <c r="J160" s="163"/>
      <c r="K160" s="98">
        <v>0.86</v>
      </c>
      <c r="L160" s="98">
        <v>0.95</v>
      </c>
      <c r="M160" s="163">
        <v>0.81699999999999995</v>
      </c>
      <c r="N160" s="184">
        <v>0.17699999999999982</v>
      </c>
      <c r="O160" s="99">
        <v>1</v>
      </c>
      <c r="P160" s="100">
        <v>180</v>
      </c>
      <c r="Q160" s="99">
        <v>1</v>
      </c>
      <c r="R160" s="164">
        <v>180</v>
      </c>
      <c r="S160" s="151" t="s">
        <v>153</v>
      </c>
      <c r="T160" s="167"/>
      <c r="U160" s="78" t="s">
        <v>69</v>
      </c>
      <c r="V160" s="152">
        <v>1</v>
      </c>
    </row>
    <row r="161" spans="1:22" ht="18" customHeight="1" x14ac:dyDescent="0.3">
      <c r="A161" s="96">
        <v>31</v>
      </c>
      <c r="B161" s="148" t="s">
        <v>380</v>
      </c>
      <c r="C161" s="166">
        <v>54</v>
      </c>
      <c r="D161" s="96" t="s">
        <v>188</v>
      </c>
      <c r="E161" s="96" t="s">
        <v>378</v>
      </c>
      <c r="F161" s="97" t="s">
        <v>262</v>
      </c>
      <c r="G161" s="97" t="s">
        <v>151</v>
      </c>
      <c r="H161" s="98"/>
      <c r="I161" s="98"/>
      <c r="J161" s="163"/>
      <c r="K161" s="98">
        <v>0.3</v>
      </c>
      <c r="L161" s="98">
        <v>0.8</v>
      </c>
      <c r="M161" s="163">
        <v>0.24</v>
      </c>
      <c r="N161" s="184">
        <v>0.22233749999999999</v>
      </c>
      <c r="O161" s="99">
        <v>2</v>
      </c>
      <c r="P161" s="100">
        <v>180</v>
      </c>
      <c r="Q161" s="99">
        <v>1</v>
      </c>
      <c r="R161" s="164">
        <v>360</v>
      </c>
      <c r="S161" s="151" t="s">
        <v>153</v>
      </c>
      <c r="T161" s="167"/>
      <c r="U161" s="78" t="s">
        <v>69</v>
      </c>
      <c r="V161" s="152">
        <v>2</v>
      </c>
    </row>
    <row r="162" spans="1:22" ht="18" customHeight="1" x14ac:dyDescent="0.3">
      <c r="A162" s="96">
        <v>21</v>
      </c>
      <c r="B162" s="148" t="s">
        <v>383</v>
      </c>
      <c r="C162" s="166">
        <v>43</v>
      </c>
      <c r="D162" s="96" t="s">
        <v>172</v>
      </c>
      <c r="E162" s="96" t="s">
        <v>382</v>
      </c>
      <c r="F162" s="97" t="s">
        <v>262</v>
      </c>
      <c r="G162" s="97" t="s">
        <v>151</v>
      </c>
      <c r="H162" s="98"/>
      <c r="I162" s="98"/>
      <c r="J162" s="163"/>
      <c r="K162" s="98">
        <v>0.3</v>
      </c>
      <c r="L162" s="98">
        <v>0.8</v>
      </c>
      <c r="M162" s="163">
        <v>0.24</v>
      </c>
      <c r="N162" s="184">
        <v>0.22331874999999998</v>
      </c>
      <c r="O162" s="99">
        <v>2</v>
      </c>
      <c r="P162" s="100">
        <v>180</v>
      </c>
      <c r="Q162" s="99">
        <v>1</v>
      </c>
      <c r="R162" s="164">
        <v>360</v>
      </c>
      <c r="S162" s="151" t="s">
        <v>153</v>
      </c>
      <c r="T162" s="167"/>
      <c r="U162" s="78" t="s">
        <v>69</v>
      </c>
      <c r="V162" s="152">
        <v>2</v>
      </c>
    </row>
    <row r="163" spans="1:22" ht="18" customHeight="1" x14ac:dyDescent="0.3">
      <c r="A163" s="96">
        <v>25</v>
      </c>
      <c r="B163" s="148" t="s">
        <v>383</v>
      </c>
      <c r="C163" s="166">
        <v>46</v>
      </c>
      <c r="D163" s="96" t="s">
        <v>172</v>
      </c>
      <c r="E163" s="96" t="s">
        <v>382</v>
      </c>
      <c r="F163" s="97" t="s">
        <v>137</v>
      </c>
      <c r="G163" s="97" t="s">
        <v>151</v>
      </c>
      <c r="H163" s="98"/>
      <c r="I163" s="98"/>
      <c r="J163" s="163"/>
      <c r="K163" s="98">
        <v>0.4</v>
      </c>
      <c r="L163" s="98">
        <v>0.55000000000000004</v>
      </c>
      <c r="M163" s="163">
        <v>0.22000000000000003</v>
      </c>
      <c r="N163" s="184">
        <v>0.20282812500000003</v>
      </c>
      <c r="O163" s="99">
        <v>2</v>
      </c>
      <c r="P163" s="100">
        <v>180</v>
      </c>
      <c r="Q163" s="99">
        <v>1</v>
      </c>
      <c r="R163" s="164">
        <v>360</v>
      </c>
      <c r="S163" s="151" t="s">
        <v>153</v>
      </c>
      <c r="T163" s="167"/>
      <c r="U163" s="78" t="s">
        <v>69</v>
      </c>
      <c r="V163" s="152">
        <v>2</v>
      </c>
    </row>
    <row r="164" spans="1:22" ht="18" customHeight="1" x14ac:dyDescent="0.3">
      <c r="A164" s="96">
        <v>3</v>
      </c>
      <c r="B164" s="148" t="s">
        <v>386</v>
      </c>
      <c r="C164" s="166"/>
      <c r="D164" s="96" t="s">
        <v>229</v>
      </c>
      <c r="E164" s="96"/>
      <c r="F164" s="97" t="s">
        <v>385</v>
      </c>
      <c r="G164" s="97" t="s">
        <v>151</v>
      </c>
      <c r="H164" s="98"/>
      <c r="I164" s="98"/>
      <c r="J164" s="163"/>
      <c r="K164" s="98">
        <v>0.3</v>
      </c>
      <c r="L164" s="98">
        <v>0.7</v>
      </c>
      <c r="M164" s="163">
        <v>0.21</v>
      </c>
      <c r="N164" s="184">
        <v>0.18105312500000001</v>
      </c>
      <c r="O164" s="99">
        <v>1</v>
      </c>
      <c r="P164" s="100">
        <v>180</v>
      </c>
      <c r="Q164" s="99">
        <v>1</v>
      </c>
      <c r="R164" s="164">
        <v>180</v>
      </c>
      <c r="S164" s="151"/>
      <c r="T164" s="167"/>
      <c r="U164" s="78" t="s">
        <v>69</v>
      </c>
      <c r="V164" s="152">
        <v>1</v>
      </c>
    </row>
    <row r="165" spans="1:22" ht="18" customHeight="1" x14ac:dyDescent="0.3">
      <c r="A165" s="96">
        <v>17</v>
      </c>
      <c r="B165" s="148" t="s">
        <v>387</v>
      </c>
      <c r="C165" s="166">
        <v>15</v>
      </c>
      <c r="D165" s="96" t="s">
        <v>188</v>
      </c>
      <c r="E165" s="96" t="s">
        <v>368</v>
      </c>
      <c r="F165" s="97" t="s">
        <v>388</v>
      </c>
      <c r="G165" s="97" t="s">
        <v>151</v>
      </c>
      <c r="H165" s="98"/>
      <c r="I165" s="98"/>
      <c r="J165" s="163"/>
      <c r="K165" s="98">
        <v>0.4</v>
      </c>
      <c r="L165" s="98">
        <v>0.8</v>
      </c>
      <c r="M165" s="163">
        <v>0.32000000000000006</v>
      </c>
      <c r="N165" s="184">
        <v>0.22754687500000007</v>
      </c>
      <c r="O165" s="99">
        <v>1</v>
      </c>
      <c r="P165" s="100">
        <v>180</v>
      </c>
      <c r="Q165" s="99">
        <v>1</v>
      </c>
      <c r="R165" s="164">
        <v>180</v>
      </c>
      <c r="S165" s="151" t="s">
        <v>153</v>
      </c>
      <c r="T165" s="167"/>
      <c r="U165" s="78" t="s">
        <v>69</v>
      </c>
      <c r="V165" s="152">
        <v>1</v>
      </c>
    </row>
    <row r="168" spans="1:22" ht="18" customHeight="1" x14ac:dyDescent="0.3">
      <c r="A168" s="96">
        <v>7</v>
      </c>
      <c r="B168" s="148" t="s">
        <v>417</v>
      </c>
      <c r="C168" s="166">
        <v>5</v>
      </c>
      <c r="D168" s="96" t="s">
        <v>185</v>
      </c>
      <c r="E168" s="96" t="s">
        <v>418</v>
      </c>
      <c r="F168" s="97" t="s">
        <v>397</v>
      </c>
      <c r="G168" s="97" t="s">
        <v>151</v>
      </c>
      <c r="H168" s="98"/>
      <c r="I168" s="98"/>
      <c r="J168" s="183"/>
      <c r="K168" s="98">
        <v>0.5</v>
      </c>
      <c r="L168" s="98">
        <v>0.85</v>
      </c>
      <c r="M168" s="163">
        <v>0.42499999999999999</v>
      </c>
      <c r="N168" s="163">
        <v>0.185</v>
      </c>
      <c r="O168" s="99">
        <v>2</v>
      </c>
      <c r="P168" s="100">
        <v>180</v>
      </c>
      <c r="Q168" s="99">
        <v>1</v>
      </c>
      <c r="R168" s="164">
        <v>360</v>
      </c>
      <c r="S168" s="151" t="s">
        <v>153</v>
      </c>
      <c r="T168" s="167"/>
      <c r="U168" s="78" t="s">
        <v>69</v>
      </c>
      <c r="V168" s="152">
        <v>2</v>
      </c>
    </row>
    <row r="169" spans="1:22" ht="18" customHeight="1" x14ac:dyDescent="0.3">
      <c r="A169" s="96">
        <v>8</v>
      </c>
      <c r="B169" s="148" t="s">
        <v>419</v>
      </c>
      <c r="C169" s="166">
        <v>21</v>
      </c>
      <c r="D169" s="96" t="s">
        <v>187</v>
      </c>
      <c r="E169" s="96" t="s">
        <v>420</v>
      </c>
      <c r="F169" s="97" t="s">
        <v>421</v>
      </c>
      <c r="G169" s="97" t="s">
        <v>151</v>
      </c>
      <c r="H169" s="98"/>
      <c r="I169" s="98"/>
      <c r="J169" s="163"/>
      <c r="K169" s="98">
        <v>0.5</v>
      </c>
      <c r="L169" s="98">
        <v>0.5</v>
      </c>
      <c r="M169" s="163">
        <v>0.25</v>
      </c>
      <c r="N169" s="163">
        <v>0.21676231499999998</v>
      </c>
      <c r="O169" s="99">
        <v>1</v>
      </c>
      <c r="P169" s="100">
        <v>180</v>
      </c>
      <c r="Q169" s="99">
        <v>1</v>
      </c>
      <c r="R169" s="164">
        <v>180</v>
      </c>
      <c r="S169" s="151" t="s">
        <v>153</v>
      </c>
      <c r="T169" s="167"/>
      <c r="U169" s="78" t="s">
        <v>69</v>
      </c>
      <c r="V169" s="152">
        <v>1</v>
      </c>
    </row>
    <row r="170" spans="1:22" ht="18" customHeight="1" x14ac:dyDescent="0.3">
      <c r="A170" s="96">
        <v>2</v>
      </c>
      <c r="B170" s="148" t="s">
        <v>426</v>
      </c>
      <c r="C170" s="166">
        <v>33</v>
      </c>
      <c r="D170" s="96" t="s">
        <v>133</v>
      </c>
      <c r="E170" s="96" t="s">
        <v>425</v>
      </c>
      <c r="F170" s="97" t="s">
        <v>406</v>
      </c>
      <c r="G170" s="97" t="s">
        <v>151</v>
      </c>
      <c r="H170" s="98"/>
      <c r="I170" s="98"/>
      <c r="J170" s="163"/>
      <c r="K170" s="98">
        <v>0.4</v>
      </c>
      <c r="L170" s="98">
        <v>0.4</v>
      </c>
      <c r="M170" s="163">
        <v>0.16000000000000003</v>
      </c>
      <c r="N170" s="163">
        <v>0.21000000000000008</v>
      </c>
      <c r="O170" s="99">
        <v>2</v>
      </c>
      <c r="P170" s="100">
        <v>180</v>
      </c>
      <c r="Q170" s="99">
        <v>3</v>
      </c>
      <c r="R170" s="164">
        <v>1080</v>
      </c>
      <c r="S170" s="151" t="s">
        <v>153</v>
      </c>
      <c r="T170" s="167"/>
      <c r="U170" s="78" t="s">
        <v>69</v>
      </c>
      <c r="V170" s="152">
        <v>6</v>
      </c>
    </row>
    <row r="171" spans="1:22" ht="18" customHeight="1" x14ac:dyDescent="0.3">
      <c r="A171" s="96">
        <v>6</v>
      </c>
      <c r="B171" s="148" t="s">
        <v>428</v>
      </c>
      <c r="C171" s="166">
        <v>5</v>
      </c>
      <c r="D171" s="96" t="s">
        <v>187</v>
      </c>
      <c r="E171" s="96" t="s">
        <v>399</v>
      </c>
      <c r="F171" s="97" t="s">
        <v>429</v>
      </c>
      <c r="G171" s="97" t="s">
        <v>151</v>
      </c>
      <c r="H171" s="98"/>
      <c r="I171" s="98"/>
      <c r="J171" s="163"/>
      <c r="K171" s="98">
        <v>0.25</v>
      </c>
      <c r="L171" s="98">
        <v>1</v>
      </c>
      <c r="M171" s="163">
        <v>0.25</v>
      </c>
      <c r="N171" s="163">
        <v>0.23675312500000001</v>
      </c>
      <c r="O171" s="99">
        <v>1</v>
      </c>
      <c r="P171" s="100">
        <v>180</v>
      </c>
      <c r="Q171" s="99">
        <v>1</v>
      </c>
      <c r="R171" s="164">
        <v>180</v>
      </c>
      <c r="S171" s="151"/>
      <c r="T171" s="167"/>
      <c r="U171" s="78" t="s">
        <v>69</v>
      </c>
      <c r="V171" s="152">
        <v>1</v>
      </c>
    </row>
    <row r="172" spans="1:22" ht="18" customHeight="1" x14ac:dyDescent="0.3">
      <c r="A172" s="96">
        <v>14</v>
      </c>
      <c r="B172" s="148" t="s">
        <v>428</v>
      </c>
      <c r="C172" s="166">
        <v>11</v>
      </c>
      <c r="D172" s="96" t="s">
        <v>187</v>
      </c>
      <c r="E172" s="96" t="s">
        <v>399</v>
      </c>
      <c r="F172" s="97" t="s">
        <v>430</v>
      </c>
      <c r="G172" s="97" t="s">
        <v>151</v>
      </c>
      <c r="H172" s="98"/>
      <c r="I172" s="98"/>
      <c r="J172" s="163"/>
      <c r="K172" s="98">
        <v>0.38</v>
      </c>
      <c r="L172" s="98">
        <v>0.65</v>
      </c>
      <c r="M172" s="163">
        <v>0.24700000000000003</v>
      </c>
      <c r="N172" s="163">
        <v>0.22246875000000005</v>
      </c>
      <c r="O172" s="99">
        <v>2</v>
      </c>
      <c r="P172" s="100">
        <v>180</v>
      </c>
      <c r="Q172" s="99">
        <v>1</v>
      </c>
      <c r="R172" s="164">
        <v>360</v>
      </c>
      <c r="S172" s="151"/>
      <c r="T172" s="167"/>
      <c r="U172" s="78" t="s">
        <v>69</v>
      </c>
      <c r="V172" s="152">
        <v>2</v>
      </c>
    </row>
    <row r="173" spans="1:22" ht="18" customHeight="1" x14ac:dyDescent="0.3">
      <c r="A173" s="96">
        <v>18</v>
      </c>
      <c r="B173" s="148" t="s">
        <v>428</v>
      </c>
      <c r="C173" s="166">
        <v>14</v>
      </c>
      <c r="D173" s="96" t="s">
        <v>187</v>
      </c>
      <c r="E173" s="96" t="s">
        <v>399</v>
      </c>
      <c r="F173" s="97" t="s">
        <v>430</v>
      </c>
      <c r="G173" s="97" t="s">
        <v>151</v>
      </c>
      <c r="H173" s="98"/>
      <c r="I173" s="98"/>
      <c r="J173" s="163"/>
      <c r="K173" s="98">
        <v>0.2</v>
      </c>
      <c r="L173" s="98">
        <v>1</v>
      </c>
      <c r="M173" s="163">
        <v>0.2</v>
      </c>
      <c r="N173" s="163">
        <v>0.18612983500000002</v>
      </c>
      <c r="O173" s="99">
        <v>2</v>
      </c>
      <c r="P173" s="100">
        <v>180</v>
      </c>
      <c r="Q173" s="99">
        <v>1</v>
      </c>
      <c r="R173" s="164">
        <v>360</v>
      </c>
      <c r="S173" s="151"/>
      <c r="T173" s="167"/>
      <c r="U173" s="78" t="s">
        <v>69</v>
      </c>
      <c r="V173" s="152">
        <v>2</v>
      </c>
    </row>
    <row r="174" spans="1:22" ht="18" customHeight="1" x14ac:dyDescent="0.3">
      <c r="A174" s="96">
        <v>4</v>
      </c>
      <c r="B174" s="148" t="s">
        <v>432</v>
      </c>
      <c r="C174" s="166">
        <v>3</v>
      </c>
      <c r="D174" s="96" t="s">
        <v>120</v>
      </c>
      <c r="E174" s="96" t="s">
        <v>393</v>
      </c>
      <c r="F174" s="97" t="s">
        <v>385</v>
      </c>
      <c r="G174" s="97" t="s">
        <v>151</v>
      </c>
      <c r="H174" s="98"/>
      <c r="I174" s="98"/>
      <c r="J174" s="163"/>
      <c r="K174" s="98">
        <v>0.3</v>
      </c>
      <c r="L174" s="98">
        <v>0.8</v>
      </c>
      <c r="M174" s="163">
        <v>0.24</v>
      </c>
      <c r="N174" s="163">
        <v>0.2144875</v>
      </c>
      <c r="O174" s="99">
        <v>1</v>
      </c>
      <c r="P174" s="100">
        <v>180</v>
      </c>
      <c r="Q174" s="99">
        <v>1</v>
      </c>
      <c r="R174" s="164">
        <v>180</v>
      </c>
      <c r="S174" s="151"/>
      <c r="T174" s="167"/>
      <c r="U174" s="78" t="s">
        <v>69</v>
      </c>
      <c r="V174" s="152">
        <v>1</v>
      </c>
    </row>
    <row r="175" spans="1:22" ht="18" customHeight="1" thickBot="1" x14ac:dyDescent="0.35"/>
    <row r="176" spans="1:22" ht="18" customHeight="1" thickBot="1" x14ac:dyDescent="0.4">
      <c r="N176" s="102" t="s">
        <v>168</v>
      </c>
      <c r="P176" s="102"/>
      <c r="R176" s="103">
        <f>SUM(R141:R175)</f>
        <v>8460</v>
      </c>
      <c r="T176" s="168"/>
      <c r="U176" s="104"/>
      <c r="V176" s="169">
        <f>SUM(V141:V175)</f>
        <v>47</v>
      </c>
    </row>
    <row r="177" spans="1:32" ht="18" customHeight="1" thickTop="1" x14ac:dyDescent="0.3"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</row>
    <row r="183" spans="1:32" ht="18" customHeight="1" x14ac:dyDescent="0.3">
      <c r="A183" s="96">
        <v>12</v>
      </c>
      <c r="B183" s="174" t="s">
        <v>272</v>
      </c>
      <c r="C183" s="175"/>
      <c r="D183" s="175" t="s">
        <v>82</v>
      </c>
      <c r="E183" s="175" t="s">
        <v>273</v>
      </c>
      <c r="F183" s="97" t="s">
        <v>83</v>
      </c>
      <c r="G183" s="97" t="s">
        <v>151</v>
      </c>
      <c r="H183" s="98"/>
      <c r="I183" s="98"/>
      <c r="J183" s="163"/>
      <c r="K183" s="98">
        <v>1.6</v>
      </c>
      <c r="L183" s="98">
        <v>1.7</v>
      </c>
      <c r="M183" s="163">
        <v>2.72</v>
      </c>
      <c r="N183" s="163">
        <v>0.31999999999999984</v>
      </c>
      <c r="O183" s="99">
        <v>1</v>
      </c>
      <c r="P183" s="100">
        <v>245</v>
      </c>
      <c r="Q183" s="99">
        <v>1</v>
      </c>
      <c r="R183" s="164">
        <v>245</v>
      </c>
      <c r="S183" s="151" t="s">
        <v>153</v>
      </c>
      <c r="T183" s="151"/>
      <c r="U183" s="78" t="s">
        <v>67</v>
      </c>
      <c r="V183" s="106">
        <v>1</v>
      </c>
    </row>
    <row r="184" spans="1:32" ht="18" customHeight="1" x14ac:dyDescent="0.3">
      <c r="A184" s="96">
        <v>25</v>
      </c>
      <c r="B184" s="148" t="s">
        <v>275</v>
      </c>
      <c r="C184" s="166">
        <v>25</v>
      </c>
      <c r="D184" s="96" t="s">
        <v>120</v>
      </c>
      <c r="E184" s="175" t="s">
        <v>276</v>
      </c>
      <c r="F184" s="97" t="s">
        <v>137</v>
      </c>
      <c r="G184" s="97" t="s">
        <v>151</v>
      </c>
      <c r="H184" s="98"/>
      <c r="I184" s="98"/>
      <c r="J184" s="176"/>
      <c r="K184" s="98">
        <v>0.4</v>
      </c>
      <c r="L184" s="98">
        <v>0.8</v>
      </c>
      <c r="M184" s="163">
        <v>0.32000000000000006</v>
      </c>
      <c r="N184" s="163">
        <v>0.30528125</v>
      </c>
      <c r="O184" s="99">
        <v>2</v>
      </c>
      <c r="P184" s="100">
        <v>245</v>
      </c>
      <c r="Q184" s="99">
        <v>1</v>
      </c>
      <c r="R184" s="164">
        <v>490</v>
      </c>
      <c r="S184" s="151"/>
      <c r="T184" s="151"/>
      <c r="U184" s="78" t="s">
        <v>157</v>
      </c>
      <c r="V184" s="106">
        <v>2</v>
      </c>
    </row>
    <row r="187" spans="1:32" ht="18" customHeight="1" x14ac:dyDescent="0.3">
      <c r="A187" s="96">
        <v>7</v>
      </c>
      <c r="B187" s="148" t="s">
        <v>414</v>
      </c>
      <c r="C187" s="166">
        <v>14</v>
      </c>
      <c r="D187" s="96" t="s">
        <v>285</v>
      </c>
      <c r="E187" s="96" t="s">
        <v>415</v>
      </c>
      <c r="F187" s="97" t="s">
        <v>371</v>
      </c>
      <c r="G187" s="97" t="s">
        <v>151</v>
      </c>
      <c r="H187" s="98"/>
      <c r="I187" s="98"/>
      <c r="J187" s="183"/>
      <c r="K187" s="98">
        <v>0.88</v>
      </c>
      <c r="L187" s="98">
        <v>0.88</v>
      </c>
      <c r="M187" s="163">
        <v>0.77439999999999998</v>
      </c>
      <c r="N187" s="163">
        <v>0.31440000000000007</v>
      </c>
      <c r="O187" s="99">
        <v>2</v>
      </c>
      <c r="P187" s="100">
        <v>245</v>
      </c>
      <c r="Q187" s="99">
        <v>1</v>
      </c>
      <c r="R187" s="164">
        <v>490</v>
      </c>
      <c r="S187" s="151" t="s">
        <v>153</v>
      </c>
      <c r="T187" s="167"/>
      <c r="U187" s="78" t="s">
        <v>69</v>
      </c>
      <c r="V187" s="152">
        <v>2</v>
      </c>
    </row>
    <row r="188" spans="1:32" ht="18" customHeight="1" x14ac:dyDescent="0.3">
      <c r="A188" s="96">
        <v>16</v>
      </c>
      <c r="B188" s="148" t="s">
        <v>414</v>
      </c>
      <c r="C188" s="166">
        <v>25</v>
      </c>
      <c r="D188" s="96" t="s">
        <v>285</v>
      </c>
      <c r="E188" s="96" t="s">
        <v>415</v>
      </c>
      <c r="F188" s="97" t="s">
        <v>371</v>
      </c>
      <c r="G188" s="97" t="s">
        <v>151</v>
      </c>
      <c r="H188" s="98"/>
      <c r="I188" s="98"/>
      <c r="J188" s="163"/>
      <c r="K188" s="98">
        <v>0.7</v>
      </c>
      <c r="L188" s="98">
        <v>1.85</v>
      </c>
      <c r="M188" s="163">
        <v>1.2949999999999999</v>
      </c>
      <c r="N188" s="163">
        <v>0.32434999999999992</v>
      </c>
      <c r="O188" s="99">
        <v>2</v>
      </c>
      <c r="P188" s="100">
        <v>245</v>
      </c>
      <c r="Q188" s="99">
        <v>1</v>
      </c>
      <c r="R188" s="164">
        <v>490</v>
      </c>
      <c r="S188" s="151" t="s">
        <v>153</v>
      </c>
      <c r="T188" s="167"/>
      <c r="U188" s="78" t="s">
        <v>69</v>
      </c>
      <c r="V188" s="152">
        <v>2</v>
      </c>
    </row>
    <row r="189" spans="1:32" ht="18" customHeight="1" thickBot="1" x14ac:dyDescent="0.35"/>
    <row r="190" spans="1:32" ht="18" customHeight="1" thickBot="1" x14ac:dyDescent="0.4">
      <c r="N190" s="102" t="s">
        <v>169</v>
      </c>
      <c r="P190" s="102"/>
      <c r="R190" s="103">
        <f>SUM(R183:R189)</f>
        <v>1715</v>
      </c>
      <c r="T190" s="168"/>
      <c r="U190" s="104"/>
      <c r="V190" s="169">
        <f>SUM(V183:V189)</f>
        <v>7</v>
      </c>
    </row>
    <row r="191" spans="1:32" ht="18" customHeight="1" thickTop="1" x14ac:dyDescent="0.3"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</row>
    <row r="195" spans="1:22" ht="18" customHeight="1" x14ac:dyDescent="0.3">
      <c r="A195" s="96">
        <v>7</v>
      </c>
      <c r="B195" s="148" t="s">
        <v>171</v>
      </c>
      <c r="C195" s="166"/>
      <c r="D195" s="96" t="s">
        <v>172</v>
      </c>
      <c r="E195" s="96" t="s">
        <v>173</v>
      </c>
      <c r="F195" s="97" t="s">
        <v>166</v>
      </c>
      <c r="G195" s="97" t="s">
        <v>151</v>
      </c>
      <c r="H195" s="98"/>
      <c r="I195" s="98"/>
      <c r="J195" s="163"/>
      <c r="K195" s="98">
        <v>0.35</v>
      </c>
      <c r="L195" s="98">
        <v>1.65</v>
      </c>
      <c r="M195" s="163">
        <v>0.5774999999999999</v>
      </c>
      <c r="N195" s="163">
        <v>0.49952280999999987</v>
      </c>
      <c r="O195" s="99">
        <v>2</v>
      </c>
      <c r="P195" s="100">
        <v>310</v>
      </c>
      <c r="Q195" s="99">
        <v>1</v>
      </c>
      <c r="R195" s="164">
        <v>620</v>
      </c>
      <c r="S195" s="151" t="s">
        <v>174</v>
      </c>
      <c r="T195" s="167"/>
      <c r="U195" s="78" t="s">
        <v>67</v>
      </c>
      <c r="V195" s="152">
        <v>2</v>
      </c>
    </row>
    <row r="196" spans="1:22" ht="18" customHeight="1" x14ac:dyDescent="0.3">
      <c r="A196" s="96">
        <v>5</v>
      </c>
      <c r="B196" s="148" t="s">
        <v>175</v>
      </c>
      <c r="C196" s="166">
        <v>29</v>
      </c>
      <c r="D196" s="96" t="s">
        <v>129</v>
      </c>
      <c r="E196" s="96" t="s">
        <v>155</v>
      </c>
      <c r="F196" s="97" t="s">
        <v>159</v>
      </c>
      <c r="G196" s="97" t="s">
        <v>151</v>
      </c>
      <c r="H196" s="98"/>
      <c r="I196" s="98"/>
      <c r="J196" s="163"/>
      <c r="K196" s="98">
        <v>0.25</v>
      </c>
      <c r="L196" s="98">
        <v>1.5</v>
      </c>
      <c r="M196" s="163">
        <v>0.375</v>
      </c>
      <c r="N196" s="163">
        <v>0.36205624999999997</v>
      </c>
      <c r="O196" s="99">
        <v>2</v>
      </c>
      <c r="P196" s="100">
        <v>310</v>
      </c>
      <c r="Q196" s="99">
        <v>1</v>
      </c>
      <c r="R196" s="164">
        <v>620</v>
      </c>
      <c r="S196" s="151" t="s">
        <v>176</v>
      </c>
      <c r="T196" s="167"/>
      <c r="U196" s="78" t="s">
        <v>157</v>
      </c>
      <c r="V196" s="152">
        <v>2</v>
      </c>
    </row>
    <row r="197" spans="1:22" ht="18" customHeight="1" x14ac:dyDescent="0.3">
      <c r="A197" s="96">
        <v>4</v>
      </c>
      <c r="B197" s="148" t="s">
        <v>160</v>
      </c>
      <c r="C197" s="166">
        <v>3</v>
      </c>
      <c r="D197" s="96" t="s">
        <v>82</v>
      </c>
      <c r="E197" s="96" t="s">
        <v>161</v>
      </c>
      <c r="F197" s="97" t="s">
        <v>162</v>
      </c>
      <c r="G197" s="97" t="s">
        <v>151</v>
      </c>
      <c r="H197" s="98"/>
      <c r="I197" s="98"/>
      <c r="J197" s="163"/>
      <c r="K197" s="98">
        <v>0.6</v>
      </c>
      <c r="L197" s="98">
        <v>0.8</v>
      </c>
      <c r="M197" s="163">
        <v>0.48</v>
      </c>
      <c r="N197" s="163">
        <v>0.43999999999999995</v>
      </c>
      <c r="O197" s="99">
        <v>2</v>
      </c>
      <c r="P197" s="100">
        <v>310</v>
      </c>
      <c r="Q197" s="99">
        <v>1</v>
      </c>
      <c r="R197" s="164">
        <v>620</v>
      </c>
      <c r="S197" s="151" t="s">
        <v>153</v>
      </c>
      <c r="T197" s="167"/>
      <c r="U197" s="78" t="s">
        <v>157</v>
      </c>
      <c r="V197" s="152">
        <v>2</v>
      </c>
    </row>
    <row r="198" spans="1:22" ht="18" customHeight="1" x14ac:dyDescent="0.3">
      <c r="A198" s="96">
        <v>7</v>
      </c>
      <c r="B198" s="148" t="s">
        <v>177</v>
      </c>
      <c r="C198" s="166"/>
      <c r="D198" s="96" t="s">
        <v>178</v>
      </c>
      <c r="E198" s="96"/>
      <c r="F198" s="97" t="s">
        <v>166</v>
      </c>
      <c r="G198" s="97" t="s">
        <v>151</v>
      </c>
      <c r="H198" s="98"/>
      <c r="I198" s="98"/>
      <c r="J198" s="163"/>
      <c r="K198" s="98">
        <v>0.35</v>
      </c>
      <c r="L198" s="98">
        <v>1.65</v>
      </c>
      <c r="M198" s="163">
        <v>0.5774999999999999</v>
      </c>
      <c r="N198" s="163">
        <v>0.49952280999999987</v>
      </c>
      <c r="O198" s="99">
        <v>2</v>
      </c>
      <c r="P198" s="100">
        <v>310</v>
      </c>
      <c r="Q198" s="99">
        <v>1</v>
      </c>
      <c r="R198" s="164">
        <v>620</v>
      </c>
      <c r="S198" s="151" t="s">
        <v>174</v>
      </c>
      <c r="T198" s="167"/>
      <c r="U198" s="78" t="s">
        <v>67</v>
      </c>
      <c r="V198" s="152">
        <v>2</v>
      </c>
    </row>
    <row r="201" spans="1:22" ht="18" customHeight="1" x14ac:dyDescent="0.3">
      <c r="A201" s="96">
        <v>18</v>
      </c>
      <c r="B201" s="174" t="s">
        <v>258</v>
      </c>
      <c r="C201" s="174"/>
      <c r="D201" s="175" t="s">
        <v>79</v>
      </c>
      <c r="E201" s="175" t="s">
        <v>255</v>
      </c>
      <c r="F201" s="97" t="s">
        <v>170</v>
      </c>
      <c r="G201" s="97" t="s">
        <v>151</v>
      </c>
      <c r="H201" s="98"/>
      <c r="I201" s="98"/>
      <c r="J201" s="163"/>
      <c r="K201" s="98">
        <v>1.1000000000000001</v>
      </c>
      <c r="L201" s="98">
        <v>0.4</v>
      </c>
      <c r="M201" s="163">
        <v>0.44000000000000006</v>
      </c>
      <c r="N201" s="163">
        <v>0.39528013000000001</v>
      </c>
      <c r="O201" s="99">
        <v>2</v>
      </c>
      <c r="P201" s="100">
        <v>310</v>
      </c>
      <c r="Q201" s="99">
        <v>1</v>
      </c>
      <c r="R201" s="164">
        <v>620</v>
      </c>
      <c r="S201" s="151"/>
      <c r="T201" s="151"/>
      <c r="U201" s="78" t="s">
        <v>67</v>
      </c>
      <c r="V201" s="106">
        <v>2</v>
      </c>
    </row>
    <row r="202" spans="1:22" ht="18" customHeight="1" x14ac:dyDescent="0.3">
      <c r="A202" s="96">
        <v>8</v>
      </c>
      <c r="B202" s="174" t="s">
        <v>259</v>
      </c>
      <c r="C202" s="174"/>
      <c r="D202" s="175" t="s">
        <v>80</v>
      </c>
      <c r="E202" s="175" t="s">
        <v>260</v>
      </c>
      <c r="F202" s="97" t="s">
        <v>78</v>
      </c>
      <c r="G202" s="97" t="s">
        <v>151</v>
      </c>
      <c r="H202" s="98"/>
      <c r="I202" s="98"/>
      <c r="J202" s="176"/>
      <c r="K202" s="98">
        <v>0.6</v>
      </c>
      <c r="L202" s="98">
        <v>0.9</v>
      </c>
      <c r="M202" s="163">
        <v>0.54</v>
      </c>
      <c r="N202" s="163">
        <v>0.47764062500000004</v>
      </c>
      <c r="O202" s="99">
        <v>2</v>
      </c>
      <c r="P202" s="100">
        <v>310</v>
      </c>
      <c r="Q202" s="99">
        <v>1</v>
      </c>
      <c r="R202" s="164">
        <v>620</v>
      </c>
      <c r="S202" s="151" t="s">
        <v>153</v>
      </c>
      <c r="T202" s="151"/>
      <c r="U202" s="78" t="s">
        <v>69</v>
      </c>
      <c r="V202" s="106">
        <v>2</v>
      </c>
    </row>
    <row r="203" spans="1:22" ht="18" customHeight="1" x14ac:dyDescent="0.3">
      <c r="A203" s="96">
        <v>7</v>
      </c>
      <c r="B203" s="174" t="s">
        <v>265</v>
      </c>
      <c r="C203" s="174"/>
      <c r="D203" s="175" t="s">
        <v>70</v>
      </c>
      <c r="E203" s="175" t="s">
        <v>266</v>
      </c>
      <c r="F203" s="97" t="s">
        <v>78</v>
      </c>
      <c r="G203" s="97" t="s">
        <v>151</v>
      </c>
      <c r="H203" s="98"/>
      <c r="I203" s="98"/>
      <c r="J203" s="176"/>
      <c r="K203" s="98">
        <v>0.6</v>
      </c>
      <c r="L203" s="98">
        <v>0.9</v>
      </c>
      <c r="M203" s="163">
        <v>0.54</v>
      </c>
      <c r="N203" s="163">
        <v>0.50401875000000007</v>
      </c>
      <c r="O203" s="99">
        <v>2</v>
      </c>
      <c r="P203" s="100">
        <v>310</v>
      </c>
      <c r="Q203" s="99">
        <v>1</v>
      </c>
      <c r="R203" s="164">
        <v>620</v>
      </c>
      <c r="S203" s="151" t="s">
        <v>153</v>
      </c>
      <c r="T203" s="151"/>
      <c r="U203" s="78" t="s">
        <v>69</v>
      </c>
      <c r="V203" s="106">
        <v>2</v>
      </c>
    </row>
    <row r="204" spans="1:22" ht="18" customHeight="1" x14ac:dyDescent="0.3">
      <c r="A204" s="96">
        <v>7</v>
      </c>
      <c r="B204" s="174" t="s">
        <v>269</v>
      </c>
      <c r="C204" s="174"/>
      <c r="D204" s="175" t="s">
        <v>72</v>
      </c>
      <c r="E204" s="175" t="s">
        <v>270</v>
      </c>
      <c r="F204" s="97" t="s">
        <v>78</v>
      </c>
      <c r="G204" s="97" t="s">
        <v>151</v>
      </c>
      <c r="H204" s="98"/>
      <c r="I204" s="98"/>
      <c r="J204" s="176"/>
      <c r="K204" s="98">
        <v>0.6</v>
      </c>
      <c r="L204" s="98">
        <v>0.9</v>
      </c>
      <c r="M204" s="163">
        <v>0.54</v>
      </c>
      <c r="N204" s="163">
        <v>0.48058437500000006</v>
      </c>
      <c r="O204" s="99">
        <v>2</v>
      </c>
      <c r="P204" s="100">
        <v>310</v>
      </c>
      <c r="Q204" s="99">
        <v>1</v>
      </c>
      <c r="R204" s="164">
        <v>620</v>
      </c>
      <c r="S204" s="151" t="s">
        <v>153</v>
      </c>
      <c r="T204" s="151"/>
      <c r="U204" s="78" t="s">
        <v>69</v>
      </c>
      <c r="V204" s="106">
        <v>2</v>
      </c>
    </row>
    <row r="205" spans="1:22" ht="18" customHeight="1" x14ac:dyDescent="0.3">
      <c r="A205" s="96">
        <v>8</v>
      </c>
      <c r="B205" s="174" t="s">
        <v>272</v>
      </c>
      <c r="C205" s="174"/>
      <c r="D205" s="175" t="s">
        <v>82</v>
      </c>
      <c r="E205" s="175" t="s">
        <v>273</v>
      </c>
      <c r="F205" s="97" t="s">
        <v>274</v>
      </c>
      <c r="G205" s="97" t="s">
        <v>151</v>
      </c>
      <c r="H205" s="98"/>
      <c r="I205" s="98"/>
      <c r="J205" s="163"/>
      <c r="K205" s="98">
        <v>0.9</v>
      </c>
      <c r="L205" s="98">
        <v>2.1</v>
      </c>
      <c r="M205" s="163">
        <v>1.8900000000000001</v>
      </c>
      <c r="N205" s="163">
        <v>0.39000000000000012</v>
      </c>
      <c r="O205" s="99">
        <v>2</v>
      </c>
      <c r="P205" s="100">
        <v>310</v>
      </c>
      <c r="Q205" s="99">
        <v>1</v>
      </c>
      <c r="R205" s="164">
        <v>620</v>
      </c>
      <c r="S205" s="151" t="s">
        <v>153</v>
      </c>
      <c r="T205" s="151"/>
      <c r="U205" s="78" t="s">
        <v>67</v>
      </c>
      <c r="V205" s="106">
        <v>2</v>
      </c>
    </row>
    <row r="206" spans="1:22" ht="18" customHeight="1" x14ac:dyDescent="0.3">
      <c r="A206" s="96">
        <v>10</v>
      </c>
      <c r="B206" s="174" t="s">
        <v>272</v>
      </c>
      <c r="C206" s="174"/>
      <c r="D206" s="175" t="s">
        <v>82</v>
      </c>
      <c r="E206" s="175" t="s">
        <v>273</v>
      </c>
      <c r="F206" s="97" t="s">
        <v>274</v>
      </c>
      <c r="G206" s="97" t="s">
        <v>151</v>
      </c>
      <c r="H206" s="98"/>
      <c r="I206" s="98"/>
      <c r="J206" s="163"/>
      <c r="K206" s="98">
        <v>0.9</v>
      </c>
      <c r="L206" s="98">
        <v>2.15</v>
      </c>
      <c r="M206" s="163">
        <v>1.9350000000000001</v>
      </c>
      <c r="N206" s="163">
        <v>0.43500000000000005</v>
      </c>
      <c r="O206" s="99">
        <v>2</v>
      </c>
      <c r="P206" s="100">
        <v>310</v>
      </c>
      <c r="Q206" s="99">
        <v>1</v>
      </c>
      <c r="R206" s="164">
        <v>620</v>
      </c>
      <c r="S206" s="151" t="s">
        <v>153</v>
      </c>
      <c r="T206" s="151"/>
      <c r="U206" s="78" t="s">
        <v>67</v>
      </c>
      <c r="V206" s="106">
        <v>2</v>
      </c>
    </row>
    <row r="207" spans="1:22" ht="18" customHeight="1" x14ac:dyDescent="0.3">
      <c r="A207" s="96">
        <v>14</v>
      </c>
      <c r="B207" s="174" t="s">
        <v>272</v>
      </c>
      <c r="C207" s="174"/>
      <c r="D207" s="175" t="s">
        <v>82</v>
      </c>
      <c r="E207" s="175" t="s">
        <v>273</v>
      </c>
      <c r="F207" s="97" t="s">
        <v>83</v>
      </c>
      <c r="G207" s="97" t="s">
        <v>151</v>
      </c>
      <c r="H207" s="98"/>
      <c r="I207" s="98"/>
      <c r="J207" s="163"/>
      <c r="K207" s="98">
        <v>1.6</v>
      </c>
      <c r="L207" s="98">
        <v>1.8</v>
      </c>
      <c r="M207" s="163">
        <v>2.8800000000000003</v>
      </c>
      <c r="N207" s="163">
        <v>0.48</v>
      </c>
      <c r="O207" s="99">
        <v>1</v>
      </c>
      <c r="P207" s="100">
        <v>310</v>
      </c>
      <c r="Q207" s="99">
        <v>1</v>
      </c>
      <c r="R207" s="164">
        <v>310</v>
      </c>
      <c r="S207" s="151" t="s">
        <v>153</v>
      </c>
      <c r="T207" s="151"/>
      <c r="U207" s="78" t="s">
        <v>67</v>
      </c>
      <c r="V207" s="106">
        <v>1</v>
      </c>
    </row>
    <row r="208" spans="1:22" ht="18" customHeight="1" x14ac:dyDescent="0.3">
      <c r="A208" s="96">
        <v>7</v>
      </c>
      <c r="B208" s="148" t="s">
        <v>303</v>
      </c>
      <c r="C208" s="148"/>
      <c r="D208" s="175" t="s">
        <v>124</v>
      </c>
      <c r="E208" s="175" t="s">
        <v>304</v>
      </c>
      <c r="F208" s="97" t="s">
        <v>78</v>
      </c>
      <c r="G208" s="97" t="s">
        <v>151</v>
      </c>
      <c r="H208" s="98"/>
      <c r="I208" s="98"/>
      <c r="J208" s="163"/>
      <c r="K208" s="98">
        <v>0.6</v>
      </c>
      <c r="L208" s="98">
        <v>0.9</v>
      </c>
      <c r="M208" s="163">
        <v>0.54</v>
      </c>
      <c r="N208" s="163">
        <v>0.47862187500000009</v>
      </c>
      <c r="O208" s="99">
        <v>2</v>
      </c>
      <c r="P208" s="100">
        <v>310</v>
      </c>
      <c r="Q208" s="99">
        <v>1</v>
      </c>
      <c r="R208" s="164">
        <v>620</v>
      </c>
      <c r="S208" s="151"/>
      <c r="T208" s="151"/>
      <c r="U208" s="78" t="s">
        <v>157</v>
      </c>
      <c r="V208" s="106">
        <v>2</v>
      </c>
    </row>
    <row r="209" spans="1:32" ht="18" customHeight="1" x14ac:dyDescent="0.3">
      <c r="A209" s="96">
        <v>18</v>
      </c>
      <c r="B209" s="148" t="s">
        <v>380</v>
      </c>
      <c r="C209" s="166">
        <v>45</v>
      </c>
      <c r="D209" s="96" t="s">
        <v>188</v>
      </c>
      <c r="E209" s="96" t="s">
        <v>378</v>
      </c>
      <c r="F209" s="97" t="s">
        <v>78</v>
      </c>
      <c r="G209" s="97" t="s">
        <v>151</v>
      </c>
      <c r="H209" s="98"/>
      <c r="I209" s="98"/>
      <c r="J209" s="163"/>
      <c r="K209" s="98">
        <v>0.6</v>
      </c>
      <c r="L209" s="98">
        <v>0.9</v>
      </c>
      <c r="M209" s="163">
        <v>0.54</v>
      </c>
      <c r="N209" s="184">
        <v>0.48254687500000004</v>
      </c>
      <c r="O209" s="99">
        <v>2</v>
      </c>
      <c r="P209" s="100">
        <v>310</v>
      </c>
      <c r="Q209" s="99">
        <v>1</v>
      </c>
      <c r="R209" s="164">
        <v>620</v>
      </c>
      <c r="S209" s="151" t="s">
        <v>153</v>
      </c>
      <c r="T209" s="167"/>
      <c r="U209" s="78" t="s">
        <v>69</v>
      </c>
      <c r="V209" s="152">
        <v>2</v>
      </c>
    </row>
    <row r="210" spans="1:32" ht="18" customHeight="1" x14ac:dyDescent="0.3">
      <c r="A210" s="96">
        <v>9</v>
      </c>
      <c r="B210" s="148" t="s">
        <v>383</v>
      </c>
      <c r="C210" s="166">
        <v>35</v>
      </c>
      <c r="D210" s="96" t="s">
        <v>172</v>
      </c>
      <c r="E210" s="96" t="s">
        <v>382</v>
      </c>
      <c r="F210" s="97" t="s">
        <v>78</v>
      </c>
      <c r="G210" s="97" t="s">
        <v>151</v>
      </c>
      <c r="H210" s="98"/>
      <c r="I210" s="98"/>
      <c r="J210" s="163"/>
      <c r="K210" s="98">
        <v>0.6</v>
      </c>
      <c r="L210" s="98">
        <v>0.9</v>
      </c>
      <c r="M210" s="163">
        <v>0.54</v>
      </c>
      <c r="N210" s="184">
        <v>0.48250683999999999</v>
      </c>
      <c r="O210" s="99">
        <v>2</v>
      </c>
      <c r="P210" s="100">
        <v>310</v>
      </c>
      <c r="Q210" s="99">
        <v>1</v>
      </c>
      <c r="R210" s="164">
        <v>620</v>
      </c>
      <c r="S210" s="151" t="s">
        <v>153</v>
      </c>
      <c r="T210" s="167"/>
      <c r="U210" s="78" t="s">
        <v>69</v>
      </c>
      <c r="V210" s="152">
        <v>2</v>
      </c>
    </row>
    <row r="213" spans="1:32" ht="18" customHeight="1" x14ac:dyDescent="0.3">
      <c r="A213" s="96">
        <v>9</v>
      </c>
      <c r="B213" s="148" t="s">
        <v>414</v>
      </c>
      <c r="C213" s="166">
        <v>15</v>
      </c>
      <c r="D213" s="96" t="s">
        <v>285</v>
      </c>
      <c r="E213" s="96" t="s">
        <v>415</v>
      </c>
      <c r="F213" s="97" t="s">
        <v>371</v>
      </c>
      <c r="G213" s="97" t="s">
        <v>151</v>
      </c>
      <c r="H213" s="98"/>
      <c r="I213" s="98"/>
      <c r="J213" s="163"/>
      <c r="K213" s="98">
        <v>1.05</v>
      </c>
      <c r="L213" s="98">
        <v>1.45</v>
      </c>
      <c r="M213" s="163">
        <v>1.5225</v>
      </c>
      <c r="N213" s="163">
        <v>0.44249999999999989</v>
      </c>
      <c r="O213" s="99">
        <v>2</v>
      </c>
      <c r="P213" s="100">
        <v>310</v>
      </c>
      <c r="Q213" s="99">
        <v>1</v>
      </c>
      <c r="R213" s="164">
        <v>620</v>
      </c>
      <c r="S213" s="151" t="s">
        <v>153</v>
      </c>
      <c r="T213" s="167"/>
      <c r="U213" s="78" t="s">
        <v>69</v>
      </c>
      <c r="V213" s="152">
        <v>2</v>
      </c>
    </row>
    <row r="214" spans="1:32" ht="18" customHeight="1" x14ac:dyDescent="0.3">
      <c r="A214" s="96">
        <v>11</v>
      </c>
      <c r="B214" s="148" t="s">
        <v>414</v>
      </c>
      <c r="C214" s="166">
        <v>20</v>
      </c>
      <c r="D214" s="96" t="s">
        <v>285</v>
      </c>
      <c r="E214" s="96" t="s">
        <v>415</v>
      </c>
      <c r="F214" s="97" t="s">
        <v>371</v>
      </c>
      <c r="G214" s="97" t="s">
        <v>151</v>
      </c>
      <c r="H214" s="98"/>
      <c r="I214" s="98"/>
      <c r="J214" s="163"/>
      <c r="K214" s="98">
        <v>1</v>
      </c>
      <c r="L214" s="98">
        <v>2.5</v>
      </c>
      <c r="M214" s="163">
        <v>2.5</v>
      </c>
      <c r="N214" s="163">
        <v>0.43000000000000016</v>
      </c>
      <c r="O214" s="99">
        <v>2</v>
      </c>
      <c r="P214" s="100">
        <v>310</v>
      </c>
      <c r="Q214" s="99">
        <v>1</v>
      </c>
      <c r="R214" s="164">
        <v>620</v>
      </c>
      <c r="S214" s="151" t="s">
        <v>153</v>
      </c>
      <c r="T214" s="167"/>
      <c r="U214" s="78" t="s">
        <v>69</v>
      </c>
      <c r="V214" s="152">
        <v>2</v>
      </c>
    </row>
    <row r="215" spans="1:32" ht="18" customHeight="1" x14ac:dyDescent="0.3">
      <c r="A215" s="96">
        <v>4</v>
      </c>
      <c r="B215" s="148" t="s">
        <v>419</v>
      </c>
      <c r="C215" s="166">
        <v>18</v>
      </c>
      <c r="D215" s="96" t="s">
        <v>187</v>
      </c>
      <c r="E215" s="96" t="s">
        <v>420</v>
      </c>
      <c r="F215" s="97" t="s">
        <v>421</v>
      </c>
      <c r="G215" s="97" t="s">
        <v>151</v>
      </c>
      <c r="H215" s="98"/>
      <c r="I215" s="98"/>
      <c r="J215" s="163"/>
      <c r="K215" s="98">
        <v>0.4</v>
      </c>
      <c r="L215" s="98">
        <v>1.7</v>
      </c>
      <c r="M215" s="163">
        <v>0.68</v>
      </c>
      <c r="N215" s="163">
        <v>0.36</v>
      </c>
      <c r="O215" s="99">
        <v>2</v>
      </c>
      <c r="P215" s="100">
        <v>310</v>
      </c>
      <c r="Q215" s="99">
        <v>1</v>
      </c>
      <c r="R215" s="164">
        <v>620</v>
      </c>
      <c r="S215" s="151" t="s">
        <v>153</v>
      </c>
      <c r="T215" s="167"/>
      <c r="U215" s="78" t="s">
        <v>69</v>
      </c>
      <c r="V215" s="152">
        <v>2</v>
      </c>
    </row>
    <row r="216" spans="1:32" ht="18" customHeight="1" thickBot="1" x14ac:dyDescent="0.35"/>
    <row r="217" spans="1:32" ht="18" customHeight="1" thickBot="1" x14ac:dyDescent="0.4">
      <c r="N217" s="102" t="s">
        <v>179</v>
      </c>
      <c r="P217" s="102"/>
      <c r="R217" s="103">
        <f>SUM(R195:R216)</f>
        <v>10230</v>
      </c>
      <c r="T217" s="168"/>
      <c r="U217" s="104"/>
      <c r="V217" s="169">
        <f>SUM(V195:V216)</f>
        <v>33</v>
      </c>
    </row>
    <row r="218" spans="1:32" ht="18" customHeight="1" thickTop="1" x14ac:dyDescent="0.3"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</row>
    <row r="229" spans="1:32" ht="18" customHeight="1" x14ac:dyDescent="0.3">
      <c r="A229" s="96">
        <v>7</v>
      </c>
      <c r="B229" s="174" t="s">
        <v>228</v>
      </c>
      <c r="C229" s="174"/>
      <c r="D229" s="175" t="s">
        <v>229</v>
      </c>
      <c r="E229" s="175" t="s">
        <v>230</v>
      </c>
      <c r="F229" s="97" t="s">
        <v>68</v>
      </c>
      <c r="G229" s="97" t="s">
        <v>151</v>
      </c>
      <c r="H229" s="98"/>
      <c r="I229" s="98"/>
      <c r="J229" s="163"/>
      <c r="K229" s="98">
        <v>1.2</v>
      </c>
      <c r="L229" s="98">
        <v>0.52</v>
      </c>
      <c r="M229" s="163">
        <v>0.624</v>
      </c>
      <c r="N229" s="163">
        <v>0.56094062500000008</v>
      </c>
      <c r="O229" s="99">
        <v>1</v>
      </c>
      <c r="P229" s="100">
        <v>340</v>
      </c>
      <c r="Q229" s="99">
        <v>1</v>
      </c>
      <c r="R229" s="164">
        <v>340</v>
      </c>
      <c r="S229" s="151"/>
      <c r="T229" s="151"/>
      <c r="U229" s="78" t="s">
        <v>67</v>
      </c>
      <c r="V229" s="106">
        <v>1</v>
      </c>
    </row>
    <row r="230" spans="1:32" ht="18" customHeight="1" x14ac:dyDescent="0.3">
      <c r="A230" s="96">
        <v>7</v>
      </c>
      <c r="B230" s="148" t="s">
        <v>275</v>
      </c>
      <c r="C230" s="148"/>
      <c r="D230" s="175" t="s">
        <v>120</v>
      </c>
      <c r="E230" s="175" t="s">
        <v>276</v>
      </c>
      <c r="F230" s="97" t="s">
        <v>78</v>
      </c>
      <c r="G230" s="97" t="s">
        <v>151</v>
      </c>
      <c r="H230" s="98"/>
      <c r="I230" s="98"/>
      <c r="J230" s="163"/>
      <c r="K230" s="98">
        <v>0.6</v>
      </c>
      <c r="L230" s="98">
        <v>0.9</v>
      </c>
      <c r="M230" s="163">
        <v>0.54</v>
      </c>
      <c r="N230" s="163">
        <v>0.53773213500000006</v>
      </c>
      <c r="O230" s="99">
        <v>2</v>
      </c>
      <c r="P230" s="100">
        <v>340</v>
      </c>
      <c r="Q230" s="99">
        <v>1</v>
      </c>
      <c r="R230" s="164">
        <v>680</v>
      </c>
      <c r="S230" s="151"/>
      <c r="T230" s="151"/>
      <c r="U230" s="78" t="s">
        <v>157</v>
      </c>
      <c r="V230" s="106">
        <v>2</v>
      </c>
    </row>
    <row r="231" spans="1:32" ht="18" customHeight="1" x14ac:dyDescent="0.3">
      <c r="A231" s="96">
        <v>20</v>
      </c>
      <c r="B231" s="148" t="s">
        <v>387</v>
      </c>
      <c r="C231" s="166">
        <v>17</v>
      </c>
      <c r="D231" s="96" t="s">
        <v>188</v>
      </c>
      <c r="E231" s="96" t="s">
        <v>368</v>
      </c>
      <c r="F231" s="97" t="s">
        <v>388</v>
      </c>
      <c r="G231" s="97" t="s">
        <v>151</v>
      </c>
      <c r="H231" s="98"/>
      <c r="I231" s="98"/>
      <c r="J231" s="163"/>
      <c r="K231" s="98">
        <v>0.7</v>
      </c>
      <c r="L231" s="98">
        <v>1</v>
      </c>
      <c r="M231" s="163">
        <v>0.7</v>
      </c>
      <c r="N231" s="184">
        <v>0.60852812499999998</v>
      </c>
      <c r="O231" s="99">
        <v>1</v>
      </c>
      <c r="P231" s="100">
        <v>340</v>
      </c>
      <c r="Q231" s="99">
        <v>1</v>
      </c>
      <c r="R231" s="164">
        <v>340</v>
      </c>
      <c r="S231" s="151" t="s">
        <v>153</v>
      </c>
      <c r="T231" s="167"/>
      <c r="U231" s="78" t="s">
        <v>69</v>
      </c>
      <c r="V231" s="152">
        <v>1</v>
      </c>
    </row>
    <row r="232" spans="1:32" ht="18" customHeight="1" thickBot="1" x14ac:dyDescent="0.35"/>
    <row r="233" spans="1:32" ht="18" customHeight="1" thickBot="1" x14ac:dyDescent="0.4">
      <c r="N233" s="102" t="s">
        <v>180</v>
      </c>
      <c r="P233" s="102"/>
      <c r="R233" s="103">
        <f>SUM(R222:R232)</f>
        <v>1360</v>
      </c>
      <c r="T233" s="168"/>
      <c r="U233" s="104"/>
      <c r="V233" s="169">
        <f>SUM(V222:V232)</f>
        <v>4</v>
      </c>
    </row>
    <row r="234" spans="1:32" ht="18" customHeight="1" thickTop="1" x14ac:dyDescent="0.3">
      <c r="W234" s="165"/>
      <c r="X234" s="165"/>
      <c r="Y234" s="165"/>
      <c r="Z234" s="165"/>
      <c r="AA234" s="165"/>
      <c r="AB234" s="165"/>
      <c r="AC234" s="165"/>
      <c r="AD234" s="165"/>
      <c r="AE234" s="165"/>
      <c r="AF234" s="165"/>
    </row>
    <row r="240" spans="1:32" ht="18" customHeight="1" x14ac:dyDescent="0.3">
      <c r="A240" s="96">
        <f t="shared" ref="A240" si="0">A239+1</f>
        <v>1</v>
      </c>
      <c r="B240" s="148" t="s">
        <v>160</v>
      </c>
      <c r="C240" s="166">
        <v>13</v>
      </c>
      <c r="D240" s="96" t="s">
        <v>82</v>
      </c>
      <c r="E240" s="96" t="s">
        <v>161</v>
      </c>
      <c r="F240" s="97" t="s">
        <v>162</v>
      </c>
      <c r="G240" s="97" t="s">
        <v>151</v>
      </c>
      <c r="H240" s="98"/>
      <c r="I240" s="98"/>
      <c r="J240" s="163"/>
      <c r="K240" s="98">
        <v>0.55000000000000004</v>
      </c>
      <c r="L240" s="98">
        <v>1.5</v>
      </c>
      <c r="M240" s="163">
        <f t="shared" ref="M240" si="1">K240*L240</f>
        <v>0.82500000000000007</v>
      </c>
      <c r="N240" s="163">
        <v>0.78303750000000016</v>
      </c>
      <c r="O240" s="99">
        <v>2</v>
      </c>
      <c r="P240" s="100">
        <v>400</v>
      </c>
      <c r="Q240" s="99">
        <v>1</v>
      </c>
      <c r="R240" s="164">
        <f t="shared" ref="R240" si="2">O240*P240*Q240</f>
        <v>800</v>
      </c>
      <c r="S240" s="151" t="s">
        <v>153</v>
      </c>
      <c r="T240" s="167"/>
      <c r="U240" s="78" t="s">
        <v>157</v>
      </c>
      <c r="V240" s="152">
        <f t="shared" ref="V240" si="3">O240*Q240</f>
        <v>2</v>
      </c>
    </row>
    <row r="243" spans="1:32" ht="18" customHeight="1" x14ac:dyDescent="0.3">
      <c r="A243" s="96">
        <f t="shared" ref="A243" si="4">A242+1</f>
        <v>1</v>
      </c>
      <c r="B243" s="174" t="s">
        <v>272</v>
      </c>
      <c r="C243" s="175"/>
      <c r="D243" s="175" t="s">
        <v>82</v>
      </c>
      <c r="E243" s="175" t="s">
        <v>273</v>
      </c>
      <c r="F243" s="97" t="s">
        <v>274</v>
      </c>
      <c r="G243" s="97" t="s">
        <v>151</v>
      </c>
      <c r="H243" s="98"/>
      <c r="I243" s="98"/>
      <c r="J243" s="163"/>
      <c r="K243" s="98">
        <v>1.9</v>
      </c>
      <c r="L243" s="98">
        <v>2.15</v>
      </c>
      <c r="M243" s="163">
        <f t="shared" ref="M243" si="5">K243*L243</f>
        <v>4.085</v>
      </c>
      <c r="N243" s="163">
        <v>0.69</v>
      </c>
      <c r="O243" s="99">
        <v>2</v>
      </c>
      <c r="P243" s="100">
        <v>400</v>
      </c>
      <c r="Q243" s="99">
        <v>1</v>
      </c>
      <c r="R243" s="164">
        <f>O243*P243*Q243</f>
        <v>800</v>
      </c>
      <c r="S243" s="151" t="s">
        <v>153</v>
      </c>
      <c r="T243" s="151"/>
      <c r="U243" s="78" t="s">
        <v>67</v>
      </c>
      <c r="V243" s="106">
        <f>O243*Q243</f>
        <v>2</v>
      </c>
    </row>
    <row r="244" spans="1:32" ht="18" customHeight="1" thickBot="1" x14ac:dyDescent="0.35"/>
    <row r="245" spans="1:32" ht="18" customHeight="1" thickBot="1" x14ac:dyDescent="0.4">
      <c r="N245" s="102" t="s">
        <v>181</v>
      </c>
      <c r="P245" s="102"/>
      <c r="R245" s="103">
        <f>SUM(R238:R244)</f>
        <v>1600</v>
      </c>
      <c r="T245" s="168"/>
      <c r="U245" s="104"/>
      <c r="V245" s="169">
        <f>SUM(V238:V244)</f>
        <v>4</v>
      </c>
    </row>
    <row r="246" spans="1:32" ht="18" customHeight="1" thickTop="1" x14ac:dyDescent="0.3"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</row>
    <row r="252" spans="1:32" ht="18" customHeight="1" x14ac:dyDescent="0.3">
      <c r="A252" s="96">
        <f t="shared" ref="A252" si="6">A251+1</f>
        <v>1</v>
      </c>
      <c r="B252" s="148" t="s">
        <v>163</v>
      </c>
      <c r="C252" s="166">
        <v>29</v>
      </c>
      <c r="D252" s="96" t="s">
        <v>82</v>
      </c>
      <c r="E252" s="96" t="s">
        <v>161</v>
      </c>
      <c r="F252" s="97" t="s">
        <v>162</v>
      </c>
      <c r="G252" s="97" t="s">
        <v>151</v>
      </c>
      <c r="H252" s="98"/>
      <c r="I252" s="98"/>
      <c r="J252" s="163"/>
      <c r="K252" s="98">
        <v>0.85</v>
      </c>
      <c r="L252" s="98">
        <v>3.25</v>
      </c>
      <c r="M252" s="163">
        <f t="shared" ref="M252" si="7">K252*L252</f>
        <v>2.7624999999999997</v>
      </c>
      <c r="N252" s="163">
        <v>2.6958187500000004</v>
      </c>
      <c r="O252" s="99">
        <v>2</v>
      </c>
      <c r="P252" s="100">
        <v>450</v>
      </c>
      <c r="Q252" s="99">
        <v>1</v>
      </c>
      <c r="R252" s="164">
        <f>O252*P252*Q252*N252</f>
        <v>2426.2368750000005</v>
      </c>
      <c r="S252" s="151" t="s">
        <v>153</v>
      </c>
      <c r="U252" s="78" t="s">
        <v>157</v>
      </c>
      <c r="V252" s="152">
        <f>O252*Q252*N252</f>
        <v>5.3916375000000007</v>
      </c>
    </row>
    <row r="255" spans="1:32" ht="18" customHeight="1" x14ac:dyDescent="0.3">
      <c r="A255" s="96">
        <v>2</v>
      </c>
      <c r="B255" s="174" t="s">
        <v>272</v>
      </c>
      <c r="C255" s="175"/>
      <c r="D255" s="175" t="s">
        <v>82</v>
      </c>
      <c r="E255" s="175" t="s">
        <v>273</v>
      </c>
      <c r="F255" s="97" t="s">
        <v>274</v>
      </c>
      <c r="G255" s="97" t="s">
        <v>151</v>
      </c>
      <c r="H255" s="98"/>
      <c r="I255" s="98"/>
      <c r="J255" s="163"/>
      <c r="K255" s="98">
        <v>2.2000000000000002</v>
      </c>
      <c r="L255" s="98">
        <v>2.7</v>
      </c>
      <c r="M255" s="163">
        <v>5.9400000000000013</v>
      </c>
      <c r="N255" s="163">
        <v>2.5400000000000014</v>
      </c>
      <c r="O255" s="99">
        <v>2</v>
      </c>
      <c r="P255" s="100">
        <v>450</v>
      </c>
      <c r="Q255" s="99">
        <v>1</v>
      </c>
      <c r="R255" s="164">
        <v>2286.0000000000014</v>
      </c>
      <c r="S255" s="151" t="s">
        <v>153</v>
      </c>
      <c r="T255" s="151"/>
      <c r="U255" s="78" t="s">
        <v>67</v>
      </c>
      <c r="V255" s="106">
        <v>5.0800000000000027</v>
      </c>
    </row>
    <row r="256" spans="1:32" ht="18" customHeight="1" x14ac:dyDescent="0.3">
      <c r="A256" s="96">
        <v>4</v>
      </c>
      <c r="B256" s="174" t="s">
        <v>272</v>
      </c>
      <c r="C256" s="175"/>
      <c r="D256" s="175" t="s">
        <v>82</v>
      </c>
      <c r="E256" s="175" t="s">
        <v>273</v>
      </c>
      <c r="F256" s="97" t="s">
        <v>274</v>
      </c>
      <c r="G256" s="97" t="s">
        <v>151</v>
      </c>
      <c r="H256" s="98"/>
      <c r="I256" s="98"/>
      <c r="J256" s="163"/>
      <c r="K256" s="98">
        <v>2.15</v>
      </c>
      <c r="L256" s="98">
        <v>2.8</v>
      </c>
      <c r="M256" s="163">
        <v>6.02</v>
      </c>
      <c r="N256" s="163">
        <v>2.6199999999999997</v>
      </c>
      <c r="O256" s="99">
        <v>2</v>
      </c>
      <c r="P256" s="100">
        <v>450</v>
      </c>
      <c r="Q256" s="99">
        <v>1</v>
      </c>
      <c r="R256" s="164">
        <v>2357.9999999999995</v>
      </c>
      <c r="S256" s="151" t="s">
        <v>153</v>
      </c>
      <c r="T256" s="151"/>
      <c r="U256" s="78" t="s">
        <v>67</v>
      </c>
      <c r="V256" s="106">
        <v>5.2399999999999993</v>
      </c>
    </row>
    <row r="259" spans="1:32" ht="18" customHeight="1" x14ac:dyDescent="0.3">
      <c r="A259" s="96">
        <v>4</v>
      </c>
      <c r="B259" s="148" t="s">
        <v>414</v>
      </c>
      <c r="C259" s="166">
        <v>12</v>
      </c>
      <c r="D259" s="96" t="s">
        <v>285</v>
      </c>
      <c r="E259" s="96" t="s">
        <v>415</v>
      </c>
      <c r="F259" s="97" t="s">
        <v>371</v>
      </c>
      <c r="G259" s="97" t="s">
        <v>151</v>
      </c>
      <c r="H259" s="98"/>
      <c r="I259" s="98"/>
      <c r="J259" s="163"/>
      <c r="K259" s="98">
        <v>0.88</v>
      </c>
      <c r="L259" s="98">
        <v>2.46</v>
      </c>
      <c r="M259" s="163">
        <v>2.1648000000000001</v>
      </c>
      <c r="N259" s="163">
        <v>1.5621375</v>
      </c>
      <c r="O259" s="99">
        <v>2</v>
      </c>
      <c r="P259" s="100">
        <v>450</v>
      </c>
      <c r="Q259" s="99">
        <v>1</v>
      </c>
      <c r="R259" s="164">
        <v>1405.9237499999999</v>
      </c>
      <c r="S259" s="151" t="s">
        <v>153</v>
      </c>
      <c r="T259" s="167"/>
      <c r="U259" s="78" t="s">
        <v>69</v>
      </c>
      <c r="V259" s="152">
        <v>3.1242749999999999</v>
      </c>
    </row>
    <row r="260" spans="1:32" ht="18" customHeight="1" x14ac:dyDescent="0.3">
      <c r="A260" s="96">
        <v>4</v>
      </c>
      <c r="B260" s="148" t="s">
        <v>416</v>
      </c>
      <c r="C260" s="166">
        <v>29</v>
      </c>
      <c r="D260" s="96" t="s">
        <v>285</v>
      </c>
      <c r="E260" s="96" t="s">
        <v>415</v>
      </c>
      <c r="F260" s="97" t="s">
        <v>371</v>
      </c>
      <c r="G260" s="97" t="s">
        <v>151</v>
      </c>
      <c r="H260" s="98"/>
      <c r="I260" s="98"/>
      <c r="J260" s="163"/>
      <c r="K260" s="98">
        <v>0.65</v>
      </c>
      <c r="L260" s="98">
        <v>1.7</v>
      </c>
      <c r="M260" s="163">
        <v>1.105</v>
      </c>
      <c r="N260" s="163">
        <v>1.08145</v>
      </c>
      <c r="O260" s="99">
        <v>2</v>
      </c>
      <c r="P260" s="100">
        <v>450</v>
      </c>
      <c r="Q260" s="99">
        <v>1</v>
      </c>
      <c r="R260" s="164">
        <v>973.30500000000006</v>
      </c>
      <c r="S260" s="151" t="s">
        <v>153</v>
      </c>
      <c r="T260" s="167"/>
      <c r="U260" s="78" t="s">
        <v>69</v>
      </c>
      <c r="V260" s="152">
        <v>2.1629</v>
      </c>
    </row>
    <row r="261" spans="1:32" ht="18" customHeight="1" x14ac:dyDescent="0.3">
      <c r="A261" s="96">
        <v>4</v>
      </c>
      <c r="B261" s="148" t="s">
        <v>417</v>
      </c>
      <c r="C261" s="166">
        <v>3</v>
      </c>
      <c r="D261" s="96" t="s">
        <v>185</v>
      </c>
      <c r="E261" s="96" t="s">
        <v>418</v>
      </c>
      <c r="F261" s="97" t="s">
        <v>397</v>
      </c>
      <c r="G261" s="97" t="s">
        <v>151</v>
      </c>
      <c r="H261" s="98"/>
      <c r="I261" s="98"/>
      <c r="J261" s="163"/>
      <c r="K261" s="98">
        <v>0.86</v>
      </c>
      <c r="L261" s="98">
        <v>2.6</v>
      </c>
      <c r="M261" s="163">
        <v>2.2360000000000002</v>
      </c>
      <c r="N261" s="163">
        <v>2.1830125000000007</v>
      </c>
      <c r="O261" s="99">
        <v>2</v>
      </c>
      <c r="P261" s="100">
        <v>450</v>
      </c>
      <c r="Q261" s="99">
        <v>1</v>
      </c>
      <c r="R261" s="164">
        <v>1964.7112500000005</v>
      </c>
      <c r="S261" s="151" t="s">
        <v>153</v>
      </c>
      <c r="T261" s="167"/>
      <c r="U261" s="78" t="s">
        <v>69</v>
      </c>
      <c r="V261" s="152">
        <v>4.3660250000000014</v>
      </c>
    </row>
    <row r="262" spans="1:32" ht="18" customHeight="1" x14ac:dyDescent="0.3">
      <c r="A262" s="96">
        <v>13</v>
      </c>
      <c r="B262" s="148" t="s">
        <v>417</v>
      </c>
      <c r="C262" s="166">
        <v>10</v>
      </c>
      <c r="D262" s="96" t="s">
        <v>185</v>
      </c>
      <c r="E262" s="96" t="s">
        <v>418</v>
      </c>
      <c r="F262" s="97" t="s">
        <v>397</v>
      </c>
      <c r="G262" s="97" t="s">
        <v>151</v>
      </c>
      <c r="H262" s="98"/>
      <c r="I262" s="98"/>
      <c r="J262" s="163"/>
      <c r="K262" s="98">
        <v>1.05</v>
      </c>
      <c r="L262" s="98">
        <v>1.7</v>
      </c>
      <c r="M262" s="163">
        <v>1.7849999999999999</v>
      </c>
      <c r="N262" s="163">
        <v>1.3618435149999999</v>
      </c>
      <c r="O262" s="99">
        <v>2</v>
      </c>
      <c r="P262" s="100">
        <v>450</v>
      </c>
      <c r="Q262" s="99">
        <v>1</v>
      </c>
      <c r="R262" s="164">
        <v>1225.6591635</v>
      </c>
      <c r="S262" s="151" t="s">
        <v>153</v>
      </c>
      <c r="T262" s="167"/>
      <c r="U262" s="78" t="s">
        <v>69</v>
      </c>
      <c r="V262" s="152">
        <v>2.7236870299999998</v>
      </c>
    </row>
    <row r="263" spans="1:32" ht="18" customHeight="1" thickBot="1" x14ac:dyDescent="0.35"/>
    <row r="264" spans="1:32" ht="18" customHeight="1" thickBot="1" x14ac:dyDescent="0.4">
      <c r="N264" s="102" t="s">
        <v>182</v>
      </c>
      <c r="P264" s="102"/>
      <c r="R264" s="103">
        <f>SUM(R250:R263)</f>
        <v>12639.836038500003</v>
      </c>
      <c r="T264" s="168"/>
      <c r="U264" s="104"/>
      <c r="V264" s="169">
        <f>SUM(V250:V263)</f>
        <v>28.088524530000004</v>
      </c>
    </row>
    <row r="265" spans="1:32" ht="18" customHeight="1" thickTop="1" x14ac:dyDescent="0.3">
      <c r="W265" s="165"/>
      <c r="X265" s="165"/>
      <c r="Y265" s="165"/>
      <c r="Z265" s="165"/>
      <c r="AA265" s="165"/>
      <c r="AB265" s="165"/>
      <c r="AC265" s="165"/>
      <c r="AD265" s="165"/>
      <c r="AE265" s="165"/>
      <c r="AF265" s="165"/>
    </row>
    <row r="268" spans="1:32" ht="18" customHeight="1" thickBot="1" x14ac:dyDescent="0.35"/>
    <row r="269" spans="1:32" ht="18" customHeight="1" thickBot="1" x14ac:dyDescent="0.4">
      <c r="L269" s="205"/>
      <c r="M269" s="205"/>
      <c r="P269" s="102" t="s">
        <v>85</v>
      </c>
      <c r="R269" s="103">
        <f>R264+R245+R233+R217+R190+R176+R136+R99+R43</f>
        <v>52484.836038500005</v>
      </c>
      <c r="T269" s="168"/>
      <c r="U269" s="104" t="s">
        <v>86</v>
      </c>
      <c r="V269" s="169">
        <f>V264+V245+V233+V217+V190+V176+V136+V99+V43</f>
        <v>295.08852452999997</v>
      </c>
    </row>
    <row r="270" spans="1:32" ht="18" customHeight="1" thickTop="1" x14ac:dyDescent="0.3">
      <c r="W270" s="165"/>
      <c r="X270" s="165"/>
      <c r="Y270" s="165"/>
      <c r="Z270" s="165"/>
      <c r="AA270" s="165"/>
      <c r="AB270" s="165"/>
      <c r="AC270" s="165"/>
      <c r="AD270" s="165"/>
      <c r="AE270" s="165"/>
      <c r="AF270" s="165"/>
    </row>
  </sheetData>
  <autoFilter ref="A8:W269">
    <filterColumn colId="7" showButton="0"/>
    <filterColumn colId="10" showButton="0"/>
  </autoFilter>
  <mergeCells count="4">
    <mergeCell ref="A6:R6"/>
    <mergeCell ref="H8:I8"/>
    <mergeCell ref="K8:L8"/>
    <mergeCell ref="L269:M269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5"/>
  <sheetViews>
    <sheetView topLeftCell="A20" zoomScale="85" zoomScaleNormal="85" workbookViewId="0">
      <selection activeCell="R109" sqref="R109"/>
    </sheetView>
  </sheetViews>
  <sheetFormatPr defaultRowHeight="18" customHeight="1" x14ac:dyDescent="0.3"/>
  <cols>
    <col min="1" max="1" width="4.5546875" customWidth="1"/>
    <col min="2" max="3" width="16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3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3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3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3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3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3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3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3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32" ht="18" customHeight="1" thickBot="1" x14ac:dyDescent="0.35"/>
    <row r="11" spans="1:32" ht="18" customHeight="1" thickBot="1" x14ac:dyDescent="0.4">
      <c r="N11" s="102" t="s">
        <v>164</v>
      </c>
      <c r="P11" s="102"/>
      <c r="R11" s="103">
        <f>SUM(R10:R10)</f>
        <v>0</v>
      </c>
      <c r="T11" s="168"/>
      <c r="U11" s="104"/>
      <c r="V11" s="169">
        <f>SUM(V10:V10)</f>
        <v>0</v>
      </c>
    </row>
    <row r="12" spans="1:32" ht="18" customHeight="1" thickTop="1" x14ac:dyDescent="0.3"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</row>
    <row r="19" spans="1:32" ht="18" customHeight="1" x14ac:dyDescent="0.3">
      <c r="A19" s="96">
        <v>47</v>
      </c>
      <c r="B19" s="148" t="s">
        <v>306</v>
      </c>
      <c r="C19" s="166">
        <v>15</v>
      </c>
      <c r="D19" s="96" t="s">
        <v>124</v>
      </c>
      <c r="E19" s="175" t="s">
        <v>125</v>
      </c>
      <c r="F19" s="97" t="s">
        <v>282</v>
      </c>
      <c r="G19" s="97" t="s">
        <v>235</v>
      </c>
      <c r="H19" s="98">
        <v>0.25</v>
      </c>
      <c r="I19" s="98">
        <v>0.25</v>
      </c>
      <c r="J19" s="163">
        <v>6.25E-2</v>
      </c>
      <c r="K19" s="98">
        <v>0.3</v>
      </c>
      <c r="L19" s="98">
        <v>0.3</v>
      </c>
      <c r="M19" s="163">
        <v>0.09</v>
      </c>
      <c r="N19" s="163"/>
      <c r="O19" s="99">
        <v>1</v>
      </c>
      <c r="P19" s="100">
        <v>46</v>
      </c>
      <c r="Q19" s="99">
        <v>1</v>
      </c>
      <c r="R19" s="164">
        <v>46</v>
      </c>
      <c r="S19" s="151"/>
      <c r="T19" s="151"/>
      <c r="U19" s="78" t="s">
        <v>157</v>
      </c>
      <c r="V19" s="106">
        <v>1</v>
      </c>
    </row>
    <row r="20" spans="1:32" ht="18" customHeight="1" x14ac:dyDescent="0.3">
      <c r="A20" s="96">
        <v>70</v>
      </c>
      <c r="B20" s="148" t="s">
        <v>309</v>
      </c>
      <c r="C20" s="166">
        <v>38</v>
      </c>
      <c r="D20" s="96" t="s">
        <v>124</v>
      </c>
      <c r="E20" s="175" t="s">
        <v>125</v>
      </c>
      <c r="F20" s="97" t="s">
        <v>282</v>
      </c>
      <c r="G20" s="97" t="s">
        <v>235</v>
      </c>
      <c r="H20" s="98">
        <v>0.25</v>
      </c>
      <c r="I20" s="98">
        <v>0.25</v>
      </c>
      <c r="J20" s="163">
        <v>6.25E-2</v>
      </c>
      <c r="K20" s="98">
        <v>0.3</v>
      </c>
      <c r="L20" s="98">
        <v>0.3</v>
      </c>
      <c r="M20" s="163">
        <v>0.09</v>
      </c>
      <c r="N20" s="163"/>
      <c r="O20" s="99">
        <v>2</v>
      </c>
      <c r="P20" s="100">
        <v>46</v>
      </c>
      <c r="Q20" s="99">
        <v>1</v>
      </c>
      <c r="R20" s="164">
        <v>92</v>
      </c>
      <c r="S20" s="151"/>
      <c r="T20" s="151"/>
      <c r="U20" s="78" t="s">
        <v>157</v>
      </c>
      <c r="V20" s="106">
        <v>2</v>
      </c>
    </row>
    <row r="21" spans="1:32" ht="18" customHeight="1" x14ac:dyDescent="0.3">
      <c r="A21" s="96">
        <v>105</v>
      </c>
      <c r="B21" s="148" t="s">
        <v>311</v>
      </c>
      <c r="C21" s="166">
        <v>73</v>
      </c>
      <c r="D21" s="96" t="s">
        <v>124</v>
      </c>
      <c r="E21" s="175" t="s">
        <v>125</v>
      </c>
      <c r="F21" s="97" t="s">
        <v>282</v>
      </c>
      <c r="G21" s="97" t="s">
        <v>235</v>
      </c>
      <c r="H21" s="98">
        <v>0.25</v>
      </c>
      <c r="I21" s="98">
        <v>0.25</v>
      </c>
      <c r="J21" s="163">
        <v>6.25E-2</v>
      </c>
      <c r="K21" s="98">
        <v>0.3</v>
      </c>
      <c r="L21" s="98">
        <v>0.3</v>
      </c>
      <c r="M21" s="163">
        <v>0.09</v>
      </c>
      <c r="N21" s="163"/>
      <c r="O21" s="99">
        <v>1</v>
      </c>
      <c r="P21" s="100">
        <v>46</v>
      </c>
      <c r="Q21" s="99">
        <v>1</v>
      </c>
      <c r="R21" s="164">
        <v>46</v>
      </c>
      <c r="S21" s="151"/>
      <c r="T21" s="151"/>
      <c r="U21" s="78" t="s">
        <v>157</v>
      </c>
      <c r="V21" s="106">
        <v>1</v>
      </c>
    </row>
    <row r="24" spans="1:32" ht="18" customHeight="1" x14ac:dyDescent="0.3">
      <c r="A24" s="96">
        <f t="shared" ref="A24" si="0">A23+1</f>
        <v>1</v>
      </c>
      <c r="B24" s="148" t="s">
        <v>427</v>
      </c>
      <c r="C24" s="166">
        <v>7</v>
      </c>
      <c r="D24" s="96" t="s">
        <v>133</v>
      </c>
      <c r="E24" s="96" t="s">
        <v>402</v>
      </c>
      <c r="F24" s="97" t="s">
        <v>405</v>
      </c>
      <c r="G24" s="97" t="s">
        <v>423</v>
      </c>
      <c r="H24" s="98" t="s">
        <v>307</v>
      </c>
      <c r="I24" s="98"/>
      <c r="J24" s="188"/>
      <c r="K24" s="98" t="s">
        <v>310</v>
      </c>
      <c r="L24" s="98"/>
      <c r="M24" s="163"/>
      <c r="N24" s="163"/>
      <c r="O24" s="99">
        <v>2</v>
      </c>
      <c r="P24" s="100">
        <v>46</v>
      </c>
      <c r="Q24" s="99">
        <v>6</v>
      </c>
      <c r="R24" s="164">
        <f t="shared" ref="R24" si="1">O24*P24*Q24</f>
        <v>552</v>
      </c>
      <c r="S24" s="151"/>
      <c r="T24" s="167"/>
      <c r="U24" s="78" t="s">
        <v>69</v>
      </c>
      <c r="V24" s="152">
        <f t="shared" ref="V24" si="2">O24*Q24</f>
        <v>12</v>
      </c>
    </row>
    <row r="25" spans="1:32" ht="18" customHeight="1" thickBot="1" x14ac:dyDescent="0.35"/>
    <row r="26" spans="1:32" ht="18" customHeight="1" thickBot="1" x14ac:dyDescent="0.4">
      <c r="N26" s="102" t="s">
        <v>165</v>
      </c>
      <c r="P26" s="102"/>
      <c r="R26" s="103">
        <f>SUM(R15:R25)</f>
        <v>736</v>
      </c>
      <c r="T26" s="168"/>
      <c r="U26" s="104"/>
      <c r="V26" s="169">
        <f>SUM(V15:V25)</f>
        <v>16</v>
      </c>
      <c r="Y26" s="165"/>
      <c r="Z26" s="165"/>
      <c r="AA26" s="165"/>
      <c r="AB26" s="165"/>
      <c r="AC26" s="165"/>
      <c r="AD26" s="165"/>
      <c r="AE26" s="165"/>
      <c r="AF26" s="165"/>
    </row>
    <row r="27" spans="1:32" ht="18" customHeight="1" thickTop="1" x14ac:dyDescent="0.3">
      <c r="W27" s="165"/>
      <c r="X27" s="165"/>
    </row>
    <row r="31" spans="1:32" ht="18" customHeight="1" x14ac:dyDescent="0.3">
      <c r="A31" s="96">
        <f>A33+1</f>
        <v>1</v>
      </c>
      <c r="B31" s="148" t="s">
        <v>309</v>
      </c>
      <c r="C31" s="166">
        <v>39</v>
      </c>
      <c r="D31" s="96" t="s">
        <v>124</v>
      </c>
      <c r="E31" s="175" t="s">
        <v>125</v>
      </c>
      <c r="F31" s="97" t="s">
        <v>282</v>
      </c>
      <c r="G31" s="97" t="s">
        <v>235</v>
      </c>
      <c r="H31" s="98">
        <v>0.3</v>
      </c>
      <c r="I31" s="98">
        <v>0.3</v>
      </c>
      <c r="J31" s="163">
        <f t="shared" ref="J31" si="3">H31*I31</f>
        <v>0.09</v>
      </c>
      <c r="K31" s="98">
        <v>0.35</v>
      </c>
      <c r="L31" s="98">
        <v>0.35</v>
      </c>
      <c r="M31" s="163">
        <f t="shared" ref="M31" si="4">K31*L31</f>
        <v>0.12249999999999998</v>
      </c>
      <c r="N31" s="163"/>
      <c r="O31" s="99">
        <v>1</v>
      </c>
      <c r="P31" s="100">
        <v>51</v>
      </c>
      <c r="Q31" s="99">
        <v>1</v>
      </c>
      <c r="R31" s="164">
        <f t="shared" ref="R31" si="5">O31*P31*Q31</f>
        <v>51</v>
      </c>
      <c r="S31" s="151"/>
      <c r="T31" s="151"/>
      <c r="U31" s="78" t="s">
        <v>157</v>
      </c>
      <c r="V31" s="106">
        <f t="shared" ref="V31" si="6">O31*Q31</f>
        <v>1</v>
      </c>
    </row>
    <row r="34" spans="1:32" ht="18" customHeight="1" x14ac:dyDescent="0.3">
      <c r="A34" s="96">
        <v>1</v>
      </c>
      <c r="B34" s="148" t="s">
        <v>428</v>
      </c>
      <c r="C34" s="166">
        <v>1</v>
      </c>
      <c r="D34" s="96" t="s">
        <v>187</v>
      </c>
      <c r="E34" s="96" t="s">
        <v>399</v>
      </c>
      <c r="F34" s="97" t="s">
        <v>429</v>
      </c>
      <c r="G34" s="97" t="s">
        <v>235</v>
      </c>
      <c r="H34" s="98">
        <v>0.3</v>
      </c>
      <c r="I34" s="98">
        <v>0.3</v>
      </c>
      <c r="J34" s="163">
        <v>0.09</v>
      </c>
      <c r="K34" s="98">
        <v>0.35</v>
      </c>
      <c r="L34" s="98">
        <v>0.5</v>
      </c>
      <c r="M34" s="163">
        <v>0.17499999999999999</v>
      </c>
      <c r="N34" s="163"/>
      <c r="O34" s="99">
        <v>2</v>
      </c>
      <c r="P34" s="100">
        <v>51</v>
      </c>
      <c r="Q34" s="99">
        <v>1</v>
      </c>
      <c r="R34" s="164">
        <v>102</v>
      </c>
      <c r="S34" s="151"/>
      <c r="T34" s="106" t="s">
        <v>428</v>
      </c>
      <c r="U34" s="78" t="s">
        <v>69</v>
      </c>
      <c r="V34" s="152">
        <v>2</v>
      </c>
    </row>
    <row r="35" spans="1:32" ht="18" customHeight="1" x14ac:dyDescent="0.3">
      <c r="A35" s="96">
        <v>4</v>
      </c>
      <c r="B35" s="148" t="s">
        <v>428</v>
      </c>
      <c r="C35" s="166">
        <v>4</v>
      </c>
      <c r="D35" s="96" t="s">
        <v>187</v>
      </c>
      <c r="E35" s="96" t="s">
        <v>399</v>
      </c>
      <c r="F35" s="97" t="s">
        <v>429</v>
      </c>
      <c r="G35" s="97" t="s">
        <v>235</v>
      </c>
      <c r="H35" s="98">
        <v>0.3</v>
      </c>
      <c r="I35" s="98">
        <v>0.3</v>
      </c>
      <c r="J35" s="163">
        <v>0.09</v>
      </c>
      <c r="K35" s="98">
        <v>0.35</v>
      </c>
      <c r="L35" s="98">
        <v>0.5</v>
      </c>
      <c r="M35" s="163">
        <v>0.17499999999999999</v>
      </c>
      <c r="N35" s="163"/>
      <c r="O35" s="99">
        <v>1</v>
      </c>
      <c r="P35" s="100">
        <v>51</v>
      </c>
      <c r="Q35" s="99">
        <v>1</v>
      </c>
      <c r="R35" s="164">
        <v>51</v>
      </c>
      <c r="S35" s="151"/>
      <c r="T35" s="167"/>
      <c r="U35" s="78" t="s">
        <v>69</v>
      </c>
      <c r="V35" s="152">
        <v>1</v>
      </c>
    </row>
    <row r="36" spans="1:32" ht="18" customHeight="1" thickBot="1" x14ac:dyDescent="0.35"/>
    <row r="37" spans="1:32" ht="18" customHeight="1" thickBot="1" x14ac:dyDescent="0.4">
      <c r="N37" s="102" t="s">
        <v>359</v>
      </c>
      <c r="P37" s="102"/>
      <c r="R37" s="103">
        <f>SUM(R31:R36)</f>
        <v>204</v>
      </c>
      <c r="T37" s="168"/>
      <c r="U37" s="104"/>
      <c r="V37" s="169">
        <f>SUM(V31:V36)</f>
        <v>4</v>
      </c>
      <c r="Y37" s="165"/>
      <c r="Z37" s="165"/>
      <c r="AA37" s="165"/>
      <c r="AB37" s="165"/>
      <c r="AC37" s="165"/>
      <c r="AD37" s="165"/>
      <c r="AE37" s="165"/>
      <c r="AF37" s="165"/>
    </row>
    <row r="38" spans="1:32" ht="18" customHeight="1" thickTop="1" x14ac:dyDescent="0.3">
      <c r="W38" s="165"/>
      <c r="X38" s="165"/>
    </row>
    <row r="44" spans="1:32" ht="18" customHeight="1" x14ac:dyDescent="0.3">
      <c r="A44" s="96">
        <v>7</v>
      </c>
      <c r="B44" s="148" t="s">
        <v>428</v>
      </c>
      <c r="C44" s="166">
        <v>6</v>
      </c>
      <c r="D44" s="96" t="s">
        <v>187</v>
      </c>
      <c r="E44" s="96" t="s">
        <v>399</v>
      </c>
      <c r="F44" s="97" t="s">
        <v>280</v>
      </c>
      <c r="G44" s="97" t="s">
        <v>235</v>
      </c>
      <c r="H44" s="98">
        <v>0.4</v>
      </c>
      <c r="I44" s="98">
        <v>0.4</v>
      </c>
      <c r="J44" s="163">
        <v>0.16000000000000003</v>
      </c>
      <c r="K44" s="98">
        <v>0.45</v>
      </c>
      <c r="L44" s="98">
        <v>0.5</v>
      </c>
      <c r="M44" s="163">
        <v>0.22500000000000001</v>
      </c>
      <c r="N44" s="163"/>
      <c r="O44" s="99">
        <v>1</v>
      </c>
      <c r="P44" s="100">
        <v>64</v>
      </c>
      <c r="Q44" s="99">
        <v>1</v>
      </c>
      <c r="R44" s="164">
        <v>64</v>
      </c>
      <c r="S44" s="151"/>
      <c r="T44" s="167"/>
      <c r="U44" s="78" t="s">
        <v>69</v>
      </c>
      <c r="V44" s="152">
        <v>1</v>
      </c>
    </row>
    <row r="45" spans="1:32" ht="18" customHeight="1" x14ac:dyDescent="0.3">
      <c r="A45" s="96">
        <v>23</v>
      </c>
      <c r="B45" s="148" t="s">
        <v>432</v>
      </c>
      <c r="C45" s="166">
        <v>17</v>
      </c>
      <c r="D45" s="96" t="s">
        <v>120</v>
      </c>
      <c r="E45" s="96" t="s">
        <v>393</v>
      </c>
      <c r="F45" s="97" t="s">
        <v>385</v>
      </c>
      <c r="G45" s="97" t="s">
        <v>235</v>
      </c>
      <c r="H45" s="98">
        <v>0.25</v>
      </c>
      <c r="I45" s="98">
        <v>0.3</v>
      </c>
      <c r="J45" s="163">
        <v>7.4999999999999997E-2</v>
      </c>
      <c r="K45" s="98">
        <v>0.4</v>
      </c>
      <c r="L45" s="98">
        <v>0.6</v>
      </c>
      <c r="M45" s="163">
        <v>0.24</v>
      </c>
      <c r="N45" s="163"/>
      <c r="O45" s="99">
        <v>1</v>
      </c>
      <c r="P45" s="100">
        <v>64</v>
      </c>
      <c r="Q45" s="99">
        <v>1</v>
      </c>
      <c r="R45" s="164">
        <v>64</v>
      </c>
      <c r="S45" s="151"/>
      <c r="T45" s="167"/>
      <c r="U45" s="78" t="s">
        <v>69</v>
      </c>
      <c r="V45" s="152">
        <v>1</v>
      </c>
    </row>
    <row r="46" spans="1:32" ht="18" customHeight="1" thickBot="1" x14ac:dyDescent="0.35"/>
    <row r="47" spans="1:32" ht="18" customHeight="1" thickBot="1" x14ac:dyDescent="0.4">
      <c r="N47" s="102" t="s">
        <v>360</v>
      </c>
      <c r="P47" s="102"/>
      <c r="R47" s="103">
        <f>SUM(R44:R46)</f>
        <v>128</v>
      </c>
      <c r="T47" s="168"/>
      <c r="U47" s="104"/>
      <c r="V47" s="169">
        <f>SUM(V44:V46)</f>
        <v>2</v>
      </c>
    </row>
    <row r="48" spans="1:32" ht="18" customHeight="1" thickTop="1" x14ac:dyDescent="0.3">
      <c r="W48" s="165"/>
      <c r="X48" s="165"/>
    </row>
    <row r="49" spans="14:32" ht="18" customHeight="1" x14ac:dyDescent="0.3">
      <c r="Y49" s="165"/>
      <c r="Z49" s="165"/>
      <c r="AA49" s="165"/>
      <c r="AB49" s="165"/>
      <c r="AC49" s="165"/>
      <c r="AD49" s="165"/>
      <c r="AE49" s="165"/>
      <c r="AF49" s="165"/>
    </row>
    <row r="52" spans="14:32" ht="18" customHeight="1" thickBot="1" x14ac:dyDescent="0.35"/>
    <row r="53" spans="14:32" ht="18" customHeight="1" thickBot="1" x14ac:dyDescent="0.4">
      <c r="N53" s="102" t="s">
        <v>361</v>
      </c>
      <c r="P53" s="102"/>
      <c r="R53" s="103">
        <f>SUM(R52:R52)</f>
        <v>0</v>
      </c>
      <c r="T53" s="168"/>
      <c r="U53" s="104"/>
      <c r="V53" s="169">
        <f>SUM(V52:V52)</f>
        <v>0</v>
      </c>
    </row>
    <row r="54" spans="14:32" ht="18" customHeight="1" thickTop="1" x14ac:dyDescent="0.3"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</row>
    <row r="59" spans="14:32" ht="18" customHeight="1" thickBot="1" x14ac:dyDescent="0.4">
      <c r="N59" s="102" t="s">
        <v>179</v>
      </c>
      <c r="P59" s="102"/>
      <c r="R59" s="103">
        <f>SUM(R58:R58)</f>
        <v>0</v>
      </c>
      <c r="T59" s="168"/>
      <c r="U59" s="104"/>
      <c r="V59" s="179">
        <f>SUM(V58:V58)</f>
        <v>0</v>
      </c>
      <c r="Y59" s="165"/>
      <c r="Z59" s="165"/>
      <c r="AA59" s="165"/>
      <c r="AB59" s="165"/>
      <c r="AC59" s="165"/>
      <c r="AD59" s="165"/>
      <c r="AE59" s="165"/>
      <c r="AF59" s="165"/>
    </row>
    <row r="60" spans="14:32" ht="18" customHeight="1" thickTop="1" x14ac:dyDescent="0.3">
      <c r="W60" s="165"/>
      <c r="X60" s="165"/>
    </row>
    <row r="65" spans="14:32" ht="18" customHeight="1" thickBot="1" x14ac:dyDescent="0.4">
      <c r="N65" s="102" t="s">
        <v>362</v>
      </c>
      <c r="P65" s="102"/>
      <c r="R65" s="103">
        <f>SUM(R61:R64)</f>
        <v>0</v>
      </c>
      <c r="T65" s="168"/>
      <c r="U65" s="104"/>
      <c r="V65" s="179">
        <f>SUM(V61:V64)</f>
        <v>0</v>
      </c>
    </row>
    <row r="66" spans="14:32" ht="18" customHeight="1" thickTop="1" x14ac:dyDescent="0.3">
      <c r="W66" s="165"/>
      <c r="X66" s="165"/>
    </row>
    <row r="71" spans="14:32" ht="18" customHeight="1" thickBot="1" x14ac:dyDescent="0.4">
      <c r="N71" s="102" t="s">
        <v>363</v>
      </c>
      <c r="P71" s="102"/>
      <c r="R71" s="103">
        <f>SUM(R67:R70)</f>
        <v>0</v>
      </c>
      <c r="T71" s="168"/>
      <c r="U71" s="104"/>
      <c r="V71" s="179">
        <f>SUM(V67:V70)</f>
        <v>0</v>
      </c>
    </row>
    <row r="72" spans="14:32" ht="18" customHeight="1" thickTop="1" x14ac:dyDescent="0.3"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</row>
    <row r="77" spans="14:32" ht="18" customHeight="1" thickBot="1" x14ac:dyDescent="0.4">
      <c r="N77" s="102" t="s">
        <v>181</v>
      </c>
      <c r="P77" s="102"/>
      <c r="R77" s="103">
        <f>SUM(R73:R76)</f>
        <v>0</v>
      </c>
      <c r="T77" s="168"/>
      <c r="U77" s="104"/>
      <c r="V77" s="179">
        <f>SUM(V73:V76)</f>
        <v>0</v>
      </c>
      <c r="Y77" s="165"/>
      <c r="Z77" s="165"/>
      <c r="AA77" s="165"/>
      <c r="AB77" s="165"/>
      <c r="AC77" s="165"/>
      <c r="AD77" s="165"/>
      <c r="AE77" s="165"/>
      <c r="AF77" s="165"/>
    </row>
    <row r="78" spans="14:32" ht="18" customHeight="1" thickTop="1" x14ac:dyDescent="0.3">
      <c r="W78" s="165"/>
      <c r="X78" s="165"/>
    </row>
    <row r="83" spans="14:24" ht="18" customHeight="1" thickBot="1" x14ac:dyDescent="0.4">
      <c r="N83" s="102" t="s">
        <v>364</v>
      </c>
      <c r="P83" s="102"/>
      <c r="R83" s="103">
        <f>SUM(R79:R82)</f>
        <v>0</v>
      </c>
      <c r="T83" s="168"/>
      <c r="U83" s="104"/>
      <c r="V83" s="179">
        <f>SUM(V79:V82)</f>
        <v>0</v>
      </c>
    </row>
    <row r="84" spans="14:24" ht="18" customHeight="1" thickTop="1" x14ac:dyDescent="0.3">
      <c r="W84" s="165"/>
      <c r="X84" s="165"/>
    </row>
    <row r="89" spans="14:24" ht="18" customHeight="1" thickBot="1" x14ac:dyDescent="0.4">
      <c r="N89" s="102" t="s">
        <v>182</v>
      </c>
      <c r="P89" s="102"/>
      <c r="R89" s="103">
        <f>SUM(R88:R88)</f>
        <v>0</v>
      </c>
      <c r="T89" s="168"/>
      <c r="U89" s="104"/>
      <c r="V89" s="179">
        <f>SUM(V88:V88)</f>
        <v>0</v>
      </c>
    </row>
    <row r="90" spans="14:24" ht="18" customHeight="1" thickTop="1" x14ac:dyDescent="0.3">
      <c r="W90" s="165"/>
      <c r="X90" s="165"/>
    </row>
    <row r="94" spans="14:24" ht="18" customHeight="1" thickBot="1" x14ac:dyDescent="0.4">
      <c r="N94" s="102" t="s">
        <v>85</v>
      </c>
      <c r="P94" s="102"/>
      <c r="R94" s="103">
        <f>R89+R71+R65+R59+R53+R47+R37+R26+R11+R83+R77</f>
        <v>1068</v>
      </c>
      <c r="T94" s="168"/>
      <c r="U94" s="104" t="s">
        <v>86</v>
      </c>
      <c r="V94" s="179">
        <f>V89+V71+V65+V59+V53+V47+V37+V26+V11+V83+V77</f>
        <v>22</v>
      </c>
    </row>
    <row r="95" spans="14:24" ht="18" customHeight="1" thickTop="1" x14ac:dyDescent="0.3">
      <c r="W95" s="165"/>
      <c r="X95" s="165"/>
    </row>
  </sheetData>
  <autoFilter ref="A8:R93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topLeftCell="A38" zoomScaleNormal="100" workbookViewId="0">
      <selection activeCell="X54" sqref="X54"/>
    </sheetView>
  </sheetViews>
  <sheetFormatPr defaultRowHeight="18" customHeight="1" x14ac:dyDescent="0.3"/>
  <cols>
    <col min="1" max="1" width="4.5546875" customWidth="1"/>
    <col min="2" max="3" width="16.8867187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hidden="1" customWidth="1"/>
    <col min="9" max="10" width="7.6640625" hidden="1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45"/>
      <c r="B7" s="45"/>
      <c r="C7" s="45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58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2" spans="1:22" ht="18" customHeight="1" x14ac:dyDescent="0.3">
      <c r="A12" s="96">
        <v>6</v>
      </c>
      <c r="B12" s="148" t="s">
        <v>190</v>
      </c>
      <c r="C12" s="166">
        <v>5</v>
      </c>
      <c r="D12" s="96" t="s">
        <v>188</v>
      </c>
      <c r="E12" s="96" t="s">
        <v>191</v>
      </c>
      <c r="F12" s="97" t="s">
        <v>170</v>
      </c>
      <c r="G12" s="97" t="s">
        <v>183</v>
      </c>
      <c r="H12" s="98"/>
      <c r="I12" s="98"/>
      <c r="J12" s="163"/>
      <c r="K12" s="98">
        <v>0.35</v>
      </c>
      <c r="L12" s="98">
        <v>1.8</v>
      </c>
      <c r="M12" s="163">
        <v>0.63</v>
      </c>
      <c r="N12" s="163">
        <v>0.54749999999999999</v>
      </c>
      <c r="O12" s="99">
        <v>1</v>
      </c>
      <c r="P12" s="100">
        <v>680</v>
      </c>
      <c r="Q12" s="99">
        <v>1</v>
      </c>
      <c r="R12" s="164">
        <v>372.3</v>
      </c>
      <c r="S12" s="151" t="s">
        <v>184</v>
      </c>
      <c r="U12" s="78" t="s">
        <v>157</v>
      </c>
      <c r="V12" s="152">
        <v>0.54749999999999999</v>
      </c>
    </row>
    <row r="13" spans="1:22" ht="18" customHeight="1" x14ac:dyDescent="0.3">
      <c r="A13" s="96">
        <v>12</v>
      </c>
      <c r="B13" s="148" t="s">
        <v>190</v>
      </c>
      <c r="C13" s="166">
        <v>6</v>
      </c>
      <c r="D13" s="96" t="s">
        <v>172</v>
      </c>
      <c r="E13" s="96" t="s">
        <v>192</v>
      </c>
      <c r="F13" s="97" t="s">
        <v>170</v>
      </c>
      <c r="G13" s="97" t="s">
        <v>183</v>
      </c>
      <c r="H13" s="98"/>
      <c r="I13" s="98"/>
      <c r="J13" s="163"/>
      <c r="K13" s="98">
        <v>0.35</v>
      </c>
      <c r="L13" s="98">
        <v>1.8</v>
      </c>
      <c r="M13" s="163">
        <v>0.63</v>
      </c>
      <c r="N13" s="163">
        <v>0.54749999999999999</v>
      </c>
      <c r="O13" s="99">
        <v>1</v>
      </c>
      <c r="P13" s="100">
        <v>680</v>
      </c>
      <c r="Q13" s="99">
        <v>1</v>
      </c>
      <c r="R13" s="164">
        <v>372.3</v>
      </c>
      <c r="S13" s="151" t="s">
        <v>184</v>
      </c>
      <c r="U13" s="78" t="s">
        <v>157</v>
      </c>
      <c r="V13" s="152">
        <v>0.54749999999999999</v>
      </c>
    </row>
    <row r="14" spans="1:22" ht="18" customHeight="1" x14ac:dyDescent="0.3">
      <c r="A14" s="96">
        <v>18</v>
      </c>
      <c r="B14" s="148" t="s">
        <v>190</v>
      </c>
      <c r="C14" s="166">
        <v>7</v>
      </c>
      <c r="D14" s="96" t="s">
        <v>72</v>
      </c>
      <c r="E14" s="96" t="s">
        <v>193</v>
      </c>
      <c r="F14" s="97" t="s">
        <v>170</v>
      </c>
      <c r="G14" s="97" t="s">
        <v>183</v>
      </c>
      <c r="H14" s="98"/>
      <c r="I14" s="98"/>
      <c r="J14" s="163"/>
      <c r="K14" s="98">
        <v>0.35</v>
      </c>
      <c r="L14" s="98">
        <v>1.8</v>
      </c>
      <c r="M14" s="163">
        <v>0.63</v>
      </c>
      <c r="N14" s="163">
        <v>0.54749999999999999</v>
      </c>
      <c r="O14" s="99">
        <v>1</v>
      </c>
      <c r="P14" s="100">
        <v>680</v>
      </c>
      <c r="Q14" s="99">
        <v>1</v>
      </c>
      <c r="R14" s="164">
        <v>372.3</v>
      </c>
      <c r="S14" s="151" t="s">
        <v>184</v>
      </c>
      <c r="U14" s="78" t="s">
        <v>157</v>
      </c>
      <c r="V14" s="152">
        <v>0.54749999999999999</v>
      </c>
    </row>
    <row r="15" spans="1:22" ht="18" customHeight="1" x14ac:dyDescent="0.3">
      <c r="A15" s="96">
        <v>24</v>
      </c>
      <c r="B15" s="148" t="s">
        <v>190</v>
      </c>
      <c r="C15" s="166">
        <v>8</v>
      </c>
      <c r="D15" s="96" t="s">
        <v>70</v>
      </c>
      <c r="E15" s="96" t="s">
        <v>194</v>
      </c>
      <c r="F15" s="97" t="s">
        <v>170</v>
      </c>
      <c r="G15" s="97" t="s">
        <v>183</v>
      </c>
      <c r="H15" s="98"/>
      <c r="I15" s="98"/>
      <c r="J15" s="163"/>
      <c r="K15" s="98">
        <v>0.35</v>
      </c>
      <c r="L15" s="98">
        <v>1.8</v>
      </c>
      <c r="M15" s="163">
        <v>0.63</v>
      </c>
      <c r="N15" s="163">
        <v>0.54749999999999999</v>
      </c>
      <c r="O15" s="99">
        <v>1</v>
      </c>
      <c r="P15" s="100">
        <v>680</v>
      </c>
      <c r="Q15" s="99">
        <v>1</v>
      </c>
      <c r="R15" s="164">
        <v>372.3</v>
      </c>
      <c r="S15" s="151" t="s">
        <v>184</v>
      </c>
      <c r="U15" s="78" t="s">
        <v>157</v>
      </c>
      <c r="V15" s="152">
        <v>0.54749999999999999</v>
      </c>
    </row>
    <row r="16" spans="1:22" ht="18" customHeight="1" x14ac:dyDescent="0.3">
      <c r="A16" s="96">
        <v>6</v>
      </c>
      <c r="B16" s="148" t="s">
        <v>195</v>
      </c>
      <c r="C16" s="166">
        <v>1</v>
      </c>
      <c r="D16" s="96" t="s">
        <v>185</v>
      </c>
      <c r="E16" s="96" t="s">
        <v>196</v>
      </c>
      <c r="F16" s="97" t="s">
        <v>170</v>
      </c>
      <c r="G16" s="97" t="s">
        <v>183</v>
      </c>
      <c r="H16" s="98"/>
      <c r="I16" s="98"/>
      <c r="J16" s="163"/>
      <c r="K16" s="98">
        <v>0.35</v>
      </c>
      <c r="L16" s="98">
        <v>1.8</v>
      </c>
      <c r="M16" s="163">
        <v>0.63</v>
      </c>
      <c r="N16" s="163">
        <v>0.54749999999999999</v>
      </c>
      <c r="O16" s="99">
        <v>1</v>
      </c>
      <c r="P16" s="100">
        <v>680</v>
      </c>
      <c r="Q16" s="99">
        <v>1</v>
      </c>
      <c r="R16" s="164">
        <v>372.3</v>
      </c>
      <c r="S16" s="151" t="s">
        <v>184</v>
      </c>
      <c r="U16" s="78" t="s">
        <v>157</v>
      </c>
      <c r="V16" s="152">
        <v>0.54749999999999999</v>
      </c>
    </row>
    <row r="17" spans="1:22" ht="18" customHeight="1" x14ac:dyDescent="0.3">
      <c r="A17" s="96">
        <v>12</v>
      </c>
      <c r="B17" s="148" t="s">
        <v>195</v>
      </c>
      <c r="C17" s="166">
        <v>2</v>
      </c>
      <c r="D17" s="96" t="s">
        <v>120</v>
      </c>
      <c r="E17" s="96" t="s">
        <v>197</v>
      </c>
      <c r="F17" s="97" t="s">
        <v>170</v>
      </c>
      <c r="G17" s="97" t="s">
        <v>183</v>
      </c>
      <c r="H17" s="98"/>
      <c r="I17" s="98"/>
      <c r="J17" s="163"/>
      <c r="K17" s="98">
        <v>0.35</v>
      </c>
      <c r="L17" s="98">
        <v>1.8</v>
      </c>
      <c r="M17" s="163">
        <v>0.63</v>
      </c>
      <c r="N17" s="163">
        <v>0.54749999999999999</v>
      </c>
      <c r="O17" s="99">
        <v>1</v>
      </c>
      <c r="P17" s="100">
        <v>680</v>
      </c>
      <c r="Q17" s="99">
        <v>1</v>
      </c>
      <c r="R17" s="164">
        <v>372.3</v>
      </c>
      <c r="S17" s="151" t="s">
        <v>184</v>
      </c>
      <c r="U17" s="78" t="s">
        <v>157</v>
      </c>
      <c r="V17" s="152">
        <v>0.54749999999999999</v>
      </c>
    </row>
    <row r="18" spans="1:22" ht="18" customHeight="1" x14ac:dyDescent="0.3">
      <c r="A18" s="96">
        <v>18</v>
      </c>
      <c r="B18" s="148" t="s">
        <v>195</v>
      </c>
      <c r="C18" s="166">
        <v>3</v>
      </c>
      <c r="D18" s="96" t="s">
        <v>186</v>
      </c>
      <c r="E18" s="96" t="s">
        <v>198</v>
      </c>
      <c r="F18" s="97" t="s">
        <v>170</v>
      </c>
      <c r="G18" s="97" t="s">
        <v>183</v>
      </c>
      <c r="H18" s="98"/>
      <c r="I18" s="98"/>
      <c r="J18" s="163"/>
      <c r="K18" s="98">
        <v>0.35</v>
      </c>
      <c r="L18" s="98">
        <v>1.8</v>
      </c>
      <c r="M18" s="163">
        <v>0.63</v>
      </c>
      <c r="N18" s="163">
        <v>0.54749999999999999</v>
      </c>
      <c r="O18" s="99">
        <v>1</v>
      </c>
      <c r="P18" s="100">
        <v>680</v>
      </c>
      <c r="Q18" s="99">
        <v>1</v>
      </c>
      <c r="R18" s="164">
        <v>372.3</v>
      </c>
      <c r="S18" s="151" t="s">
        <v>184</v>
      </c>
      <c r="U18" s="78" t="s">
        <v>157</v>
      </c>
      <c r="V18" s="152">
        <v>0.54749999999999999</v>
      </c>
    </row>
    <row r="19" spans="1:22" ht="18" customHeight="1" x14ac:dyDescent="0.3">
      <c r="A19" s="96">
        <v>24</v>
      </c>
      <c r="B19" s="148" t="s">
        <v>195</v>
      </c>
      <c r="C19" s="166">
        <v>4</v>
      </c>
      <c r="D19" s="96" t="s">
        <v>187</v>
      </c>
      <c r="E19" s="96" t="s">
        <v>199</v>
      </c>
      <c r="F19" s="97" t="s">
        <v>170</v>
      </c>
      <c r="G19" s="97" t="s">
        <v>183</v>
      </c>
      <c r="H19" s="98"/>
      <c r="I19" s="98"/>
      <c r="J19" s="163"/>
      <c r="K19" s="98">
        <v>0.35</v>
      </c>
      <c r="L19" s="98">
        <v>1.8</v>
      </c>
      <c r="M19" s="163">
        <v>0.63</v>
      </c>
      <c r="N19" s="163">
        <v>0.54749999999999999</v>
      </c>
      <c r="O19" s="99">
        <v>1</v>
      </c>
      <c r="P19" s="100">
        <v>680</v>
      </c>
      <c r="Q19" s="99">
        <v>1</v>
      </c>
      <c r="R19" s="164">
        <v>372.3</v>
      </c>
      <c r="S19" s="151" t="s">
        <v>184</v>
      </c>
      <c r="U19" s="78" t="s">
        <v>157</v>
      </c>
      <c r="V19" s="152">
        <v>0.54749999999999999</v>
      </c>
    </row>
    <row r="20" spans="1:22" ht="18" customHeight="1" x14ac:dyDescent="0.3">
      <c r="A20" s="96">
        <v>6</v>
      </c>
      <c r="B20" s="148" t="s">
        <v>200</v>
      </c>
      <c r="C20" s="166">
        <v>9</v>
      </c>
      <c r="D20" s="96" t="s">
        <v>80</v>
      </c>
      <c r="E20" s="96" t="s">
        <v>201</v>
      </c>
      <c r="F20" s="97" t="s">
        <v>170</v>
      </c>
      <c r="G20" s="97" t="s">
        <v>183</v>
      </c>
      <c r="H20" s="98"/>
      <c r="I20" s="98"/>
      <c r="J20" s="163"/>
      <c r="K20" s="98">
        <v>0.35</v>
      </c>
      <c r="L20" s="98">
        <v>1.8</v>
      </c>
      <c r="M20" s="163">
        <v>0.63</v>
      </c>
      <c r="N20" s="163">
        <v>0.54749999999999999</v>
      </c>
      <c r="O20" s="99">
        <v>1</v>
      </c>
      <c r="P20" s="100">
        <v>680</v>
      </c>
      <c r="Q20" s="99">
        <v>1</v>
      </c>
      <c r="R20" s="164">
        <v>372.3</v>
      </c>
      <c r="S20" s="151" t="s">
        <v>184</v>
      </c>
      <c r="U20" s="78" t="s">
        <v>157</v>
      </c>
      <c r="V20" s="152">
        <v>0.54749999999999999</v>
      </c>
    </row>
    <row r="21" spans="1:22" ht="18" customHeight="1" x14ac:dyDescent="0.3">
      <c r="A21" s="96">
        <v>12</v>
      </c>
      <c r="B21" s="148" t="s">
        <v>200</v>
      </c>
      <c r="C21" s="166">
        <v>10</v>
      </c>
      <c r="D21" s="96" t="s">
        <v>124</v>
      </c>
      <c r="E21" s="96" t="s">
        <v>202</v>
      </c>
      <c r="F21" s="97" t="s">
        <v>170</v>
      </c>
      <c r="G21" s="97" t="s">
        <v>183</v>
      </c>
      <c r="H21" s="98"/>
      <c r="I21" s="98"/>
      <c r="J21" s="163"/>
      <c r="K21" s="98">
        <v>0.35</v>
      </c>
      <c r="L21" s="98">
        <v>1.8</v>
      </c>
      <c r="M21" s="163">
        <v>0.63</v>
      </c>
      <c r="N21" s="163">
        <v>0.54749999999999999</v>
      </c>
      <c r="O21" s="99">
        <v>1</v>
      </c>
      <c r="P21" s="100">
        <v>680</v>
      </c>
      <c r="Q21" s="99">
        <v>1</v>
      </c>
      <c r="R21" s="164">
        <v>372.3</v>
      </c>
      <c r="S21" s="151" t="s">
        <v>184</v>
      </c>
      <c r="U21" s="78" t="s">
        <v>157</v>
      </c>
      <c r="V21" s="152">
        <v>0.54749999999999999</v>
      </c>
    </row>
    <row r="22" spans="1:22" ht="18" customHeight="1" x14ac:dyDescent="0.3">
      <c r="A22" s="96">
        <v>18</v>
      </c>
      <c r="B22" s="148" t="s">
        <v>200</v>
      </c>
      <c r="C22" s="166">
        <v>11</v>
      </c>
      <c r="D22" s="96" t="s">
        <v>189</v>
      </c>
      <c r="E22" s="96" t="s">
        <v>203</v>
      </c>
      <c r="F22" s="97" t="s">
        <v>170</v>
      </c>
      <c r="G22" s="97" t="s">
        <v>183</v>
      </c>
      <c r="H22" s="98"/>
      <c r="I22" s="98"/>
      <c r="J22" s="163"/>
      <c r="K22" s="98">
        <v>0.35</v>
      </c>
      <c r="L22" s="98">
        <v>1.8</v>
      </c>
      <c r="M22" s="163">
        <v>0.63</v>
      </c>
      <c r="N22" s="163">
        <v>0.54749999999999999</v>
      </c>
      <c r="O22" s="99">
        <v>1</v>
      </c>
      <c r="P22" s="100">
        <v>680</v>
      </c>
      <c r="Q22" s="99">
        <v>1</v>
      </c>
      <c r="R22" s="164">
        <v>372.3</v>
      </c>
      <c r="S22" s="151" t="s">
        <v>184</v>
      </c>
      <c r="U22" s="78" t="s">
        <v>157</v>
      </c>
      <c r="V22" s="152">
        <v>0.54749999999999999</v>
      </c>
    </row>
    <row r="23" spans="1:22" ht="18" customHeight="1" x14ac:dyDescent="0.3">
      <c r="A23" s="96">
        <v>24</v>
      </c>
      <c r="B23" s="148" t="s">
        <v>200</v>
      </c>
      <c r="C23" s="166">
        <v>12</v>
      </c>
      <c r="D23" s="96" t="s">
        <v>129</v>
      </c>
      <c r="E23" s="96" t="s">
        <v>155</v>
      </c>
      <c r="F23" s="97" t="s">
        <v>170</v>
      </c>
      <c r="G23" s="97" t="s">
        <v>183</v>
      </c>
      <c r="H23" s="98"/>
      <c r="I23" s="98"/>
      <c r="J23" s="163"/>
      <c r="K23" s="98">
        <v>0.35</v>
      </c>
      <c r="L23" s="98">
        <v>1.8</v>
      </c>
      <c r="M23" s="163">
        <v>0.63</v>
      </c>
      <c r="N23" s="163">
        <v>0.54749999999999999</v>
      </c>
      <c r="O23" s="99">
        <v>1</v>
      </c>
      <c r="P23" s="100">
        <v>680</v>
      </c>
      <c r="Q23" s="99">
        <v>1</v>
      </c>
      <c r="R23" s="164">
        <v>372.3</v>
      </c>
      <c r="S23" s="151" t="s">
        <v>184</v>
      </c>
      <c r="U23" s="78" t="s">
        <v>157</v>
      </c>
      <c r="V23" s="152">
        <v>0.54749999999999999</v>
      </c>
    </row>
    <row r="26" spans="1:22" ht="18" customHeight="1" x14ac:dyDescent="0.3">
      <c r="A26" s="96">
        <v>3</v>
      </c>
      <c r="B26" s="148" t="s">
        <v>284</v>
      </c>
      <c r="C26" s="166">
        <v>2</v>
      </c>
      <c r="D26" s="96" t="s">
        <v>285</v>
      </c>
      <c r="E26" s="175" t="s">
        <v>286</v>
      </c>
      <c r="F26" s="97" t="s">
        <v>287</v>
      </c>
      <c r="G26" s="97" t="s">
        <v>183</v>
      </c>
      <c r="H26" s="98"/>
      <c r="I26" s="98"/>
      <c r="J26" s="163"/>
      <c r="K26" s="98">
        <v>0.5</v>
      </c>
      <c r="L26" s="98">
        <v>2.4</v>
      </c>
      <c r="M26" s="163">
        <v>1.2</v>
      </c>
      <c r="N26" s="163">
        <v>1.135</v>
      </c>
      <c r="O26" s="99">
        <v>1</v>
      </c>
      <c r="P26" s="100">
        <v>680</v>
      </c>
      <c r="Q26" s="99">
        <v>1</v>
      </c>
      <c r="R26" s="164">
        <v>771.8</v>
      </c>
      <c r="S26" s="151"/>
      <c r="T26" s="151"/>
      <c r="U26" s="78" t="s">
        <v>157</v>
      </c>
      <c r="V26" s="106">
        <v>1.135</v>
      </c>
    </row>
    <row r="27" spans="1:22" ht="18" customHeight="1" x14ac:dyDescent="0.3">
      <c r="A27" s="96">
        <v>7</v>
      </c>
      <c r="B27" s="148" t="s">
        <v>284</v>
      </c>
      <c r="C27" s="166">
        <v>5</v>
      </c>
      <c r="D27" s="96" t="s">
        <v>285</v>
      </c>
      <c r="E27" s="175" t="s">
        <v>286</v>
      </c>
      <c r="F27" s="97" t="s">
        <v>287</v>
      </c>
      <c r="G27" s="97" t="s">
        <v>183</v>
      </c>
      <c r="H27" s="98"/>
      <c r="I27" s="98"/>
      <c r="J27" s="163"/>
      <c r="K27" s="98">
        <v>0.25</v>
      </c>
      <c r="L27" s="98">
        <v>1.63</v>
      </c>
      <c r="M27" s="163">
        <v>0.40749999999999997</v>
      </c>
      <c r="N27" s="163">
        <v>0.3075</v>
      </c>
      <c r="O27" s="99">
        <v>1</v>
      </c>
      <c r="P27" s="100">
        <v>680</v>
      </c>
      <c r="Q27" s="99">
        <v>1</v>
      </c>
      <c r="R27" s="164">
        <v>209.1</v>
      </c>
      <c r="S27" s="151"/>
      <c r="T27" s="151"/>
      <c r="U27" s="78" t="s">
        <v>157</v>
      </c>
      <c r="V27" s="106">
        <v>0.3075</v>
      </c>
    </row>
    <row r="28" spans="1:22" ht="18" customHeight="1" x14ac:dyDescent="0.3">
      <c r="A28" s="96">
        <v>10</v>
      </c>
      <c r="B28" s="148" t="s">
        <v>284</v>
      </c>
      <c r="C28" s="166">
        <v>2</v>
      </c>
      <c r="D28" s="96" t="s">
        <v>185</v>
      </c>
      <c r="E28" s="175" t="s">
        <v>288</v>
      </c>
      <c r="F28" s="97" t="s">
        <v>287</v>
      </c>
      <c r="G28" s="97" t="s">
        <v>183</v>
      </c>
      <c r="H28" s="98"/>
      <c r="I28" s="98"/>
      <c r="J28" s="163"/>
      <c r="K28" s="98">
        <v>0.5</v>
      </c>
      <c r="L28" s="98">
        <v>2.4</v>
      </c>
      <c r="M28" s="163">
        <v>1.2</v>
      </c>
      <c r="N28" s="163">
        <v>1.135</v>
      </c>
      <c r="O28" s="99">
        <v>1</v>
      </c>
      <c r="P28" s="100">
        <v>680</v>
      </c>
      <c r="Q28" s="99">
        <v>1</v>
      </c>
      <c r="R28" s="164">
        <v>771.8</v>
      </c>
      <c r="S28" s="151"/>
      <c r="T28" s="151"/>
      <c r="U28" s="78" t="s">
        <v>157</v>
      </c>
      <c r="V28" s="106">
        <v>1.135</v>
      </c>
    </row>
    <row r="29" spans="1:22" ht="18" customHeight="1" x14ac:dyDescent="0.3">
      <c r="A29" s="96">
        <v>14</v>
      </c>
      <c r="B29" s="148" t="s">
        <v>284</v>
      </c>
      <c r="C29" s="166">
        <v>5</v>
      </c>
      <c r="D29" s="96" t="s">
        <v>185</v>
      </c>
      <c r="E29" s="175" t="s">
        <v>288</v>
      </c>
      <c r="F29" s="97" t="s">
        <v>287</v>
      </c>
      <c r="G29" s="97" t="s">
        <v>183</v>
      </c>
      <c r="H29" s="98"/>
      <c r="I29" s="98"/>
      <c r="J29" s="163"/>
      <c r="K29" s="98">
        <v>0.25</v>
      </c>
      <c r="L29" s="98">
        <v>1.63</v>
      </c>
      <c r="M29" s="163">
        <v>0.40749999999999997</v>
      </c>
      <c r="N29" s="163">
        <v>0.3075</v>
      </c>
      <c r="O29" s="99">
        <v>1</v>
      </c>
      <c r="P29" s="100">
        <v>680</v>
      </c>
      <c r="Q29" s="99">
        <v>1</v>
      </c>
      <c r="R29" s="164">
        <v>209.1</v>
      </c>
      <c r="S29" s="151"/>
      <c r="T29" s="151"/>
      <c r="U29" s="78" t="s">
        <v>157</v>
      </c>
      <c r="V29" s="106">
        <v>0.3075</v>
      </c>
    </row>
    <row r="30" spans="1:22" ht="18" customHeight="1" x14ac:dyDescent="0.3">
      <c r="A30" s="96">
        <v>17</v>
      </c>
      <c r="B30" s="148" t="s">
        <v>284</v>
      </c>
      <c r="C30" s="166">
        <v>2</v>
      </c>
      <c r="D30" s="96" t="s">
        <v>120</v>
      </c>
      <c r="E30" s="175" t="s">
        <v>289</v>
      </c>
      <c r="F30" s="97" t="s">
        <v>287</v>
      </c>
      <c r="G30" s="97" t="s">
        <v>183</v>
      </c>
      <c r="H30" s="98"/>
      <c r="I30" s="98"/>
      <c r="J30" s="163"/>
      <c r="K30" s="98">
        <v>0.5</v>
      </c>
      <c r="L30" s="98">
        <v>2.4</v>
      </c>
      <c r="M30" s="163">
        <v>1.2</v>
      </c>
      <c r="N30" s="163">
        <v>1.155</v>
      </c>
      <c r="O30" s="99">
        <v>1</v>
      </c>
      <c r="P30" s="100">
        <v>680</v>
      </c>
      <c r="Q30" s="99">
        <v>1</v>
      </c>
      <c r="R30" s="164">
        <v>785.4</v>
      </c>
      <c r="S30" s="151"/>
      <c r="T30" s="151"/>
      <c r="U30" s="78" t="s">
        <v>157</v>
      </c>
      <c r="V30" s="106">
        <v>1.155</v>
      </c>
    </row>
    <row r="31" spans="1:22" ht="18" customHeight="1" x14ac:dyDescent="0.3">
      <c r="A31" s="96">
        <v>21</v>
      </c>
      <c r="B31" s="148" t="s">
        <v>284</v>
      </c>
      <c r="C31" s="166">
        <v>5</v>
      </c>
      <c r="D31" s="96" t="s">
        <v>120</v>
      </c>
      <c r="E31" s="175" t="s">
        <v>289</v>
      </c>
      <c r="F31" s="97" t="s">
        <v>287</v>
      </c>
      <c r="G31" s="97" t="s">
        <v>183</v>
      </c>
      <c r="H31" s="98"/>
      <c r="I31" s="98"/>
      <c r="J31" s="163"/>
      <c r="K31" s="98">
        <v>0.25</v>
      </c>
      <c r="L31" s="98">
        <v>1.63</v>
      </c>
      <c r="M31" s="163">
        <v>0.40749999999999997</v>
      </c>
      <c r="N31" s="163">
        <v>0.3075</v>
      </c>
      <c r="O31" s="99">
        <v>1</v>
      </c>
      <c r="P31" s="100">
        <v>680</v>
      </c>
      <c r="Q31" s="99">
        <v>1</v>
      </c>
      <c r="R31" s="164">
        <v>209.1</v>
      </c>
      <c r="S31" s="151"/>
      <c r="T31" s="151"/>
      <c r="U31" s="78" t="s">
        <v>157</v>
      </c>
      <c r="V31" s="106">
        <v>0.3075</v>
      </c>
    </row>
    <row r="32" spans="1:22" ht="18" customHeight="1" x14ac:dyDescent="0.3">
      <c r="A32" s="96">
        <v>24</v>
      </c>
      <c r="B32" s="148" t="s">
        <v>290</v>
      </c>
      <c r="C32" s="166">
        <v>2</v>
      </c>
      <c r="D32" s="96" t="s">
        <v>186</v>
      </c>
      <c r="E32" s="175" t="s">
        <v>291</v>
      </c>
      <c r="F32" s="97" t="s">
        <v>287</v>
      </c>
      <c r="G32" s="97" t="s">
        <v>183</v>
      </c>
      <c r="H32" s="98"/>
      <c r="I32" s="98"/>
      <c r="J32" s="163"/>
      <c r="K32" s="98">
        <v>0.5</v>
      </c>
      <c r="L32" s="98">
        <v>2.4</v>
      </c>
      <c r="M32" s="163">
        <v>1.2</v>
      </c>
      <c r="N32" s="163">
        <v>1.155</v>
      </c>
      <c r="O32" s="99">
        <v>1</v>
      </c>
      <c r="P32" s="100">
        <v>680</v>
      </c>
      <c r="Q32" s="99">
        <v>1</v>
      </c>
      <c r="R32" s="164">
        <v>785.4</v>
      </c>
      <c r="S32" s="151"/>
      <c r="T32" s="151"/>
      <c r="U32" s="78" t="s">
        <v>157</v>
      </c>
      <c r="V32" s="106">
        <v>1.155</v>
      </c>
    </row>
    <row r="33" spans="1:22" ht="18" customHeight="1" x14ac:dyDescent="0.3">
      <c r="A33" s="96">
        <v>28</v>
      </c>
      <c r="B33" s="148" t="s">
        <v>290</v>
      </c>
      <c r="C33" s="166">
        <v>5</v>
      </c>
      <c r="D33" s="96" t="s">
        <v>186</v>
      </c>
      <c r="E33" s="175" t="s">
        <v>291</v>
      </c>
      <c r="F33" s="97" t="s">
        <v>287</v>
      </c>
      <c r="G33" s="97" t="s">
        <v>183</v>
      </c>
      <c r="H33" s="98"/>
      <c r="I33" s="98"/>
      <c r="J33" s="163"/>
      <c r="K33" s="98">
        <v>0.25</v>
      </c>
      <c r="L33" s="98">
        <v>1.63</v>
      </c>
      <c r="M33" s="163">
        <v>0.40749999999999997</v>
      </c>
      <c r="N33" s="163">
        <v>0.3075</v>
      </c>
      <c r="O33" s="99">
        <v>1</v>
      </c>
      <c r="P33" s="100">
        <v>680</v>
      </c>
      <c r="Q33" s="99">
        <v>1</v>
      </c>
      <c r="R33" s="164">
        <v>209.1</v>
      </c>
      <c r="S33" s="151"/>
      <c r="T33" s="151"/>
      <c r="U33" s="78" t="s">
        <v>157</v>
      </c>
      <c r="V33" s="106">
        <v>0.3075</v>
      </c>
    </row>
    <row r="34" spans="1:22" ht="18" customHeight="1" x14ac:dyDescent="0.3">
      <c r="A34" s="96">
        <v>31</v>
      </c>
      <c r="B34" s="148" t="s">
        <v>290</v>
      </c>
      <c r="C34" s="166">
        <v>2</v>
      </c>
      <c r="D34" s="96" t="s">
        <v>187</v>
      </c>
      <c r="E34" s="175" t="s">
        <v>292</v>
      </c>
      <c r="F34" s="97" t="s">
        <v>287</v>
      </c>
      <c r="G34" s="97" t="s">
        <v>183</v>
      </c>
      <c r="H34" s="98"/>
      <c r="I34" s="98"/>
      <c r="J34" s="163"/>
      <c r="K34" s="98">
        <v>0.5</v>
      </c>
      <c r="L34" s="98">
        <v>2.4</v>
      </c>
      <c r="M34" s="163">
        <v>1.2</v>
      </c>
      <c r="N34" s="163">
        <v>1.155</v>
      </c>
      <c r="O34" s="99">
        <v>1</v>
      </c>
      <c r="P34" s="100">
        <v>680</v>
      </c>
      <c r="Q34" s="99">
        <v>1</v>
      </c>
      <c r="R34" s="164">
        <v>785.4</v>
      </c>
      <c r="S34" s="151"/>
      <c r="T34" s="151"/>
      <c r="U34" s="78" t="s">
        <v>157</v>
      </c>
      <c r="V34" s="106">
        <v>1.155</v>
      </c>
    </row>
    <row r="35" spans="1:22" ht="18" customHeight="1" x14ac:dyDescent="0.3">
      <c r="A35" s="96">
        <v>35</v>
      </c>
      <c r="B35" s="148" t="s">
        <v>290</v>
      </c>
      <c r="C35" s="166">
        <v>5</v>
      </c>
      <c r="D35" s="96" t="s">
        <v>187</v>
      </c>
      <c r="E35" s="175" t="s">
        <v>292</v>
      </c>
      <c r="F35" s="97" t="s">
        <v>287</v>
      </c>
      <c r="G35" s="97" t="s">
        <v>183</v>
      </c>
      <c r="H35" s="98"/>
      <c r="I35" s="98"/>
      <c r="J35" s="163"/>
      <c r="K35" s="98">
        <v>0.25</v>
      </c>
      <c r="L35" s="98">
        <v>1.63</v>
      </c>
      <c r="M35" s="163">
        <v>0.40749999999999997</v>
      </c>
      <c r="N35" s="163">
        <v>0.3075</v>
      </c>
      <c r="O35" s="99">
        <v>1</v>
      </c>
      <c r="P35" s="100">
        <v>680</v>
      </c>
      <c r="Q35" s="99">
        <v>1</v>
      </c>
      <c r="R35" s="164">
        <v>209.1</v>
      </c>
      <c r="S35" s="151"/>
      <c r="T35" s="151"/>
      <c r="U35" s="78" t="s">
        <v>157</v>
      </c>
      <c r="V35" s="106">
        <v>0.3075</v>
      </c>
    </row>
    <row r="36" spans="1:22" ht="18" customHeight="1" x14ac:dyDescent="0.3">
      <c r="A36" s="96">
        <v>38</v>
      </c>
      <c r="B36" s="148" t="s">
        <v>290</v>
      </c>
      <c r="C36" s="166">
        <v>2</v>
      </c>
      <c r="D36" s="96" t="s">
        <v>188</v>
      </c>
      <c r="E36" s="175" t="s">
        <v>293</v>
      </c>
      <c r="F36" s="97" t="s">
        <v>287</v>
      </c>
      <c r="G36" s="97" t="s">
        <v>183</v>
      </c>
      <c r="H36" s="98"/>
      <c r="I36" s="98"/>
      <c r="J36" s="163"/>
      <c r="K36" s="98">
        <v>0.5</v>
      </c>
      <c r="L36" s="98">
        <v>2.4</v>
      </c>
      <c r="M36" s="163">
        <v>1.2</v>
      </c>
      <c r="N36" s="163">
        <v>1.155</v>
      </c>
      <c r="O36" s="99">
        <v>1</v>
      </c>
      <c r="P36" s="100">
        <v>680</v>
      </c>
      <c r="Q36" s="99">
        <v>1</v>
      </c>
      <c r="R36" s="164">
        <v>785.4</v>
      </c>
      <c r="S36" s="151"/>
      <c r="T36" s="151"/>
      <c r="U36" s="78" t="s">
        <v>157</v>
      </c>
      <c r="V36" s="106">
        <v>1.155</v>
      </c>
    </row>
    <row r="37" spans="1:22" ht="18" customHeight="1" x14ac:dyDescent="0.3">
      <c r="A37" s="96">
        <v>42</v>
      </c>
      <c r="B37" s="148" t="s">
        <v>290</v>
      </c>
      <c r="C37" s="166">
        <v>5</v>
      </c>
      <c r="D37" s="96" t="s">
        <v>188</v>
      </c>
      <c r="E37" s="175" t="s">
        <v>293</v>
      </c>
      <c r="F37" s="97" t="s">
        <v>287</v>
      </c>
      <c r="G37" s="97" t="s">
        <v>183</v>
      </c>
      <c r="H37" s="98"/>
      <c r="I37" s="98"/>
      <c r="J37" s="163"/>
      <c r="K37" s="98">
        <v>0.25</v>
      </c>
      <c r="L37" s="98">
        <v>1.63</v>
      </c>
      <c r="M37" s="163">
        <v>0.40749999999999997</v>
      </c>
      <c r="N37" s="163">
        <v>0.31749999999999995</v>
      </c>
      <c r="O37" s="99">
        <v>1</v>
      </c>
      <c r="P37" s="100">
        <v>680</v>
      </c>
      <c r="Q37" s="99">
        <v>1</v>
      </c>
      <c r="R37" s="164">
        <v>215.89999999999998</v>
      </c>
      <c r="S37" s="151"/>
      <c r="T37" s="151"/>
      <c r="U37" s="78" t="s">
        <v>157</v>
      </c>
      <c r="V37" s="106">
        <v>0.31749999999999995</v>
      </c>
    </row>
    <row r="38" spans="1:22" ht="18" customHeight="1" x14ac:dyDescent="0.3">
      <c r="A38" s="96">
        <v>45</v>
      </c>
      <c r="B38" s="148" t="s">
        <v>290</v>
      </c>
      <c r="C38" s="166">
        <v>2</v>
      </c>
      <c r="D38" s="96" t="s">
        <v>172</v>
      </c>
      <c r="E38" s="175" t="s">
        <v>294</v>
      </c>
      <c r="F38" s="97" t="s">
        <v>287</v>
      </c>
      <c r="G38" s="97" t="s">
        <v>183</v>
      </c>
      <c r="H38" s="98"/>
      <c r="I38" s="98"/>
      <c r="J38" s="163"/>
      <c r="K38" s="98">
        <v>0.5</v>
      </c>
      <c r="L38" s="98">
        <v>2.4</v>
      </c>
      <c r="M38" s="163">
        <v>1.2</v>
      </c>
      <c r="N38" s="163">
        <v>1.155</v>
      </c>
      <c r="O38" s="99">
        <v>1</v>
      </c>
      <c r="P38" s="100">
        <v>680</v>
      </c>
      <c r="Q38" s="99">
        <v>1</v>
      </c>
      <c r="R38" s="164">
        <v>785.4</v>
      </c>
      <c r="S38" s="151"/>
      <c r="T38" s="151"/>
      <c r="U38" s="78" t="s">
        <v>157</v>
      </c>
      <c r="V38" s="106">
        <v>1.155</v>
      </c>
    </row>
    <row r="39" spans="1:22" ht="18" customHeight="1" x14ac:dyDescent="0.3">
      <c r="A39" s="96">
        <v>49</v>
      </c>
      <c r="B39" s="148" t="s">
        <v>290</v>
      </c>
      <c r="C39" s="166">
        <v>5</v>
      </c>
      <c r="D39" s="96" t="s">
        <v>172</v>
      </c>
      <c r="E39" s="175" t="s">
        <v>294</v>
      </c>
      <c r="F39" s="97" t="s">
        <v>287</v>
      </c>
      <c r="G39" s="97" t="s">
        <v>183</v>
      </c>
      <c r="H39" s="98"/>
      <c r="I39" s="98"/>
      <c r="J39" s="163"/>
      <c r="K39" s="98">
        <v>0.25</v>
      </c>
      <c r="L39" s="98">
        <v>1.63</v>
      </c>
      <c r="M39" s="163">
        <v>0.40749999999999997</v>
      </c>
      <c r="N39" s="163">
        <v>0.31749999999999995</v>
      </c>
      <c r="O39" s="99">
        <v>1</v>
      </c>
      <c r="P39" s="100">
        <v>680</v>
      </c>
      <c r="Q39" s="99">
        <v>1</v>
      </c>
      <c r="R39" s="164">
        <v>215.89999999999998</v>
      </c>
      <c r="S39" s="151"/>
      <c r="T39" s="151"/>
      <c r="U39" s="78" t="s">
        <v>157</v>
      </c>
      <c r="V39" s="106">
        <v>0.31749999999999995</v>
      </c>
    </row>
    <row r="40" spans="1:22" ht="18" customHeight="1" x14ac:dyDescent="0.3">
      <c r="A40" s="96">
        <v>52</v>
      </c>
      <c r="B40" s="148" t="s">
        <v>295</v>
      </c>
      <c r="C40" s="166">
        <v>2</v>
      </c>
      <c r="D40" s="96" t="s">
        <v>72</v>
      </c>
      <c r="E40" s="175" t="s">
        <v>296</v>
      </c>
      <c r="F40" s="97" t="s">
        <v>287</v>
      </c>
      <c r="G40" s="97" t="s">
        <v>183</v>
      </c>
      <c r="H40" s="98"/>
      <c r="I40" s="98"/>
      <c r="J40" s="163"/>
      <c r="K40" s="98">
        <v>0.5</v>
      </c>
      <c r="L40" s="98">
        <v>2.4</v>
      </c>
      <c r="M40" s="163">
        <v>1.2</v>
      </c>
      <c r="N40" s="163">
        <v>1.155</v>
      </c>
      <c r="O40" s="99">
        <v>1</v>
      </c>
      <c r="P40" s="100">
        <v>680</v>
      </c>
      <c r="Q40" s="99">
        <v>1</v>
      </c>
      <c r="R40" s="164">
        <v>785.4</v>
      </c>
      <c r="S40" s="151"/>
      <c r="T40" s="151"/>
      <c r="U40" s="78" t="s">
        <v>157</v>
      </c>
      <c r="V40" s="106">
        <v>1.155</v>
      </c>
    </row>
    <row r="41" spans="1:22" ht="18" customHeight="1" x14ac:dyDescent="0.3">
      <c r="A41" s="96">
        <v>56</v>
      </c>
      <c r="B41" s="148" t="s">
        <v>295</v>
      </c>
      <c r="C41" s="166">
        <v>5</v>
      </c>
      <c r="D41" s="96" t="s">
        <v>72</v>
      </c>
      <c r="E41" s="175" t="s">
        <v>296</v>
      </c>
      <c r="F41" s="97" t="s">
        <v>287</v>
      </c>
      <c r="G41" s="97" t="s">
        <v>183</v>
      </c>
      <c r="H41" s="98"/>
      <c r="I41" s="98"/>
      <c r="J41" s="163"/>
      <c r="K41" s="98">
        <v>0.25</v>
      </c>
      <c r="L41" s="98">
        <v>1.63</v>
      </c>
      <c r="M41" s="163">
        <v>0.40749999999999997</v>
      </c>
      <c r="N41" s="163">
        <v>0.31749999999999995</v>
      </c>
      <c r="O41" s="99">
        <v>1</v>
      </c>
      <c r="P41" s="100">
        <v>680</v>
      </c>
      <c r="Q41" s="99">
        <v>1</v>
      </c>
      <c r="R41" s="164">
        <v>215.89999999999998</v>
      </c>
      <c r="S41" s="151"/>
      <c r="T41" s="151"/>
      <c r="U41" s="78" t="s">
        <v>157</v>
      </c>
      <c r="V41" s="106">
        <v>0.31749999999999995</v>
      </c>
    </row>
    <row r="42" spans="1:22" ht="18" customHeight="1" x14ac:dyDescent="0.3">
      <c r="A42" s="96">
        <v>59</v>
      </c>
      <c r="B42" s="148" t="s">
        <v>295</v>
      </c>
      <c r="C42" s="166">
        <v>2</v>
      </c>
      <c r="D42" s="96" t="s">
        <v>70</v>
      </c>
      <c r="E42" s="175" t="s">
        <v>297</v>
      </c>
      <c r="F42" s="97" t="s">
        <v>287</v>
      </c>
      <c r="G42" s="97" t="s">
        <v>183</v>
      </c>
      <c r="H42" s="98"/>
      <c r="I42" s="98"/>
      <c r="J42" s="163"/>
      <c r="K42" s="98">
        <v>0.5</v>
      </c>
      <c r="L42" s="98">
        <v>2.4</v>
      </c>
      <c r="M42" s="163">
        <v>1.2</v>
      </c>
      <c r="N42" s="163">
        <v>1.155</v>
      </c>
      <c r="O42" s="99">
        <v>1</v>
      </c>
      <c r="P42" s="100">
        <v>680</v>
      </c>
      <c r="Q42" s="99">
        <v>1</v>
      </c>
      <c r="R42" s="164">
        <v>785.4</v>
      </c>
      <c r="S42" s="151"/>
      <c r="T42" s="151"/>
      <c r="U42" s="78" t="s">
        <v>157</v>
      </c>
      <c r="V42" s="106">
        <v>1.155</v>
      </c>
    </row>
    <row r="43" spans="1:22" ht="18" customHeight="1" x14ac:dyDescent="0.3">
      <c r="A43" s="96">
        <v>63</v>
      </c>
      <c r="B43" s="148" t="s">
        <v>295</v>
      </c>
      <c r="C43" s="166">
        <v>5</v>
      </c>
      <c r="D43" s="96" t="s">
        <v>70</v>
      </c>
      <c r="E43" s="175" t="s">
        <v>297</v>
      </c>
      <c r="F43" s="97" t="s">
        <v>287</v>
      </c>
      <c r="G43" s="97" t="s">
        <v>183</v>
      </c>
      <c r="H43" s="98"/>
      <c r="I43" s="98"/>
      <c r="J43" s="163"/>
      <c r="K43" s="98">
        <v>0.25</v>
      </c>
      <c r="L43" s="98">
        <v>1.63</v>
      </c>
      <c r="M43" s="163">
        <v>0.40749999999999997</v>
      </c>
      <c r="N43" s="163">
        <v>0.31749999999999995</v>
      </c>
      <c r="O43" s="99">
        <v>1</v>
      </c>
      <c r="P43" s="100">
        <v>680</v>
      </c>
      <c r="Q43" s="99">
        <v>1</v>
      </c>
      <c r="R43" s="164">
        <v>215.89999999999998</v>
      </c>
      <c r="S43" s="151"/>
      <c r="T43" s="151"/>
      <c r="U43" s="78" t="s">
        <v>157</v>
      </c>
      <c r="V43" s="106">
        <v>0.31749999999999995</v>
      </c>
    </row>
    <row r="44" spans="1:22" ht="18" customHeight="1" x14ac:dyDescent="0.3">
      <c r="A44" s="96">
        <v>66</v>
      </c>
      <c r="B44" s="148" t="s">
        <v>295</v>
      </c>
      <c r="C44" s="166">
        <v>2</v>
      </c>
      <c r="D44" s="96" t="s">
        <v>80</v>
      </c>
      <c r="E44" s="175" t="s">
        <v>298</v>
      </c>
      <c r="F44" s="97" t="s">
        <v>287</v>
      </c>
      <c r="G44" s="97" t="s">
        <v>183</v>
      </c>
      <c r="H44" s="98"/>
      <c r="I44" s="98"/>
      <c r="J44" s="163"/>
      <c r="K44" s="98">
        <v>0.5</v>
      </c>
      <c r="L44" s="98">
        <v>2.4</v>
      </c>
      <c r="M44" s="163">
        <v>1.2</v>
      </c>
      <c r="N44" s="163">
        <v>1.155</v>
      </c>
      <c r="O44" s="99">
        <v>1</v>
      </c>
      <c r="P44" s="100">
        <v>680</v>
      </c>
      <c r="Q44" s="99">
        <v>1</v>
      </c>
      <c r="R44" s="164">
        <v>785.4</v>
      </c>
      <c r="S44" s="151"/>
      <c r="T44" s="151"/>
      <c r="U44" s="78" t="s">
        <v>157</v>
      </c>
      <c r="V44" s="106">
        <v>1.155</v>
      </c>
    </row>
    <row r="45" spans="1:22" ht="18" customHeight="1" x14ac:dyDescent="0.3">
      <c r="A45" s="96">
        <v>70</v>
      </c>
      <c r="B45" s="148" t="s">
        <v>295</v>
      </c>
      <c r="C45" s="166">
        <v>5</v>
      </c>
      <c r="D45" s="96" t="s">
        <v>80</v>
      </c>
      <c r="E45" s="175" t="s">
        <v>298</v>
      </c>
      <c r="F45" s="97" t="s">
        <v>287</v>
      </c>
      <c r="G45" s="97" t="s">
        <v>183</v>
      </c>
      <c r="H45" s="98"/>
      <c r="I45" s="98"/>
      <c r="J45" s="163"/>
      <c r="K45" s="98">
        <v>0.25</v>
      </c>
      <c r="L45" s="98">
        <v>1.63</v>
      </c>
      <c r="M45" s="163">
        <v>0.40749999999999997</v>
      </c>
      <c r="N45" s="163">
        <v>0.31749999999999995</v>
      </c>
      <c r="O45" s="99">
        <v>1</v>
      </c>
      <c r="P45" s="100">
        <v>680</v>
      </c>
      <c r="Q45" s="99">
        <v>1</v>
      </c>
      <c r="R45" s="164">
        <v>215.89999999999998</v>
      </c>
      <c r="S45" s="151"/>
      <c r="T45" s="151"/>
      <c r="U45" s="78" t="s">
        <v>157</v>
      </c>
      <c r="V45" s="106">
        <v>0.31749999999999995</v>
      </c>
    </row>
    <row r="46" spans="1:22" ht="18" customHeight="1" x14ac:dyDescent="0.3">
      <c r="A46" s="96">
        <v>73</v>
      </c>
      <c r="B46" s="148" t="s">
        <v>295</v>
      </c>
      <c r="C46" s="166">
        <v>2</v>
      </c>
      <c r="D46" s="96" t="s">
        <v>124</v>
      </c>
      <c r="E46" s="175" t="s">
        <v>299</v>
      </c>
      <c r="F46" s="97" t="s">
        <v>287</v>
      </c>
      <c r="G46" s="97" t="s">
        <v>183</v>
      </c>
      <c r="H46" s="98"/>
      <c r="I46" s="98"/>
      <c r="J46" s="163"/>
      <c r="K46" s="98">
        <v>0.5</v>
      </c>
      <c r="L46" s="98">
        <v>2.4</v>
      </c>
      <c r="M46" s="163">
        <v>1.2</v>
      </c>
      <c r="N46" s="163">
        <v>1.155</v>
      </c>
      <c r="O46" s="99">
        <v>1</v>
      </c>
      <c r="P46" s="100">
        <v>680</v>
      </c>
      <c r="Q46" s="99">
        <v>1</v>
      </c>
      <c r="R46" s="164">
        <v>785.4</v>
      </c>
      <c r="S46" s="151"/>
      <c r="T46" s="151"/>
      <c r="U46" s="78" t="s">
        <v>157</v>
      </c>
      <c r="V46" s="106">
        <v>1.155</v>
      </c>
    </row>
    <row r="47" spans="1:22" ht="18" customHeight="1" x14ac:dyDescent="0.3">
      <c r="A47" s="96">
        <v>77</v>
      </c>
      <c r="B47" s="148" t="s">
        <v>295</v>
      </c>
      <c r="C47" s="166">
        <v>5</v>
      </c>
      <c r="D47" s="96" t="s">
        <v>124</v>
      </c>
      <c r="E47" s="175" t="s">
        <v>299</v>
      </c>
      <c r="F47" s="97" t="s">
        <v>287</v>
      </c>
      <c r="G47" s="97" t="s">
        <v>183</v>
      </c>
      <c r="H47" s="98"/>
      <c r="I47" s="98"/>
      <c r="J47" s="163"/>
      <c r="K47" s="98">
        <v>0.25</v>
      </c>
      <c r="L47" s="98">
        <v>1.63</v>
      </c>
      <c r="M47" s="163">
        <v>0.40749999999999997</v>
      </c>
      <c r="N47" s="163">
        <v>0.31749999999999995</v>
      </c>
      <c r="O47" s="99">
        <v>1</v>
      </c>
      <c r="P47" s="100">
        <v>680</v>
      </c>
      <c r="Q47" s="99">
        <v>1</v>
      </c>
      <c r="R47" s="164">
        <v>215.89999999999998</v>
      </c>
      <c r="S47" s="151"/>
      <c r="T47" s="151"/>
      <c r="U47" s="78" t="s">
        <v>157</v>
      </c>
      <c r="V47" s="106">
        <v>0.31749999999999995</v>
      </c>
    </row>
    <row r="48" spans="1:22" ht="18" customHeight="1" x14ac:dyDescent="0.3">
      <c r="A48" s="96">
        <v>80</v>
      </c>
      <c r="B48" s="148" t="s">
        <v>300</v>
      </c>
      <c r="C48" s="166">
        <v>2</v>
      </c>
      <c r="D48" s="96" t="s">
        <v>189</v>
      </c>
      <c r="E48" s="175" t="s">
        <v>301</v>
      </c>
      <c r="F48" s="97" t="s">
        <v>287</v>
      </c>
      <c r="G48" s="97" t="s">
        <v>183</v>
      </c>
      <c r="H48" s="98"/>
      <c r="I48" s="98"/>
      <c r="J48" s="163"/>
      <c r="K48" s="98">
        <v>0.5</v>
      </c>
      <c r="L48" s="98">
        <v>2.4</v>
      </c>
      <c r="M48" s="163">
        <v>1.2</v>
      </c>
      <c r="N48" s="163">
        <v>1.155</v>
      </c>
      <c r="O48" s="99">
        <v>1</v>
      </c>
      <c r="P48" s="100">
        <v>680</v>
      </c>
      <c r="Q48" s="99">
        <v>1</v>
      </c>
      <c r="R48" s="164">
        <v>785.4</v>
      </c>
      <c r="S48" s="151"/>
      <c r="T48" s="151"/>
      <c r="U48" s="78" t="s">
        <v>157</v>
      </c>
      <c r="V48" s="106">
        <v>1.155</v>
      </c>
    </row>
    <row r="49" spans="1:24" ht="18" customHeight="1" x14ac:dyDescent="0.3">
      <c r="A49" s="96">
        <v>84</v>
      </c>
      <c r="B49" s="148" t="s">
        <v>300</v>
      </c>
      <c r="C49" s="166">
        <v>5</v>
      </c>
      <c r="D49" s="96" t="s">
        <v>189</v>
      </c>
      <c r="E49" s="175" t="s">
        <v>301</v>
      </c>
      <c r="F49" s="97" t="s">
        <v>287</v>
      </c>
      <c r="G49" s="97" t="s">
        <v>183</v>
      </c>
      <c r="H49" s="98"/>
      <c r="I49" s="98"/>
      <c r="J49" s="163"/>
      <c r="K49" s="98">
        <v>0.25</v>
      </c>
      <c r="L49" s="98">
        <v>1.63</v>
      </c>
      <c r="M49" s="163">
        <v>0.40749999999999997</v>
      </c>
      <c r="N49" s="163">
        <v>0.31749999999999995</v>
      </c>
      <c r="O49" s="99">
        <v>1</v>
      </c>
      <c r="P49" s="100">
        <v>680</v>
      </c>
      <c r="Q49" s="99">
        <v>1</v>
      </c>
      <c r="R49" s="164">
        <v>215.89999999999998</v>
      </c>
      <c r="S49" s="151"/>
      <c r="T49" s="151"/>
      <c r="U49" s="78" t="s">
        <v>157</v>
      </c>
      <c r="V49" s="106">
        <v>0.31749999999999995</v>
      </c>
    </row>
    <row r="50" spans="1:24" ht="18" customHeight="1" x14ac:dyDescent="0.3">
      <c r="A50" s="96">
        <v>86</v>
      </c>
      <c r="B50" s="148" t="s">
        <v>300</v>
      </c>
      <c r="C50" s="166">
        <v>1</v>
      </c>
      <c r="D50" s="96" t="s">
        <v>129</v>
      </c>
      <c r="E50" s="175" t="s">
        <v>302</v>
      </c>
      <c r="F50" s="97" t="s">
        <v>287</v>
      </c>
      <c r="G50" s="97" t="s">
        <v>183</v>
      </c>
      <c r="H50" s="98"/>
      <c r="I50" s="98"/>
      <c r="J50" s="163"/>
      <c r="K50" s="98">
        <v>0.5</v>
      </c>
      <c r="L50" s="98">
        <v>1.4</v>
      </c>
      <c r="M50" s="163">
        <v>0.7</v>
      </c>
      <c r="N50" s="163">
        <v>0.67999999999999994</v>
      </c>
      <c r="O50" s="99">
        <v>1</v>
      </c>
      <c r="P50" s="100">
        <v>680</v>
      </c>
      <c r="Q50" s="99">
        <v>1</v>
      </c>
      <c r="R50" s="164">
        <v>462.4</v>
      </c>
      <c r="S50" s="151"/>
      <c r="T50" s="151"/>
      <c r="U50" s="78" t="s">
        <v>157</v>
      </c>
      <c r="V50" s="106">
        <v>0.67999999999999994</v>
      </c>
    </row>
    <row r="51" spans="1:24" ht="18" customHeight="1" x14ac:dyDescent="0.3">
      <c r="A51" s="96">
        <v>90</v>
      </c>
      <c r="B51" s="148" t="s">
        <v>300</v>
      </c>
      <c r="C51" s="166">
        <v>4</v>
      </c>
      <c r="D51" s="96" t="s">
        <v>129</v>
      </c>
      <c r="E51" s="175" t="s">
        <v>302</v>
      </c>
      <c r="F51" s="97" t="s">
        <v>287</v>
      </c>
      <c r="G51" s="97" t="s">
        <v>183</v>
      </c>
      <c r="H51" s="98"/>
      <c r="I51" s="98"/>
      <c r="J51" s="163"/>
      <c r="K51" s="98">
        <v>0.4</v>
      </c>
      <c r="L51" s="98">
        <v>1.5</v>
      </c>
      <c r="M51" s="163">
        <v>0.60000000000000009</v>
      </c>
      <c r="N51" s="163">
        <v>0.52500000000000002</v>
      </c>
      <c r="O51" s="99">
        <v>1</v>
      </c>
      <c r="P51" s="100">
        <v>680</v>
      </c>
      <c r="Q51" s="99">
        <v>1</v>
      </c>
      <c r="R51" s="164">
        <v>357</v>
      </c>
      <c r="S51" s="151"/>
      <c r="T51" s="151"/>
      <c r="U51" s="78" t="s">
        <v>157</v>
      </c>
      <c r="V51" s="106">
        <v>0.52500000000000002</v>
      </c>
    </row>
    <row r="52" spans="1:24" ht="18" customHeight="1" x14ac:dyDescent="0.3">
      <c r="W52" s="165"/>
      <c r="X52" s="165"/>
    </row>
    <row r="55" spans="1:24" ht="18" customHeight="1" thickBot="1" x14ac:dyDescent="0.35"/>
    <row r="56" spans="1:24" ht="18" customHeight="1" thickBot="1" x14ac:dyDescent="0.4">
      <c r="L56" s="205"/>
      <c r="M56" s="205"/>
      <c r="P56" s="102" t="s">
        <v>85</v>
      </c>
      <c r="R56" s="103">
        <f>SUM(R8:R55)</f>
        <v>17241.400000000001</v>
      </c>
      <c r="T56" s="168"/>
      <c r="U56" s="104" t="s">
        <v>86</v>
      </c>
      <c r="V56" s="169">
        <f>SUM(V8:V55)</f>
        <v>25.354999999999993</v>
      </c>
    </row>
    <row r="57" spans="1:24" ht="18" customHeight="1" thickTop="1" x14ac:dyDescent="0.3">
      <c r="W57" s="165"/>
      <c r="X57" s="165"/>
    </row>
  </sheetData>
  <autoFilter ref="A8:W56">
    <filterColumn colId="7" showButton="0"/>
    <filterColumn colId="10" showButton="0"/>
  </autoFilter>
  <mergeCells count="4">
    <mergeCell ref="A6:R6"/>
    <mergeCell ref="H8:I8"/>
    <mergeCell ref="K8:L8"/>
    <mergeCell ref="L56:M56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tabSelected="1" view="pageBreakPreview" topLeftCell="A57" zoomScale="90" zoomScaleNormal="90" zoomScaleSheetLayoutView="90" workbookViewId="0">
      <selection activeCell="M65" sqref="M65"/>
    </sheetView>
  </sheetViews>
  <sheetFormatPr defaultColWidth="8.88671875" defaultRowHeight="14.4" x14ac:dyDescent="0.3"/>
  <cols>
    <col min="1" max="1" width="3" customWidth="1"/>
    <col min="2" max="2" width="6.33203125" customWidth="1"/>
    <col min="3" max="3" width="23.5546875" style="81" customWidth="1"/>
    <col min="4" max="4" width="6.44140625" style="45" customWidth="1"/>
    <col min="5" max="5" width="6.109375" style="44" customWidth="1"/>
    <col min="6" max="6" width="8.109375" style="44" customWidth="1"/>
    <col min="7" max="7" width="11.6640625" style="44" customWidth="1"/>
    <col min="8" max="8" width="10.88671875" customWidth="1"/>
    <col min="9" max="9" width="11.109375" style="104" customWidth="1"/>
    <col min="10" max="10" width="12" style="104" customWidth="1"/>
    <col min="11" max="11" width="12.6640625" customWidth="1"/>
    <col min="12" max="12" width="11.6640625" customWidth="1"/>
    <col min="13" max="13" width="13.5546875" customWidth="1"/>
    <col min="14" max="14" width="13.33203125" customWidth="1"/>
    <col min="15" max="16384" width="8.88671875" style="3"/>
  </cols>
  <sheetData>
    <row r="1" spans="2:15" customFormat="1" ht="14.4" customHeight="1" x14ac:dyDescent="0.3">
      <c r="C1" s="81"/>
      <c r="D1" s="45"/>
      <c r="E1" s="44"/>
      <c r="F1" s="44"/>
      <c r="G1" s="44"/>
      <c r="I1" s="104"/>
      <c r="J1" s="104"/>
    </row>
    <row r="2" spans="2:15" customFormat="1" ht="9.6" customHeight="1" x14ac:dyDescent="0.3">
      <c r="C2" s="81"/>
      <c r="D2" s="45"/>
      <c r="E2" s="44"/>
      <c r="F2" s="44"/>
      <c r="G2" s="44"/>
      <c r="I2" s="104"/>
      <c r="J2" s="104"/>
    </row>
    <row r="3" spans="2:15" s="48" customFormat="1" ht="24.6" customHeight="1" x14ac:dyDescent="0.3">
      <c r="B3" s="49" t="s">
        <v>32</v>
      </c>
      <c r="C3" s="16"/>
      <c r="D3" s="46"/>
      <c r="E3" s="47"/>
      <c r="F3" s="17"/>
      <c r="G3" s="17"/>
      <c r="I3" s="107"/>
      <c r="J3" s="107"/>
      <c r="N3" s="24" t="s">
        <v>34</v>
      </c>
    </row>
    <row r="4" spans="2:15" s="5" customFormat="1" ht="26.4" customHeight="1" x14ac:dyDescent="0.3">
      <c r="C4" s="6"/>
      <c r="D4" s="8"/>
      <c r="E4" s="7"/>
      <c r="F4" s="7"/>
      <c r="G4" s="7"/>
      <c r="H4" s="196" t="s">
        <v>52</v>
      </c>
      <c r="I4" s="196"/>
      <c r="J4" s="196"/>
      <c r="K4" s="194" t="s">
        <v>35</v>
      </c>
      <c r="L4" s="194"/>
      <c r="M4" s="195"/>
    </row>
    <row r="5" spans="2:15" s="8" customFormat="1" ht="34.5" customHeight="1" x14ac:dyDescent="0.3">
      <c r="B5" s="9" t="s">
        <v>2</v>
      </c>
      <c r="C5" s="139" t="s">
        <v>3</v>
      </c>
      <c r="D5" s="11" t="s">
        <v>8</v>
      </c>
      <c r="E5" s="9" t="s">
        <v>9</v>
      </c>
      <c r="F5" s="11" t="s">
        <v>10</v>
      </c>
      <c r="G5" s="67" t="s">
        <v>11</v>
      </c>
      <c r="H5" s="76" t="s">
        <v>5</v>
      </c>
      <c r="I5" s="77" t="s">
        <v>6</v>
      </c>
      <c r="J5" s="147" t="s">
        <v>7</v>
      </c>
      <c r="K5" s="68" t="s">
        <v>5</v>
      </c>
      <c r="L5" s="4" t="s">
        <v>6</v>
      </c>
      <c r="M5" s="4" t="s">
        <v>7</v>
      </c>
      <c r="N5" s="9" t="s">
        <v>51</v>
      </c>
    </row>
    <row r="6" spans="2:15" s="5" customFormat="1" ht="20.100000000000001" customHeight="1" x14ac:dyDescent="0.3">
      <c r="B6" s="66" t="s">
        <v>37</v>
      </c>
      <c r="C6" s="65" t="s">
        <v>38</v>
      </c>
      <c r="D6" s="55"/>
      <c r="E6" s="53"/>
      <c r="F6" s="54"/>
      <c r="G6" s="75"/>
      <c r="H6" s="135"/>
      <c r="I6" s="108"/>
      <c r="J6" s="108"/>
      <c r="K6" s="135"/>
      <c r="L6" s="136"/>
      <c r="M6" s="136"/>
      <c r="N6" s="52"/>
    </row>
    <row r="7" spans="2:15" s="5" customFormat="1" ht="20.100000000000001" customHeight="1" x14ac:dyDescent="0.3">
      <c r="B7" s="51" t="s">
        <v>42</v>
      </c>
      <c r="C7" s="140" t="s">
        <v>39</v>
      </c>
      <c r="D7" s="55">
        <v>500</v>
      </c>
      <c r="E7" s="50" t="s">
        <v>30</v>
      </c>
      <c r="F7" s="54">
        <v>14</v>
      </c>
      <c r="G7" s="64">
        <f>F7*D7</f>
        <v>7000</v>
      </c>
      <c r="H7" s="133">
        <v>2339.65</v>
      </c>
      <c r="I7" s="181">
        <v>325.21999999999997</v>
      </c>
      <c r="J7" s="143">
        <f>'Joints 20mm'!Q116</f>
        <v>2664.8700000000008</v>
      </c>
      <c r="K7" s="133">
        <f>H7*F7</f>
        <v>32755.100000000002</v>
      </c>
      <c r="L7" s="133">
        <f>I7*F7</f>
        <v>4553.08</v>
      </c>
      <c r="M7" s="133">
        <f>J7*F7</f>
        <v>37308.180000000008</v>
      </c>
      <c r="N7" s="52"/>
      <c r="O7" s="149">
        <f>H7+I7-J7</f>
        <v>0</v>
      </c>
    </row>
    <row r="8" spans="2:15" s="5" customFormat="1" ht="20.100000000000001" customHeight="1" x14ac:dyDescent="0.3">
      <c r="B8" s="51" t="s">
        <v>43</v>
      </c>
      <c r="C8" s="140" t="s">
        <v>41</v>
      </c>
      <c r="D8" s="55">
        <v>500</v>
      </c>
      <c r="E8" s="50" t="s">
        <v>30</v>
      </c>
      <c r="F8" s="54">
        <v>20</v>
      </c>
      <c r="G8" s="64">
        <f>F8*D8</f>
        <v>10000</v>
      </c>
      <c r="H8" s="133">
        <v>39</v>
      </c>
      <c r="I8" s="181"/>
      <c r="J8" s="143">
        <f>'Joints 30mm'!Q14</f>
        <v>39</v>
      </c>
      <c r="K8" s="133">
        <f t="shared" ref="K8:K9" si="0">H8*F8</f>
        <v>780</v>
      </c>
      <c r="L8" s="133">
        <f t="shared" ref="L8:L9" si="1">I8*F8</f>
        <v>0</v>
      </c>
      <c r="M8" s="133">
        <f t="shared" ref="M8:M9" si="2">J8*F8</f>
        <v>780</v>
      </c>
      <c r="N8" s="52"/>
      <c r="O8" s="149">
        <f t="shared" ref="O8:O9" si="3">H8+I8-J8</f>
        <v>0</v>
      </c>
    </row>
    <row r="9" spans="2:15" s="5" customFormat="1" ht="20.100000000000001" customHeight="1" x14ac:dyDescent="0.3">
      <c r="B9" s="51" t="s">
        <v>44</v>
      </c>
      <c r="C9" s="140" t="s">
        <v>40</v>
      </c>
      <c r="D9" s="55">
        <v>150</v>
      </c>
      <c r="E9" s="50" t="s">
        <v>30</v>
      </c>
      <c r="F9" s="54">
        <v>27</v>
      </c>
      <c r="G9" s="64">
        <f>F9*D9</f>
        <v>4050</v>
      </c>
      <c r="H9" s="133"/>
      <c r="I9" s="181"/>
      <c r="J9" s="180"/>
      <c r="K9" s="133">
        <f t="shared" si="0"/>
        <v>0</v>
      </c>
      <c r="L9" s="133">
        <f t="shared" si="1"/>
        <v>0</v>
      </c>
      <c r="M9" s="133">
        <f t="shared" si="2"/>
        <v>0</v>
      </c>
      <c r="N9" s="52"/>
      <c r="O9" s="149">
        <f t="shared" si="3"/>
        <v>0</v>
      </c>
    </row>
    <row r="10" spans="2:15" s="5" customFormat="1" ht="20.100000000000001" customHeight="1" x14ac:dyDescent="0.3">
      <c r="B10" s="66" t="s">
        <v>45</v>
      </c>
      <c r="C10" s="65" t="s">
        <v>47</v>
      </c>
      <c r="D10" s="55"/>
      <c r="E10" s="53"/>
      <c r="F10" s="54"/>
      <c r="G10" s="75"/>
      <c r="H10" s="135"/>
      <c r="I10" s="181"/>
      <c r="J10" s="177"/>
      <c r="K10" s="137"/>
      <c r="L10" s="136"/>
      <c r="M10" s="136"/>
      <c r="N10" s="52"/>
    </row>
    <row r="11" spans="2:15" s="5" customFormat="1" ht="20.100000000000001" customHeight="1" x14ac:dyDescent="0.3">
      <c r="B11" s="51" t="s">
        <v>46</v>
      </c>
      <c r="C11" s="140" t="s">
        <v>39</v>
      </c>
      <c r="D11" s="55">
        <v>250</v>
      </c>
      <c r="E11" s="50" t="s">
        <v>30</v>
      </c>
      <c r="F11" s="54">
        <v>10</v>
      </c>
      <c r="G11" s="64">
        <f>F11*D11</f>
        <v>2500</v>
      </c>
      <c r="H11" s="133"/>
      <c r="I11" s="181"/>
      <c r="J11" s="177"/>
      <c r="K11" s="133">
        <f>H11*F11</f>
        <v>0</v>
      </c>
      <c r="L11" s="133">
        <f>I11*F11</f>
        <v>0</v>
      </c>
      <c r="M11" s="133">
        <f>J11*F11</f>
        <v>0</v>
      </c>
      <c r="N11" s="52"/>
      <c r="O11" s="149">
        <f>H11+I11-J11</f>
        <v>0</v>
      </c>
    </row>
    <row r="12" spans="2:15" s="5" customFormat="1" ht="20.100000000000001" customHeight="1" x14ac:dyDescent="0.3">
      <c r="B12" s="51"/>
      <c r="C12" s="140"/>
      <c r="D12" s="55"/>
      <c r="E12" s="50"/>
      <c r="F12" s="54"/>
      <c r="G12" s="64"/>
      <c r="H12" s="138"/>
      <c r="I12" s="181"/>
      <c r="J12" s="177"/>
      <c r="K12" s="138"/>
      <c r="L12" s="133"/>
      <c r="M12" s="133"/>
      <c r="N12" s="52"/>
    </row>
    <row r="13" spans="2:15" s="5" customFormat="1" ht="20.100000000000001" customHeight="1" x14ac:dyDescent="0.3">
      <c r="B13" s="51"/>
      <c r="C13" s="140"/>
      <c r="D13" s="55"/>
      <c r="E13" s="50"/>
      <c r="F13" s="54"/>
      <c r="G13" s="64"/>
      <c r="H13" s="138"/>
      <c r="I13" s="181"/>
      <c r="J13" s="177"/>
      <c r="K13" s="138"/>
      <c r="L13" s="133"/>
      <c r="M13" s="133"/>
      <c r="N13" s="52"/>
    </row>
    <row r="14" spans="2:15" s="5" customFormat="1" ht="20.100000000000001" customHeight="1" x14ac:dyDescent="0.3">
      <c r="B14" s="66" t="s">
        <v>0</v>
      </c>
      <c r="C14" s="65" t="s">
        <v>312</v>
      </c>
      <c r="D14" s="55"/>
      <c r="E14" s="53"/>
      <c r="F14" s="54"/>
      <c r="G14" s="75"/>
      <c r="H14" s="138"/>
      <c r="I14" s="181"/>
      <c r="J14" s="177"/>
      <c r="K14" s="138"/>
      <c r="L14" s="133"/>
      <c r="M14" s="133"/>
      <c r="N14" s="52"/>
    </row>
    <row r="15" spans="2:15" s="5" customFormat="1" ht="20.100000000000001" customHeight="1" x14ac:dyDescent="0.3">
      <c r="B15" s="51" t="s">
        <v>313</v>
      </c>
      <c r="C15" s="140" t="s">
        <v>314</v>
      </c>
      <c r="D15" s="55">
        <v>100</v>
      </c>
      <c r="E15" s="50" t="s">
        <v>36</v>
      </c>
      <c r="F15" s="54">
        <v>14</v>
      </c>
      <c r="G15" s="64">
        <f t="shared" ref="G15:G20" si="4">F15*D15</f>
        <v>1400</v>
      </c>
      <c r="H15" s="138">
        <v>8</v>
      </c>
      <c r="I15" s="181">
        <v>29</v>
      </c>
      <c r="J15" s="177">
        <f>'FF 2"'!V31</f>
        <v>37</v>
      </c>
      <c r="K15" s="133">
        <f t="shared" ref="K15:K20" si="5">H15*F15</f>
        <v>112</v>
      </c>
      <c r="L15" s="133">
        <f t="shared" ref="L15:L20" si="6">I15*F15</f>
        <v>406</v>
      </c>
      <c r="M15" s="133">
        <f t="shared" ref="M15:M20" si="7">J15*F15</f>
        <v>518</v>
      </c>
      <c r="N15" s="52"/>
      <c r="O15" s="149">
        <f t="shared" ref="O15:O20" si="8">H15+I15-J15</f>
        <v>0</v>
      </c>
    </row>
    <row r="16" spans="2:15" s="5" customFormat="1" ht="20.100000000000001" customHeight="1" x14ac:dyDescent="0.3">
      <c r="B16" s="51" t="s">
        <v>315</v>
      </c>
      <c r="C16" s="140" t="s">
        <v>316</v>
      </c>
      <c r="D16" s="55">
        <v>100</v>
      </c>
      <c r="E16" s="50" t="s">
        <v>36</v>
      </c>
      <c r="F16" s="54">
        <v>16</v>
      </c>
      <c r="G16" s="64">
        <f t="shared" si="4"/>
        <v>1600</v>
      </c>
      <c r="H16" s="138">
        <v>19</v>
      </c>
      <c r="I16" s="181">
        <v>15</v>
      </c>
      <c r="J16" s="177">
        <f>'FF 3"'!V36</f>
        <v>34</v>
      </c>
      <c r="K16" s="133">
        <f t="shared" si="5"/>
        <v>304</v>
      </c>
      <c r="L16" s="133">
        <f t="shared" si="6"/>
        <v>240</v>
      </c>
      <c r="M16" s="133">
        <f t="shared" si="7"/>
        <v>544</v>
      </c>
      <c r="N16" s="52"/>
      <c r="O16" s="149">
        <f t="shared" si="8"/>
        <v>0</v>
      </c>
    </row>
    <row r="17" spans="2:15" s="5" customFormat="1" ht="20.100000000000001" customHeight="1" x14ac:dyDescent="0.3">
      <c r="B17" s="51" t="s">
        <v>317</v>
      </c>
      <c r="C17" s="140" t="s">
        <v>318</v>
      </c>
      <c r="D17" s="55">
        <v>100</v>
      </c>
      <c r="E17" s="50" t="s">
        <v>36</v>
      </c>
      <c r="F17" s="54">
        <v>21</v>
      </c>
      <c r="G17" s="64">
        <f t="shared" si="4"/>
        <v>2100</v>
      </c>
      <c r="H17" s="138"/>
      <c r="I17" s="181"/>
      <c r="J17" s="177"/>
      <c r="K17" s="133">
        <f t="shared" si="5"/>
        <v>0</v>
      </c>
      <c r="L17" s="133">
        <f t="shared" si="6"/>
        <v>0</v>
      </c>
      <c r="M17" s="133">
        <f t="shared" si="7"/>
        <v>0</v>
      </c>
      <c r="N17" s="52"/>
      <c r="O17" s="149">
        <f t="shared" si="8"/>
        <v>0</v>
      </c>
    </row>
    <row r="18" spans="2:15" s="5" customFormat="1" ht="20.100000000000001" customHeight="1" x14ac:dyDescent="0.3">
      <c r="B18" s="51" t="s">
        <v>319</v>
      </c>
      <c r="C18" s="140" t="s">
        <v>320</v>
      </c>
      <c r="D18" s="55">
        <v>100</v>
      </c>
      <c r="E18" s="50" t="s">
        <v>36</v>
      </c>
      <c r="F18" s="54">
        <v>27</v>
      </c>
      <c r="G18" s="64">
        <f t="shared" si="4"/>
        <v>2700</v>
      </c>
      <c r="H18" s="138"/>
      <c r="I18" s="181">
        <v>2</v>
      </c>
      <c r="J18" s="177">
        <f>'FF 6"'!V12</f>
        <v>2</v>
      </c>
      <c r="K18" s="133">
        <f t="shared" si="5"/>
        <v>0</v>
      </c>
      <c r="L18" s="133">
        <f t="shared" si="6"/>
        <v>54</v>
      </c>
      <c r="M18" s="133">
        <f t="shared" si="7"/>
        <v>54</v>
      </c>
      <c r="N18" s="52"/>
      <c r="O18" s="149">
        <f t="shared" si="8"/>
        <v>0</v>
      </c>
    </row>
    <row r="19" spans="2:15" s="5" customFormat="1" ht="20.100000000000001" customHeight="1" x14ac:dyDescent="0.3">
      <c r="B19" s="51" t="s">
        <v>321</v>
      </c>
      <c r="C19" s="140" t="s">
        <v>322</v>
      </c>
      <c r="D19" s="55">
        <v>50</v>
      </c>
      <c r="E19" s="50" t="s">
        <v>36</v>
      </c>
      <c r="F19" s="54">
        <v>46</v>
      </c>
      <c r="G19" s="64">
        <f t="shared" si="4"/>
        <v>2300</v>
      </c>
      <c r="H19" s="138"/>
      <c r="I19" s="181"/>
      <c r="J19" s="177"/>
      <c r="K19" s="133">
        <f t="shared" si="5"/>
        <v>0</v>
      </c>
      <c r="L19" s="133">
        <f t="shared" si="6"/>
        <v>0</v>
      </c>
      <c r="M19" s="133">
        <f t="shared" si="7"/>
        <v>0</v>
      </c>
      <c r="N19" s="52"/>
      <c r="O19" s="149">
        <f t="shared" si="8"/>
        <v>0</v>
      </c>
    </row>
    <row r="20" spans="2:15" s="5" customFormat="1" ht="20.100000000000001" customHeight="1" x14ac:dyDescent="0.3">
      <c r="B20" s="51" t="s">
        <v>323</v>
      </c>
      <c r="C20" s="140" t="s">
        <v>324</v>
      </c>
      <c r="D20" s="55">
        <v>10</v>
      </c>
      <c r="E20" s="50" t="s">
        <v>36</v>
      </c>
      <c r="F20" s="54">
        <v>141</v>
      </c>
      <c r="G20" s="64">
        <f t="shared" si="4"/>
        <v>1410</v>
      </c>
      <c r="H20" s="138"/>
      <c r="I20" s="181"/>
      <c r="J20" s="177"/>
      <c r="K20" s="133">
        <f t="shared" si="5"/>
        <v>0</v>
      </c>
      <c r="L20" s="133">
        <f t="shared" si="6"/>
        <v>0</v>
      </c>
      <c r="M20" s="133">
        <f t="shared" si="7"/>
        <v>0</v>
      </c>
      <c r="N20" s="52"/>
      <c r="O20" s="149">
        <f t="shared" si="8"/>
        <v>0</v>
      </c>
    </row>
    <row r="21" spans="2:15" s="5" customFormat="1" ht="20.100000000000001" customHeight="1" x14ac:dyDescent="0.3">
      <c r="B21" s="66" t="s">
        <v>1</v>
      </c>
      <c r="C21" s="65" t="s">
        <v>325</v>
      </c>
      <c r="D21" s="55"/>
      <c r="E21" s="53"/>
      <c r="F21" s="54"/>
      <c r="G21" s="75"/>
      <c r="H21" s="138"/>
      <c r="I21" s="181"/>
      <c r="J21" s="177"/>
      <c r="K21" s="138"/>
      <c r="L21" s="133"/>
      <c r="M21" s="133"/>
      <c r="N21" s="52"/>
    </row>
    <row r="22" spans="2:15" s="5" customFormat="1" ht="20.100000000000001" customHeight="1" x14ac:dyDescent="0.3">
      <c r="B22" s="51" t="s">
        <v>326</v>
      </c>
      <c r="C22" s="140" t="s">
        <v>314</v>
      </c>
      <c r="D22" s="55">
        <v>200</v>
      </c>
      <c r="E22" s="50" t="s">
        <v>36</v>
      </c>
      <c r="F22" s="54">
        <v>20</v>
      </c>
      <c r="G22" s="64">
        <f t="shared" ref="G22:G27" si="9">F22*D22</f>
        <v>4000</v>
      </c>
      <c r="H22" s="138"/>
      <c r="I22" s="181"/>
      <c r="J22" s="177"/>
      <c r="K22" s="133">
        <f t="shared" ref="K22:K27" si="10">H22*F22</f>
        <v>0</v>
      </c>
      <c r="L22" s="133">
        <f t="shared" ref="L22:L27" si="11">I22*F22</f>
        <v>0</v>
      </c>
      <c r="M22" s="133">
        <f t="shared" ref="M22:M27" si="12">J22*F22</f>
        <v>0</v>
      </c>
      <c r="N22" s="52"/>
      <c r="O22" s="149">
        <f t="shared" ref="O22:O29" si="13">H22+I22-J22</f>
        <v>0</v>
      </c>
    </row>
    <row r="23" spans="2:15" s="5" customFormat="1" ht="20.100000000000001" customHeight="1" x14ac:dyDescent="0.3">
      <c r="B23" s="51" t="s">
        <v>327</v>
      </c>
      <c r="C23" s="140" t="s">
        <v>316</v>
      </c>
      <c r="D23" s="55">
        <v>200</v>
      </c>
      <c r="E23" s="50" t="s">
        <v>36</v>
      </c>
      <c r="F23" s="54">
        <v>23</v>
      </c>
      <c r="G23" s="64">
        <f t="shared" si="9"/>
        <v>4600</v>
      </c>
      <c r="H23" s="138">
        <v>37</v>
      </c>
      <c r="I23" s="181">
        <v>28</v>
      </c>
      <c r="J23" s="177">
        <f>'CHW 3"'!V40</f>
        <v>65</v>
      </c>
      <c r="K23" s="133">
        <f t="shared" si="10"/>
        <v>851</v>
      </c>
      <c r="L23" s="133">
        <f t="shared" si="11"/>
        <v>644</v>
      </c>
      <c r="M23" s="133">
        <f t="shared" si="12"/>
        <v>1495</v>
      </c>
      <c r="N23" s="52"/>
      <c r="O23" s="149">
        <f t="shared" si="13"/>
        <v>0</v>
      </c>
    </row>
    <row r="24" spans="2:15" s="5" customFormat="1" ht="20.100000000000001" customHeight="1" x14ac:dyDescent="0.3">
      <c r="B24" s="51" t="s">
        <v>328</v>
      </c>
      <c r="C24" s="140" t="s">
        <v>318</v>
      </c>
      <c r="D24" s="55">
        <v>200</v>
      </c>
      <c r="E24" s="50" t="s">
        <v>36</v>
      </c>
      <c r="F24" s="54">
        <v>29</v>
      </c>
      <c r="G24" s="64">
        <f t="shared" si="9"/>
        <v>5800</v>
      </c>
      <c r="H24" s="138"/>
      <c r="I24" s="181">
        <v>4</v>
      </c>
      <c r="J24" s="177">
        <f>'CHW 4"'!V12</f>
        <v>4</v>
      </c>
      <c r="K24" s="133">
        <f t="shared" si="10"/>
        <v>0</v>
      </c>
      <c r="L24" s="133">
        <f t="shared" si="11"/>
        <v>116</v>
      </c>
      <c r="M24" s="133">
        <f t="shared" si="12"/>
        <v>116</v>
      </c>
      <c r="N24" s="52"/>
      <c r="O24" s="149">
        <f t="shared" si="13"/>
        <v>0</v>
      </c>
    </row>
    <row r="25" spans="2:15" s="5" customFormat="1" ht="20.100000000000001" customHeight="1" x14ac:dyDescent="0.3">
      <c r="B25" s="51" t="s">
        <v>329</v>
      </c>
      <c r="C25" s="140" t="s">
        <v>320</v>
      </c>
      <c r="D25" s="55">
        <v>200</v>
      </c>
      <c r="E25" s="50" t="s">
        <v>36</v>
      </c>
      <c r="F25" s="54">
        <v>35</v>
      </c>
      <c r="G25" s="64">
        <f t="shared" si="9"/>
        <v>7000</v>
      </c>
      <c r="H25" s="138"/>
      <c r="I25" s="181"/>
      <c r="J25" s="177"/>
      <c r="K25" s="133">
        <f t="shared" si="10"/>
        <v>0</v>
      </c>
      <c r="L25" s="133">
        <f t="shared" si="11"/>
        <v>0</v>
      </c>
      <c r="M25" s="133">
        <f t="shared" si="12"/>
        <v>0</v>
      </c>
      <c r="N25" s="52"/>
      <c r="O25" s="149">
        <f t="shared" si="13"/>
        <v>0</v>
      </c>
    </row>
    <row r="26" spans="2:15" s="5" customFormat="1" ht="20.100000000000001" customHeight="1" x14ac:dyDescent="0.3">
      <c r="B26" s="51" t="s">
        <v>330</v>
      </c>
      <c r="C26" s="140" t="s">
        <v>322</v>
      </c>
      <c r="D26" s="55">
        <v>100</v>
      </c>
      <c r="E26" s="50" t="s">
        <v>36</v>
      </c>
      <c r="F26" s="54">
        <v>47</v>
      </c>
      <c r="G26" s="64">
        <f t="shared" si="9"/>
        <v>4700</v>
      </c>
      <c r="H26" s="138"/>
      <c r="I26" s="181"/>
      <c r="J26" s="177"/>
      <c r="K26" s="133">
        <f t="shared" si="10"/>
        <v>0</v>
      </c>
      <c r="L26" s="133">
        <f t="shared" si="11"/>
        <v>0</v>
      </c>
      <c r="M26" s="133">
        <f t="shared" si="12"/>
        <v>0</v>
      </c>
      <c r="N26" s="52"/>
      <c r="O26" s="149">
        <f t="shared" si="13"/>
        <v>0</v>
      </c>
    </row>
    <row r="27" spans="2:15" s="5" customFormat="1" ht="20.100000000000001" customHeight="1" x14ac:dyDescent="0.3">
      <c r="B27" s="51" t="s">
        <v>331</v>
      </c>
      <c r="C27" s="140" t="s">
        <v>332</v>
      </c>
      <c r="D27" s="55">
        <v>50</v>
      </c>
      <c r="E27" s="50" t="s">
        <v>36</v>
      </c>
      <c r="F27" s="54">
        <v>170</v>
      </c>
      <c r="G27" s="64">
        <f t="shared" si="9"/>
        <v>8500</v>
      </c>
      <c r="H27" s="138"/>
      <c r="I27" s="181"/>
      <c r="J27" s="177"/>
      <c r="K27" s="133">
        <f t="shared" si="10"/>
        <v>0</v>
      </c>
      <c r="L27" s="133">
        <f t="shared" si="11"/>
        <v>0</v>
      </c>
      <c r="M27" s="133">
        <f t="shared" si="12"/>
        <v>0</v>
      </c>
      <c r="N27" s="52"/>
      <c r="O27" s="149">
        <f t="shared" si="13"/>
        <v>0</v>
      </c>
    </row>
    <row r="28" spans="2:15" s="5" customFormat="1" ht="20.100000000000001" customHeight="1" x14ac:dyDescent="0.3">
      <c r="B28" s="66" t="s">
        <v>333</v>
      </c>
      <c r="C28" s="65" t="s">
        <v>433</v>
      </c>
      <c r="D28" s="55"/>
      <c r="E28" s="53"/>
      <c r="F28" s="54"/>
      <c r="G28" s="75"/>
      <c r="H28" s="170"/>
      <c r="I28" s="189"/>
      <c r="J28" s="142"/>
      <c r="K28" s="190"/>
      <c r="L28" s="171"/>
      <c r="M28" s="171"/>
      <c r="N28" s="52"/>
      <c r="O28" s="149"/>
    </row>
    <row r="29" spans="2:15" s="5" customFormat="1" ht="20.100000000000001" customHeight="1" x14ac:dyDescent="0.3">
      <c r="B29" s="51" t="s">
        <v>335</v>
      </c>
      <c r="C29" s="140" t="s">
        <v>314</v>
      </c>
      <c r="D29" s="55"/>
      <c r="E29" s="50"/>
      <c r="F29" s="54">
        <v>18</v>
      </c>
      <c r="G29" s="64"/>
      <c r="H29" s="138"/>
      <c r="I29" s="189">
        <v>2</v>
      </c>
      <c r="J29" s="178">
        <f>'conduit &amp; cable pipe'!V14</f>
        <v>2</v>
      </c>
      <c r="K29" s="133">
        <f t="shared" ref="K29" si="14">H29*F29</f>
        <v>0</v>
      </c>
      <c r="L29" s="133">
        <f t="shared" ref="L29" si="15">I29*F29</f>
        <v>36</v>
      </c>
      <c r="M29" s="133">
        <f t="shared" ref="M29" si="16">J29*F29</f>
        <v>36</v>
      </c>
      <c r="N29" s="52"/>
      <c r="O29" s="149">
        <f t="shared" si="13"/>
        <v>0</v>
      </c>
    </row>
    <row r="30" spans="2:15" s="5" customFormat="1" ht="20.100000000000001" customHeight="1" x14ac:dyDescent="0.3">
      <c r="B30" s="66" t="s">
        <v>333</v>
      </c>
      <c r="C30" s="65" t="s">
        <v>334</v>
      </c>
      <c r="D30" s="55"/>
      <c r="E30" s="53"/>
      <c r="F30" s="54"/>
      <c r="G30" s="75"/>
      <c r="H30" s="138"/>
      <c r="I30" s="181"/>
      <c r="J30" s="177"/>
      <c r="K30" s="138"/>
      <c r="L30" s="133"/>
      <c r="M30" s="133"/>
      <c r="N30" s="52"/>
    </row>
    <row r="31" spans="2:15" s="5" customFormat="1" ht="20.100000000000001" customHeight="1" x14ac:dyDescent="0.3">
      <c r="B31" s="51" t="s">
        <v>335</v>
      </c>
      <c r="C31" s="140" t="s">
        <v>314</v>
      </c>
      <c r="D31" s="55">
        <v>400</v>
      </c>
      <c r="E31" s="50" t="s">
        <v>36</v>
      </c>
      <c r="F31" s="54">
        <v>28</v>
      </c>
      <c r="G31" s="64">
        <f>F31*D31</f>
        <v>11200</v>
      </c>
      <c r="H31" s="138"/>
      <c r="I31" s="181">
        <v>5</v>
      </c>
      <c r="J31" s="177">
        <f>'Plastic pipe 2"'!V17</f>
        <v>5</v>
      </c>
      <c r="K31" s="133">
        <f t="shared" ref="K31:K35" si="17">H31*F31</f>
        <v>0</v>
      </c>
      <c r="L31" s="133">
        <f t="shared" ref="L31:L35" si="18">I31*F31</f>
        <v>140</v>
      </c>
      <c r="M31" s="133">
        <f t="shared" ref="M31:M35" si="19">J31*F31</f>
        <v>140</v>
      </c>
      <c r="N31" s="52"/>
      <c r="O31" s="149">
        <f t="shared" ref="O31:O35" si="20">H31+I31-J31</f>
        <v>0</v>
      </c>
    </row>
    <row r="32" spans="2:15" s="5" customFormat="1" ht="20.100000000000001" customHeight="1" x14ac:dyDescent="0.3">
      <c r="B32" s="51" t="s">
        <v>336</v>
      </c>
      <c r="C32" s="140" t="s">
        <v>316</v>
      </c>
      <c r="D32" s="55">
        <v>400</v>
      </c>
      <c r="E32" s="50" t="s">
        <v>36</v>
      </c>
      <c r="F32" s="54">
        <v>30</v>
      </c>
      <c r="G32" s="64">
        <f>F32*D32</f>
        <v>12000</v>
      </c>
      <c r="H32" s="138">
        <v>65</v>
      </c>
      <c r="I32" s="181">
        <v>97</v>
      </c>
      <c r="J32" s="177">
        <f>'Plastic pipe 3"'!V56</f>
        <v>162</v>
      </c>
      <c r="K32" s="133">
        <f t="shared" si="17"/>
        <v>1950</v>
      </c>
      <c r="L32" s="133">
        <f t="shared" si="18"/>
        <v>2910</v>
      </c>
      <c r="M32" s="133">
        <f t="shared" si="19"/>
        <v>4860</v>
      </c>
      <c r="N32" s="52"/>
      <c r="O32" s="149">
        <f t="shared" si="20"/>
        <v>0</v>
      </c>
    </row>
    <row r="33" spans="2:17" s="5" customFormat="1" ht="20.100000000000001" customHeight="1" x14ac:dyDescent="0.3">
      <c r="B33" s="51" t="s">
        <v>337</v>
      </c>
      <c r="C33" s="140" t="s">
        <v>318</v>
      </c>
      <c r="D33" s="55">
        <v>400</v>
      </c>
      <c r="E33" s="50" t="s">
        <v>36</v>
      </c>
      <c r="F33" s="54">
        <v>65</v>
      </c>
      <c r="G33" s="64">
        <f>F33*D33</f>
        <v>26000</v>
      </c>
      <c r="H33" s="138">
        <v>1</v>
      </c>
      <c r="I33" s="181">
        <v>18</v>
      </c>
      <c r="J33" s="177">
        <f>'Plastic pipe 4"'!V21</f>
        <v>19</v>
      </c>
      <c r="K33" s="133">
        <f t="shared" si="17"/>
        <v>65</v>
      </c>
      <c r="L33" s="133">
        <f t="shared" si="18"/>
        <v>1170</v>
      </c>
      <c r="M33" s="133">
        <f t="shared" si="19"/>
        <v>1235</v>
      </c>
      <c r="N33" s="52"/>
      <c r="O33" s="149">
        <f t="shared" si="20"/>
        <v>0</v>
      </c>
    </row>
    <row r="34" spans="2:17" s="5" customFormat="1" ht="20.100000000000001" customHeight="1" x14ac:dyDescent="0.3">
      <c r="B34" s="51" t="s">
        <v>338</v>
      </c>
      <c r="C34" s="140" t="s">
        <v>320</v>
      </c>
      <c r="D34" s="55">
        <v>250</v>
      </c>
      <c r="E34" s="50" t="s">
        <v>36</v>
      </c>
      <c r="F34" s="54">
        <v>125</v>
      </c>
      <c r="G34" s="64">
        <f>F34*D34</f>
        <v>31250</v>
      </c>
      <c r="H34" s="138">
        <v>17</v>
      </c>
      <c r="I34" s="181">
        <v>4</v>
      </c>
      <c r="J34" s="177">
        <f>'Plastic pipe 6"'!V32</f>
        <v>21</v>
      </c>
      <c r="K34" s="133">
        <f t="shared" si="17"/>
        <v>2125</v>
      </c>
      <c r="L34" s="133">
        <f t="shared" si="18"/>
        <v>500</v>
      </c>
      <c r="M34" s="133">
        <f t="shared" si="19"/>
        <v>2625</v>
      </c>
      <c r="N34" s="52"/>
      <c r="O34" s="149">
        <f t="shared" si="20"/>
        <v>0</v>
      </c>
    </row>
    <row r="35" spans="2:17" s="5" customFormat="1" ht="20.100000000000001" customHeight="1" x14ac:dyDescent="0.3">
      <c r="B35" s="51" t="s">
        <v>339</v>
      </c>
      <c r="C35" s="140" t="s">
        <v>322</v>
      </c>
      <c r="D35" s="55">
        <v>250</v>
      </c>
      <c r="E35" s="50" t="s">
        <v>36</v>
      </c>
      <c r="F35" s="54">
        <v>250</v>
      </c>
      <c r="G35" s="64">
        <f>F35*D35</f>
        <v>62500</v>
      </c>
      <c r="H35" s="138">
        <v>3</v>
      </c>
      <c r="I35" s="181"/>
      <c r="J35" s="177">
        <f>'Plastic pipe 8" '!V15</f>
        <v>3</v>
      </c>
      <c r="K35" s="133">
        <f t="shared" si="17"/>
        <v>750</v>
      </c>
      <c r="L35" s="133">
        <f t="shared" si="18"/>
        <v>0</v>
      </c>
      <c r="M35" s="133">
        <f t="shared" si="19"/>
        <v>750</v>
      </c>
      <c r="N35" s="52"/>
      <c r="O35" s="149">
        <f t="shared" si="20"/>
        <v>0</v>
      </c>
    </row>
    <row r="36" spans="2:17" s="5" customFormat="1" ht="20.100000000000001" customHeight="1" x14ac:dyDescent="0.3">
      <c r="B36" s="66" t="s">
        <v>204</v>
      </c>
      <c r="C36" s="65" t="s">
        <v>205</v>
      </c>
      <c r="D36" s="55"/>
      <c r="E36" s="53"/>
      <c r="F36" s="54"/>
      <c r="G36" s="75"/>
      <c r="H36" s="170"/>
      <c r="I36" s="181"/>
      <c r="J36" s="142"/>
      <c r="K36" s="170"/>
      <c r="L36" s="171"/>
      <c r="M36" s="171"/>
      <c r="N36" s="52"/>
    </row>
    <row r="37" spans="2:17" s="5" customFormat="1" ht="20.100000000000001" customHeight="1" x14ac:dyDescent="0.3">
      <c r="B37" s="51" t="s">
        <v>206</v>
      </c>
      <c r="C37" s="140" t="s">
        <v>207</v>
      </c>
      <c r="D37" s="55">
        <v>100</v>
      </c>
      <c r="E37" s="50" t="s">
        <v>36</v>
      </c>
      <c r="F37" s="54">
        <v>50</v>
      </c>
      <c r="G37" s="64">
        <f>F37*D37</f>
        <v>5000</v>
      </c>
      <c r="H37" s="133">
        <v>32</v>
      </c>
      <c r="I37" s="181">
        <v>15</v>
      </c>
      <c r="J37" s="143">
        <f>'civil opening'!V43</f>
        <v>47</v>
      </c>
      <c r="K37" s="133">
        <f t="shared" ref="K37:K45" si="21">H37*F37</f>
        <v>1600</v>
      </c>
      <c r="L37" s="133">
        <f t="shared" ref="L37:L45" si="22">I37*F37</f>
        <v>750</v>
      </c>
      <c r="M37" s="133">
        <f t="shared" ref="M37:M45" si="23">J37*F37</f>
        <v>2350</v>
      </c>
      <c r="N37" s="52"/>
      <c r="O37" s="149">
        <f t="shared" ref="O37:O45" si="24">H37+I37-J37</f>
        <v>0</v>
      </c>
    </row>
    <row r="38" spans="2:17" s="5" customFormat="1" ht="20.100000000000001" customHeight="1" x14ac:dyDescent="0.3">
      <c r="B38" s="51" t="s">
        <v>208</v>
      </c>
      <c r="C38" s="140" t="s">
        <v>209</v>
      </c>
      <c r="D38" s="55">
        <v>100</v>
      </c>
      <c r="E38" s="50" t="s">
        <v>36</v>
      </c>
      <c r="F38" s="54">
        <v>95</v>
      </c>
      <c r="G38" s="64">
        <f t="shared" ref="G38:G45" si="25">F38*D38</f>
        <v>9500</v>
      </c>
      <c r="H38" s="133">
        <v>70</v>
      </c>
      <c r="I38" s="181">
        <v>14</v>
      </c>
      <c r="J38" s="143">
        <f>'civil opening'!V99</f>
        <v>84</v>
      </c>
      <c r="K38" s="133">
        <f t="shared" si="21"/>
        <v>6650</v>
      </c>
      <c r="L38" s="133">
        <f t="shared" si="22"/>
        <v>1330</v>
      </c>
      <c r="M38" s="133">
        <f t="shared" si="23"/>
        <v>7980</v>
      </c>
      <c r="N38" s="52"/>
      <c r="O38" s="149">
        <f t="shared" si="24"/>
        <v>0</v>
      </c>
      <c r="Q38" s="149"/>
    </row>
    <row r="39" spans="2:17" s="5" customFormat="1" ht="20.100000000000001" customHeight="1" x14ac:dyDescent="0.3">
      <c r="B39" s="51" t="s">
        <v>210</v>
      </c>
      <c r="C39" s="140" t="s">
        <v>211</v>
      </c>
      <c r="D39" s="55">
        <v>100</v>
      </c>
      <c r="E39" s="50" t="s">
        <v>36</v>
      </c>
      <c r="F39" s="54">
        <v>150</v>
      </c>
      <c r="G39" s="64">
        <f t="shared" si="25"/>
        <v>15000</v>
      </c>
      <c r="H39" s="133">
        <f>K39/F39</f>
        <v>36</v>
      </c>
      <c r="I39" s="181">
        <v>5</v>
      </c>
      <c r="J39" s="143">
        <f>'civil opening'!V136</f>
        <v>41</v>
      </c>
      <c r="K39" s="133">
        <v>5400</v>
      </c>
      <c r="L39" s="133">
        <f t="shared" si="22"/>
        <v>750</v>
      </c>
      <c r="M39" s="133">
        <f t="shared" si="23"/>
        <v>6150</v>
      </c>
      <c r="N39" s="52"/>
      <c r="O39" s="149">
        <f t="shared" si="24"/>
        <v>0</v>
      </c>
      <c r="Q39" s="149"/>
    </row>
    <row r="40" spans="2:17" s="5" customFormat="1" ht="20.100000000000001" customHeight="1" x14ac:dyDescent="0.3">
      <c r="B40" s="51" t="s">
        <v>212</v>
      </c>
      <c r="C40" s="140" t="s">
        <v>213</v>
      </c>
      <c r="D40" s="55">
        <v>100</v>
      </c>
      <c r="E40" s="50" t="s">
        <v>36</v>
      </c>
      <c r="F40" s="54">
        <v>180</v>
      </c>
      <c r="G40" s="64">
        <f t="shared" si="25"/>
        <v>18000</v>
      </c>
      <c r="H40" s="133">
        <f>K40/F40</f>
        <v>31</v>
      </c>
      <c r="I40" s="181">
        <v>15</v>
      </c>
      <c r="J40" s="143">
        <v>46</v>
      </c>
      <c r="K40" s="133">
        <v>5580</v>
      </c>
      <c r="L40" s="133">
        <f t="shared" si="22"/>
        <v>2700</v>
      </c>
      <c r="M40" s="133">
        <f t="shared" si="23"/>
        <v>8280</v>
      </c>
      <c r="N40" s="52"/>
      <c r="O40" s="149">
        <f t="shared" si="24"/>
        <v>0</v>
      </c>
      <c r="Q40" s="149"/>
    </row>
    <row r="41" spans="2:17" s="5" customFormat="1" ht="20.100000000000001" customHeight="1" x14ac:dyDescent="0.3">
      <c r="B41" s="51" t="s">
        <v>214</v>
      </c>
      <c r="C41" s="140" t="s">
        <v>215</v>
      </c>
      <c r="D41" s="55">
        <v>100</v>
      </c>
      <c r="E41" s="50" t="s">
        <v>36</v>
      </c>
      <c r="F41" s="54">
        <v>245</v>
      </c>
      <c r="G41" s="64">
        <f t="shared" si="25"/>
        <v>24500</v>
      </c>
      <c r="H41" s="133">
        <v>3</v>
      </c>
      <c r="I41" s="181">
        <v>4</v>
      </c>
      <c r="J41" s="143">
        <f>'civil opening'!V190</f>
        <v>7</v>
      </c>
      <c r="K41" s="133">
        <f t="shared" si="21"/>
        <v>735</v>
      </c>
      <c r="L41" s="133">
        <f t="shared" si="22"/>
        <v>980</v>
      </c>
      <c r="M41" s="133">
        <f t="shared" si="23"/>
        <v>1715</v>
      </c>
      <c r="N41" s="52"/>
      <c r="O41" s="149">
        <f t="shared" si="24"/>
        <v>0</v>
      </c>
      <c r="Q41" s="149"/>
    </row>
    <row r="42" spans="2:17" s="5" customFormat="1" ht="20.100000000000001" customHeight="1" x14ac:dyDescent="0.3">
      <c r="B42" s="51" t="s">
        <v>216</v>
      </c>
      <c r="C42" s="140" t="s">
        <v>217</v>
      </c>
      <c r="D42" s="55">
        <v>50</v>
      </c>
      <c r="E42" s="50" t="s">
        <v>36</v>
      </c>
      <c r="F42" s="54">
        <v>310</v>
      </c>
      <c r="G42" s="64">
        <f t="shared" si="25"/>
        <v>15500</v>
      </c>
      <c r="H42" s="133">
        <v>27</v>
      </c>
      <c r="I42" s="181">
        <v>6</v>
      </c>
      <c r="J42" s="143">
        <f>'civil opening'!V217</f>
        <v>33</v>
      </c>
      <c r="K42" s="133">
        <f t="shared" si="21"/>
        <v>8370</v>
      </c>
      <c r="L42" s="133">
        <f t="shared" si="22"/>
        <v>1860</v>
      </c>
      <c r="M42" s="133">
        <f t="shared" si="23"/>
        <v>10230</v>
      </c>
      <c r="N42" s="52"/>
      <c r="O42" s="149">
        <f t="shared" si="24"/>
        <v>0</v>
      </c>
    </row>
    <row r="43" spans="2:17" s="5" customFormat="1" ht="20.100000000000001" customHeight="1" x14ac:dyDescent="0.3">
      <c r="B43" s="51" t="s">
        <v>218</v>
      </c>
      <c r="C43" s="140" t="s">
        <v>219</v>
      </c>
      <c r="D43" s="55">
        <v>50</v>
      </c>
      <c r="E43" s="50" t="s">
        <v>36</v>
      </c>
      <c r="F43" s="54">
        <v>340</v>
      </c>
      <c r="G43" s="64">
        <f t="shared" si="25"/>
        <v>17000</v>
      </c>
      <c r="H43" s="133">
        <v>4</v>
      </c>
      <c r="I43" s="181"/>
      <c r="J43" s="143">
        <f>'civil opening'!V233</f>
        <v>4</v>
      </c>
      <c r="K43" s="133">
        <f t="shared" si="21"/>
        <v>1360</v>
      </c>
      <c r="L43" s="133">
        <f t="shared" si="22"/>
        <v>0</v>
      </c>
      <c r="M43" s="133">
        <f t="shared" si="23"/>
        <v>1360</v>
      </c>
      <c r="N43" s="52"/>
      <c r="O43" s="149">
        <f t="shared" si="24"/>
        <v>0</v>
      </c>
    </row>
    <row r="44" spans="2:17" s="5" customFormat="1" ht="20.100000000000001" customHeight="1" x14ac:dyDescent="0.3">
      <c r="B44" s="51" t="s">
        <v>220</v>
      </c>
      <c r="C44" s="140" t="s">
        <v>221</v>
      </c>
      <c r="D44" s="55">
        <v>50</v>
      </c>
      <c r="E44" s="50" t="s">
        <v>36</v>
      </c>
      <c r="F44" s="54">
        <v>400</v>
      </c>
      <c r="G44" s="64">
        <f t="shared" si="25"/>
        <v>20000</v>
      </c>
      <c r="H44" s="133">
        <v>4</v>
      </c>
      <c r="I44" s="181"/>
      <c r="J44" s="143">
        <f>'civil opening'!V245</f>
        <v>4</v>
      </c>
      <c r="K44" s="133">
        <f t="shared" si="21"/>
        <v>1600</v>
      </c>
      <c r="L44" s="133">
        <f t="shared" si="22"/>
        <v>0</v>
      </c>
      <c r="M44" s="133">
        <f t="shared" si="23"/>
        <v>1600</v>
      </c>
      <c r="N44" s="52"/>
      <c r="O44" s="149">
        <f t="shared" si="24"/>
        <v>0</v>
      </c>
    </row>
    <row r="45" spans="2:17" s="5" customFormat="1" ht="20.100000000000001" customHeight="1" x14ac:dyDescent="0.3">
      <c r="B45" s="51" t="s">
        <v>222</v>
      </c>
      <c r="C45" s="140" t="s">
        <v>223</v>
      </c>
      <c r="D45" s="55">
        <v>25</v>
      </c>
      <c r="E45" s="50" t="s">
        <v>224</v>
      </c>
      <c r="F45" s="54">
        <v>450</v>
      </c>
      <c r="G45" s="64">
        <f t="shared" si="25"/>
        <v>11250</v>
      </c>
      <c r="H45" s="133">
        <v>15.711637500000002</v>
      </c>
      <c r="I45" s="181">
        <v>12.376887030000002</v>
      </c>
      <c r="J45" s="143">
        <f>'civil opening'!V264</f>
        <v>28.088524530000004</v>
      </c>
      <c r="K45" s="133">
        <f t="shared" si="21"/>
        <v>7070.2368750000005</v>
      </c>
      <c r="L45" s="133">
        <f t="shared" si="22"/>
        <v>5569.5991635000009</v>
      </c>
      <c r="M45" s="133">
        <f t="shared" si="23"/>
        <v>12639.836038500001</v>
      </c>
      <c r="N45" s="52"/>
      <c r="O45" s="149">
        <f t="shared" si="24"/>
        <v>0</v>
      </c>
    </row>
    <row r="46" spans="2:17" s="5" customFormat="1" ht="20.100000000000001" customHeight="1" x14ac:dyDescent="0.3">
      <c r="B46" s="66" t="s">
        <v>340</v>
      </c>
      <c r="C46" s="65" t="s">
        <v>341</v>
      </c>
      <c r="D46" s="55"/>
      <c r="E46" s="53"/>
      <c r="F46" s="54"/>
      <c r="G46" s="75"/>
      <c r="H46" s="138"/>
      <c r="I46" s="181"/>
      <c r="J46" s="178"/>
      <c r="K46" s="138"/>
      <c r="L46" s="133"/>
      <c r="M46" s="133"/>
      <c r="N46" s="52"/>
      <c r="O46" s="149"/>
    </row>
    <row r="47" spans="2:17" s="5" customFormat="1" ht="20.100000000000001" customHeight="1" x14ac:dyDescent="0.3">
      <c r="B47" s="51" t="s">
        <v>342</v>
      </c>
      <c r="C47" s="140" t="s">
        <v>207</v>
      </c>
      <c r="D47" s="55">
        <v>100</v>
      </c>
      <c r="E47" s="50" t="s">
        <v>36</v>
      </c>
      <c r="F47" s="54">
        <v>32</v>
      </c>
      <c r="G47" s="64">
        <f>F47*D47</f>
        <v>3200</v>
      </c>
      <c r="H47" s="138"/>
      <c r="I47" s="181"/>
      <c r="J47" s="178">
        <f>duct!V11</f>
        <v>0</v>
      </c>
      <c r="K47" s="133">
        <f>H47*F47</f>
        <v>0</v>
      </c>
      <c r="L47" s="133">
        <f>I47*F47</f>
        <v>0</v>
      </c>
      <c r="M47" s="133">
        <f>J47*F47</f>
        <v>0</v>
      </c>
      <c r="N47" s="52"/>
      <c r="O47" s="149">
        <f t="shared" ref="O47:O57" si="26">H47+I47-J47</f>
        <v>0</v>
      </c>
    </row>
    <row r="48" spans="2:17" s="5" customFormat="1" ht="20.100000000000001" customHeight="1" x14ac:dyDescent="0.3">
      <c r="B48" s="51" t="s">
        <v>343</v>
      </c>
      <c r="C48" s="140" t="s">
        <v>209</v>
      </c>
      <c r="D48" s="55">
        <v>100</v>
      </c>
      <c r="E48" s="50" t="s">
        <v>36</v>
      </c>
      <c r="F48" s="54">
        <v>46</v>
      </c>
      <c r="G48" s="64">
        <f t="shared" ref="G48:G57" si="27">F48*D48</f>
        <v>4600</v>
      </c>
      <c r="H48" s="138">
        <v>4</v>
      </c>
      <c r="I48" s="181">
        <v>12</v>
      </c>
      <c r="J48" s="178">
        <f>duct!V26</f>
        <v>16</v>
      </c>
      <c r="K48" s="133">
        <f t="shared" ref="K48:K57" si="28">H48*F48</f>
        <v>184</v>
      </c>
      <c r="L48" s="133">
        <f t="shared" ref="L48:L57" si="29">I48*F48</f>
        <v>552</v>
      </c>
      <c r="M48" s="133">
        <f t="shared" ref="M48:M57" si="30">J48*F48</f>
        <v>736</v>
      </c>
      <c r="N48" s="52"/>
      <c r="O48" s="149">
        <f t="shared" si="26"/>
        <v>0</v>
      </c>
    </row>
    <row r="49" spans="2:15" s="5" customFormat="1" ht="20.100000000000001" customHeight="1" x14ac:dyDescent="0.3">
      <c r="B49" s="51" t="s">
        <v>344</v>
      </c>
      <c r="C49" s="140" t="s">
        <v>345</v>
      </c>
      <c r="D49" s="55">
        <v>100</v>
      </c>
      <c r="E49" s="50" t="s">
        <v>36</v>
      </c>
      <c r="F49" s="54">
        <v>51</v>
      </c>
      <c r="G49" s="64">
        <f t="shared" si="27"/>
        <v>5100</v>
      </c>
      <c r="H49" s="138">
        <v>1</v>
      </c>
      <c r="I49" s="181">
        <v>3</v>
      </c>
      <c r="J49" s="178">
        <f>duct!V37</f>
        <v>4</v>
      </c>
      <c r="K49" s="133">
        <f t="shared" si="28"/>
        <v>51</v>
      </c>
      <c r="L49" s="133">
        <f t="shared" si="29"/>
        <v>153</v>
      </c>
      <c r="M49" s="133">
        <f t="shared" si="30"/>
        <v>204</v>
      </c>
      <c r="N49" s="52"/>
      <c r="O49" s="149">
        <f t="shared" si="26"/>
        <v>0</v>
      </c>
    </row>
    <row r="50" spans="2:15" s="5" customFormat="1" ht="20.100000000000001" customHeight="1" x14ac:dyDescent="0.3">
      <c r="B50" s="51" t="s">
        <v>346</v>
      </c>
      <c r="C50" s="140" t="s">
        <v>347</v>
      </c>
      <c r="D50" s="55">
        <v>100</v>
      </c>
      <c r="E50" s="50" t="s">
        <v>36</v>
      </c>
      <c r="F50" s="54">
        <v>64</v>
      </c>
      <c r="G50" s="64">
        <f t="shared" si="27"/>
        <v>6400</v>
      </c>
      <c r="H50" s="138">
        <v>0</v>
      </c>
      <c r="I50" s="181">
        <v>2</v>
      </c>
      <c r="J50" s="178">
        <f>duct!V47</f>
        <v>2</v>
      </c>
      <c r="K50" s="133">
        <f t="shared" si="28"/>
        <v>0</v>
      </c>
      <c r="L50" s="133">
        <f t="shared" si="29"/>
        <v>128</v>
      </c>
      <c r="M50" s="133">
        <f t="shared" si="30"/>
        <v>128</v>
      </c>
      <c r="N50" s="52"/>
      <c r="O50" s="149">
        <f t="shared" si="26"/>
        <v>0</v>
      </c>
    </row>
    <row r="51" spans="2:15" s="5" customFormat="1" ht="20.100000000000001" customHeight="1" x14ac:dyDescent="0.3">
      <c r="B51" s="51" t="s">
        <v>348</v>
      </c>
      <c r="C51" s="140" t="s">
        <v>349</v>
      </c>
      <c r="D51" s="55">
        <v>100</v>
      </c>
      <c r="E51" s="50" t="s">
        <v>36</v>
      </c>
      <c r="F51" s="54">
        <v>74</v>
      </c>
      <c r="G51" s="64">
        <f t="shared" si="27"/>
        <v>7400</v>
      </c>
      <c r="H51" s="138">
        <v>0</v>
      </c>
      <c r="I51" s="181"/>
      <c r="J51" s="178">
        <f>duct!V53</f>
        <v>0</v>
      </c>
      <c r="K51" s="133">
        <f t="shared" si="28"/>
        <v>0</v>
      </c>
      <c r="L51" s="133">
        <f t="shared" si="29"/>
        <v>0</v>
      </c>
      <c r="M51" s="133">
        <f t="shared" si="30"/>
        <v>0</v>
      </c>
      <c r="N51" s="52"/>
      <c r="O51" s="149">
        <f t="shared" si="26"/>
        <v>0</v>
      </c>
    </row>
    <row r="52" spans="2:15" s="5" customFormat="1" ht="20.100000000000001" customHeight="1" x14ac:dyDescent="0.3">
      <c r="B52" s="51" t="s">
        <v>350</v>
      </c>
      <c r="C52" s="140" t="s">
        <v>217</v>
      </c>
      <c r="D52" s="55">
        <v>100</v>
      </c>
      <c r="E52" s="50" t="s">
        <v>36</v>
      </c>
      <c r="F52" s="54">
        <v>82</v>
      </c>
      <c r="G52" s="64">
        <f t="shared" si="27"/>
        <v>8200</v>
      </c>
      <c r="H52" s="138">
        <v>0</v>
      </c>
      <c r="I52" s="181"/>
      <c r="J52" s="178">
        <f>duct!V59</f>
        <v>0</v>
      </c>
      <c r="K52" s="133">
        <f t="shared" si="28"/>
        <v>0</v>
      </c>
      <c r="L52" s="133">
        <f t="shared" si="29"/>
        <v>0</v>
      </c>
      <c r="M52" s="133">
        <f t="shared" si="30"/>
        <v>0</v>
      </c>
      <c r="N52" s="52"/>
      <c r="O52" s="149">
        <f t="shared" si="26"/>
        <v>0</v>
      </c>
    </row>
    <row r="53" spans="2:15" s="5" customFormat="1" ht="20.100000000000001" customHeight="1" x14ac:dyDescent="0.3">
      <c r="B53" s="51" t="s">
        <v>351</v>
      </c>
      <c r="C53" s="140" t="s">
        <v>352</v>
      </c>
      <c r="D53" s="55">
        <v>100</v>
      </c>
      <c r="E53" s="50" t="s">
        <v>36</v>
      </c>
      <c r="F53" s="54">
        <v>88</v>
      </c>
      <c r="G53" s="64">
        <f t="shared" si="27"/>
        <v>8800</v>
      </c>
      <c r="H53" s="138">
        <v>0</v>
      </c>
      <c r="I53" s="181"/>
      <c r="J53" s="178">
        <f>duct!V65</f>
        <v>0</v>
      </c>
      <c r="K53" s="133">
        <f t="shared" si="28"/>
        <v>0</v>
      </c>
      <c r="L53" s="133">
        <f t="shared" si="29"/>
        <v>0</v>
      </c>
      <c r="M53" s="133">
        <f t="shared" si="30"/>
        <v>0</v>
      </c>
      <c r="N53" s="52"/>
      <c r="O53" s="149">
        <f t="shared" si="26"/>
        <v>0</v>
      </c>
    </row>
    <row r="54" spans="2:15" s="5" customFormat="1" ht="20.100000000000001" customHeight="1" x14ac:dyDescent="0.3">
      <c r="B54" s="51" t="s">
        <v>353</v>
      </c>
      <c r="C54" s="140" t="s">
        <v>354</v>
      </c>
      <c r="D54" s="55">
        <v>50</v>
      </c>
      <c r="E54" s="50" t="s">
        <v>36</v>
      </c>
      <c r="F54" s="54">
        <v>98</v>
      </c>
      <c r="G54" s="64">
        <f t="shared" si="27"/>
        <v>4900</v>
      </c>
      <c r="H54" s="138">
        <v>0</v>
      </c>
      <c r="I54" s="181"/>
      <c r="J54" s="178">
        <f>duct!V71</f>
        <v>0</v>
      </c>
      <c r="K54" s="133">
        <f t="shared" si="28"/>
        <v>0</v>
      </c>
      <c r="L54" s="133">
        <f t="shared" si="29"/>
        <v>0</v>
      </c>
      <c r="M54" s="133">
        <f t="shared" si="30"/>
        <v>0</v>
      </c>
      <c r="N54" s="52"/>
      <c r="O54" s="149">
        <f t="shared" si="26"/>
        <v>0</v>
      </c>
    </row>
    <row r="55" spans="2:15" s="5" customFormat="1" ht="20.100000000000001" customHeight="1" x14ac:dyDescent="0.3">
      <c r="B55" s="51" t="s">
        <v>355</v>
      </c>
      <c r="C55" s="140" t="s">
        <v>221</v>
      </c>
      <c r="D55" s="55">
        <v>50</v>
      </c>
      <c r="E55" s="50" t="s">
        <v>36</v>
      </c>
      <c r="F55" s="54">
        <v>103</v>
      </c>
      <c r="G55" s="64">
        <f t="shared" si="27"/>
        <v>5150</v>
      </c>
      <c r="H55" s="138">
        <v>0</v>
      </c>
      <c r="I55" s="181"/>
      <c r="J55" s="178">
        <f>duct!V77</f>
        <v>0</v>
      </c>
      <c r="K55" s="133">
        <f t="shared" si="28"/>
        <v>0</v>
      </c>
      <c r="L55" s="133">
        <f t="shared" si="29"/>
        <v>0</v>
      </c>
      <c r="M55" s="133">
        <f t="shared" si="30"/>
        <v>0</v>
      </c>
      <c r="N55" s="52"/>
      <c r="O55" s="149">
        <f t="shared" si="26"/>
        <v>0</v>
      </c>
    </row>
    <row r="56" spans="2:15" s="5" customFormat="1" ht="20.100000000000001" customHeight="1" x14ac:dyDescent="0.3">
      <c r="B56" s="51" t="s">
        <v>356</v>
      </c>
      <c r="C56" s="140" t="s">
        <v>357</v>
      </c>
      <c r="D56" s="55">
        <v>25</v>
      </c>
      <c r="E56" s="50" t="s">
        <v>36</v>
      </c>
      <c r="F56" s="54">
        <v>110</v>
      </c>
      <c r="G56" s="64">
        <f t="shared" si="27"/>
        <v>2750</v>
      </c>
      <c r="H56" s="138"/>
      <c r="I56" s="181"/>
      <c r="J56" s="178">
        <f>duct!V83</f>
        <v>0</v>
      </c>
      <c r="K56" s="133">
        <f t="shared" si="28"/>
        <v>0</v>
      </c>
      <c r="L56" s="133">
        <f t="shared" si="29"/>
        <v>0</v>
      </c>
      <c r="M56" s="133">
        <f t="shared" si="30"/>
        <v>0</v>
      </c>
      <c r="N56" s="52"/>
      <c r="O56" s="149">
        <f t="shared" si="26"/>
        <v>0</v>
      </c>
    </row>
    <row r="57" spans="2:15" s="5" customFormat="1" ht="20.100000000000001" customHeight="1" x14ac:dyDescent="0.3">
      <c r="B57" s="51" t="s">
        <v>358</v>
      </c>
      <c r="C57" s="140" t="s">
        <v>223</v>
      </c>
      <c r="D57" s="55">
        <v>25</v>
      </c>
      <c r="E57" s="50" t="s">
        <v>224</v>
      </c>
      <c r="F57" s="54">
        <v>116</v>
      </c>
      <c r="G57" s="64">
        <f t="shared" si="27"/>
        <v>2900</v>
      </c>
      <c r="H57" s="138"/>
      <c r="I57" s="181"/>
      <c r="J57" s="178">
        <f>duct!V89</f>
        <v>0</v>
      </c>
      <c r="K57" s="133">
        <f t="shared" si="28"/>
        <v>0</v>
      </c>
      <c r="L57" s="133">
        <f t="shared" si="29"/>
        <v>0</v>
      </c>
      <c r="M57" s="133">
        <f t="shared" si="30"/>
        <v>0</v>
      </c>
      <c r="N57" s="52"/>
      <c r="O57" s="149">
        <f t="shared" si="26"/>
        <v>0</v>
      </c>
    </row>
    <row r="58" spans="2:15" s="5" customFormat="1" ht="20.100000000000001" customHeight="1" x14ac:dyDescent="0.3">
      <c r="B58" s="51"/>
      <c r="C58" s="140"/>
      <c r="D58" s="55"/>
      <c r="E58" s="50"/>
      <c r="F58" s="54"/>
      <c r="G58" s="64"/>
      <c r="H58" s="138"/>
      <c r="I58" s="181"/>
      <c r="J58" s="178"/>
      <c r="K58" s="138"/>
      <c r="L58" s="133"/>
      <c r="M58" s="133"/>
      <c r="N58" s="52"/>
      <c r="O58" s="149"/>
    </row>
    <row r="59" spans="2:15" s="5" customFormat="1" ht="20.100000000000001" customHeight="1" x14ac:dyDescent="0.3">
      <c r="B59" s="66" t="s">
        <v>225</v>
      </c>
      <c r="C59" s="65" t="s">
        <v>226</v>
      </c>
      <c r="D59" s="55"/>
      <c r="E59" s="53"/>
      <c r="F59" s="54"/>
      <c r="G59" s="75"/>
      <c r="H59" s="170"/>
      <c r="I59" s="181"/>
      <c r="J59" s="142"/>
      <c r="K59" s="170"/>
      <c r="L59" s="171"/>
      <c r="M59" s="171"/>
      <c r="N59" s="52"/>
    </row>
    <row r="60" spans="2:15" s="5" customFormat="1" ht="20.100000000000001" customHeight="1" x14ac:dyDescent="0.3">
      <c r="B60" s="51" t="s">
        <v>227</v>
      </c>
      <c r="C60" s="140" t="s">
        <v>223</v>
      </c>
      <c r="D60" s="55">
        <v>50</v>
      </c>
      <c r="E60" s="50" t="s">
        <v>224</v>
      </c>
      <c r="F60" s="54">
        <v>680</v>
      </c>
      <c r="G60" s="64">
        <f>F60*D60</f>
        <v>34000</v>
      </c>
      <c r="H60" s="133">
        <f>K60/F60</f>
        <v>24.874999999999993</v>
      </c>
      <c r="I60" s="181"/>
      <c r="J60" s="143">
        <v>24.874999999999993</v>
      </c>
      <c r="K60" s="133">
        <v>16914.999999999996</v>
      </c>
      <c r="L60" s="133">
        <f>I60*F60</f>
        <v>0</v>
      </c>
      <c r="M60" s="133">
        <f>J60*F60</f>
        <v>16914.999999999996</v>
      </c>
      <c r="N60" s="52"/>
      <c r="O60" s="149">
        <f>H60+I60-J60</f>
        <v>0</v>
      </c>
    </row>
    <row r="61" spans="2:15" s="5" customFormat="1" ht="20.100000000000001" customHeight="1" x14ac:dyDescent="0.3">
      <c r="B61" s="51"/>
      <c r="C61" s="140"/>
      <c r="D61" s="55"/>
      <c r="E61" s="50"/>
      <c r="F61" s="54"/>
      <c r="G61" s="64"/>
      <c r="H61" s="138"/>
      <c r="I61" s="181"/>
      <c r="J61" s="108"/>
      <c r="K61" s="138"/>
      <c r="L61" s="133"/>
      <c r="M61" s="133"/>
      <c r="N61" s="52"/>
    </row>
    <row r="62" spans="2:15" s="5" customFormat="1" ht="20.100000000000001" customHeight="1" x14ac:dyDescent="0.3">
      <c r="B62" s="51"/>
      <c r="C62" s="140"/>
      <c r="D62" s="55"/>
      <c r="E62" s="50"/>
      <c r="F62" s="54"/>
      <c r="G62" s="64"/>
      <c r="H62" s="138"/>
      <c r="I62" s="181"/>
      <c r="J62" s="108"/>
      <c r="K62" s="138"/>
      <c r="L62" s="133"/>
      <c r="M62" s="133"/>
      <c r="N62" s="52"/>
    </row>
    <row r="63" spans="2:15" s="5" customFormat="1" ht="20.100000000000001" customHeight="1" x14ac:dyDescent="0.3">
      <c r="B63" s="51"/>
      <c r="C63" s="140"/>
      <c r="D63" s="55"/>
      <c r="E63" s="50"/>
      <c r="F63" s="54"/>
      <c r="G63" s="64"/>
      <c r="H63" s="138"/>
      <c r="I63" s="181"/>
      <c r="J63" s="108"/>
      <c r="K63" s="138"/>
      <c r="L63" s="133"/>
      <c r="M63" s="133"/>
      <c r="N63" s="52"/>
    </row>
    <row r="64" spans="2:15" s="5" customFormat="1" ht="6.75" customHeight="1" x14ac:dyDescent="0.3">
      <c r="B64" s="51"/>
      <c r="C64" s="140"/>
      <c r="D64" s="55"/>
      <c r="E64" s="50"/>
      <c r="F64" s="54"/>
      <c r="G64" s="64"/>
      <c r="H64" s="138"/>
      <c r="I64" s="108"/>
      <c r="J64" s="108"/>
      <c r="K64" s="138"/>
      <c r="L64" s="134"/>
      <c r="M64" s="134"/>
      <c r="N64" s="52"/>
    </row>
    <row r="65" spans="2:14" s="8" customFormat="1" ht="20.100000000000001" customHeight="1" x14ac:dyDescent="0.3">
      <c r="B65" s="22"/>
      <c r="C65" s="197" t="s">
        <v>50</v>
      </c>
      <c r="D65" s="197"/>
      <c r="E65" s="197"/>
      <c r="F65" s="197"/>
      <c r="G65" s="74">
        <f t="shared" ref="G65:M65" si="31">SUM(G6:G64)</f>
        <v>441760</v>
      </c>
      <c r="H65" s="144">
        <f t="shared" si="31"/>
        <v>2781.2366375000001</v>
      </c>
      <c r="I65" s="144">
        <f t="shared" si="31"/>
        <v>617.59688703000006</v>
      </c>
      <c r="J65" s="144">
        <f t="shared" si="31"/>
        <v>3398.8335245300009</v>
      </c>
      <c r="K65" s="144">
        <f t="shared" si="31"/>
        <v>95207.336875000008</v>
      </c>
      <c r="L65" s="145">
        <f t="shared" si="31"/>
        <v>25541.679163500005</v>
      </c>
      <c r="M65" s="145">
        <f t="shared" si="31"/>
        <v>120749.01603850001</v>
      </c>
      <c r="N65" s="23"/>
    </row>
    <row r="66" spans="2:14" s="10" customFormat="1" ht="6.45" customHeight="1" x14ac:dyDescent="0.3">
      <c r="B66" s="73"/>
      <c r="C66" s="141"/>
      <c r="D66" s="69"/>
      <c r="E66" s="70"/>
      <c r="F66" s="71"/>
      <c r="G66" s="71"/>
      <c r="H66" s="71"/>
      <c r="I66" s="71"/>
      <c r="J66" s="71"/>
      <c r="K66" s="71"/>
      <c r="L66" s="71"/>
      <c r="M66" s="71"/>
      <c r="N66" s="72"/>
    </row>
    <row r="68" spans="2:14" x14ac:dyDescent="0.3">
      <c r="K68" s="38"/>
      <c r="L68" s="38"/>
      <c r="M68" s="38"/>
    </row>
    <row r="70" spans="2:14" x14ac:dyDescent="0.3">
      <c r="K70" s="37"/>
    </row>
  </sheetData>
  <autoFilter ref="B5:N65"/>
  <mergeCells count="3">
    <mergeCell ref="K4:M4"/>
    <mergeCell ref="H4:J4"/>
    <mergeCell ref="C65:F65"/>
  </mergeCells>
  <phoneticPr fontId="12" type="noConversion"/>
  <printOptions horizontalCentered="1" verticalCentered="1"/>
  <pageMargins left="0" right="0" top="0" bottom="0.4" header="0.15" footer="0.35"/>
  <pageSetup paperSize="9" scale="60" orientation="portrait" r:id="rId1"/>
  <headerFooter>
    <oddFooter>&amp;CPage 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zoomScale="70" zoomScaleNormal="70" workbookViewId="0">
      <selection activeCell="P11" sqref="P11"/>
    </sheetView>
  </sheetViews>
  <sheetFormatPr defaultRowHeight="18" customHeight="1" x14ac:dyDescent="0.3"/>
  <cols>
    <col min="1" max="1" width="5.6640625" customWidth="1"/>
    <col min="2" max="2" width="16.6640625" hidden="1" customWidth="1"/>
    <col min="3" max="3" width="12.44140625" customWidth="1"/>
    <col min="4" max="4" width="22" customWidth="1"/>
    <col min="5" max="5" width="19" customWidth="1"/>
    <col min="6" max="6" width="30.88671875" customWidth="1"/>
    <col min="7" max="10" width="8.6640625" customWidth="1"/>
    <col min="11" max="11" width="15.5546875" customWidth="1"/>
    <col min="12" max="12" width="8.6640625" customWidth="1"/>
    <col min="13" max="13" width="21.44140625" customWidth="1"/>
    <col min="14" max="14" width="10.5546875" customWidth="1"/>
    <col min="15" max="15" width="13.44140625" customWidth="1"/>
    <col min="16" max="16" width="13.44140625" style="78" customWidth="1"/>
    <col min="17" max="17" width="17.33203125" customWidth="1"/>
    <col min="18" max="18" width="15.5546875" customWidth="1"/>
  </cols>
  <sheetData>
    <row r="1" spans="1:18" ht="18" customHeight="1" x14ac:dyDescent="0.35">
      <c r="A1" s="79" t="s">
        <v>53</v>
      </c>
      <c r="B1" s="79"/>
      <c r="C1" s="112"/>
      <c r="D1" s="112"/>
      <c r="E1" s="80" t="s">
        <v>54</v>
      </c>
      <c r="G1" s="113"/>
      <c r="H1" s="82"/>
      <c r="I1" s="79"/>
      <c r="J1" s="114"/>
      <c r="K1" s="115"/>
      <c r="L1" s="114"/>
      <c r="M1" s="79"/>
      <c r="N1" s="112"/>
      <c r="O1" s="116"/>
      <c r="P1" s="116"/>
      <c r="Q1" s="79"/>
      <c r="R1" s="117"/>
    </row>
    <row r="2" spans="1:18" ht="18" customHeight="1" x14ac:dyDescent="0.35">
      <c r="A2" s="79" t="s">
        <v>55</v>
      </c>
      <c r="B2" s="79"/>
      <c r="C2" s="112"/>
      <c r="D2" s="112"/>
      <c r="E2" s="80" t="s">
        <v>56</v>
      </c>
      <c r="G2" s="113"/>
      <c r="H2" s="82"/>
      <c r="I2" s="79"/>
      <c r="J2" s="114"/>
      <c r="K2" s="115"/>
      <c r="L2" s="114"/>
      <c r="M2" s="79"/>
      <c r="N2" s="112"/>
      <c r="O2" s="116"/>
      <c r="P2" s="116"/>
      <c r="Q2" s="79"/>
      <c r="R2" s="117"/>
    </row>
    <row r="3" spans="1:18" ht="18" customHeight="1" x14ac:dyDescent="0.35">
      <c r="A3" s="79" t="s">
        <v>87</v>
      </c>
      <c r="B3" s="79"/>
      <c r="C3" s="112"/>
      <c r="D3" s="112"/>
      <c r="E3" s="85" t="s">
        <v>57</v>
      </c>
      <c r="G3" s="113"/>
      <c r="H3" s="82"/>
      <c r="I3" s="79"/>
      <c r="J3" s="114"/>
      <c r="K3" s="115"/>
      <c r="L3" s="114"/>
      <c r="M3" s="79"/>
      <c r="N3" s="112"/>
      <c r="O3" s="116"/>
      <c r="P3" s="116"/>
      <c r="Q3" s="79"/>
      <c r="R3" s="117"/>
    </row>
    <row r="4" spans="1:18" ht="18" customHeight="1" x14ac:dyDescent="0.35">
      <c r="A4" s="79"/>
      <c r="B4" s="79"/>
      <c r="C4" s="112"/>
      <c r="D4" s="112"/>
      <c r="E4" s="118"/>
      <c r="F4" s="79"/>
      <c r="G4" s="82"/>
      <c r="H4" s="82"/>
      <c r="I4" s="82"/>
      <c r="J4" s="114"/>
      <c r="K4" s="115"/>
      <c r="L4" s="114"/>
      <c r="M4" s="79"/>
      <c r="N4" s="112"/>
      <c r="O4" s="116"/>
      <c r="P4" s="116"/>
      <c r="Q4" s="79"/>
      <c r="R4" s="117"/>
    </row>
    <row r="5" spans="1:18" ht="18" customHeight="1" x14ac:dyDescent="0.35">
      <c r="A5" s="86"/>
      <c r="B5" s="86"/>
      <c r="C5" s="119"/>
      <c r="D5" s="119"/>
      <c r="E5" s="87"/>
      <c r="F5" s="120"/>
      <c r="G5" s="82"/>
      <c r="H5" s="82"/>
      <c r="I5" s="82"/>
      <c r="J5" s="114"/>
      <c r="K5" s="115"/>
      <c r="L5" s="114"/>
      <c r="M5" s="79"/>
      <c r="N5" s="112"/>
      <c r="O5" s="116"/>
      <c r="P5" s="116"/>
      <c r="Q5" s="79"/>
      <c r="R5" s="117"/>
    </row>
    <row r="6" spans="1:18" ht="18" customHeight="1" x14ac:dyDescent="0.4">
      <c r="A6" s="198" t="s">
        <v>88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12"/>
      <c r="O6" s="116"/>
      <c r="P6" s="116"/>
      <c r="Q6" s="79"/>
      <c r="R6" s="117"/>
    </row>
    <row r="7" spans="1:18" ht="18" customHeight="1" thickBot="1" x14ac:dyDescent="0.35">
      <c r="A7" s="45"/>
      <c r="B7" s="45"/>
      <c r="C7" s="45"/>
      <c r="D7" s="45"/>
      <c r="E7" s="81"/>
      <c r="F7" s="12"/>
      <c r="G7" s="89"/>
      <c r="H7" s="89"/>
      <c r="J7" s="83"/>
      <c r="K7" s="84"/>
      <c r="L7" s="83"/>
      <c r="N7" s="45"/>
      <c r="O7" s="116"/>
      <c r="P7" s="116"/>
      <c r="R7" s="106"/>
    </row>
    <row r="8" spans="1:18" ht="45.6" customHeight="1" thickBot="1" x14ac:dyDescent="0.35">
      <c r="A8" s="121" t="s">
        <v>36</v>
      </c>
      <c r="B8" s="121" t="s">
        <v>127</v>
      </c>
      <c r="C8" s="90" t="s">
        <v>58</v>
      </c>
      <c r="D8" s="91" t="s">
        <v>59</v>
      </c>
      <c r="E8" s="122" t="s">
        <v>60</v>
      </c>
      <c r="F8" s="121" t="s">
        <v>89</v>
      </c>
      <c r="G8" s="199" t="s">
        <v>90</v>
      </c>
      <c r="H8" s="200"/>
      <c r="I8" s="201"/>
      <c r="J8" s="123" t="s">
        <v>61</v>
      </c>
      <c r="K8" s="124" t="s">
        <v>62</v>
      </c>
      <c r="L8" s="125" t="s">
        <v>63</v>
      </c>
      <c r="M8" s="92" t="s">
        <v>64</v>
      </c>
      <c r="N8" s="93"/>
      <c r="O8" s="126"/>
      <c r="P8" s="94" t="s">
        <v>65</v>
      </c>
      <c r="Q8" s="95" t="s">
        <v>66</v>
      </c>
      <c r="R8" s="78" t="s">
        <v>4</v>
      </c>
    </row>
    <row r="9" spans="1:18" ht="18" customHeight="1" x14ac:dyDescent="0.3">
      <c r="A9" s="45"/>
      <c r="B9" s="45"/>
      <c r="C9" s="45"/>
      <c r="D9" s="45"/>
      <c r="E9" s="81"/>
      <c r="F9" s="12"/>
      <c r="G9" s="89"/>
      <c r="H9" s="89"/>
      <c r="J9" s="83"/>
      <c r="K9" s="84"/>
      <c r="L9" s="83"/>
      <c r="N9" s="45"/>
      <c r="O9" s="116"/>
      <c r="P9" s="116"/>
    </row>
    <row r="10" spans="1:18" ht="18" customHeight="1" x14ac:dyDescent="0.3">
      <c r="A10" s="99">
        <v>1</v>
      </c>
      <c r="B10" s="148" t="s">
        <v>94</v>
      </c>
      <c r="C10" s="96" t="s">
        <v>70</v>
      </c>
      <c r="D10" s="96" t="s">
        <v>91</v>
      </c>
      <c r="E10" s="97" t="s">
        <v>71</v>
      </c>
      <c r="F10" s="97" t="s">
        <v>92</v>
      </c>
      <c r="G10" s="98">
        <v>0.02</v>
      </c>
      <c r="H10" s="98">
        <v>35</v>
      </c>
      <c r="I10" s="129" t="s">
        <v>93</v>
      </c>
      <c r="J10" s="130">
        <v>2</v>
      </c>
      <c r="K10" s="100">
        <v>14</v>
      </c>
      <c r="L10" s="130">
        <v>1</v>
      </c>
      <c r="M10" s="131">
        <v>980</v>
      </c>
      <c r="N10" s="127">
        <v>20</v>
      </c>
      <c r="O10" s="101" t="s">
        <v>94</v>
      </c>
      <c r="P10" s="78" t="s">
        <v>67</v>
      </c>
      <c r="Q10" s="106">
        <v>70</v>
      </c>
      <c r="R10" s="106"/>
    </row>
    <row r="11" spans="1:18" ht="18" customHeight="1" x14ac:dyDescent="0.3">
      <c r="A11" s="99">
        <v>2</v>
      </c>
      <c r="B11" s="148" t="s">
        <v>94</v>
      </c>
      <c r="C11" s="96" t="s">
        <v>70</v>
      </c>
      <c r="D11" s="96" t="s">
        <v>91</v>
      </c>
      <c r="E11" s="97" t="s">
        <v>71</v>
      </c>
      <c r="F11" s="97" t="s">
        <v>92</v>
      </c>
      <c r="G11" s="98">
        <v>0.02</v>
      </c>
      <c r="H11" s="98">
        <v>4</v>
      </c>
      <c r="I11" s="129" t="s">
        <v>93</v>
      </c>
      <c r="J11" s="130">
        <v>2</v>
      </c>
      <c r="K11" s="100">
        <v>14</v>
      </c>
      <c r="L11" s="130">
        <v>3</v>
      </c>
      <c r="M11" s="131">
        <v>336</v>
      </c>
      <c r="N11" s="127">
        <v>20</v>
      </c>
      <c r="O11" s="101"/>
      <c r="P11" s="78" t="s">
        <v>67</v>
      </c>
      <c r="Q11" s="106">
        <v>24</v>
      </c>
      <c r="R11" s="106"/>
    </row>
    <row r="12" spans="1:18" ht="18" customHeight="1" x14ac:dyDescent="0.3">
      <c r="A12" s="99">
        <v>3</v>
      </c>
      <c r="B12" s="148" t="s">
        <v>94</v>
      </c>
      <c r="C12" s="96" t="s">
        <v>70</v>
      </c>
      <c r="D12" s="96" t="s">
        <v>91</v>
      </c>
      <c r="E12" s="97" t="s">
        <v>75</v>
      </c>
      <c r="F12" s="97" t="s">
        <v>92</v>
      </c>
      <c r="G12" s="98">
        <v>0.02</v>
      </c>
      <c r="H12" s="98">
        <v>18</v>
      </c>
      <c r="I12" s="129" t="s">
        <v>93</v>
      </c>
      <c r="J12" s="130">
        <v>2</v>
      </c>
      <c r="K12" s="100">
        <v>14</v>
      </c>
      <c r="L12" s="130">
        <v>1</v>
      </c>
      <c r="M12" s="131">
        <v>504</v>
      </c>
      <c r="N12" s="127">
        <v>20</v>
      </c>
      <c r="O12" s="128"/>
      <c r="P12" s="78" t="s">
        <v>67</v>
      </c>
      <c r="Q12" s="106">
        <v>36</v>
      </c>
      <c r="R12" s="106"/>
    </row>
    <row r="13" spans="1:18" ht="18" customHeight="1" x14ac:dyDescent="0.3">
      <c r="A13" s="99">
        <v>4</v>
      </c>
      <c r="B13" s="148" t="s">
        <v>94</v>
      </c>
      <c r="C13" s="96" t="s">
        <v>70</v>
      </c>
      <c r="D13" s="96" t="s">
        <v>91</v>
      </c>
      <c r="E13" s="97" t="s">
        <v>78</v>
      </c>
      <c r="F13" s="97" t="s">
        <v>92</v>
      </c>
      <c r="G13" s="98">
        <v>0.02</v>
      </c>
      <c r="H13" s="98">
        <v>10</v>
      </c>
      <c r="I13" s="129" t="s">
        <v>93</v>
      </c>
      <c r="J13" s="130">
        <v>2</v>
      </c>
      <c r="K13" s="100">
        <v>14</v>
      </c>
      <c r="L13" s="130">
        <v>1</v>
      </c>
      <c r="M13" s="131">
        <v>280</v>
      </c>
      <c r="N13" s="127">
        <v>20</v>
      </c>
      <c r="O13" s="128"/>
      <c r="P13" s="78" t="s">
        <v>67</v>
      </c>
      <c r="Q13" s="106">
        <v>20</v>
      </c>
      <c r="R13" s="106"/>
    </row>
    <row r="14" spans="1:18" ht="18" customHeight="1" x14ac:dyDescent="0.3">
      <c r="A14" s="99">
        <v>5</v>
      </c>
      <c r="B14" s="148" t="s">
        <v>94</v>
      </c>
      <c r="C14" s="96" t="s">
        <v>70</v>
      </c>
      <c r="D14" s="96" t="s">
        <v>91</v>
      </c>
      <c r="E14" s="97" t="s">
        <v>77</v>
      </c>
      <c r="F14" s="97" t="s">
        <v>92</v>
      </c>
      <c r="G14" s="98">
        <v>0.02</v>
      </c>
      <c r="H14" s="98">
        <v>13</v>
      </c>
      <c r="I14" s="129" t="s">
        <v>93</v>
      </c>
      <c r="J14" s="130">
        <v>2</v>
      </c>
      <c r="K14" s="100">
        <v>14</v>
      </c>
      <c r="L14" s="130">
        <v>1</v>
      </c>
      <c r="M14" s="131">
        <v>364</v>
      </c>
      <c r="N14" s="127">
        <v>20</v>
      </c>
      <c r="O14" s="128"/>
      <c r="P14" s="78" t="s">
        <v>67</v>
      </c>
      <c r="Q14" s="106">
        <v>26</v>
      </c>
      <c r="R14" s="106"/>
    </row>
    <row r="15" spans="1:18" ht="18" customHeight="1" x14ac:dyDescent="0.3">
      <c r="A15" s="99">
        <v>6</v>
      </c>
      <c r="B15" s="148" t="s">
        <v>94</v>
      </c>
      <c r="C15" s="96" t="s">
        <v>70</v>
      </c>
      <c r="D15" s="96" t="s">
        <v>91</v>
      </c>
      <c r="E15" s="97" t="s">
        <v>74</v>
      </c>
      <c r="F15" s="97" t="s">
        <v>92</v>
      </c>
      <c r="G15" s="98">
        <v>0.02</v>
      </c>
      <c r="H15" s="98">
        <v>25</v>
      </c>
      <c r="I15" s="129" t="s">
        <v>93</v>
      </c>
      <c r="J15" s="130">
        <v>2</v>
      </c>
      <c r="K15" s="100">
        <v>14</v>
      </c>
      <c r="L15" s="130">
        <v>1</v>
      </c>
      <c r="M15" s="131">
        <v>700</v>
      </c>
      <c r="N15" s="127">
        <v>20</v>
      </c>
      <c r="O15" s="128"/>
      <c r="P15" s="78" t="s">
        <v>67</v>
      </c>
      <c r="Q15" s="106">
        <v>50</v>
      </c>
      <c r="R15" s="106"/>
    </row>
    <row r="16" spans="1:18" ht="18" customHeight="1" x14ac:dyDescent="0.3">
      <c r="A16" s="99">
        <v>7</v>
      </c>
      <c r="B16" s="148" t="s">
        <v>94</v>
      </c>
      <c r="C16" s="96" t="s">
        <v>70</v>
      </c>
      <c r="D16" s="96" t="s">
        <v>91</v>
      </c>
      <c r="E16" s="97" t="s">
        <v>95</v>
      </c>
      <c r="F16" s="97" t="s">
        <v>92</v>
      </c>
      <c r="G16" s="98">
        <v>0.02</v>
      </c>
      <c r="H16" s="98">
        <v>12</v>
      </c>
      <c r="I16" s="129" t="s">
        <v>93</v>
      </c>
      <c r="J16" s="130">
        <v>2</v>
      </c>
      <c r="K16" s="100">
        <v>14</v>
      </c>
      <c r="L16" s="130">
        <v>1</v>
      </c>
      <c r="M16" s="131">
        <v>336</v>
      </c>
      <c r="N16" s="127">
        <v>20</v>
      </c>
      <c r="O16" s="128"/>
      <c r="P16" s="78" t="s">
        <v>67</v>
      </c>
      <c r="Q16" s="106">
        <v>24</v>
      </c>
      <c r="R16" s="106"/>
    </row>
    <row r="17" spans="1:18" ht="18" customHeight="1" x14ac:dyDescent="0.3">
      <c r="A17" s="99">
        <v>8</v>
      </c>
      <c r="B17" s="148" t="s">
        <v>94</v>
      </c>
      <c r="C17" s="96" t="s">
        <v>70</v>
      </c>
      <c r="D17" s="96" t="s">
        <v>91</v>
      </c>
      <c r="E17" s="97" t="s">
        <v>96</v>
      </c>
      <c r="F17" s="97" t="s">
        <v>92</v>
      </c>
      <c r="G17" s="98">
        <v>0.02</v>
      </c>
      <c r="H17" s="98">
        <v>3.5</v>
      </c>
      <c r="I17" s="129" t="s">
        <v>93</v>
      </c>
      <c r="J17" s="130">
        <v>2</v>
      </c>
      <c r="K17" s="100">
        <v>14</v>
      </c>
      <c r="L17" s="130">
        <v>3</v>
      </c>
      <c r="M17" s="131">
        <v>294</v>
      </c>
      <c r="N17" s="127">
        <v>20</v>
      </c>
      <c r="O17" s="128"/>
      <c r="P17" s="78" t="s">
        <v>67</v>
      </c>
      <c r="Q17" s="106">
        <v>21</v>
      </c>
      <c r="R17" s="106"/>
    </row>
    <row r="18" spans="1:18" ht="18" customHeight="1" x14ac:dyDescent="0.3">
      <c r="A18" s="99">
        <v>9</v>
      </c>
      <c r="B18" s="148" t="s">
        <v>94</v>
      </c>
      <c r="C18" s="96" t="s">
        <v>70</v>
      </c>
      <c r="D18" s="96" t="s">
        <v>91</v>
      </c>
      <c r="E18" s="97" t="s">
        <v>96</v>
      </c>
      <c r="F18" s="97" t="s">
        <v>92</v>
      </c>
      <c r="G18" s="98">
        <v>0.02</v>
      </c>
      <c r="H18" s="98">
        <v>5.0999999999999996</v>
      </c>
      <c r="I18" s="129" t="s">
        <v>93</v>
      </c>
      <c r="J18" s="130">
        <v>2</v>
      </c>
      <c r="K18" s="100">
        <v>14</v>
      </c>
      <c r="L18" s="130">
        <v>1</v>
      </c>
      <c r="M18" s="131">
        <v>142.79999999999998</v>
      </c>
      <c r="N18" s="127">
        <v>20</v>
      </c>
      <c r="O18" s="128"/>
      <c r="P18" s="78" t="s">
        <v>67</v>
      </c>
      <c r="Q18" s="106">
        <v>10.199999999999999</v>
      </c>
      <c r="R18" s="106"/>
    </row>
    <row r="19" spans="1:18" ht="18" customHeight="1" x14ac:dyDescent="0.3">
      <c r="A19" s="99">
        <v>1</v>
      </c>
      <c r="B19" s="148" t="s">
        <v>98</v>
      </c>
      <c r="C19" s="96" t="s">
        <v>72</v>
      </c>
      <c r="D19" s="96" t="s">
        <v>97</v>
      </c>
      <c r="E19" s="97" t="s">
        <v>71</v>
      </c>
      <c r="F19" s="97" t="s">
        <v>92</v>
      </c>
      <c r="G19" s="98">
        <v>0.02</v>
      </c>
      <c r="H19" s="98">
        <v>35</v>
      </c>
      <c r="I19" s="129" t="s">
        <v>93</v>
      </c>
      <c r="J19" s="130">
        <v>2</v>
      </c>
      <c r="K19" s="100">
        <v>14</v>
      </c>
      <c r="L19" s="130">
        <v>1</v>
      </c>
      <c r="M19" s="131">
        <v>980</v>
      </c>
      <c r="N19" s="127">
        <v>20</v>
      </c>
      <c r="O19" s="101" t="s">
        <v>98</v>
      </c>
      <c r="P19" s="78" t="s">
        <v>67</v>
      </c>
      <c r="Q19" s="106">
        <v>70</v>
      </c>
      <c r="R19" s="106"/>
    </row>
    <row r="20" spans="1:18" ht="18" customHeight="1" x14ac:dyDescent="0.3">
      <c r="A20" s="99">
        <v>2</v>
      </c>
      <c r="B20" s="148" t="s">
        <v>98</v>
      </c>
      <c r="C20" s="96" t="s">
        <v>72</v>
      </c>
      <c r="D20" s="96" t="s">
        <v>97</v>
      </c>
      <c r="E20" s="97" t="s">
        <v>71</v>
      </c>
      <c r="F20" s="97" t="s">
        <v>92</v>
      </c>
      <c r="G20" s="98">
        <v>0.02</v>
      </c>
      <c r="H20" s="98">
        <v>4</v>
      </c>
      <c r="I20" s="129" t="s">
        <v>93</v>
      </c>
      <c r="J20" s="130">
        <v>2</v>
      </c>
      <c r="K20" s="100">
        <v>14</v>
      </c>
      <c r="L20" s="130">
        <v>3</v>
      </c>
      <c r="M20" s="131">
        <v>336</v>
      </c>
      <c r="N20" s="127">
        <v>20</v>
      </c>
      <c r="O20" s="101"/>
      <c r="P20" s="78" t="s">
        <v>67</v>
      </c>
      <c r="Q20" s="106">
        <v>24</v>
      </c>
      <c r="R20" s="106"/>
    </row>
    <row r="21" spans="1:18" ht="18" customHeight="1" x14ac:dyDescent="0.3">
      <c r="A21" s="99">
        <v>3</v>
      </c>
      <c r="B21" s="148" t="s">
        <v>98</v>
      </c>
      <c r="C21" s="96" t="s">
        <v>72</v>
      </c>
      <c r="D21" s="96" t="s">
        <v>97</v>
      </c>
      <c r="E21" s="97" t="s">
        <v>75</v>
      </c>
      <c r="F21" s="97" t="s">
        <v>92</v>
      </c>
      <c r="G21" s="98">
        <v>0.02</v>
      </c>
      <c r="H21" s="98">
        <v>18</v>
      </c>
      <c r="I21" s="129" t="s">
        <v>93</v>
      </c>
      <c r="J21" s="130">
        <v>2</v>
      </c>
      <c r="K21" s="100">
        <v>14</v>
      </c>
      <c r="L21" s="130">
        <v>1</v>
      </c>
      <c r="M21" s="131">
        <v>504</v>
      </c>
      <c r="N21" s="127">
        <v>20</v>
      </c>
      <c r="O21" s="128"/>
      <c r="P21" s="78" t="s">
        <v>67</v>
      </c>
      <c r="Q21" s="106">
        <v>36</v>
      </c>
      <c r="R21" s="106"/>
    </row>
    <row r="22" spans="1:18" ht="18" customHeight="1" x14ac:dyDescent="0.3">
      <c r="A22" s="99">
        <v>4</v>
      </c>
      <c r="B22" s="148" t="s">
        <v>98</v>
      </c>
      <c r="C22" s="96" t="s">
        <v>72</v>
      </c>
      <c r="D22" s="96" t="s">
        <v>97</v>
      </c>
      <c r="E22" s="97" t="s">
        <v>78</v>
      </c>
      <c r="F22" s="97" t="s">
        <v>92</v>
      </c>
      <c r="G22" s="98">
        <v>0.02</v>
      </c>
      <c r="H22" s="98">
        <v>10</v>
      </c>
      <c r="I22" s="129" t="s">
        <v>93</v>
      </c>
      <c r="J22" s="130">
        <v>2</v>
      </c>
      <c r="K22" s="100">
        <v>14</v>
      </c>
      <c r="L22" s="130">
        <v>1</v>
      </c>
      <c r="M22" s="131">
        <v>280</v>
      </c>
      <c r="N22" s="127">
        <v>20</v>
      </c>
      <c r="O22" s="128"/>
      <c r="P22" s="78" t="s">
        <v>67</v>
      </c>
      <c r="Q22" s="106">
        <v>20</v>
      </c>
      <c r="R22" s="106"/>
    </row>
    <row r="23" spans="1:18" ht="18" customHeight="1" x14ac:dyDescent="0.3">
      <c r="A23" s="99">
        <v>5</v>
      </c>
      <c r="B23" s="148" t="s">
        <v>98</v>
      </c>
      <c r="C23" s="96" t="s">
        <v>72</v>
      </c>
      <c r="D23" s="96" t="s">
        <v>97</v>
      </c>
      <c r="E23" s="97" t="s">
        <v>77</v>
      </c>
      <c r="F23" s="97" t="s">
        <v>92</v>
      </c>
      <c r="G23" s="98">
        <v>0.02</v>
      </c>
      <c r="H23" s="98">
        <v>13</v>
      </c>
      <c r="I23" s="129" t="s">
        <v>93</v>
      </c>
      <c r="J23" s="130">
        <v>2</v>
      </c>
      <c r="K23" s="100">
        <v>14</v>
      </c>
      <c r="L23" s="130">
        <v>1</v>
      </c>
      <c r="M23" s="131">
        <v>364</v>
      </c>
      <c r="N23" s="127">
        <v>20</v>
      </c>
      <c r="O23" s="128"/>
      <c r="P23" s="78" t="s">
        <v>67</v>
      </c>
      <c r="Q23" s="106">
        <v>26</v>
      </c>
      <c r="R23" s="106"/>
    </row>
    <row r="24" spans="1:18" ht="18" customHeight="1" x14ac:dyDescent="0.3">
      <c r="A24" s="99">
        <v>6</v>
      </c>
      <c r="B24" s="148" t="s">
        <v>98</v>
      </c>
      <c r="C24" s="96" t="s">
        <v>72</v>
      </c>
      <c r="D24" s="96" t="s">
        <v>97</v>
      </c>
      <c r="E24" s="97" t="s">
        <v>74</v>
      </c>
      <c r="F24" s="97" t="s">
        <v>92</v>
      </c>
      <c r="G24" s="98">
        <v>0.02</v>
      </c>
      <c r="H24" s="98">
        <v>25</v>
      </c>
      <c r="I24" s="129" t="s">
        <v>93</v>
      </c>
      <c r="J24" s="130">
        <v>2</v>
      </c>
      <c r="K24" s="100">
        <v>14</v>
      </c>
      <c r="L24" s="130">
        <v>1</v>
      </c>
      <c r="M24" s="131">
        <v>700</v>
      </c>
      <c r="N24" s="127">
        <v>20</v>
      </c>
      <c r="O24" s="128"/>
      <c r="P24" s="78" t="s">
        <v>67</v>
      </c>
      <c r="Q24" s="106">
        <v>50</v>
      </c>
      <c r="R24" s="106"/>
    </row>
    <row r="25" spans="1:18" ht="18" customHeight="1" x14ac:dyDescent="0.3">
      <c r="A25" s="99">
        <v>7</v>
      </c>
      <c r="B25" s="148" t="s">
        <v>98</v>
      </c>
      <c r="C25" s="96" t="s">
        <v>72</v>
      </c>
      <c r="D25" s="96" t="s">
        <v>97</v>
      </c>
      <c r="E25" s="97" t="s">
        <v>95</v>
      </c>
      <c r="F25" s="97" t="s">
        <v>92</v>
      </c>
      <c r="G25" s="98">
        <v>0.02</v>
      </c>
      <c r="H25" s="98">
        <v>12</v>
      </c>
      <c r="I25" s="129" t="s">
        <v>93</v>
      </c>
      <c r="J25" s="130">
        <v>2</v>
      </c>
      <c r="K25" s="100">
        <v>14</v>
      </c>
      <c r="L25" s="130">
        <v>1</v>
      </c>
      <c r="M25" s="131">
        <v>336</v>
      </c>
      <c r="N25" s="127">
        <v>20</v>
      </c>
      <c r="O25" s="128"/>
      <c r="P25" s="78" t="s">
        <v>67</v>
      </c>
      <c r="Q25" s="106">
        <v>24</v>
      </c>
      <c r="R25" s="106"/>
    </row>
    <row r="26" spans="1:18" ht="18" customHeight="1" x14ac:dyDescent="0.3">
      <c r="A26" s="99">
        <v>8</v>
      </c>
      <c r="B26" s="148" t="s">
        <v>98</v>
      </c>
      <c r="C26" s="96" t="s">
        <v>72</v>
      </c>
      <c r="D26" s="96" t="s">
        <v>97</v>
      </c>
      <c r="E26" s="97" t="s">
        <v>96</v>
      </c>
      <c r="F26" s="97" t="s">
        <v>92</v>
      </c>
      <c r="G26" s="98">
        <v>0.02</v>
      </c>
      <c r="H26" s="98">
        <v>3.5</v>
      </c>
      <c r="I26" s="129" t="s">
        <v>93</v>
      </c>
      <c r="J26" s="130">
        <v>2</v>
      </c>
      <c r="K26" s="100">
        <v>14</v>
      </c>
      <c r="L26" s="130">
        <v>3</v>
      </c>
      <c r="M26" s="131">
        <v>294</v>
      </c>
      <c r="N26" s="127">
        <v>20</v>
      </c>
      <c r="O26" s="128"/>
      <c r="P26" s="78" t="s">
        <v>67</v>
      </c>
      <c r="Q26" s="106">
        <v>21</v>
      </c>
      <c r="R26" s="106"/>
    </row>
    <row r="27" spans="1:18" ht="18" customHeight="1" x14ac:dyDescent="0.3">
      <c r="A27" s="99">
        <v>9</v>
      </c>
      <c r="B27" s="148" t="s">
        <v>98</v>
      </c>
      <c r="C27" s="96" t="s">
        <v>72</v>
      </c>
      <c r="D27" s="96" t="s">
        <v>97</v>
      </c>
      <c r="E27" s="97" t="s">
        <v>96</v>
      </c>
      <c r="F27" s="97" t="s">
        <v>92</v>
      </c>
      <c r="G27" s="98">
        <v>0.02</v>
      </c>
      <c r="H27" s="98">
        <v>5.0999999999999996</v>
      </c>
      <c r="I27" s="129" t="s">
        <v>93</v>
      </c>
      <c r="J27" s="130">
        <v>2</v>
      </c>
      <c r="K27" s="100">
        <v>14</v>
      </c>
      <c r="L27" s="130">
        <v>1</v>
      </c>
      <c r="M27" s="131">
        <v>142.79999999999998</v>
      </c>
      <c r="N27" s="127">
        <v>20</v>
      </c>
      <c r="O27" s="128"/>
      <c r="P27" s="78" t="s">
        <v>67</v>
      </c>
      <c r="Q27" s="106">
        <v>10.199999999999999</v>
      </c>
      <c r="R27" s="106"/>
    </row>
    <row r="28" spans="1:18" ht="18" customHeight="1" x14ac:dyDescent="0.3">
      <c r="A28" s="99">
        <v>1</v>
      </c>
      <c r="B28" s="148" t="s">
        <v>100</v>
      </c>
      <c r="C28" s="96" t="s">
        <v>73</v>
      </c>
      <c r="D28" s="96" t="s">
        <v>99</v>
      </c>
      <c r="E28" s="97" t="s">
        <v>68</v>
      </c>
      <c r="F28" s="97" t="s">
        <v>92</v>
      </c>
      <c r="G28" s="98">
        <v>0.02</v>
      </c>
      <c r="H28" s="98">
        <v>37</v>
      </c>
      <c r="I28" s="129" t="s">
        <v>93</v>
      </c>
      <c r="J28" s="130">
        <v>2</v>
      </c>
      <c r="K28" s="100">
        <v>14</v>
      </c>
      <c r="L28" s="130">
        <v>1</v>
      </c>
      <c r="M28" s="131">
        <v>1036</v>
      </c>
      <c r="N28" s="127">
        <v>20</v>
      </c>
      <c r="O28" s="101" t="s">
        <v>100</v>
      </c>
      <c r="P28" s="78" t="s">
        <v>67</v>
      </c>
      <c r="Q28" s="106">
        <v>74</v>
      </c>
      <c r="R28" s="106"/>
    </row>
    <row r="29" spans="1:18" ht="18" customHeight="1" x14ac:dyDescent="0.3">
      <c r="A29" s="99">
        <v>2</v>
      </c>
      <c r="B29" s="148" t="s">
        <v>100</v>
      </c>
      <c r="C29" s="96" t="s">
        <v>73</v>
      </c>
      <c r="D29" s="96" t="s">
        <v>99</v>
      </c>
      <c r="E29" s="97" t="s">
        <v>68</v>
      </c>
      <c r="F29" s="97" t="s">
        <v>92</v>
      </c>
      <c r="G29" s="98">
        <v>0.02</v>
      </c>
      <c r="H29" s="98">
        <v>3.5</v>
      </c>
      <c r="I29" s="129" t="s">
        <v>93</v>
      </c>
      <c r="J29" s="130">
        <v>2</v>
      </c>
      <c r="K29" s="100">
        <v>14</v>
      </c>
      <c r="L29" s="130">
        <v>5</v>
      </c>
      <c r="M29" s="131">
        <v>490</v>
      </c>
      <c r="N29" s="127">
        <v>20</v>
      </c>
      <c r="O29" s="101"/>
      <c r="P29" s="78" t="s">
        <v>67</v>
      </c>
      <c r="Q29" s="106">
        <v>35</v>
      </c>
      <c r="R29" s="106"/>
    </row>
    <row r="30" spans="1:18" ht="18" customHeight="1" x14ac:dyDescent="0.3">
      <c r="A30" s="99">
        <v>3</v>
      </c>
      <c r="B30" s="148" t="s">
        <v>100</v>
      </c>
      <c r="C30" s="96" t="s">
        <v>73</v>
      </c>
      <c r="D30" s="96" t="s">
        <v>99</v>
      </c>
      <c r="E30" s="97" t="s">
        <v>101</v>
      </c>
      <c r="F30" s="97" t="s">
        <v>92</v>
      </c>
      <c r="G30" s="98">
        <v>0.02</v>
      </c>
      <c r="H30" s="98">
        <v>9</v>
      </c>
      <c r="I30" s="129" t="s">
        <v>93</v>
      </c>
      <c r="J30" s="130">
        <v>2</v>
      </c>
      <c r="K30" s="100">
        <v>14</v>
      </c>
      <c r="L30" s="130">
        <v>1</v>
      </c>
      <c r="M30" s="131">
        <v>252</v>
      </c>
      <c r="N30" s="127">
        <v>20</v>
      </c>
      <c r="O30" s="128"/>
      <c r="P30" s="78" t="s">
        <v>67</v>
      </c>
      <c r="Q30" s="106">
        <v>18</v>
      </c>
      <c r="R30" s="106"/>
    </row>
    <row r="31" spans="1:18" ht="18" customHeight="1" x14ac:dyDescent="0.3">
      <c r="A31" s="99">
        <v>4</v>
      </c>
      <c r="B31" s="148" t="s">
        <v>100</v>
      </c>
      <c r="C31" s="96" t="s">
        <v>73</v>
      </c>
      <c r="D31" s="96" t="s">
        <v>99</v>
      </c>
      <c r="E31" s="97" t="s">
        <v>101</v>
      </c>
      <c r="F31" s="97" t="s">
        <v>92</v>
      </c>
      <c r="G31" s="98">
        <v>0.02</v>
      </c>
      <c r="H31" s="98">
        <v>2.4500000000000002</v>
      </c>
      <c r="I31" s="129" t="s">
        <v>93</v>
      </c>
      <c r="J31" s="130">
        <v>2</v>
      </c>
      <c r="K31" s="100">
        <v>14</v>
      </c>
      <c r="L31" s="130">
        <v>1</v>
      </c>
      <c r="M31" s="131">
        <v>68.600000000000009</v>
      </c>
      <c r="N31" s="127">
        <v>20</v>
      </c>
      <c r="O31" s="128"/>
      <c r="P31" s="78" t="s">
        <v>67</v>
      </c>
      <c r="Q31" s="106">
        <v>4.9000000000000004</v>
      </c>
      <c r="R31" s="106"/>
    </row>
    <row r="32" spans="1:18" ht="18" customHeight="1" x14ac:dyDescent="0.3">
      <c r="A32" s="99">
        <v>5</v>
      </c>
      <c r="B32" s="148" t="s">
        <v>100</v>
      </c>
      <c r="C32" s="96" t="s">
        <v>73</v>
      </c>
      <c r="D32" s="96" t="s">
        <v>99</v>
      </c>
      <c r="E32" s="97" t="s">
        <v>101</v>
      </c>
      <c r="F32" s="97" t="s">
        <v>92</v>
      </c>
      <c r="G32" s="98">
        <v>0.02</v>
      </c>
      <c r="H32" s="98">
        <v>3.5</v>
      </c>
      <c r="I32" s="129" t="s">
        <v>93</v>
      </c>
      <c r="J32" s="130">
        <v>2</v>
      </c>
      <c r="K32" s="100">
        <v>14</v>
      </c>
      <c r="L32" s="130">
        <v>2</v>
      </c>
      <c r="M32" s="131">
        <v>196</v>
      </c>
      <c r="N32" s="127">
        <v>20</v>
      </c>
      <c r="O32" s="128"/>
      <c r="P32" s="78" t="s">
        <v>67</v>
      </c>
      <c r="Q32" s="106">
        <v>14</v>
      </c>
      <c r="R32" s="106"/>
    </row>
    <row r="33" spans="1:18" ht="18" customHeight="1" x14ac:dyDescent="0.3">
      <c r="A33" s="99">
        <v>6</v>
      </c>
      <c r="B33" s="148" t="s">
        <v>100</v>
      </c>
      <c r="C33" s="96" t="s">
        <v>73</v>
      </c>
      <c r="D33" s="96" t="s">
        <v>99</v>
      </c>
      <c r="E33" s="97" t="s">
        <v>76</v>
      </c>
      <c r="F33" s="97" t="s">
        <v>92</v>
      </c>
      <c r="G33" s="98">
        <v>0.02</v>
      </c>
      <c r="H33" s="98">
        <v>3.5</v>
      </c>
      <c r="I33" s="129" t="s">
        <v>93</v>
      </c>
      <c r="J33" s="130">
        <v>2</v>
      </c>
      <c r="K33" s="100">
        <v>14</v>
      </c>
      <c r="L33" s="130">
        <v>1</v>
      </c>
      <c r="M33" s="131">
        <v>98</v>
      </c>
      <c r="N33" s="127">
        <v>20</v>
      </c>
      <c r="O33" s="128"/>
      <c r="P33" s="78" t="s">
        <v>67</v>
      </c>
      <c r="Q33" s="106">
        <v>7</v>
      </c>
      <c r="R33" s="106"/>
    </row>
    <row r="34" spans="1:18" ht="18" customHeight="1" x14ac:dyDescent="0.3">
      <c r="A34" s="99">
        <v>7</v>
      </c>
      <c r="B34" s="148" t="s">
        <v>100</v>
      </c>
      <c r="C34" s="96" t="s">
        <v>73</v>
      </c>
      <c r="D34" s="96" t="s">
        <v>99</v>
      </c>
      <c r="E34" s="97" t="s">
        <v>76</v>
      </c>
      <c r="F34" s="97" t="s">
        <v>92</v>
      </c>
      <c r="G34" s="98">
        <v>0.02</v>
      </c>
      <c r="H34" s="98">
        <v>7.5</v>
      </c>
      <c r="I34" s="129" t="s">
        <v>93</v>
      </c>
      <c r="J34" s="130">
        <v>2</v>
      </c>
      <c r="K34" s="100">
        <v>14</v>
      </c>
      <c r="L34" s="130">
        <v>1</v>
      </c>
      <c r="M34" s="131">
        <v>210</v>
      </c>
      <c r="N34" s="127">
        <v>20</v>
      </c>
      <c r="O34" s="128"/>
      <c r="P34" s="78" t="s">
        <v>67</v>
      </c>
      <c r="Q34" s="106">
        <v>15</v>
      </c>
      <c r="R34" s="106"/>
    </row>
    <row r="35" spans="1:18" ht="18" customHeight="1" x14ac:dyDescent="0.3">
      <c r="A35" s="99">
        <v>8</v>
      </c>
      <c r="B35" s="148" t="s">
        <v>100</v>
      </c>
      <c r="C35" s="96" t="s">
        <v>73</v>
      </c>
      <c r="D35" s="96" t="s">
        <v>99</v>
      </c>
      <c r="E35" s="97" t="s">
        <v>76</v>
      </c>
      <c r="F35" s="97" t="s">
        <v>92</v>
      </c>
      <c r="G35" s="98">
        <v>0.02</v>
      </c>
      <c r="H35" s="98">
        <v>10</v>
      </c>
      <c r="I35" s="129" t="s">
        <v>93</v>
      </c>
      <c r="J35" s="130">
        <v>2</v>
      </c>
      <c r="K35" s="100">
        <v>14</v>
      </c>
      <c r="L35" s="130">
        <v>1</v>
      </c>
      <c r="M35" s="131">
        <v>280</v>
      </c>
      <c r="N35" s="127">
        <v>20</v>
      </c>
      <c r="O35" s="128"/>
      <c r="P35" s="78" t="s">
        <v>67</v>
      </c>
      <c r="Q35" s="106">
        <v>20</v>
      </c>
      <c r="R35" s="106"/>
    </row>
    <row r="36" spans="1:18" ht="18" customHeight="1" x14ac:dyDescent="0.3">
      <c r="A36" s="99">
        <v>9</v>
      </c>
      <c r="B36" s="148" t="s">
        <v>100</v>
      </c>
      <c r="C36" s="96" t="s">
        <v>73</v>
      </c>
      <c r="D36" s="96" t="s">
        <v>99</v>
      </c>
      <c r="E36" s="97" t="s">
        <v>76</v>
      </c>
      <c r="F36" s="97" t="s">
        <v>92</v>
      </c>
      <c r="G36" s="98">
        <v>0.02</v>
      </c>
      <c r="H36" s="98">
        <v>7.8</v>
      </c>
      <c r="I36" s="129" t="s">
        <v>93</v>
      </c>
      <c r="J36" s="130">
        <v>2</v>
      </c>
      <c r="K36" s="100">
        <v>14</v>
      </c>
      <c r="L36" s="130">
        <v>1</v>
      </c>
      <c r="M36" s="131">
        <v>218.4</v>
      </c>
      <c r="N36" s="127">
        <v>20</v>
      </c>
      <c r="O36" s="128"/>
      <c r="P36" s="78" t="s">
        <v>67</v>
      </c>
      <c r="Q36" s="106">
        <v>15.6</v>
      </c>
      <c r="R36" s="106"/>
    </row>
    <row r="37" spans="1:18" ht="18" customHeight="1" x14ac:dyDescent="0.3">
      <c r="A37" s="99">
        <v>10</v>
      </c>
      <c r="B37" s="148" t="s">
        <v>100</v>
      </c>
      <c r="C37" s="96" t="s">
        <v>73</v>
      </c>
      <c r="D37" s="96" t="s">
        <v>99</v>
      </c>
      <c r="E37" s="97" t="s">
        <v>71</v>
      </c>
      <c r="F37" s="97" t="s">
        <v>92</v>
      </c>
      <c r="G37" s="98">
        <v>0.02</v>
      </c>
      <c r="H37" s="98">
        <v>26</v>
      </c>
      <c r="I37" s="129" t="s">
        <v>93</v>
      </c>
      <c r="J37" s="130">
        <v>2</v>
      </c>
      <c r="K37" s="100">
        <v>14</v>
      </c>
      <c r="L37" s="130">
        <v>1</v>
      </c>
      <c r="M37" s="131">
        <v>728</v>
      </c>
      <c r="N37" s="127">
        <v>20</v>
      </c>
      <c r="O37" s="128"/>
      <c r="P37" s="78" t="s">
        <v>67</v>
      </c>
      <c r="Q37" s="106">
        <v>52</v>
      </c>
      <c r="R37" s="106"/>
    </row>
    <row r="38" spans="1:18" ht="18" customHeight="1" x14ac:dyDescent="0.3">
      <c r="A38" s="99">
        <v>11</v>
      </c>
      <c r="B38" s="148" t="s">
        <v>100</v>
      </c>
      <c r="C38" s="96" t="s">
        <v>73</v>
      </c>
      <c r="D38" s="96" t="s">
        <v>99</v>
      </c>
      <c r="E38" s="97" t="s">
        <v>71</v>
      </c>
      <c r="F38" s="97" t="s">
        <v>92</v>
      </c>
      <c r="G38" s="98">
        <v>0.02</v>
      </c>
      <c r="H38" s="98">
        <v>3.5</v>
      </c>
      <c r="I38" s="129" t="s">
        <v>93</v>
      </c>
      <c r="J38" s="130">
        <v>2</v>
      </c>
      <c r="K38" s="100">
        <v>14</v>
      </c>
      <c r="L38" s="130">
        <v>1</v>
      </c>
      <c r="M38" s="131">
        <v>98</v>
      </c>
      <c r="N38" s="127">
        <v>20</v>
      </c>
      <c r="O38" s="128"/>
      <c r="P38" s="78" t="s">
        <v>67</v>
      </c>
      <c r="Q38" s="106">
        <v>7</v>
      </c>
      <c r="R38" s="106"/>
    </row>
    <row r="39" spans="1:18" ht="18" customHeight="1" x14ac:dyDescent="0.3">
      <c r="A39" s="99">
        <v>12</v>
      </c>
      <c r="B39" s="148" t="s">
        <v>102</v>
      </c>
      <c r="C39" s="96" t="s">
        <v>73</v>
      </c>
      <c r="D39" s="96" t="s">
        <v>99</v>
      </c>
      <c r="E39" s="97" t="s">
        <v>77</v>
      </c>
      <c r="F39" s="97" t="s">
        <v>92</v>
      </c>
      <c r="G39" s="98">
        <v>0.02</v>
      </c>
      <c r="H39" s="98">
        <v>4</v>
      </c>
      <c r="I39" s="129" t="s">
        <v>93</v>
      </c>
      <c r="J39" s="130">
        <v>2</v>
      </c>
      <c r="K39" s="100">
        <v>14</v>
      </c>
      <c r="L39" s="130">
        <v>1</v>
      </c>
      <c r="M39" s="131">
        <v>112</v>
      </c>
      <c r="N39" s="127">
        <v>20</v>
      </c>
      <c r="O39" s="101" t="s">
        <v>102</v>
      </c>
      <c r="P39" s="78" t="s">
        <v>67</v>
      </c>
      <c r="Q39" s="106">
        <v>8</v>
      </c>
      <c r="R39" s="106"/>
    </row>
    <row r="40" spans="1:18" ht="18" customHeight="1" x14ac:dyDescent="0.3">
      <c r="A40" s="99">
        <v>13</v>
      </c>
      <c r="B40" s="148" t="s">
        <v>102</v>
      </c>
      <c r="C40" s="96" t="s">
        <v>73</v>
      </c>
      <c r="D40" s="96" t="s">
        <v>99</v>
      </c>
      <c r="E40" s="97" t="s">
        <v>77</v>
      </c>
      <c r="F40" s="97" t="s">
        <v>92</v>
      </c>
      <c r="G40" s="98">
        <v>0.02</v>
      </c>
      <c r="H40" s="98">
        <v>3.5</v>
      </c>
      <c r="I40" s="129" t="s">
        <v>93</v>
      </c>
      <c r="J40" s="130">
        <v>2</v>
      </c>
      <c r="K40" s="100">
        <v>14</v>
      </c>
      <c r="L40" s="130">
        <v>2</v>
      </c>
      <c r="M40" s="131">
        <v>196</v>
      </c>
      <c r="N40" s="127">
        <v>20</v>
      </c>
      <c r="O40" s="101"/>
      <c r="P40" s="78" t="s">
        <v>67</v>
      </c>
      <c r="Q40" s="106">
        <v>14</v>
      </c>
      <c r="R40" s="106"/>
    </row>
    <row r="41" spans="1:18" ht="18" customHeight="1" x14ac:dyDescent="0.3">
      <c r="A41" s="99">
        <v>14</v>
      </c>
      <c r="B41" s="148" t="s">
        <v>102</v>
      </c>
      <c r="C41" s="96" t="s">
        <v>73</v>
      </c>
      <c r="D41" s="96" t="s">
        <v>99</v>
      </c>
      <c r="E41" s="97" t="s">
        <v>78</v>
      </c>
      <c r="F41" s="97" t="s">
        <v>92</v>
      </c>
      <c r="G41" s="98">
        <v>0.02</v>
      </c>
      <c r="H41" s="98">
        <v>3.5</v>
      </c>
      <c r="I41" s="129" t="s">
        <v>93</v>
      </c>
      <c r="J41" s="130">
        <v>2</v>
      </c>
      <c r="K41" s="100">
        <v>14</v>
      </c>
      <c r="L41" s="130">
        <v>1</v>
      </c>
      <c r="M41" s="131">
        <v>98</v>
      </c>
      <c r="N41" s="127">
        <v>20</v>
      </c>
      <c r="O41" s="128"/>
      <c r="P41" s="78" t="s">
        <v>67</v>
      </c>
      <c r="Q41" s="106">
        <v>7</v>
      </c>
      <c r="R41" s="106"/>
    </row>
    <row r="42" spans="1:18" ht="18" customHeight="1" x14ac:dyDescent="0.3">
      <c r="A42" s="99">
        <v>15</v>
      </c>
      <c r="B42" s="148" t="s">
        <v>102</v>
      </c>
      <c r="C42" s="96" t="s">
        <v>73</v>
      </c>
      <c r="D42" s="96" t="s">
        <v>99</v>
      </c>
      <c r="E42" s="97" t="s">
        <v>78</v>
      </c>
      <c r="F42" s="97" t="s">
        <v>92</v>
      </c>
      <c r="G42" s="98">
        <v>0.02</v>
      </c>
      <c r="H42" s="98">
        <v>3.5</v>
      </c>
      <c r="I42" s="129" t="s">
        <v>93</v>
      </c>
      <c r="J42" s="130">
        <v>2</v>
      </c>
      <c r="K42" s="100">
        <v>14</v>
      </c>
      <c r="L42" s="130">
        <v>2</v>
      </c>
      <c r="M42" s="131">
        <v>196</v>
      </c>
      <c r="N42" s="127">
        <v>20</v>
      </c>
      <c r="O42" s="128"/>
      <c r="P42" s="78" t="s">
        <v>67</v>
      </c>
      <c r="Q42" s="106">
        <v>14</v>
      </c>
      <c r="R42" s="106"/>
    </row>
    <row r="43" spans="1:18" ht="18" customHeight="1" x14ac:dyDescent="0.3">
      <c r="A43" s="99">
        <v>16</v>
      </c>
      <c r="B43" s="148" t="s">
        <v>102</v>
      </c>
      <c r="C43" s="96" t="s">
        <v>73</v>
      </c>
      <c r="D43" s="96" t="s">
        <v>99</v>
      </c>
      <c r="E43" s="97" t="s">
        <v>81</v>
      </c>
      <c r="F43" s="97" t="s">
        <v>92</v>
      </c>
      <c r="G43" s="98">
        <v>0.02</v>
      </c>
      <c r="H43" s="98">
        <v>4</v>
      </c>
      <c r="I43" s="129" t="s">
        <v>93</v>
      </c>
      <c r="J43" s="130">
        <v>2</v>
      </c>
      <c r="K43" s="100">
        <v>14</v>
      </c>
      <c r="L43" s="130">
        <v>2</v>
      </c>
      <c r="M43" s="131">
        <v>224</v>
      </c>
      <c r="N43" s="127">
        <v>20</v>
      </c>
      <c r="O43" s="128"/>
      <c r="P43" s="78" t="s">
        <v>67</v>
      </c>
      <c r="Q43" s="106">
        <v>16</v>
      </c>
      <c r="R43" s="106"/>
    </row>
    <row r="44" spans="1:18" ht="18" customHeight="1" x14ac:dyDescent="0.3">
      <c r="A44" s="99">
        <v>17</v>
      </c>
      <c r="B44" s="148" t="s">
        <v>102</v>
      </c>
      <c r="C44" s="96" t="s">
        <v>73</v>
      </c>
      <c r="D44" s="96" t="s">
        <v>99</v>
      </c>
      <c r="E44" s="97" t="s">
        <v>81</v>
      </c>
      <c r="F44" s="97" t="s">
        <v>92</v>
      </c>
      <c r="G44" s="98">
        <v>0.02</v>
      </c>
      <c r="H44" s="98">
        <v>2.5</v>
      </c>
      <c r="I44" s="129" t="s">
        <v>93</v>
      </c>
      <c r="J44" s="130">
        <v>2</v>
      </c>
      <c r="K44" s="100">
        <v>14</v>
      </c>
      <c r="L44" s="130">
        <v>2</v>
      </c>
      <c r="M44" s="131">
        <v>140</v>
      </c>
      <c r="N44" s="127">
        <v>20</v>
      </c>
      <c r="O44" s="128"/>
      <c r="P44" s="78" t="s">
        <v>67</v>
      </c>
      <c r="Q44" s="106">
        <v>10</v>
      </c>
      <c r="R44" s="106"/>
    </row>
    <row r="45" spans="1:18" ht="18" customHeight="1" x14ac:dyDescent="0.3">
      <c r="A45" s="99">
        <v>18</v>
      </c>
      <c r="B45" s="148" t="s">
        <v>102</v>
      </c>
      <c r="C45" s="96" t="s">
        <v>73</v>
      </c>
      <c r="D45" s="96" t="s">
        <v>99</v>
      </c>
      <c r="E45" s="97" t="s">
        <v>75</v>
      </c>
      <c r="F45" s="97" t="s">
        <v>92</v>
      </c>
      <c r="G45" s="98">
        <v>0.02</v>
      </c>
      <c r="H45" s="98">
        <v>8.5</v>
      </c>
      <c r="I45" s="129" t="s">
        <v>93</v>
      </c>
      <c r="J45" s="130">
        <v>2</v>
      </c>
      <c r="K45" s="100">
        <v>14</v>
      </c>
      <c r="L45" s="130">
        <v>1</v>
      </c>
      <c r="M45" s="131">
        <v>238</v>
      </c>
      <c r="N45" s="127">
        <v>20</v>
      </c>
      <c r="O45" s="128"/>
      <c r="P45" s="78" t="s">
        <v>67</v>
      </c>
      <c r="Q45" s="106">
        <v>17</v>
      </c>
      <c r="R45" s="106"/>
    </row>
    <row r="46" spans="1:18" ht="18" customHeight="1" x14ac:dyDescent="0.3">
      <c r="A46" s="99">
        <v>19</v>
      </c>
      <c r="B46" s="148" t="s">
        <v>102</v>
      </c>
      <c r="C46" s="96" t="s">
        <v>73</v>
      </c>
      <c r="D46" s="96" t="s">
        <v>99</v>
      </c>
      <c r="E46" s="97" t="s">
        <v>103</v>
      </c>
      <c r="F46" s="97" t="s">
        <v>92</v>
      </c>
      <c r="G46" s="98">
        <v>0.02</v>
      </c>
      <c r="H46" s="98">
        <v>2.5</v>
      </c>
      <c r="I46" s="129" t="s">
        <v>93</v>
      </c>
      <c r="J46" s="130">
        <v>2</v>
      </c>
      <c r="K46" s="100">
        <v>14</v>
      </c>
      <c r="L46" s="130">
        <v>2</v>
      </c>
      <c r="M46" s="131">
        <v>140</v>
      </c>
      <c r="N46" s="127">
        <v>20</v>
      </c>
      <c r="O46" s="128"/>
      <c r="P46" s="78" t="s">
        <v>67</v>
      </c>
      <c r="Q46" s="106">
        <v>10</v>
      </c>
      <c r="R46" s="106"/>
    </row>
    <row r="47" spans="1:18" ht="18" customHeight="1" x14ac:dyDescent="0.3">
      <c r="A47" s="99">
        <v>20</v>
      </c>
      <c r="B47" s="148" t="s">
        <v>102</v>
      </c>
      <c r="C47" s="96" t="s">
        <v>73</v>
      </c>
      <c r="D47" s="96" t="s">
        <v>99</v>
      </c>
      <c r="E47" s="97" t="s">
        <v>103</v>
      </c>
      <c r="F47" s="97" t="s">
        <v>92</v>
      </c>
      <c r="G47" s="98">
        <v>0.02</v>
      </c>
      <c r="H47" s="98">
        <v>3.5</v>
      </c>
      <c r="I47" s="129" t="s">
        <v>93</v>
      </c>
      <c r="J47" s="130">
        <v>2</v>
      </c>
      <c r="K47" s="100">
        <v>14</v>
      </c>
      <c r="L47" s="130">
        <v>4</v>
      </c>
      <c r="M47" s="131">
        <v>392</v>
      </c>
      <c r="N47" s="127">
        <v>20</v>
      </c>
      <c r="O47" s="128"/>
      <c r="P47" s="78" t="s">
        <v>67</v>
      </c>
      <c r="Q47" s="106">
        <v>28</v>
      </c>
      <c r="R47" s="106"/>
    </row>
    <row r="48" spans="1:18" ht="18" customHeight="1" x14ac:dyDescent="0.3">
      <c r="A48" s="99">
        <v>1</v>
      </c>
      <c r="B48" s="148" t="s">
        <v>105</v>
      </c>
      <c r="C48" s="96" t="s">
        <v>79</v>
      </c>
      <c r="D48" s="96" t="s">
        <v>104</v>
      </c>
      <c r="E48" s="97" t="s">
        <v>75</v>
      </c>
      <c r="F48" s="97" t="s">
        <v>92</v>
      </c>
      <c r="G48" s="98">
        <v>0.02</v>
      </c>
      <c r="H48" s="98">
        <v>9</v>
      </c>
      <c r="I48" s="129" t="s">
        <v>93</v>
      </c>
      <c r="J48" s="130">
        <v>2</v>
      </c>
      <c r="K48" s="100">
        <v>14</v>
      </c>
      <c r="L48" s="130">
        <v>1</v>
      </c>
      <c r="M48" s="131">
        <v>252</v>
      </c>
      <c r="N48" s="127">
        <v>20</v>
      </c>
      <c r="O48" s="101" t="s">
        <v>105</v>
      </c>
      <c r="P48" s="78" t="s">
        <v>67</v>
      </c>
      <c r="Q48" s="106">
        <v>18</v>
      </c>
      <c r="R48" s="106"/>
    </row>
    <row r="49" spans="1:18" ht="18" customHeight="1" x14ac:dyDescent="0.3">
      <c r="A49" s="99">
        <v>2</v>
      </c>
      <c r="B49" s="148" t="s">
        <v>105</v>
      </c>
      <c r="C49" s="96" t="s">
        <v>79</v>
      </c>
      <c r="D49" s="96" t="s">
        <v>104</v>
      </c>
      <c r="E49" s="97" t="s">
        <v>75</v>
      </c>
      <c r="F49" s="97" t="s">
        <v>92</v>
      </c>
      <c r="G49" s="98">
        <v>0.02</v>
      </c>
      <c r="H49" s="98">
        <v>4</v>
      </c>
      <c r="I49" s="129" t="s">
        <v>93</v>
      </c>
      <c r="J49" s="130">
        <v>2</v>
      </c>
      <c r="K49" s="100">
        <v>14</v>
      </c>
      <c r="L49" s="130">
        <v>2</v>
      </c>
      <c r="M49" s="131">
        <v>224</v>
      </c>
      <c r="N49" s="127">
        <v>20</v>
      </c>
      <c r="O49" s="101"/>
      <c r="P49" s="78" t="s">
        <v>67</v>
      </c>
      <c r="Q49" s="106">
        <v>16</v>
      </c>
      <c r="R49" s="106"/>
    </row>
    <row r="50" spans="1:18" ht="18" customHeight="1" x14ac:dyDescent="0.3">
      <c r="A50" s="99">
        <v>3</v>
      </c>
      <c r="B50" s="148" t="s">
        <v>105</v>
      </c>
      <c r="C50" s="96" t="s">
        <v>79</v>
      </c>
      <c r="D50" s="96" t="s">
        <v>104</v>
      </c>
      <c r="E50" s="97" t="s">
        <v>106</v>
      </c>
      <c r="F50" s="97" t="s">
        <v>92</v>
      </c>
      <c r="G50" s="98">
        <v>0.02</v>
      </c>
      <c r="H50" s="98">
        <v>3</v>
      </c>
      <c r="I50" s="129" t="s">
        <v>93</v>
      </c>
      <c r="J50" s="130">
        <v>2</v>
      </c>
      <c r="K50" s="100">
        <v>14</v>
      </c>
      <c r="L50" s="130">
        <v>1</v>
      </c>
      <c r="M50" s="131">
        <v>84</v>
      </c>
      <c r="N50" s="127">
        <v>20</v>
      </c>
      <c r="O50" s="128"/>
      <c r="P50" s="78" t="s">
        <v>67</v>
      </c>
      <c r="Q50" s="106">
        <v>6</v>
      </c>
      <c r="R50" s="106"/>
    </row>
    <row r="51" spans="1:18" ht="18" customHeight="1" x14ac:dyDescent="0.3">
      <c r="A51" s="99">
        <v>4</v>
      </c>
      <c r="B51" s="148" t="s">
        <v>105</v>
      </c>
      <c r="C51" s="96" t="s">
        <v>79</v>
      </c>
      <c r="D51" s="96" t="s">
        <v>104</v>
      </c>
      <c r="E51" s="97" t="s">
        <v>106</v>
      </c>
      <c r="F51" s="97" t="s">
        <v>92</v>
      </c>
      <c r="G51" s="98">
        <v>0.02</v>
      </c>
      <c r="H51" s="98">
        <v>4</v>
      </c>
      <c r="I51" s="129" t="s">
        <v>93</v>
      </c>
      <c r="J51" s="130">
        <v>2</v>
      </c>
      <c r="K51" s="100">
        <v>14</v>
      </c>
      <c r="L51" s="130">
        <v>2</v>
      </c>
      <c r="M51" s="131">
        <v>224</v>
      </c>
      <c r="N51" s="127">
        <v>20</v>
      </c>
      <c r="O51" s="128"/>
      <c r="P51" s="78" t="s">
        <v>67</v>
      </c>
      <c r="Q51" s="106">
        <v>16</v>
      </c>
      <c r="R51" s="106"/>
    </row>
    <row r="52" spans="1:18" ht="18" customHeight="1" x14ac:dyDescent="0.3">
      <c r="A52" s="99">
        <v>5</v>
      </c>
      <c r="B52" s="148" t="s">
        <v>105</v>
      </c>
      <c r="C52" s="96" t="s">
        <v>79</v>
      </c>
      <c r="D52" s="96" t="s">
        <v>104</v>
      </c>
      <c r="E52" s="97" t="s">
        <v>74</v>
      </c>
      <c r="F52" s="97" t="s">
        <v>92</v>
      </c>
      <c r="G52" s="98">
        <v>0.02</v>
      </c>
      <c r="H52" s="98">
        <v>8.3000000000000007</v>
      </c>
      <c r="I52" s="129" t="s">
        <v>93</v>
      </c>
      <c r="J52" s="130">
        <v>2</v>
      </c>
      <c r="K52" s="100">
        <v>14</v>
      </c>
      <c r="L52" s="130">
        <v>2</v>
      </c>
      <c r="M52" s="131">
        <v>464.80000000000007</v>
      </c>
      <c r="N52" s="127">
        <v>20</v>
      </c>
      <c r="O52" s="128"/>
      <c r="P52" s="78" t="s">
        <v>67</v>
      </c>
      <c r="Q52" s="106">
        <v>33.200000000000003</v>
      </c>
      <c r="R52" s="106"/>
    </row>
    <row r="53" spans="1:18" ht="18" customHeight="1" x14ac:dyDescent="0.3">
      <c r="A53" s="99">
        <v>6</v>
      </c>
      <c r="B53" s="148" t="s">
        <v>105</v>
      </c>
      <c r="C53" s="96" t="s">
        <v>79</v>
      </c>
      <c r="D53" s="96" t="s">
        <v>104</v>
      </c>
      <c r="E53" s="97" t="s">
        <v>74</v>
      </c>
      <c r="F53" s="97" t="s">
        <v>92</v>
      </c>
      <c r="G53" s="98">
        <v>0.02</v>
      </c>
      <c r="H53" s="98">
        <v>2.8</v>
      </c>
      <c r="I53" s="129" t="s">
        <v>93</v>
      </c>
      <c r="J53" s="130">
        <v>2</v>
      </c>
      <c r="K53" s="100">
        <v>14</v>
      </c>
      <c r="L53" s="130">
        <v>4</v>
      </c>
      <c r="M53" s="131">
        <v>313.59999999999997</v>
      </c>
      <c r="N53" s="127">
        <v>20</v>
      </c>
      <c r="O53" s="128"/>
      <c r="P53" s="78" t="s">
        <v>67</v>
      </c>
      <c r="Q53" s="106">
        <v>22.4</v>
      </c>
      <c r="R53" s="106"/>
    </row>
    <row r="54" spans="1:18" ht="18" customHeight="1" x14ac:dyDescent="0.3">
      <c r="A54" s="99">
        <v>7</v>
      </c>
      <c r="B54" s="148" t="s">
        <v>105</v>
      </c>
      <c r="C54" s="96" t="s">
        <v>79</v>
      </c>
      <c r="D54" s="96" t="s">
        <v>104</v>
      </c>
      <c r="E54" s="97" t="s">
        <v>107</v>
      </c>
      <c r="F54" s="97" t="s">
        <v>92</v>
      </c>
      <c r="G54" s="98">
        <v>0.02</v>
      </c>
      <c r="H54" s="98">
        <v>5.5</v>
      </c>
      <c r="I54" s="129" t="s">
        <v>93</v>
      </c>
      <c r="J54" s="130">
        <v>2</v>
      </c>
      <c r="K54" s="100">
        <v>14</v>
      </c>
      <c r="L54" s="130">
        <v>1</v>
      </c>
      <c r="M54" s="131">
        <v>154</v>
      </c>
      <c r="N54" s="127">
        <v>20</v>
      </c>
      <c r="O54" s="128"/>
      <c r="P54" s="78" t="s">
        <v>67</v>
      </c>
      <c r="Q54" s="106">
        <v>11</v>
      </c>
      <c r="R54" s="106"/>
    </row>
    <row r="55" spans="1:18" ht="18" customHeight="1" x14ac:dyDescent="0.3">
      <c r="A55" s="99">
        <v>8</v>
      </c>
      <c r="B55" s="148" t="s">
        <v>105</v>
      </c>
      <c r="C55" s="96" t="s">
        <v>79</v>
      </c>
      <c r="D55" s="96" t="s">
        <v>104</v>
      </c>
      <c r="E55" s="97" t="s">
        <v>107</v>
      </c>
      <c r="F55" s="97" t="s">
        <v>92</v>
      </c>
      <c r="G55" s="98">
        <v>0.02</v>
      </c>
      <c r="H55" s="98">
        <v>4</v>
      </c>
      <c r="I55" s="129" t="s">
        <v>93</v>
      </c>
      <c r="J55" s="130">
        <v>2</v>
      </c>
      <c r="K55" s="100">
        <v>14</v>
      </c>
      <c r="L55" s="130">
        <v>1</v>
      </c>
      <c r="M55" s="131">
        <v>112</v>
      </c>
      <c r="N55" s="127">
        <v>20</v>
      </c>
      <c r="O55" s="128"/>
      <c r="P55" s="78" t="s">
        <v>67</v>
      </c>
      <c r="Q55" s="106">
        <v>8</v>
      </c>
      <c r="R55" s="106"/>
    </row>
    <row r="56" spans="1:18" ht="18" customHeight="1" x14ac:dyDescent="0.3">
      <c r="A56" s="99">
        <v>9</v>
      </c>
      <c r="B56" s="148" t="s">
        <v>105</v>
      </c>
      <c r="C56" s="96" t="s">
        <v>79</v>
      </c>
      <c r="D56" s="96" t="s">
        <v>104</v>
      </c>
      <c r="E56" s="97" t="s">
        <v>77</v>
      </c>
      <c r="F56" s="97" t="s">
        <v>92</v>
      </c>
      <c r="G56" s="98">
        <v>0.02</v>
      </c>
      <c r="H56" s="98">
        <v>2.8</v>
      </c>
      <c r="I56" s="129" t="s">
        <v>93</v>
      </c>
      <c r="J56" s="130">
        <v>2</v>
      </c>
      <c r="K56" s="100">
        <v>14</v>
      </c>
      <c r="L56" s="130">
        <v>1</v>
      </c>
      <c r="M56" s="131">
        <v>78.399999999999991</v>
      </c>
      <c r="N56" s="127">
        <v>20</v>
      </c>
      <c r="O56" s="128"/>
      <c r="P56" s="78" t="s">
        <v>67</v>
      </c>
      <c r="Q56" s="106">
        <v>5.6</v>
      </c>
      <c r="R56" s="106"/>
    </row>
    <row r="57" spans="1:18" ht="18" customHeight="1" x14ac:dyDescent="0.3">
      <c r="A57" s="99">
        <v>10</v>
      </c>
      <c r="B57" s="148" t="s">
        <v>105</v>
      </c>
      <c r="C57" s="96" t="s">
        <v>79</v>
      </c>
      <c r="D57" s="96" t="s">
        <v>104</v>
      </c>
      <c r="E57" s="97" t="s">
        <v>77</v>
      </c>
      <c r="F57" s="97" t="s">
        <v>92</v>
      </c>
      <c r="G57" s="98">
        <v>0.02</v>
      </c>
      <c r="H57" s="98">
        <v>4</v>
      </c>
      <c r="I57" s="129" t="s">
        <v>93</v>
      </c>
      <c r="J57" s="130">
        <v>2</v>
      </c>
      <c r="K57" s="100">
        <v>14</v>
      </c>
      <c r="L57" s="130">
        <v>1</v>
      </c>
      <c r="M57" s="131">
        <v>112</v>
      </c>
      <c r="N57" s="127">
        <v>20</v>
      </c>
      <c r="O57" s="128"/>
      <c r="P57" s="78" t="s">
        <v>67</v>
      </c>
      <c r="Q57" s="106">
        <v>8</v>
      </c>
      <c r="R57" s="106"/>
    </row>
    <row r="58" spans="1:18" ht="18" customHeight="1" x14ac:dyDescent="0.3">
      <c r="A58" s="99">
        <v>11</v>
      </c>
      <c r="B58" s="148" t="s">
        <v>105</v>
      </c>
      <c r="C58" s="96" t="s">
        <v>79</v>
      </c>
      <c r="D58" s="96" t="s">
        <v>104</v>
      </c>
      <c r="E58" s="97" t="s">
        <v>108</v>
      </c>
      <c r="F58" s="97" t="s">
        <v>92</v>
      </c>
      <c r="G58" s="98">
        <v>0.02</v>
      </c>
      <c r="H58" s="98">
        <v>2.5</v>
      </c>
      <c r="I58" s="129" t="s">
        <v>93</v>
      </c>
      <c r="J58" s="130">
        <v>2</v>
      </c>
      <c r="K58" s="100">
        <v>14</v>
      </c>
      <c r="L58" s="130">
        <v>2</v>
      </c>
      <c r="M58" s="131">
        <v>140</v>
      </c>
      <c r="N58" s="127">
        <v>20</v>
      </c>
      <c r="O58" s="128"/>
      <c r="P58" s="78" t="s">
        <v>67</v>
      </c>
      <c r="Q58" s="106">
        <v>10</v>
      </c>
      <c r="R58" s="106"/>
    </row>
    <row r="59" spans="1:18" ht="18" customHeight="1" x14ac:dyDescent="0.3">
      <c r="A59" s="99">
        <v>12</v>
      </c>
      <c r="B59" s="148" t="s">
        <v>105</v>
      </c>
      <c r="C59" s="96" t="s">
        <v>79</v>
      </c>
      <c r="D59" s="96" t="s">
        <v>104</v>
      </c>
      <c r="E59" s="97" t="s">
        <v>108</v>
      </c>
      <c r="F59" s="97" t="s">
        <v>92</v>
      </c>
      <c r="G59" s="98">
        <v>0.02</v>
      </c>
      <c r="H59" s="98">
        <v>4</v>
      </c>
      <c r="I59" s="129" t="s">
        <v>93</v>
      </c>
      <c r="J59" s="130">
        <v>2</v>
      </c>
      <c r="K59" s="100">
        <v>14</v>
      </c>
      <c r="L59" s="130">
        <v>4</v>
      </c>
      <c r="M59" s="131">
        <v>448</v>
      </c>
      <c r="N59" s="127">
        <v>20</v>
      </c>
      <c r="O59" s="128"/>
      <c r="P59" s="78" t="s">
        <v>67</v>
      </c>
      <c r="Q59" s="106">
        <v>32</v>
      </c>
      <c r="R59" s="106"/>
    </row>
    <row r="60" spans="1:18" ht="18" customHeight="1" x14ac:dyDescent="0.3">
      <c r="A60" s="99">
        <v>1</v>
      </c>
      <c r="B60" s="148" t="s">
        <v>111</v>
      </c>
      <c r="C60" s="96" t="s">
        <v>80</v>
      </c>
      <c r="D60" s="96" t="s">
        <v>109</v>
      </c>
      <c r="E60" s="97" t="s">
        <v>110</v>
      </c>
      <c r="F60" s="97" t="s">
        <v>92</v>
      </c>
      <c r="G60" s="98">
        <v>0.02</v>
      </c>
      <c r="H60" s="98">
        <v>9.8000000000000007</v>
      </c>
      <c r="I60" s="129" t="s">
        <v>93</v>
      </c>
      <c r="J60" s="130">
        <v>1</v>
      </c>
      <c r="K60" s="100">
        <v>14</v>
      </c>
      <c r="L60" s="130">
        <v>1</v>
      </c>
      <c r="M60" s="131">
        <v>137.20000000000002</v>
      </c>
      <c r="N60" s="127">
        <v>20</v>
      </c>
      <c r="O60" s="101" t="s">
        <v>111</v>
      </c>
      <c r="P60" s="132" t="s">
        <v>69</v>
      </c>
      <c r="Q60" s="106">
        <v>9.8000000000000007</v>
      </c>
      <c r="R60" s="106"/>
    </row>
    <row r="61" spans="1:18" ht="18" customHeight="1" x14ac:dyDescent="0.3">
      <c r="A61" s="99">
        <v>2</v>
      </c>
      <c r="B61" s="148" t="s">
        <v>111</v>
      </c>
      <c r="C61" s="96" t="s">
        <v>80</v>
      </c>
      <c r="D61" s="96" t="s">
        <v>109</v>
      </c>
      <c r="E61" s="97" t="s">
        <v>110</v>
      </c>
      <c r="F61" s="97" t="s">
        <v>92</v>
      </c>
      <c r="G61" s="98">
        <v>0.02</v>
      </c>
      <c r="H61" s="98">
        <v>2.6</v>
      </c>
      <c r="I61" s="129" t="s">
        <v>93</v>
      </c>
      <c r="J61" s="130">
        <v>1</v>
      </c>
      <c r="K61" s="100">
        <v>14</v>
      </c>
      <c r="L61" s="130">
        <v>4</v>
      </c>
      <c r="M61" s="131">
        <v>145.6</v>
      </c>
      <c r="N61" s="127">
        <v>20</v>
      </c>
      <c r="O61" s="101"/>
      <c r="P61" s="132" t="s">
        <v>69</v>
      </c>
      <c r="Q61" s="106">
        <v>10.4</v>
      </c>
      <c r="R61" s="106"/>
    </row>
    <row r="62" spans="1:18" ht="18" customHeight="1" x14ac:dyDescent="0.3">
      <c r="A62" s="99">
        <v>3</v>
      </c>
      <c r="B62" s="148" t="s">
        <v>111</v>
      </c>
      <c r="C62" s="96" t="s">
        <v>80</v>
      </c>
      <c r="D62" s="96" t="s">
        <v>109</v>
      </c>
      <c r="E62" s="97" t="s">
        <v>110</v>
      </c>
      <c r="F62" s="97" t="s">
        <v>92</v>
      </c>
      <c r="G62" s="98">
        <v>0.02</v>
      </c>
      <c r="H62" s="98">
        <v>7.8</v>
      </c>
      <c r="I62" s="129" t="s">
        <v>93</v>
      </c>
      <c r="J62" s="130">
        <v>1</v>
      </c>
      <c r="K62" s="100">
        <v>14</v>
      </c>
      <c r="L62" s="130">
        <v>1</v>
      </c>
      <c r="M62" s="131">
        <v>109.2</v>
      </c>
      <c r="N62" s="127">
        <v>20</v>
      </c>
      <c r="O62" s="128"/>
      <c r="P62" s="132" t="s">
        <v>69</v>
      </c>
      <c r="Q62" s="106">
        <v>7.8</v>
      </c>
      <c r="R62" s="106"/>
    </row>
    <row r="63" spans="1:18" ht="18" customHeight="1" x14ac:dyDescent="0.3">
      <c r="A63" s="99">
        <v>4</v>
      </c>
      <c r="B63" s="148" t="s">
        <v>111</v>
      </c>
      <c r="C63" s="96" t="s">
        <v>80</v>
      </c>
      <c r="D63" s="96" t="s">
        <v>109</v>
      </c>
      <c r="E63" s="97" t="s">
        <v>71</v>
      </c>
      <c r="F63" s="97" t="s">
        <v>92</v>
      </c>
      <c r="G63" s="98">
        <v>0.02</v>
      </c>
      <c r="H63" s="98">
        <v>112.7</v>
      </c>
      <c r="I63" s="129" t="s">
        <v>93</v>
      </c>
      <c r="J63" s="130">
        <v>1</v>
      </c>
      <c r="K63" s="100">
        <v>14</v>
      </c>
      <c r="L63" s="130">
        <v>1</v>
      </c>
      <c r="M63" s="131">
        <v>1577.8</v>
      </c>
      <c r="N63" s="127">
        <v>20</v>
      </c>
      <c r="O63" s="128"/>
      <c r="P63" s="132" t="s">
        <v>69</v>
      </c>
      <c r="Q63" s="106">
        <v>112.7</v>
      </c>
      <c r="R63" s="106"/>
    </row>
    <row r="64" spans="1:18" ht="18" customHeight="1" x14ac:dyDescent="0.3">
      <c r="A64" s="99">
        <v>5</v>
      </c>
      <c r="B64" s="148" t="s">
        <v>111</v>
      </c>
      <c r="C64" s="96" t="s">
        <v>80</v>
      </c>
      <c r="D64" s="96" t="s">
        <v>109</v>
      </c>
      <c r="E64" s="97" t="s">
        <v>71</v>
      </c>
      <c r="F64" s="97" t="s">
        <v>92</v>
      </c>
      <c r="G64" s="98">
        <v>0.02</v>
      </c>
      <c r="H64" s="98">
        <v>3.2</v>
      </c>
      <c r="I64" s="129" t="s">
        <v>93</v>
      </c>
      <c r="J64" s="130">
        <v>1</v>
      </c>
      <c r="K64" s="100">
        <v>14</v>
      </c>
      <c r="L64" s="130">
        <v>3</v>
      </c>
      <c r="M64" s="131">
        <v>134.4</v>
      </c>
      <c r="N64" s="127">
        <v>20</v>
      </c>
      <c r="O64" s="128"/>
      <c r="P64" s="132" t="s">
        <v>69</v>
      </c>
      <c r="Q64" s="106">
        <v>9.6000000000000014</v>
      </c>
      <c r="R64" s="106"/>
    </row>
    <row r="65" spans="1:18" ht="18" customHeight="1" x14ac:dyDescent="0.3">
      <c r="A65" s="99">
        <v>1</v>
      </c>
      <c r="B65" s="148" t="s">
        <v>113</v>
      </c>
      <c r="C65" s="96" t="s">
        <v>70</v>
      </c>
      <c r="D65" s="96" t="s">
        <v>112</v>
      </c>
      <c r="E65" s="97" t="s">
        <v>110</v>
      </c>
      <c r="F65" s="97" t="s">
        <v>92</v>
      </c>
      <c r="G65" s="98">
        <v>0.02</v>
      </c>
      <c r="H65" s="98">
        <v>9.8000000000000007</v>
      </c>
      <c r="I65" s="129" t="s">
        <v>93</v>
      </c>
      <c r="J65" s="130">
        <v>1</v>
      </c>
      <c r="K65" s="100">
        <v>14</v>
      </c>
      <c r="L65" s="130">
        <v>1</v>
      </c>
      <c r="M65" s="131">
        <v>137.20000000000002</v>
      </c>
      <c r="N65" s="127">
        <v>20</v>
      </c>
      <c r="O65" s="101" t="s">
        <v>113</v>
      </c>
      <c r="P65" s="132" t="s">
        <v>69</v>
      </c>
      <c r="Q65" s="106">
        <v>9.8000000000000007</v>
      </c>
      <c r="R65" s="106"/>
    </row>
    <row r="66" spans="1:18" ht="18" customHeight="1" x14ac:dyDescent="0.3">
      <c r="A66" s="99">
        <v>2</v>
      </c>
      <c r="B66" s="148" t="s">
        <v>113</v>
      </c>
      <c r="C66" s="96" t="s">
        <v>70</v>
      </c>
      <c r="D66" s="96" t="s">
        <v>112</v>
      </c>
      <c r="E66" s="97" t="s">
        <v>110</v>
      </c>
      <c r="F66" s="97" t="s">
        <v>92</v>
      </c>
      <c r="G66" s="98">
        <v>0.02</v>
      </c>
      <c r="H66" s="98">
        <v>2.6</v>
      </c>
      <c r="I66" s="129" t="s">
        <v>93</v>
      </c>
      <c r="J66" s="130">
        <v>1</v>
      </c>
      <c r="K66" s="100">
        <v>14</v>
      </c>
      <c r="L66" s="130">
        <v>4</v>
      </c>
      <c r="M66" s="131">
        <v>145.6</v>
      </c>
      <c r="N66" s="127">
        <v>20</v>
      </c>
      <c r="O66" s="101"/>
      <c r="P66" s="132" t="s">
        <v>69</v>
      </c>
      <c r="Q66" s="106">
        <v>10.4</v>
      </c>
      <c r="R66" s="106"/>
    </row>
    <row r="67" spans="1:18" ht="18" customHeight="1" x14ac:dyDescent="0.3">
      <c r="A67" s="99">
        <v>3</v>
      </c>
      <c r="B67" s="148" t="s">
        <v>113</v>
      </c>
      <c r="C67" s="96" t="s">
        <v>70</v>
      </c>
      <c r="D67" s="96" t="s">
        <v>112</v>
      </c>
      <c r="E67" s="97" t="s">
        <v>71</v>
      </c>
      <c r="F67" s="97" t="s">
        <v>92</v>
      </c>
      <c r="G67" s="98">
        <v>0.02</v>
      </c>
      <c r="H67" s="98">
        <v>127.5</v>
      </c>
      <c r="I67" s="129" t="s">
        <v>93</v>
      </c>
      <c r="J67" s="130">
        <v>1</v>
      </c>
      <c r="K67" s="100">
        <v>14</v>
      </c>
      <c r="L67" s="130">
        <v>1</v>
      </c>
      <c r="M67" s="131">
        <v>1785</v>
      </c>
      <c r="N67" s="127">
        <v>20</v>
      </c>
      <c r="O67" s="128"/>
      <c r="P67" s="132" t="s">
        <v>69</v>
      </c>
      <c r="Q67" s="106">
        <v>127.5</v>
      </c>
      <c r="R67" s="106"/>
    </row>
    <row r="68" spans="1:18" ht="18" customHeight="1" x14ac:dyDescent="0.3">
      <c r="A68" s="99">
        <v>4</v>
      </c>
      <c r="B68" s="148" t="s">
        <v>113</v>
      </c>
      <c r="C68" s="96" t="s">
        <v>70</v>
      </c>
      <c r="D68" s="96" t="s">
        <v>112</v>
      </c>
      <c r="E68" s="97" t="s">
        <v>71</v>
      </c>
      <c r="F68" s="97" t="s">
        <v>92</v>
      </c>
      <c r="G68" s="98">
        <v>0.02</v>
      </c>
      <c r="H68" s="98">
        <v>3.2</v>
      </c>
      <c r="I68" s="129" t="s">
        <v>93</v>
      </c>
      <c r="J68" s="130">
        <v>1</v>
      </c>
      <c r="K68" s="100">
        <v>14</v>
      </c>
      <c r="L68" s="130">
        <v>6</v>
      </c>
      <c r="M68" s="131">
        <v>268.8</v>
      </c>
      <c r="N68" s="127">
        <v>20</v>
      </c>
      <c r="O68" s="128"/>
      <c r="P68" s="132" t="s">
        <v>69</v>
      </c>
      <c r="Q68" s="106">
        <v>19.200000000000003</v>
      </c>
      <c r="R68" s="106"/>
    </row>
    <row r="69" spans="1:18" ht="18" customHeight="1" x14ac:dyDescent="0.3">
      <c r="A69" s="99">
        <v>1</v>
      </c>
      <c r="B69" s="148" t="s">
        <v>115</v>
      </c>
      <c r="C69" s="96" t="s">
        <v>72</v>
      </c>
      <c r="D69" s="96" t="s">
        <v>114</v>
      </c>
      <c r="E69" s="97" t="s">
        <v>110</v>
      </c>
      <c r="F69" s="97" t="s">
        <v>92</v>
      </c>
      <c r="G69" s="98">
        <v>0.02</v>
      </c>
      <c r="H69" s="98">
        <v>9.8000000000000007</v>
      </c>
      <c r="I69" s="129" t="s">
        <v>93</v>
      </c>
      <c r="J69" s="130">
        <v>1</v>
      </c>
      <c r="K69" s="100">
        <v>14</v>
      </c>
      <c r="L69" s="130">
        <v>1</v>
      </c>
      <c r="M69" s="131">
        <v>137.20000000000002</v>
      </c>
      <c r="N69" s="127">
        <v>20</v>
      </c>
      <c r="O69" s="101" t="s">
        <v>115</v>
      </c>
      <c r="P69" s="132" t="s">
        <v>69</v>
      </c>
      <c r="Q69" s="106">
        <v>9.8000000000000007</v>
      </c>
      <c r="R69" s="106"/>
    </row>
    <row r="70" spans="1:18" ht="18" customHeight="1" x14ac:dyDescent="0.3">
      <c r="A70" s="99">
        <v>2</v>
      </c>
      <c r="B70" s="148" t="s">
        <v>115</v>
      </c>
      <c r="C70" s="96" t="s">
        <v>72</v>
      </c>
      <c r="D70" s="96" t="s">
        <v>114</v>
      </c>
      <c r="E70" s="97" t="s">
        <v>110</v>
      </c>
      <c r="F70" s="97" t="s">
        <v>92</v>
      </c>
      <c r="G70" s="98">
        <v>0.02</v>
      </c>
      <c r="H70" s="98">
        <v>2.6</v>
      </c>
      <c r="I70" s="129" t="s">
        <v>93</v>
      </c>
      <c r="J70" s="130">
        <v>1</v>
      </c>
      <c r="K70" s="100">
        <v>14</v>
      </c>
      <c r="L70" s="130">
        <v>4</v>
      </c>
      <c r="M70" s="131">
        <v>145.6</v>
      </c>
      <c r="N70" s="127">
        <v>20</v>
      </c>
      <c r="O70" s="101"/>
      <c r="P70" s="132" t="s">
        <v>69</v>
      </c>
      <c r="Q70" s="106">
        <v>10.4</v>
      </c>
      <c r="R70" s="106"/>
    </row>
    <row r="71" spans="1:18" ht="18" customHeight="1" x14ac:dyDescent="0.3">
      <c r="A71" s="99">
        <v>3</v>
      </c>
      <c r="B71" s="148" t="s">
        <v>115</v>
      </c>
      <c r="C71" s="96" t="s">
        <v>72</v>
      </c>
      <c r="D71" s="96" t="s">
        <v>114</v>
      </c>
      <c r="E71" s="97" t="s">
        <v>71</v>
      </c>
      <c r="F71" s="97" t="s">
        <v>92</v>
      </c>
      <c r="G71" s="98">
        <v>0.02</v>
      </c>
      <c r="H71" s="98">
        <v>7.8</v>
      </c>
      <c r="I71" s="129" t="s">
        <v>93</v>
      </c>
      <c r="J71" s="130">
        <v>1</v>
      </c>
      <c r="K71" s="100">
        <v>14</v>
      </c>
      <c r="L71" s="130">
        <v>1</v>
      </c>
      <c r="M71" s="131">
        <v>109.2</v>
      </c>
      <c r="N71" s="127">
        <v>20</v>
      </c>
      <c r="O71" s="128"/>
      <c r="P71" s="132" t="s">
        <v>69</v>
      </c>
      <c r="Q71" s="106">
        <v>7.8</v>
      </c>
      <c r="R71" s="106"/>
    </row>
    <row r="72" spans="1:18" ht="18" customHeight="1" x14ac:dyDescent="0.3">
      <c r="A72" s="99">
        <v>4</v>
      </c>
      <c r="B72" s="148" t="s">
        <v>115</v>
      </c>
      <c r="C72" s="96" t="s">
        <v>72</v>
      </c>
      <c r="D72" s="96" t="s">
        <v>114</v>
      </c>
      <c r="E72" s="97" t="s">
        <v>71</v>
      </c>
      <c r="F72" s="97" t="s">
        <v>92</v>
      </c>
      <c r="G72" s="98">
        <v>0.02</v>
      </c>
      <c r="H72" s="98">
        <v>139</v>
      </c>
      <c r="I72" s="129" t="s">
        <v>93</v>
      </c>
      <c r="J72" s="130">
        <v>1</v>
      </c>
      <c r="K72" s="100">
        <v>14</v>
      </c>
      <c r="L72" s="130">
        <v>1</v>
      </c>
      <c r="M72" s="131">
        <v>1946</v>
      </c>
      <c r="N72" s="127">
        <v>20</v>
      </c>
      <c r="O72" s="128"/>
      <c r="P72" s="132" t="s">
        <v>69</v>
      </c>
      <c r="Q72" s="106">
        <v>139</v>
      </c>
      <c r="R72" s="106"/>
    </row>
    <row r="73" spans="1:18" ht="18" customHeight="1" x14ac:dyDescent="0.3">
      <c r="K73" s="84"/>
      <c r="L73" s="88"/>
    </row>
    <row r="74" spans="1:18" ht="18" customHeight="1" x14ac:dyDescent="0.3">
      <c r="K74" s="84" t="s">
        <v>119</v>
      </c>
      <c r="L74" s="88"/>
      <c r="M74" s="110"/>
    </row>
    <row r="75" spans="1:18" ht="18" customHeight="1" x14ac:dyDescent="0.3">
      <c r="A75" s="99">
        <v>1</v>
      </c>
      <c r="B75" s="148" t="s">
        <v>122</v>
      </c>
      <c r="C75" s="96" t="s">
        <v>120</v>
      </c>
      <c r="D75" s="96" t="s">
        <v>121</v>
      </c>
      <c r="E75" s="97" t="s">
        <v>71</v>
      </c>
      <c r="F75" s="97" t="s">
        <v>92</v>
      </c>
      <c r="G75" s="98">
        <v>0.02</v>
      </c>
      <c r="H75" s="98">
        <v>55.7</v>
      </c>
      <c r="I75" s="129" t="s">
        <v>93</v>
      </c>
      <c r="J75" s="130">
        <v>1</v>
      </c>
      <c r="K75" s="100">
        <v>14</v>
      </c>
      <c r="L75" s="130">
        <v>1</v>
      </c>
      <c r="M75" s="131">
        <v>779.80000000000007</v>
      </c>
      <c r="N75" s="127">
        <v>20</v>
      </c>
      <c r="O75" s="101" t="s">
        <v>122</v>
      </c>
      <c r="P75" s="78" t="s">
        <v>69</v>
      </c>
      <c r="Q75" s="106">
        <v>55.7</v>
      </c>
      <c r="R75" s="106"/>
    </row>
    <row r="76" spans="1:18" ht="18" customHeight="1" x14ac:dyDescent="0.3">
      <c r="A76" s="99">
        <v>2</v>
      </c>
      <c r="B76" s="148" t="s">
        <v>122</v>
      </c>
      <c r="C76" s="96" t="s">
        <v>120</v>
      </c>
      <c r="D76" s="96" t="s">
        <v>121</v>
      </c>
      <c r="E76" s="97" t="s">
        <v>71</v>
      </c>
      <c r="F76" s="97" t="s">
        <v>123</v>
      </c>
      <c r="G76" s="98">
        <v>0.02</v>
      </c>
      <c r="H76" s="98">
        <v>3.3</v>
      </c>
      <c r="I76" s="129" t="s">
        <v>93</v>
      </c>
      <c r="J76" s="130">
        <v>1</v>
      </c>
      <c r="K76" s="100">
        <v>14</v>
      </c>
      <c r="L76" s="130">
        <v>2</v>
      </c>
      <c r="M76" s="131">
        <v>92.399999999999991</v>
      </c>
      <c r="N76" s="127">
        <v>20</v>
      </c>
      <c r="O76" s="101" t="s">
        <v>122</v>
      </c>
      <c r="P76" s="78" t="s">
        <v>69</v>
      </c>
      <c r="Q76" s="106">
        <v>6.6</v>
      </c>
      <c r="R76" s="106"/>
    </row>
    <row r="77" spans="1:18" ht="18" customHeight="1" x14ac:dyDescent="0.3">
      <c r="A77" s="99">
        <v>1</v>
      </c>
      <c r="B77" s="148" t="s">
        <v>126</v>
      </c>
      <c r="C77" s="96" t="s">
        <v>124</v>
      </c>
      <c r="D77" s="96" t="s">
        <v>125</v>
      </c>
      <c r="E77" s="97" t="s">
        <v>71</v>
      </c>
      <c r="F77" s="97" t="s">
        <v>92</v>
      </c>
      <c r="G77" s="98">
        <v>0.02</v>
      </c>
      <c r="H77" s="98">
        <v>122</v>
      </c>
      <c r="I77" s="129" t="s">
        <v>93</v>
      </c>
      <c r="J77" s="130">
        <v>1</v>
      </c>
      <c r="K77" s="100">
        <v>14</v>
      </c>
      <c r="L77" s="130">
        <v>1</v>
      </c>
      <c r="M77" s="131">
        <v>1708</v>
      </c>
      <c r="N77" s="127">
        <v>20</v>
      </c>
      <c r="O77" s="101" t="s">
        <v>126</v>
      </c>
      <c r="P77" s="78" t="s">
        <v>69</v>
      </c>
      <c r="Q77" s="106">
        <v>122</v>
      </c>
      <c r="R77" s="106"/>
    </row>
    <row r="78" spans="1:18" ht="18" customHeight="1" x14ac:dyDescent="0.3">
      <c r="A78" s="99">
        <v>2</v>
      </c>
      <c r="B78" s="148" t="s">
        <v>126</v>
      </c>
      <c r="C78" s="96" t="s">
        <v>124</v>
      </c>
      <c r="D78" s="96" t="s">
        <v>125</v>
      </c>
      <c r="E78" s="97" t="s">
        <v>71</v>
      </c>
      <c r="F78" s="97" t="s">
        <v>123</v>
      </c>
      <c r="G78" s="98">
        <v>0.02</v>
      </c>
      <c r="H78" s="98">
        <v>3.5</v>
      </c>
      <c r="I78" s="129" t="s">
        <v>93</v>
      </c>
      <c r="J78" s="130">
        <v>1</v>
      </c>
      <c r="K78" s="100">
        <v>14</v>
      </c>
      <c r="L78" s="130">
        <v>6</v>
      </c>
      <c r="M78" s="131">
        <v>294</v>
      </c>
      <c r="N78" s="127">
        <v>20</v>
      </c>
      <c r="O78" s="101" t="s">
        <v>126</v>
      </c>
      <c r="P78" s="78" t="s">
        <v>69</v>
      </c>
      <c r="Q78" s="106">
        <v>21</v>
      </c>
      <c r="R78" s="106"/>
    </row>
    <row r="79" spans="1:18" ht="18" customHeight="1" x14ac:dyDescent="0.3">
      <c r="A79" s="99">
        <v>3</v>
      </c>
      <c r="B79" s="148" t="s">
        <v>126</v>
      </c>
      <c r="C79" s="96" t="s">
        <v>124</v>
      </c>
      <c r="D79" s="96" t="s">
        <v>125</v>
      </c>
      <c r="E79" s="97" t="s">
        <v>71</v>
      </c>
      <c r="F79" s="97" t="s">
        <v>92</v>
      </c>
      <c r="G79" s="98">
        <v>0.02</v>
      </c>
      <c r="H79" s="98">
        <v>7</v>
      </c>
      <c r="I79" s="129" t="s">
        <v>93</v>
      </c>
      <c r="J79" s="130">
        <v>1</v>
      </c>
      <c r="K79" s="100">
        <v>14</v>
      </c>
      <c r="L79" s="130">
        <v>1</v>
      </c>
      <c r="M79" s="131">
        <v>98</v>
      </c>
      <c r="N79" s="127">
        <v>20</v>
      </c>
      <c r="O79" s="101" t="s">
        <v>126</v>
      </c>
      <c r="P79" s="78" t="s">
        <v>69</v>
      </c>
      <c r="Q79" s="106">
        <v>7</v>
      </c>
      <c r="R79" s="106"/>
    </row>
    <row r="80" spans="1:18" ht="18" customHeight="1" x14ac:dyDescent="0.3">
      <c r="A80" s="99">
        <v>4</v>
      </c>
      <c r="B80" s="148" t="s">
        <v>126</v>
      </c>
      <c r="C80" s="96" t="s">
        <v>124</v>
      </c>
      <c r="D80" s="96" t="s">
        <v>125</v>
      </c>
      <c r="E80" s="97" t="s">
        <v>71</v>
      </c>
      <c r="F80" s="97" t="s">
        <v>123</v>
      </c>
      <c r="G80" s="98">
        <v>0.02</v>
      </c>
      <c r="H80" s="98">
        <v>2.5</v>
      </c>
      <c r="I80" s="129" t="s">
        <v>93</v>
      </c>
      <c r="J80" s="130">
        <v>1</v>
      </c>
      <c r="K80" s="100">
        <v>14</v>
      </c>
      <c r="L80" s="130">
        <v>4</v>
      </c>
      <c r="M80" s="131">
        <v>140</v>
      </c>
      <c r="N80" s="127">
        <v>20</v>
      </c>
      <c r="O80" s="101" t="s">
        <v>126</v>
      </c>
      <c r="P80" s="78" t="s">
        <v>69</v>
      </c>
      <c r="Q80" s="106">
        <v>10</v>
      </c>
      <c r="R80" s="106"/>
    </row>
    <row r="83" spans="1:18" ht="18" customHeight="1" x14ac:dyDescent="0.3">
      <c r="A83" s="99">
        <v>1</v>
      </c>
      <c r="B83" s="148" t="s">
        <v>128</v>
      </c>
      <c r="C83" s="96" t="s">
        <v>129</v>
      </c>
      <c r="D83" s="96" t="s">
        <v>130</v>
      </c>
      <c r="E83" s="97" t="s">
        <v>131</v>
      </c>
      <c r="F83" s="97" t="s">
        <v>92</v>
      </c>
      <c r="G83" s="98">
        <v>0.02</v>
      </c>
      <c r="H83" s="98">
        <v>10.3</v>
      </c>
      <c r="I83" s="129" t="s">
        <v>93</v>
      </c>
      <c r="J83" s="130">
        <v>2</v>
      </c>
      <c r="K83" s="100">
        <v>14</v>
      </c>
      <c r="L83" s="130">
        <v>1</v>
      </c>
      <c r="M83" s="131">
        <v>288.40000000000003</v>
      </c>
      <c r="N83" s="127">
        <v>20</v>
      </c>
      <c r="O83" s="101" t="s">
        <v>128</v>
      </c>
      <c r="P83" s="78" t="s">
        <v>69</v>
      </c>
      <c r="Q83" s="106">
        <v>20.6</v>
      </c>
      <c r="R83" s="106"/>
    </row>
    <row r="84" spans="1:18" ht="18" customHeight="1" x14ac:dyDescent="0.3">
      <c r="A84" s="99">
        <v>2</v>
      </c>
      <c r="B84" s="148" t="s">
        <v>128</v>
      </c>
      <c r="C84" s="96" t="s">
        <v>129</v>
      </c>
      <c r="D84" s="96" t="s">
        <v>130</v>
      </c>
      <c r="E84" s="97" t="s">
        <v>131</v>
      </c>
      <c r="F84" s="97" t="s">
        <v>92</v>
      </c>
      <c r="G84" s="98">
        <v>0.02</v>
      </c>
      <c r="H84" s="98">
        <v>8.15</v>
      </c>
      <c r="I84" s="129" t="s">
        <v>93</v>
      </c>
      <c r="J84" s="130">
        <v>2</v>
      </c>
      <c r="K84" s="100">
        <v>14</v>
      </c>
      <c r="L84" s="130">
        <v>1</v>
      </c>
      <c r="M84" s="131">
        <v>228.20000000000002</v>
      </c>
      <c r="N84" s="127">
        <v>20</v>
      </c>
      <c r="O84" s="101"/>
      <c r="P84" s="78" t="s">
        <v>69</v>
      </c>
      <c r="Q84" s="106">
        <v>16.3</v>
      </c>
      <c r="R84" s="106"/>
    </row>
    <row r="85" spans="1:18" ht="18" customHeight="1" x14ac:dyDescent="0.3">
      <c r="A85" s="99">
        <v>3</v>
      </c>
      <c r="B85" s="148" t="s">
        <v>128</v>
      </c>
      <c r="C85" s="96" t="s">
        <v>129</v>
      </c>
      <c r="D85" s="96" t="s">
        <v>130</v>
      </c>
      <c r="E85" s="97" t="s">
        <v>131</v>
      </c>
      <c r="F85" s="97" t="s">
        <v>123</v>
      </c>
      <c r="G85" s="98">
        <v>0.02</v>
      </c>
      <c r="H85" s="98">
        <v>2.5499999999999998</v>
      </c>
      <c r="I85" s="129" t="s">
        <v>93</v>
      </c>
      <c r="J85" s="130">
        <v>1</v>
      </c>
      <c r="K85" s="100">
        <v>14</v>
      </c>
      <c r="L85" s="130">
        <v>1</v>
      </c>
      <c r="M85" s="131">
        <v>35.699999999999996</v>
      </c>
      <c r="N85" s="127">
        <v>20</v>
      </c>
      <c r="O85" s="101"/>
      <c r="P85" s="78" t="s">
        <v>69</v>
      </c>
      <c r="Q85" s="106">
        <v>2.5499999999999998</v>
      </c>
      <c r="R85" s="106"/>
    </row>
    <row r="86" spans="1:18" ht="18" customHeight="1" x14ac:dyDescent="0.3">
      <c r="A86" s="99">
        <v>1</v>
      </c>
      <c r="B86" s="148" t="s">
        <v>132</v>
      </c>
      <c r="C86" s="96" t="s">
        <v>133</v>
      </c>
      <c r="D86" s="96" t="s">
        <v>134</v>
      </c>
      <c r="E86" s="97" t="s">
        <v>135</v>
      </c>
      <c r="F86" s="97" t="s">
        <v>136</v>
      </c>
      <c r="G86" s="98">
        <v>0.02</v>
      </c>
      <c r="H86" s="98">
        <v>19.7</v>
      </c>
      <c r="I86" s="129" t="s">
        <v>93</v>
      </c>
      <c r="J86" s="130">
        <v>1</v>
      </c>
      <c r="K86" s="100">
        <v>14</v>
      </c>
      <c r="L86" s="130">
        <v>1</v>
      </c>
      <c r="M86" s="131">
        <v>275.8</v>
      </c>
      <c r="N86" s="127">
        <v>20</v>
      </c>
      <c r="O86" s="101" t="s">
        <v>132</v>
      </c>
      <c r="P86" s="78" t="s">
        <v>69</v>
      </c>
      <c r="Q86" s="106">
        <v>19.7</v>
      </c>
      <c r="R86" s="106"/>
    </row>
    <row r="87" spans="1:18" ht="18" customHeight="1" x14ac:dyDescent="0.3">
      <c r="A87" s="99">
        <v>2</v>
      </c>
      <c r="B87" s="148" t="s">
        <v>132</v>
      </c>
      <c r="C87" s="96" t="s">
        <v>133</v>
      </c>
      <c r="D87" s="96" t="s">
        <v>134</v>
      </c>
      <c r="E87" s="97" t="s">
        <v>135</v>
      </c>
      <c r="F87" s="97" t="s">
        <v>123</v>
      </c>
      <c r="G87" s="98">
        <v>0.02</v>
      </c>
      <c r="H87" s="98">
        <v>8</v>
      </c>
      <c r="I87" s="129" t="s">
        <v>93</v>
      </c>
      <c r="J87" s="130">
        <v>1</v>
      </c>
      <c r="K87" s="100">
        <v>14</v>
      </c>
      <c r="L87" s="130">
        <v>2</v>
      </c>
      <c r="M87" s="131">
        <v>224</v>
      </c>
      <c r="N87" s="127">
        <v>20</v>
      </c>
      <c r="O87" s="101"/>
      <c r="P87" s="78" t="s">
        <v>69</v>
      </c>
      <c r="Q87" s="106">
        <v>16</v>
      </c>
      <c r="R87" s="106"/>
    </row>
    <row r="88" spans="1:18" ht="18" customHeight="1" x14ac:dyDescent="0.3">
      <c r="A88" s="99">
        <v>3</v>
      </c>
      <c r="B88" s="148" t="s">
        <v>132</v>
      </c>
      <c r="C88" s="96" t="s">
        <v>133</v>
      </c>
      <c r="D88" s="96" t="s">
        <v>134</v>
      </c>
      <c r="E88" s="97" t="s">
        <v>135</v>
      </c>
      <c r="F88" s="97" t="s">
        <v>136</v>
      </c>
      <c r="G88" s="98">
        <v>0.02</v>
      </c>
      <c r="H88" s="98">
        <v>10.5</v>
      </c>
      <c r="I88" s="129" t="s">
        <v>93</v>
      </c>
      <c r="J88" s="130">
        <v>1</v>
      </c>
      <c r="K88" s="100">
        <v>14</v>
      </c>
      <c r="L88" s="130">
        <v>1</v>
      </c>
      <c r="M88" s="131">
        <v>147</v>
      </c>
      <c r="N88" s="127">
        <v>20</v>
      </c>
      <c r="O88" s="101"/>
      <c r="P88" s="78" t="s">
        <v>69</v>
      </c>
      <c r="Q88" s="106">
        <v>10.5</v>
      </c>
      <c r="R88" s="106"/>
    </row>
    <row r="89" spans="1:18" ht="18" customHeight="1" x14ac:dyDescent="0.3">
      <c r="A89" s="99">
        <v>4</v>
      </c>
      <c r="B89" s="148" t="s">
        <v>132</v>
      </c>
      <c r="C89" s="96" t="s">
        <v>133</v>
      </c>
      <c r="D89" s="96" t="s">
        <v>134</v>
      </c>
      <c r="E89" s="97" t="s">
        <v>135</v>
      </c>
      <c r="F89" s="97" t="s">
        <v>136</v>
      </c>
      <c r="G89" s="98">
        <v>0.02</v>
      </c>
      <c r="H89" s="98">
        <v>17</v>
      </c>
      <c r="I89" s="129" t="s">
        <v>93</v>
      </c>
      <c r="J89" s="130">
        <v>1</v>
      </c>
      <c r="K89" s="100">
        <v>14</v>
      </c>
      <c r="L89" s="130">
        <v>1</v>
      </c>
      <c r="M89" s="131">
        <v>238</v>
      </c>
      <c r="N89" s="127">
        <v>20</v>
      </c>
      <c r="O89" s="101"/>
      <c r="P89" s="78" t="s">
        <v>69</v>
      </c>
      <c r="Q89" s="106">
        <v>17</v>
      </c>
      <c r="R89" s="106"/>
    </row>
    <row r="90" spans="1:18" ht="18" customHeight="1" x14ac:dyDescent="0.3">
      <c r="A90" s="99">
        <v>5</v>
      </c>
      <c r="B90" s="148" t="s">
        <v>132</v>
      </c>
      <c r="C90" s="96" t="s">
        <v>133</v>
      </c>
      <c r="D90" s="96" t="s">
        <v>134</v>
      </c>
      <c r="E90" s="97" t="s">
        <v>137</v>
      </c>
      <c r="F90" s="97" t="s">
        <v>136</v>
      </c>
      <c r="G90" s="98">
        <v>0.02</v>
      </c>
      <c r="H90" s="98">
        <v>16.8</v>
      </c>
      <c r="I90" s="129" t="s">
        <v>93</v>
      </c>
      <c r="J90" s="130">
        <v>2</v>
      </c>
      <c r="K90" s="100">
        <v>14</v>
      </c>
      <c r="L90" s="130">
        <v>1</v>
      </c>
      <c r="M90" s="131">
        <v>470.40000000000003</v>
      </c>
      <c r="N90" s="127">
        <v>20</v>
      </c>
      <c r="O90" s="101"/>
      <c r="P90" s="78" t="s">
        <v>69</v>
      </c>
      <c r="Q90" s="106">
        <v>33.6</v>
      </c>
      <c r="R90" s="106"/>
    </row>
    <row r="91" spans="1:18" ht="18" customHeight="1" x14ac:dyDescent="0.3">
      <c r="A91" s="99">
        <v>6</v>
      </c>
      <c r="B91" s="148" t="s">
        <v>132</v>
      </c>
      <c r="C91" s="96" t="s">
        <v>133</v>
      </c>
      <c r="D91" s="96" t="s">
        <v>134</v>
      </c>
      <c r="E91" s="97" t="s">
        <v>137</v>
      </c>
      <c r="F91" s="97" t="s">
        <v>123</v>
      </c>
      <c r="G91" s="98">
        <v>0.02</v>
      </c>
      <c r="H91" s="98">
        <v>3.5</v>
      </c>
      <c r="I91" s="129" t="s">
        <v>93</v>
      </c>
      <c r="J91" s="130">
        <v>2</v>
      </c>
      <c r="K91" s="100">
        <v>14</v>
      </c>
      <c r="L91" s="130">
        <v>4</v>
      </c>
      <c r="M91" s="131">
        <v>392</v>
      </c>
      <c r="N91" s="127">
        <v>20</v>
      </c>
      <c r="O91" s="101"/>
      <c r="P91" s="78" t="s">
        <v>69</v>
      </c>
      <c r="Q91" s="106">
        <v>28</v>
      </c>
      <c r="R91" s="106"/>
    </row>
    <row r="92" spans="1:18" ht="18" customHeight="1" x14ac:dyDescent="0.3">
      <c r="A92" s="99">
        <v>7</v>
      </c>
      <c r="B92" s="148" t="s">
        <v>132</v>
      </c>
      <c r="C92" s="96" t="s">
        <v>133</v>
      </c>
      <c r="D92" s="96" t="s">
        <v>134</v>
      </c>
      <c r="E92" s="97" t="s">
        <v>137</v>
      </c>
      <c r="F92" s="97" t="s">
        <v>136</v>
      </c>
      <c r="G92" s="98">
        <v>0.02</v>
      </c>
      <c r="H92" s="98">
        <v>35.200000000000003</v>
      </c>
      <c r="I92" s="129" t="s">
        <v>93</v>
      </c>
      <c r="J92" s="130">
        <v>1</v>
      </c>
      <c r="K92" s="100">
        <v>14</v>
      </c>
      <c r="L92" s="130">
        <v>1</v>
      </c>
      <c r="M92" s="131">
        <v>492.80000000000007</v>
      </c>
      <c r="N92" s="127">
        <v>20</v>
      </c>
      <c r="O92" s="101"/>
      <c r="P92" s="78" t="s">
        <v>69</v>
      </c>
      <c r="Q92" s="106">
        <v>35.200000000000003</v>
      </c>
      <c r="R92" s="106"/>
    </row>
    <row r="93" spans="1:18" ht="18" customHeight="1" x14ac:dyDescent="0.3">
      <c r="A93" s="99">
        <v>8</v>
      </c>
      <c r="B93" s="148" t="s">
        <v>132</v>
      </c>
      <c r="C93" s="96" t="s">
        <v>133</v>
      </c>
      <c r="D93" s="96" t="s">
        <v>134</v>
      </c>
      <c r="E93" s="97" t="s">
        <v>137</v>
      </c>
      <c r="F93" s="97" t="s">
        <v>123</v>
      </c>
      <c r="G93" s="98">
        <v>0.02</v>
      </c>
      <c r="H93" s="98">
        <v>3.6</v>
      </c>
      <c r="I93" s="129" t="s">
        <v>93</v>
      </c>
      <c r="J93" s="130">
        <v>1</v>
      </c>
      <c r="K93" s="100">
        <v>14</v>
      </c>
      <c r="L93" s="130">
        <v>6</v>
      </c>
      <c r="M93" s="131">
        <v>302.39999999999998</v>
      </c>
      <c r="N93" s="127">
        <v>20</v>
      </c>
      <c r="O93" s="101"/>
      <c r="P93" s="78" t="s">
        <v>69</v>
      </c>
      <c r="Q93" s="106">
        <v>21.6</v>
      </c>
      <c r="R93" s="106"/>
    </row>
    <row r="94" spans="1:18" ht="18" customHeight="1" x14ac:dyDescent="0.3">
      <c r="A94" s="99">
        <v>1</v>
      </c>
      <c r="B94" s="148" t="s">
        <v>138</v>
      </c>
      <c r="C94" s="96" t="s">
        <v>139</v>
      </c>
      <c r="D94" s="96" t="s">
        <v>140</v>
      </c>
      <c r="E94" s="97" t="s">
        <v>141</v>
      </c>
      <c r="F94" s="97" t="s">
        <v>136</v>
      </c>
      <c r="G94" s="98">
        <v>0.02</v>
      </c>
      <c r="H94" s="98">
        <v>95</v>
      </c>
      <c r="I94" s="129" t="s">
        <v>93</v>
      </c>
      <c r="J94" s="130">
        <v>1</v>
      </c>
      <c r="K94" s="100">
        <v>14</v>
      </c>
      <c r="L94" s="130">
        <v>1</v>
      </c>
      <c r="M94" s="131">
        <v>1330</v>
      </c>
      <c r="N94" s="127">
        <v>20</v>
      </c>
      <c r="O94" s="101" t="s">
        <v>138</v>
      </c>
      <c r="P94" s="78" t="s">
        <v>69</v>
      </c>
      <c r="Q94" s="106">
        <v>95</v>
      </c>
      <c r="R94" s="106"/>
    </row>
    <row r="95" spans="1:18" ht="18" customHeight="1" x14ac:dyDescent="0.3">
      <c r="A95" s="99">
        <v>2</v>
      </c>
      <c r="B95" s="148" t="s">
        <v>138</v>
      </c>
      <c r="C95" s="96" t="s">
        <v>139</v>
      </c>
      <c r="D95" s="96" t="s">
        <v>140</v>
      </c>
      <c r="E95" s="97" t="s">
        <v>141</v>
      </c>
      <c r="F95" s="97" t="s">
        <v>123</v>
      </c>
      <c r="G95" s="98">
        <v>0.02</v>
      </c>
      <c r="H95" s="98">
        <v>4</v>
      </c>
      <c r="I95" s="129" t="s">
        <v>93</v>
      </c>
      <c r="J95" s="130">
        <v>1</v>
      </c>
      <c r="K95" s="100">
        <v>14</v>
      </c>
      <c r="L95" s="130">
        <v>5</v>
      </c>
      <c r="M95" s="131">
        <v>280</v>
      </c>
      <c r="N95" s="127">
        <v>20</v>
      </c>
      <c r="P95" s="78" t="s">
        <v>69</v>
      </c>
      <c r="Q95" s="106">
        <v>20</v>
      </c>
      <c r="R95" s="106"/>
    </row>
    <row r="96" spans="1:18" ht="18" customHeight="1" x14ac:dyDescent="0.3">
      <c r="A96" s="99">
        <v>3</v>
      </c>
      <c r="B96" s="148" t="s">
        <v>138</v>
      </c>
      <c r="C96" s="96" t="s">
        <v>139</v>
      </c>
      <c r="D96" s="96" t="s">
        <v>140</v>
      </c>
      <c r="E96" s="97" t="s">
        <v>141</v>
      </c>
      <c r="F96" s="97" t="s">
        <v>123</v>
      </c>
      <c r="G96" s="98">
        <v>0.02</v>
      </c>
      <c r="H96" s="98">
        <v>8</v>
      </c>
      <c r="I96" s="129" t="s">
        <v>93</v>
      </c>
      <c r="J96" s="130">
        <v>1</v>
      </c>
      <c r="K96" s="100">
        <v>14</v>
      </c>
      <c r="L96" s="130">
        <v>3</v>
      </c>
      <c r="M96" s="131">
        <v>336</v>
      </c>
      <c r="N96" s="127">
        <v>20</v>
      </c>
      <c r="O96" s="101"/>
      <c r="P96" s="78" t="s">
        <v>69</v>
      </c>
      <c r="Q96" s="106">
        <v>24</v>
      </c>
      <c r="R96" s="106"/>
    </row>
    <row r="97" spans="1:18" ht="18" customHeight="1" x14ac:dyDescent="0.3">
      <c r="A97" s="99">
        <v>4</v>
      </c>
      <c r="B97" s="148" t="s">
        <v>138</v>
      </c>
      <c r="C97" s="96" t="s">
        <v>139</v>
      </c>
      <c r="D97" s="96" t="s">
        <v>140</v>
      </c>
      <c r="E97" s="97" t="s">
        <v>141</v>
      </c>
      <c r="F97" s="97" t="s">
        <v>136</v>
      </c>
      <c r="G97" s="98">
        <v>0.02</v>
      </c>
      <c r="H97" s="98">
        <v>32</v>
      </c>
      <c r="I97" s="129" t="s">
        <v>93</v>
      </c>
      <c r="J97" s="130">
        <v>1</v>
      </c>
      <c r="K97" s="100">
        <v>14</v>
      </c>
      <c r="L97" s="130">
        <v>1</v>
      </c>
      <c r="M97" s="131">
        <v>448</v>
      </c>
      <c r="N97" s="127">
        <v>20</v>
      </c>
      <c r="O97" s="101"/>
      <c r="P97" s="78" t="s">
        <v>69</v>
      </c>
      <c r="Q97" s="106">
        <v>32</v>
      </c>
      <c r="R97" s="106"/>
    </row>
    <row r="100" spans="1:18" ht="18" customHeight="1" x14ac:dyDescent="0.3">
      <c r="A100" s="99">
        <v>1</v>
      </c>
      <c r="B100" s="182" t="s">
        <v>365</v>
      </c>
      <c r="C100" s="96" t="s">
        <v>172</v>
      </c>
      <c r="D100" s="96" t="s">
        <v>366</v>
      </c>
      <c r="E100" s="97" t="s">
        <v>71</v>
      </c>
      <c r="F100" s="97" t="s">
        <v>92</v>
      </c>
      <c r="G100" s="98">
        <v>0.02</v>
      </c>
      <c r="H100" s="98">
        <v>50.5</v>
      </c>
      <c r="I100" s="129" t="s">
        <v>93</v>
      </c>
      <c r="J100" s="130">
        <v>1</v>
      </c>
      <c r="K100" s="100">
        <v>14</v>
      </c>
      <c r="L100" s="130">
        <v>1</v>
      </c>
      <c r="M100" s="131">
        <v>707</v>
      </c>
      <c r="N100" s="127">
        <v>20</v>
      </c>
      <c r="O100" s="101" t="s">
        <v>365</v>
      </c>
      <c r="P100" s="78" t="s">
        <v>69</v>
      </c>
      <c r="Q100" s="106">
        <v>50.5</v>
      </c>
      <c r="R100" s="106"/>
    </row>
    <row r="101" spans="1:18" ht="18" customHeight="1" x14ac:dyDescent="0.3">
      <c r="A101" s="99">
        <v>1</v>
      </c>
      <c r="B101" s="182" t="s">
        <v>367</v>
      </c>
      <c r="C101" s="96" t="s">
        <v>188</v>
      </c>
      <c r="D101" s="96" t="s">
        <v>368</v>
      </c>
      <c r="E101" s="97" t="s">
        <v>71</v>
      </c>
      <c r="F101" s="97" t="s">
        <v>92</v>
      </c>
      <c r="G101" s="98">
        <v>0.02</v>
      </c>
      <c r="H101" s="98">
        <v>55.5</v>
      </c>
      <c r="I101" s="129" t="s">
        <v>93</v>
      </c>
      <c r="J101" s="130">
        <v>1</v>
      </c>
      <c r="K101" s="100">
        <v>14</v>
      </c>
      <c r="L101" s="130">
        <v>1</v>
      </c>
      <c r="M101" s="131">
        <v>777</v>
      </c>
      <c r="N101" s="127">
        <v>20</v>
      </c>
      <c r="O101" s="101" t="s">
        <v>367</v>
      </c>
      <c r="P101" s="78" t="s">
        <v>69</v>
      </c>
      <c r="Q101" s="106">
        <v>55.5</v>
      </c>
      <c r="R101" s="106"/>
    </row>
    <row r="102" spans="1:18" ht="18" customHeight="1" thickBot="1" x14ac:dyDescent="0.35">
      <c r="K102" s="105" t="s">
        <v>118</v>
      </c>
      <c r="L102" s="88"/>
      <c r="M102" s="109"/>
    </row>
    <row r="103" spans="1:18" ht="18" customHeight="1" thickTop="1" x14ac:dyDescent="0.3">
      <c r="K103" s="84"/>
      <c r="L103" s="88"/>
    </row>
    <row r="104" spans="1:18" ht="18" customHeight="1" x14ac:dyDescent="0.3">
      <c r="A104" s="99">
        <v>1</v>
      </c>
      <c r="B104" s="182" t="s">
        <v>390</v>
      </c>
      <c r="C104" s="96" t="s">
        <v>285</v>
      </c>
      <c r="D104" s="96" t="s">
        <v>391</v>
      </c>
      <c r="E104" s="97" t="s">
        <v>371</v>
      </c>
      <c r="F104" s="97" t="s">
        <v>92</v>
      </c>
      <c r="G104" s="98">
        <v>0.02</v>
      </c>
      <c r="H104" s="98">
        <v>20.6</v>
      </c>
      <c r="I104" s="129" t="s">
        <v>93</v>
      </c>
      <c r="J104" s="130">
        <v>2</v>
      </c>
      <c r="K104" s="100">
        <v>14</v>
      </c>
      <c r="L104" s="130">
        <v>1</v>
      </c>
      <c r="M104" s="131">
        <v>576.80000000000007</v>
      </c>
      <c r="N104" s="127">
        <v>20</v>
      </c>
      <c r="O104" s="101" t="s">
        <v>390</v>
      </c>
      <c r="P104" s="78" t="s">
        <v>69</v>
      </c>
      <c r="Q104" s="106">
        <v>41.2</v>
      </c>
      <c r="R104" s="106"/>
    </row>
    <row r="105" spans="1:18" ht="18" customHeight="1" x14ac:dyDescent="0.3">
      <c r="A105" s="99">
        <v>2</v>
      </c>
      <c r="B105" s="182" t="s">
        <v>390</v>
      </c>
      <c r="C105" s="96" t="s">
        <v>285</v>
      </c>
      <c r="D105" s="96" t="s">
        <v>391</v>
      </c>
      <c r="E105" s="97" t="s">
        <v>371</v>
      </c>
      <c r="F105" s="97" t="s">
        <v>123</v>
      </c>
      <c r="G105" s="98">
        <v>0.02</v>
      </c>
      <c r="H105" s="98">
        <v>4.4000000000000004</v>
      </c>
      <c r="I105" s="129" t="s">
        <v>93</v>
      </c>
      <c r="J105" s="130">
        <v>2</v>
      </c>
      <c r="K105" s="100">
        <v>14</v>
      </c>
      <c r="L105" s="130">
        <v>1</v>
      </c>
      <c r="M105" s="131">
        <v>123.20000000000002</v>
      </c>
      <c r="N105" s="127">
        <v>20</v>
      </c>
      <c r="O105" s="101"/>
      <c r="P105" s="78" t="s">
        <v>69</v>
      </c>
      <c r="Q105" s="106">
        <v>8.8000000000000007</v>
      </c>
      <c r="R105" s="187"/>
    </row>
    <row r="106" spans="1:18" ht="18" customHeight="1" x14ac:dyDescent="0.3">
      <c r="A106" s="99">
        <v>1</v>
      </c>
      <c r="B106" s="182" t="s">
        <v>392</v>
      </c>
      <c r="C106" s="96" t="s">
        <v>120</v>
      </c>
      <c r="D106" s="96" t="s">
        <v>393</v>
      </c>
      <c r="E106" s="97" t="s">
        <v>394</v>
      </c>
      <c r="F106" s="97" t="s">
        <v>92</v>
      </c>
      <c r="G106" s="98">
        <v>0.02</v>
      </c>
      <c r="H106" s="98">
        <v>48.5</v>
      </c>
      <c r="I106" s="129" t="s">
        <v>93</v>
      </c>
      <c r="J106" s="130">
        <v>1</v>
      </c>
      <c r="K106" s="100">
        <v>14</v>
      </c>
      <c r="L106" s="130">
        <v>1</v>
      </c>
      <c r="M106" s="131">
        <v>679</v>
      </c>
      <c r="N106" s="127">
        <v>20</v>
      </c>
      <c r="O106" s="101" t="s">
        <v>392</v>
      </c>
      <c r="P106" s="78" t="s">
        <v>69</v>
      </c>
      <c r="Q106" s="106">
        <v>48.5</v>
      </c>
      <c r="R106" s="106"/>
    </row>
    <row r="107" spans="1:18" ht="18" customHeight="1" x14ac:dyDescent="0.3">
      <c r="A107" s="99">
        <v>1</v>
      </c>
      <c r="B107" s="182" t="s">
        <v>395</v>
      </c>
      <c r="C107" s="96" t="s">
        <v>185</v>
      </c>
      <c r="D107" s="96" t="s">
        <v>396</v>
      </c>
      <c r="E107" s="97" t="s">
        <v>397</v>
      </c>
      <c r="F107" s="97" t="s">
        <v>92</v>
      </c>
      <c r="G107" s="98">
        <v>0.02</v>
      </c>
      <c r="H107" s="98">
        <v>7.5</v>
      </c>
      <c r="I107" s="129" t="s">
        <v>93</v>
      </c>
      <c r="J107" s="130">
        <v>1</v>
      </c>
      <c r="K107" s="100">
        <v>14</v>
      </c>
      <c r="L107" s="130">
        <v>1</v>
      </c>
      <c r="M107" s="131">
        <v>105</v>
      </c>
      <c r="N107" s="127">
        <v>20</v>
      </c>
      <c r="O107" s="101" t="s">
        <v>395</v>
      </c>
      <c r="P107" s="78" t="s">
        <v>69</v>
      </c>
      <c r="Q107" s="106">
        <v>7.5</v>
      </c>
      <c r="R107" s="106"/>
    </row>
    <row r="108" spans="1:18" ht="18" customHeight="1" x14ac:dyDescent="0.3">
      <c r="A108" s="99">
        <v>1</v>
      </c>
      <c r="B108" s="182" t="s">
        <v>398</v>
      </c>
      <c r="C108" s="96" t="s">
        <v>187</v>
      </c>
      <c r="D108" s="96" t="s">
        <v>399</v>
      </c>
      <c r="E108" s="97" t="s">
        <v>400</v>
      </c>
      <c r="F108" s="97" t="s">
        <v>92</v>
      </c>
      <c r="G108" s="98">
        <v>0.02</v>
      </c>
      <c r="H108" s="98">
        <v>19.3</v>
      </c>
      <c r="I108" s="129" t="s">
        <v>93</v>
      </c>
      <c r="J108" s="130">
        <v>1</v>
      </c>
      <c r="K108" s="100">
        <v>14</v>
      </c>
      <c r="L108" s="130">
        <v>1</v>
      </c>
      <c r="M108" s="131">
        <v>270.2</v>
      </c>
      <c r="N108" s="127">
        <v>20</v>
      </c>
      <c r="O108" s="101" t="s">
        <v>398</v>
      </c>
      <c r="P108" s="78" t="s">
        <v>69</v>
      </c>
      <c r="Q108" s="106">
        <v>19.3</v>
      </c>
      <c r="R108" s="106"/>
    </row>
    <row r="109" spans="1:18" ht="18" customHeight="1" x14ac:dyDescent="0.3">
      <c r="A109" s="99">
        <v>1</v>
      </c>
      <c r="B109" s="182" t="s">
        <v>401</v>
      </c>
      <c r="C109" s="96" t="s">
        <v>133</v>
      </c>
      <c r="D109" s="96" t="s">
        <v>402</v>
      </c>
      <c r="E109" s="97" t="s">
        <v>403</v>
      </c>
      <c r="F109" s="97" t="s">
        <v>92</v>
      </c>
      <c r="G109" s="98">
        <v>0.02</v>
      </c>
      <c r="H109" s="98">
        <v>11.4</v>
      </c>
      <c r="I109" s="129" t="s">
        <v>93</v>
      </c>
      <c r="J109" s="130">
        <v>2</v>
      </c>
      <c r="K109" s="100">
        <v>14</v>
      </c>
      <c r="L109" s="130">
        <v>1</v>
      </c>
      <c r="M109" s="131">
        <v>319.2</v>
      </c>
      <c r="N109" s="127">
        <v>20</v>
      </c>
      <c r="O109" s="101" t="s">
        <v>401</v>
      </c>
      <c r="P109" s="78" t="s">
        <v>69</v>
      </c>
      <c r="Q109" s="106">
        <v>22.8</v>
      </c>
      <c r="R109" s="106"/>
    </row>
    <row r="110" spans="1:18" ht="18" customHeight="1" x14ac:dyDescent="0.3">
      <c r="A110" s="99">
        <v>2</v>
      </c>
      <c r="B110" s="182" t="s">
        <v>401</v>
      </c>
      <c r="C110" s="96" t="s">
        <v>133</v>
      </c>
      <c r="D110" s="96" t="s">
        <v>402</v>
      </c>
      <c r="E110" s="97" t="s">
        <v>404</v>
      </c>
      <c r="F110" s="97" t="s">
        <v>92</v>
      </c>
      <c r="G110" s="98">
        <v>0.02</v>
      </c>
      <c r="H110" s="98">
        <v>14.26</v>
      </c>
      <c r="I110" s="129" t="s">
        <v>93</v>
      </c>
      <c r="J110" s="130">
        <v>2</v>
      </c>
      <c r="K110" s="100">
        <v>14</v>
      </c>
      <c r="L110" s="130">
        <v>1</v>
      </c>
      <c r="M110" s="131">
        <v>399.28</v>
      </c>
      <c r="N110" s="127">
        <v>20</v>
      </c>
      <c r="O110" s="101"/>
      <c r="P110" s="78" t="s">
        <v>69</v>
      </c>
      <c r="Q110" s="106">
        <v>28.52</v>
      </c>
      <c r="R110" s="187"/>
    </row>
    <row r="111" spans="1:18" ht="18" customHeight="1" x14ac:dyDescent="0.3">
      <c r="A111" s="99">
        <v>3</v>
      </c>
      <c r="B111" s="182" t="s">
        <v>401</v>
      </c>
      <c r="C111" s="96" t="s">
        <v>133</v>
      </c>
      <c r="D111" s="96" t="s">
        <v>402</v>
      </c>
      <c r="E111" s="97" t="s">
        <v>405</v>
      </c>
      <c r="F111" s="97" t="s">
        <v>92</v>
      </c>
      <c r="G111" s="98">
        <v>0.02</v>
      </c>
      <c r="H111" s="98">
        <v>14.2</v>
      </c>
      <c r="I111" s="129" t="s">
        <v>93</v>
      </c>
      <c r="J111" s="130">
        <v>2</v>
      </c>
      <c r="K111" s="100">
        <v>14</v>
      </c>
      <c r="L111" s="130">
        <v>1</v>
      </c>
      <c r="M111" s="131">
        <v>397.59999999999997</v>
      </c>
      <c r="N111" s="127">
        <v>20</v>
      </c>
      <c r="O111" s="101"/>
      <c r="P111" s="78" t="s">
        <v>69</v>
      </c>
      <c r="Q111" s="106">
        <v>28.4</v>
      </c>
      <c r="R111" s="187"/>
    </row>
    <row r="112" spans="1:18" ht="18" customHeight="1" x14ac:dyDescent="0.3">
      <c r="A112" s="99">
        <v>4</v>
      </c>
      <c r="B112" s="182" t="s">
        <v>401</v>
      </c>
      <c r="C112" s="96" t="s">
        <v>133</v>
      </c>
      <c r="D112" s="96" t="s">
        <v>402</v>
      </c>
      <c r="E112" s="97" t="s">
        <v>405</v>
      </c>
      <c r="F112" s="97" t="s">
        <v>123</v>
      </c>
      <c r="G112" s="98">
        <v>0.02</v>
      </c>
      <c r="H112" s="98">
        <v>4</v>
      </c>
      <c r="I112" s="129" t="s">
        <v>93</v>
      </c>
      <c r="J112" s="130">
        <v>2</v>
      </c>
      <c r="K112" s="100">
        <v>14</v>
      </c>
      <c r="L112" s="130">
        <v>1</v>
      </c>
      <c r="M112" s="131">
        <v>112</v>
      </c>
      <c r="N112" s="127">
        <v>20</v>
      </c>
      <c r="O112" s="101"/>
      <c r="P112" s="78" t="s">
        <v>69</v>
      </c>
      <c r="Q112" s="106">
        <v>8</v>
      </c>
      <c r="R112" s="187"/>
    </row>
    <row r="113" spans="1:18" ht="18" customHeight="1" x14ac:dyDescent="0.3">
      <c r="A113" s="99">
        <v>5</v>
      </c>
      <c r="B113" s="182" t="s">
        <v>401</v>
      </c>
      <c r="C113" s="96" t="s">
        <v>133</v>
      </c>
      <c r="D113" s="96" t="s">
        <v>402</v>
      </c>
      <c r="E113" s="97" t="s">
        <v>406</v>
      </c>
      <c r="F113" s="97" t="s">
        <v>92</v>
      </c>
      <c r="G113" s="98">
        <v>0.02</v>
      </c>
      <c r="H113" s="98">
        <v>48.9</v>
      </c>
      <c r="I113" s="129" t="s">
        <v>93</v>
      </c>
      <c r="J113" s="130">
        <v>2</v>
      </c>
      <c r="K113" s="100">
        <v>14</v>
      </c>
      <c r="L113" s="130">
        <v>1</v>
      </c>
      <c r="M113" s="131">
        <v>1369.2</v>
      </c>
      <c r="N113" s="127">
        <v>20</v>
      </c>
      <c r="O113" s="101"/>
      <c r="P113" s="78" t="s">
        <v>69</v>
      </c>
      <c r="Q113" s="106">
        <v>97.8</v>
      </c>
      <c r="R113" s="187"/>
    </row>
    <row r="114" spans="1:18" ht="18" customHeight="1" x14ac:dyDescent="0.3">
      <c r="A114" s="99">
        <v>6</v>
      </c>
      <c r="B114" s="182" t="s">
        <v>401</v>
      </c>
      <c r="C114" s="96" t="s">
        <v>133</v>
      </c>
      <c r="D114" s="96" t="s">
        <v>402</v>
      </c>
      <c r="E114" s="97" t="s">
        <v>406</v>
      </c>
      <c r="F114" s="97" t="s">
        <v>123</v>
      </c>
      <c r="G114" s="98">
        <v>0.02</v>
      </c>
      <c r="H114" s="98">
        <v>3.6</v>
      </c>
      <c r="I114" s="129" t="s">
        <v>93</v>
      </c>
      <c r="J114" s="130">
        <v>1</v>
      </c>
      <c r="K114" s="100">
        <v>14</v>
      </c>
      <c r="L114" s="130">
        <v>4</v>
      </c>
      <c r="M114" s="131">
        <v>201.6</v>
      </c>
      <c r="N114" s="127">
        <v>20</v>
      </c>
      <c r="O114" s="101"/>
      <c r="P114" s="78" t="s">
        <v>69</v>
      </c>
      <c r="Q114" s="106">
        <v>14.4</v>
      </c>
      <c r="R114" s="187"/>
    </row>
    <row r="115" spans="1:18" ht="18" customHeight="1" thickBot="1" x14ac:dyDescent="0.35">
      <c r="A115" s="45"/>
      <c r="B115" s="45"/>
      <c r="C115" s="45"/>
      <c r="D115" s="45"/>
      <c r="E115" s="81"/>
      <c r="F115" s="12"/>
      <c r="G115" s="89"/>
      <c r="H115" s="89"/>
      <c r="J115" s="83"/>
      <c r="K115" s="84"/>
      <c r="L115" s="83"/>
      <c r="N115" s="45"/>
      <c r="O115" s="116"/>
      <c r="P115" s="116"/>
    </row>
    <row r="116" spans="1:18" ht="18" customHeight="1" thickBot="1" x14ac:dyDescent="0.4">
      <c r="A116" s="45"/>
      <c r="B116" s="45"/>
      <c r="C116" s="45"/>
      <c r="D116" s="45"/>
      <c r="E116" s="81"/>
      <c r="F116" s="12"/>
      <c r="G116" s="89"/>
      <c r="H116" s="89"/>
      <c r="J116" s="83"/>
      <c r="K116" s="102" t="s">
        <v>85</v>
      </c>
      <c r="L116" s="88"/>
      <c r="M116" s="103">
        <f>SUM(M8:M115)</f>
        <v>37308.179999999993</v>
      </c>
      <c r="N116" s="45"/>
      <c r="O116" s="116"/>
      <c r="P116" s="104" t="s">
        <v>86</v>
      </c>
      <c r="Q116" s="146">
        <f>SUBTOTAL(9,Q8:Q115)</f>
        <v>2664.8700000000008</v>
      </c>
      <c r="R116" s="111"/>
    </row>
    <row r="117" spans="1:18" ht="18" customHeight="1" thickTop="1" x14ac:dyDescent="0.3">
      <c r="A117" s="45"/>
      <c r="B117" s="45"/>
      <c r="C117" s="45"/>
      <c r="D117" s="45"/>
      <c r="E117" s="81"/>
      <c r="F117" s="12"/>
      <c r="G117" s="89"/>
      <c r="H117" s="89"/>
      <c r="J117" s="83"/>
      <c r="K117" s="84"/>
      <c r="L117" s="83"/>
      <c r="N117" s="45"/>
      <c r="O117" s="116"/>
      <c r="P117" s="116"/>
    </row>
    <row r="118" spans="1:18" ht="18" customHeight="1" x14ac:dyDescent="0.3">
      <c r="A118" s="45"/>
      <c r="B118" s="45"/>
      <c r="C118" s="45"/>
      <c r="D118" s="45"/>
      <c r="E118" s="81"/>
      <c r="F118" s="12"/>
      <c r="G118" s="89"/>
      <c r="H118" s="89"/>
      <c r="J118" s="83"/>
      <c r="K118" s="84"/>
      <c r="L118" s="83"/>
      <c r="N118" s="45"/>
      <c r="O118" s="116"/>
      <c r="P118" s="116"/>
    </row>
  </sheetData>
  <autoFilter ref="A8:R9">
    <filterColumn colId="6" showButton="0"/>
    <filterColumn colId="7" showButton="0"/>
  </autoFilter>
  <mergeCells count="2">
    <mergeCell ref="A6:M6"/>
    <mergeCell ref="G8:I8"/>
  </mergeCells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zoomScale="70" zoomScaleNormal="70" workbookViewId="0">
      <selection activeCell="F24" sqref="F24"/>
    </sheetView>
  </sheetViews>
  <sheetFormatPr defaultRowHeight="18" customHeight="1" x14ac:dyDescent="0.3"/>
  <cols>
    <col min="1" max="1" width="5.6640625" customWidth="1"/>
    <col min="2" max="2" width="15.5546875" hidden="1" customWidth="1"/>
    <col min="3" max="3" width="12.44140625" customWidth="1"/>
    <col min="4" max="4" width="22" customWidth="1"/>
    <col min="5" max="5" width="19" customWidth="1"/>
    <col min="6" max="6" width="30.88671875" customWidth="1"/>
    <col min="7" max="8" width="8.6640625" customWidth="1"/>
    <col min="9" max="10" width="8.6640625" hidden="1" customWidth="1"/>
    <col min="11" max="11" width="15.5546875" hidden="1" customWidth="1"/>
    <col min="12" max="12" width="8.6640625" hidden="1" customWidth="1"/>
    <col min="13" max="13" width="21.44140625" hidden="1" customWidth="1"/>
    <col min="14" max="14" width="10.5546875" hidden="1" customWidth="1"/>
    <col min="15" max="15" width="13.44140625" hidden="1" customWidth="1"/>
    <col min="16" max="16" width="13.44140625" style="78" hidden="1" customWidth="1"/>
    <col min="17" max="17" width="17.33203125" customWidth="1"/>
    <col min="18" max="18" width="15.5546875" customWidth="1"/>
  </cols>
  <sheetData>
    <row r="1" spans="1:18" ht="18" customHeight="1" x14ac:dyDescent="0.35">
      <c r="A1" s="79" t="s">
        <v>53</v>
      </c>
      <c r="B1" s="79"/>
      <c r="C1" s="112"/>
      <c r="D1" s="112"/>
      <c r="E1" s="80" t="s">
        <v>54</v>
      </c>
      <c r="G1" s="113"/>
      <c r="H1" s="82"/>
      <c r="I1" s="79"/>
      <c r="J1" s="114"/>
      <c r="K1" s="115"/>
      <c r="L1" s="114"/>
      <c r="M1" s="79"/>
      <c r="N1" s="112"/>
      <c r="O1" s="116"/>
      <c r="P1" s="116"/>
      <c r="Q1" s="79"/>
      <c r="R1" s="117"/>
    </row>
    <row r="2" spans="1:18" ht="18" customHeight="1" x14ac:dyDescent="0.35">
      <c r="A2" s="79" t="s">
        <v>55</v>
      </c>
      <c r="B2" s="79"/>
      <c r="C2" s="112"/>
      <c r="D2" s="112"/>
      <c r="E2" s="80" t="s">
        <v>56</v>
      </c>
      <c r="G2" s="113"/>
      <c r="H2" s="82"/>
      <c r="I2" s="79"/>
      <c r="J2" s="114"/>
      <c r="K2" s="115"/>
      <c r="L2" s="114"/>
      <c r="M2" s="79"/>
      <c r="N2" s="112"/>
      <c r="O2" s="116"/>
      <c r="P2" s="116"/>
      <c r="Q2" s="79"/>
      <c r="R2" s="117"/>
    </row>
    <row r="3" spans="1:18" ht="18" customHeight="1" x14ac:dyDescent="0.35">
      <c r="A3" s="79" t="s">
        <v>87</v>
      </c>
      <c r="B3" s="79"/>
      <c r="C3" s="112"/>
      <c r="D3" s="112"/>
      <c r="E3" s="85" t="s">
        <v>57</v>
      </c>
      <c r="G3" s="113"/>
      <c r="H3" s="82"/>
      <c r="I3" s="79"/>
      <c r="J3" s="114"/>
      <c r="K3" s="115"/>
      <c r="L3" s="114"/>
      <c r="M3" s="79"/>
      <c r="N3" s="112"/>
      <c r="O3" s="116"/>
      <c r="P3" s="116"/>
      <c r="Q3" s="79"/>
      <c r="R3" s="117"/>
    </row>
    <row r="4" spans="1:18" ht="18" customHeight="1" x14ac:dyDescent="0.35">
      <c r="A4" s="79"/>
      <c r="B4" s="79"/>
      <c r="C4" s="112"/>
      <c r="D4" s="112"/>
      <c r="E4" s="118"/>
      <c r="F4" s="79"/>
      <c r="G4" s="82"/>
      <c r="H4" s="82"/>
      <c r="I4" s="82"/>
      <c r="J4" s="114"/>
      <c r="K4" s="115"/>
      <c r="L4" s="114"/>
      <c r="M4" s="79"/>
      <c r="N4" s="112"/>
      <c r="O4" s="116"/>
      <c r="P4" s="116"/>
      <c r="Q4" s="79"/>
      <c r="R4" s="117"/>
    </row>
    <row r="5" spans="1:18" ht="18" customHeight="1" x14ac:dyDescent="0.35">
      <c r="A5" s="86"/>
      <c r="B5" s="86"/>
      <c r="C5" s="119"/>
      <c r="D5" s="119"/>
      <c r="E5" s="87"/>
      <c r="F5" s="120"/>
      <c r="G5" s="82"/>
      <c r="H5" s="82"/>
      <c r="I5" s="82"/>
      <c r="J5" s="114"/>
      <c r="K5" s="115"/>
      <c r="L5" s="114"/>
      <c r="M5" s="79"/>
      <c r="N5" s="112"/>
      <c r="O5" s="116"/>
      <c r="P5" s="116"/>
      <c r="Q5" s="79"/>
      <c r="R5" s="117"/>
    </row>
    <row r="6" spans="1:18" ht="18" customHeight="1" x14ac:dyDescent="0.4">
      <c r="A6" s="198" t="s">
        <v>88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12"/>
      <c r="O6" s="116"/>
      <c r="P6" s="116"/>
      <c r="Q6" s="79"/>
      <c r="R6" s="117"/>
    </row>
    <row r="7" spans="1:18" ht="18" customHeight="1" thickBot="1" x14ac:dyDescent="0.35">
      <c r="A7" s="45"/>
      <c r="B7" s="45"/>
      <c r="C7" s="45"/>
      <c r="D7" s="45"/>
      <c r="E7" s="81"/>
      <c r="F7" s="12"/>
      <c r="G7" s="89"/>
      <c r="H7" s="89"/>
      <c r="J7" s="83"/>
      <c r="K7" s="84"/>
      <c r="L7" s="83"/>
      <c r="N7" s="45"/>
      <c r="O7" s="116"/>
      <c r="P7" s="116"/>
      <c r="R7" s="106"/>
    </row>
    <row r="8" spans="1:18" ht="45.6" customHeight="1" thickBot="1" x14ac:dyDescent="0.35">
      <c r="A8" s="121" t="s">
        <v>36</v>
      </c>
      <c r="B8" s="121" t="s">
        <v>127</v>
      </c>
      <c r="C8" s="90" t="s">
        <v>58</v>
      </c>
      <c r="D8" s="91" t="s">
        <v>59</v>
      </c>
      <c r="E8" s="122" t="s">
        <v>60</v>
      </c>
      <c r="F8" s="121" t="s">
        <v>89</v>
      </c>
      <c r="G8" s="199" t="s">
        <v>90</v>
      </c>
      <c r="H8" s="200"/>
      <c r="I8" s="201"/>
      <c r="J8" s="123" t="s">
        <v>61</v>
      </c>
      <c r="K8" s="124" t="s">
        <v>62</v>
      </c>
      <c r="L8" s="125" t="s">
        <v>63</v>
      </c>
      <c r="M8" s="92" t="s">
        <v>64</v>
      </c>
      <c r="N8" s="93"/>
      <c r="O8" s="126"/>
      <c r="P8" s="94" t="s">
        <v>65</v>
      </c>
      <c r="Q8" s="95" t="s">
        <v>66</v>
      </c>
      <c r="R8" s="78" t="s">
        <v>4</v>
      </c>
    </row>
    <row r="9" spans="1:18" ht="18" customHeight="1" x14ac:dyDescent="0.3">
      <c r="A9" s="45"/>
      <c r="B9" s="45"/>
      <c r="C9" s="45"/>
      <c r="D9" s="45"/>
      <c r="E9" s="81"/>
      <c r="F9" s="12"/>
      <c r="G9" s="89"/>
      <c r="H9" s="89"/>
      <c r="J9" s="83"/>
      <c r="K9" s="84"/>
      <c r="L9" s="83"/>
      <c r="N9" s="45"/>
      <c r="O9" s="116"/>
      <c r="P9" s="116"/>
    </row>
    <row r="10" spans="1:18" ht="18" customHeight="1" x14ac:dyDescent="0.3">
      <c r="A10" s="96">
        <v>1</v>
      </c>
      <c r="B10" s="148" t="s">
        <v>117</v>
      </c>
      <c r="C10" s="96" t="s">
        <v>82</v>
      </c>
      <c r="D10" s="96" t="s">
        <v>116</v>
      </c>
      <c r="E10" s="97" t="s">
        <v>83</v>
      </c>
      <c r="F10" s="97" t="s">
        <v>92</v>
      </c>
      <c r="G10" s="98">
        <v>0.03</v>
      </c>
      <c r="H10" s="98">
        <v>20</v>
      </c>
      <c r="I10" s="129" t="s">
        <v>93</v>
      </c>
      <c r="J10" s="130">
        <v>1</v>
      </c>
      <c r="K10" s="100">
        <v>20</v>
      </c>
      <c r="L10" s="130">
        <v>1</v>
      </c>
      <c r="M10" s="131">
        <f t="shared" ref="M10:M12" si="0">H10*J10*K10*L10</f>
        <v>400</v>
      </c>
      <c r="N10" s="127">
        <f t="shared" ref="N10:N12" si="1">G10*1000</f>
        <v>30</v>
      </c>
      <c r="O10" s="101" t="s">
        <v>117</v>
      </c>
      <c r="P10" s="132" t="s">
        <v>67</v>
      </c>
      <c r="Q10" s="106">
        <f t="shared" ref="Q10:Q12" si="2">J10*L10*H10</f>
        <v>20</v>
      </c>
      <c r="R10" s="106"/>
    </row>
    <row r="11" spans="1:18" ht="18" customHeight="1" x14ac:dyDescent="0.3">
      <c r="A11" s="96">
        <f t="shared" ref="A11:A12" si="3">A10+1</f>
        <v>2</v>
      </c>
      <c r="B11" s="148" t="s">
        <v>117</v>
      </c>
      <c r="C11" s="96" t="s">
        <v>82</v>
      </c>
      <c r="D11" s="96" t="s">
        <v>116</v>
      </c>
      <c r="E11" s="97" t="s">
        <v>83</v>
      </c>
      <c r="F11" s="97" t="s">
        <v>92</v>
      </c>
      <c r="G11" s="98">
        <v>0.03</v>
      </c>
      <c r="H11" s="98">
        <v>6.5</v>
      </c>
      <c r="I11" s="129" t="s">
        <v>93</v>
      </c>
      <c r="J11" s="130">
        <v>1</v>
      </c>
      <c r="K11" s="100">
        <v>20</v>
      </c>
      <c r="L11" s="130">
        <v>2</v>
      </c>
      <c r="M11" s="131">
        <f t="shared" si="0"/>
        <v>260</v>
      </c>
      <c r="N11" s="127">
        <f t="shared" si="1"/>
        <v>30</v>
      </c>
      <c r="O11" s="101"/>
      <c r="P11" s="132" t="s">
        <v>67</v>
      </c>
      <c r="Q11" s="106">
        <f t="shared" si="2"/>
        <v>13</v>
      </c>
      <c r="R11" s="106"/>
    </row>
    <row r="12" spans="1:18" ht="18" customHeight="1" x14ac:dyDescent="0.3">
      <c r="A12" s="96">
        <f t="shared" si="3"/>
        <v>3</v>
      </c>
      <c r="B12" s="148" t="s">
        <v>117</v>
      </c>
      <c r="C12" s="96" t="s">
        <v>82</v>
      </c>
      <c r="D12" s="96" t="s">
        <v>116</v>
      </c>
      <c r="E12" s="97" t="s">
        <v>84</v>
      </c>
      <c r="F12" s="97" t="s">
        <v>92</v>
      </c>
      <c r="G12" s="98">
        <v>0.03</v>
      </c>
      <c r="H12" s="98">
        <v>3</v>
      </c>
      <c r="I12" s="129" t="s">
        <v>93</v>
      </c>
      <c r="J12" s="130">
        <v>2</v>
      </c>
      <c r="K12" s="100">
        <v>20</v>
      </c>
      <c r="L12" s="130">
        <v>1</v>
      </c>
      <c r="M12" s="131">
        <f t="shared" si="0"/>
        <v>120</v>
      </c>
      <c r="N12" s="127">
        <f t="shared" si="1"/>
        <v>30</v>
      </c>
      <c r="O12" s="128"/>
      <c r="P12" s="132" t="s">
        <v>67</v>
      </c>
      <c r="Q12" s="106">
        <f t="shared" si="2"/>
        <v>6</v>
      </c>
      <c r="R12" s="106"/>
    </row>
    <row r="13" spans="1:18" ht="18" customHeight="1" thickBot="1" x14ac:dyDescent="0.35">
      <c r="A13" s="45"/>
      <c r="B13" s="45"/>
      <c r="C13" s="45"/>
      <c r="D13" s="45"/>
      <c r="E13" s="81"/>
      <c r="F13" s="12"/>
      <c r="G13" s="89"/>
      <c r="H13" s="89"/>
      <c r="J13" s="83"/>
      <c r="K13" s="84"/>
      <c r="L13" s="83"/>
      <c r="N13" s="45"/>
      <c r="O13" s="116"/>
      <c r="P13" s="116"/>
    </row>
    <row r="14" spans="1:18" ht="18" customHeight="1" thickBot="1" x14ac:dyDescent="0.4">
      <c r="A14" s="45"/>
      <c r="B14" s="45"/>
      <c r="C14" s="45"/>
      <c r="D14" s="45"/>
      <c r="E14" s="81"/>
      <c r="F14" s="12"/>
      <c r="G14" s="89"/>
      <c r="H14" s="89"/>
      <c r="J14" s="83"/>
      <c r="K14" s="102" t="s">
        <v>85</v>
      </c>
      <c r="L14" s="88"/>
      <c r="M14" s="103">
        <f>SUM(M8:M13)</f>
        <v>780</v>
      </c>
      <c r="N14" s="45"/>
      <c r="O14" s="116"/>
      <c r="P14" s="104" t="s">
        <v>86</v>
      </c>
      <c r="Q14" s="146">
        <f>SUBTOTAL(9,Q8:Q13)</f>
        <v>39</v>
      </c>
      <c r="R14" s="111"/>
    </row>
    <row r="15" spans="1:18" ht="18" customHeight="1" thickTop="1" x14ac:dyDescent="0.3">
      <c r="A15" s="45"/>
      <c r="B15" s="45"/>
      <c r="C15" s="45"/>
      <c r="D15" s="45"/>
      <c r="E15" s="81"/>
      <c r="F15" s="12"/>
      <c r="G15" s="89"/>
      <c r="H15" s="89"/>
      <c r="J15" s="83"/>
      <c r="K15" s="84"/>
      <c r="L15" s="83"/>
      <c r="N15" s="45"/>
      <c r="O15" s="116"/>
      <c r="P15" s="116"/>
    </row>
    <row r="16" spans="1:18" ht="18" customHeight="1" x14ac:dyDescent="0.3">
      <c r="A16" s="45"/>
      <c r="B16" s="45"/>
      <c r="C16" s="45"/>
      <c r="D16" s="45"/>
      <c r="E16" s="81"/>
      <c r="F16" s="12"/>
      <c r="G16" s="89"/>
      <c r="H16" s="89"/>
      <c r="J16" s="83"/>
      <c r="K16" s="84"/>
      <c r="L16" s="83"/>
      <c r="N16" s="45"/>
      <c r="O16" s="116"/>
      <c r="P16" s="116"/>
    </row>
  </sheetData>
  <autoFilter ref="A8:R9">
    <filterColumn colId="6" showButton="0"/>
    <filterColumn colId="7" showButton="0"/>
  </autoFilter>
  <mergeCells count="2">
    <mergeCell ref="A6:M6"/>
    <mergeCell ref="G8:I8"/>
  </mergeCells>
  <phoneticPr fontId="12" type="noConversion"/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2"/>
  <sheetViews>
    <sheetView topLeftCell="A4" zoomScale="85" zoomScaleNormal="85" workbookViewId="0">
      <selection activeCell="G33" sqref="G33"/>
    </sheetView>
  </sheetViews>
  <sheetFormatPr defaultRowHeight="18" customHeight="1" x14ac:dyDescent="0.3"/>
  <cols>
    <col min="1" max="1" width="4.5546875" customWidth="1"/>
    <col min="2" max="2" width="14.88671875" hidden="1" customWidth="1"/>
    <col min="3" max="3" width="9.554687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v>32</v>
      </c>
      <c r="B10" s="148" t="s">
        <v>281</v>
      </c>
      <c r="C10" s="166">
        <v>2</v>
      </c>
      <c r="D10" s="96" t="s">
        <v>120</v>
      </c>
      <c r="E10" s="175" t="s">
        <v>121</v>
      </c>
      <c r="F10" s="97" t="s">
        <v>282</v>
      </c>
      <c r="G10" s="97" t="s">
        <v>233</v>
      </c>
      <c r="H10" s="98" t="s">
        <v>234</v>
      </c>
      <c r="I10" s="98"/>
      <c r="J10" s="176">
        <v>1.9625000000000003E-3</v>
      </c>
      <c r="K10" s="98"/>
      <c r="L10" s="98"/>
      <c r="M10" s="163"/>
      <c r="N10" s="163"/>
      <c r="O10" s="99">
        <v>1</v>
      </c>
      <c r="P10" s="100">
        <v>14</v>
      </c>
      <c r="Q10" s="99">
        <v>1</v>
      </c>
      <c r="R10" s="164">
        <v>14</v>
      </c>
      <c r="S10" s="151"/>
      <c r="T10" s="151"/>
      <c r="U10" s="78" t="s">
        <v>157</v>
      </c>
      <c r="V10" s="106">
        <v>1</v>
      </c>
    </row>
    <row r="11" spans="1:22" ht="18" customHeight="1" x14ac:dyDescent="0.3">
      <c r="A11" s="96">
        <v>36</v>
      </c>
      <c r="B11" s="148" t="s">
        <v>281</v>
      </c>
      <c r="C11" s="166">
        <v>4</v>
      </c>
      <c r="D11" s="96" t="s">
        <v>120</v>
      </c>
      <c r="E11" s="175" t="s">
        <v>121</v>
      </c>
      <c r="F11" s="97" t="s">
        <v>282</v>
      </c>
      <c r="G11" s="97" t="s">
        <v>233</v>
      </c>
      <c r="H11" s="98" t="s">
        <v>234</v>
      </c>
      <c r="I11" s="98"/>
      <c r="J11" s="163"/>
      <c r="K11" s="98" t="s">
        <v>248</v>
      </c>
      <c r="L11" s="98"/>
      <c r="M11" s="163"/>
      <c r="N11" s="163"/>
      <c r="O11" s="99">
        <v>1</v>
      </c>
      <c r="P11" s="100">
        <v>14</v>
      </c>
      <c r="Q11" s="99">
        <v>1</v>
      </c>
      <c r="R11" s="164">
        <v>14</v>
      </c>
      <c r="S11" s="151"/>
      <c r="T11" s="151"/>
      <c r="U11" s="78" t="s">
        <v>157</v>
      </c>
      <c r="V11" s="106">
        <v>1</v>
      </c>
    </row>
    <row r="12" spans="1:22" ht="18" customHeight="1" x14ac:dyDescent="0.3">
      <c r="A12" s="96">
        <v>37</v>
      </c>
      <c r="B12" s="148" t="s">
        <v>281</v>
      </c>
      <c r="C12" s="166">
        <v>5</v>
      </c>
      <c r="D12" s="96" t="s">
        <v>120</v>
      </c>
      <c r="E12" s="175" t="s">
        <v>121</v>
      </c>
      <c r="F12" s="97" t="s">
        <v>282</v>
      </c>
      <c r="G12" s="97" t="s">
        <v>233</v>
      </c>
      <c r="H12" s="98" t="s">
        <v>234</v>
      </c>
      <c r="I12" s="98"/>
      <c r="J12" s="163"/>
      <c r="K12" s="98" t="s">
        <v>248</v>
      </c>
      <c r="L12" s="98"/>
      <c r="M12" s="163"/>
      <c r="N12" s="163"/>
      <c r="O12" s="99">
        <v>1</v>
      </c>
      <c r="P12" s="100">
        <v>14</v>
      </c>
      <c r="Q12" s="99">
        <v>1</v>
      </c>
      <c r="R12" s="164">
        <v>14</v>
      </c>
      <c r="S12" s="151"/>
      <c r="T12" s="151"/>
      <c r="U12" s="78" t="s">
        <v>157</v>
      </c>
      <c r="V12" s="106">
        <v>1</v>
      </c>
    </row>
    <row r="13" spans="1:22" ht="18" customHeight="1" x14ac:dyDescent="0.3">
      <c r="A13" s="96">
        <v>42</v>
      </c>
      <c r="B13" s="148" t="s">
        <v>281</v>
      </c>
      <c r="C13" s="166">
        <v>10</v>
      </c>
      <c r="D13" s="96" t="s">
        <v>120</v>
      </c>
      <c r="E13" s="175" t="s">
        <v>121</v>
      </c>
      <c r="F13" s="97" t="s">
        <v>282</v>
      </c>
      <c r="G13" s="97" t="s">
        <v>233</v>
      </c>
      <c r="H13" s="98" t="s">
        <v>234</v>
      </c>
      <c r="I13" s="98"/>
      <c r="J13" s="163"/>
      <c r="K13" s="98" t="s">
        <v>248</v>
      </c>
      <c r="L13" s="98"/>
      <c r="M13" s="163"/>
      <c r="N13" s="163"/>
      <c r="O13" s="99">
        <v>1</v>
      </c>
      <c r="P13" s="100">
        <v>14</v>
      </c>
      <c r="Q13" s="99">
        <v>1</v>
      </c>
      <c r="R13" s="164">
        <v>14</v>
      </c>
      <c r="S13" s="151"/>
      <c r="T13" s="151"/>
      <c r="U13" s="78" t="s">
        <v>157</v>
      </c>
      <c r="V13" s="106">
        <v>1</v>
      </c>
    </row>
    <row r="14" spans="1:22" ht="18" customHeight="1" x14ac:dyDescent="0.3">
      <c r="A14" s="96">
        <v>34</v>
      </c>
      <c r="B14" s="148" t="s">
        <v>306</v>
      </c>
      <c r="C14" s="166">
        <v>2</v>
      </c>
      <c r="D14" s="96" t="s">
        <v>124</v>
      </c>
      <c r="E14" s="175" t="s">
        <v>125</v>
      </c>
      <c r="F14" s="97" t="s">
        <v>282</v>
      </c>
      <c r="G14" s="97" t="s">
        <v>233</v>
      </c>
      <c r="H14" s="98" t="s">
        <v>234</v>
      </c>
      <c r="I14" s="98"/>
      <c r="J14" s="163"/>
      <c r="K14" s="98" t="s">
        <v>248</v>
      </c>
      <c r="L14" s="98"/>
      <c r="M14" s="163"/>
      <c r="N14" s="163"/>
      <c r="O14" s="99">
        <v>1</v>
      </c>
      <c r="P14" s="100">
        <v>14</v>
      </c>
      <c r="Q14" s="99">
        <v>1</v>
      </c>
      <c r="R14" s="164">
        <v>14</v>
      </c>
      <c r="S14" s="151"/>
      <c r="T14" s="151"/>
      <c r="U14" s="78" t="s">
        <v>157</v>
      </c>
      <c r="V14" s="106">
        <v>1</v>
      </c>
    </row>
    <row r="15" spans="1:22" ht="18" customHeight="1" x14ac:dyDescent="0.3">
      <c r="A15" s="96">
        <v>100</v>
      </c>
      <c r="B15" s="148" t="s">
        <v>311</v>
      </c>
      <c r="C15" s="166">
        <v>68</v>
      </c>
      <c r="D15" s="96" t="s">
        <v>124</v>
      </c>
      <c r="E15" s="175" t="s">
        <v>125</v>
      </c>
      <c r="F15" s="97" t="s">
        <v>282</v>
      </c>
      <c r="G15" s="97" t="s">
        <v>233</v>
      </c>
      <c r="H15" s="98" t="s">
        <v>234</v>
      </c>
      <c r="I15" s="98"/>
      <c r="J15" s="163"/>
      <c r="K15" s="98" t="s">
        <v>248</v>
      </c>
      <c r="L15" s="98"/>
      <c r="M15" s="163"/>
      <c r="N15" s="163"/>
      <c r="O15" s="99">
        <v>1</v>
      </c>
      <c r="P15" s="100">
        <v>14</v>
      </c>
      <c r="Q15" s="99">
        <v>1</v>
      </c>
      <c r="R15" s="164">
        <v>14</v>
      </c>
      <c r="S15" s="151"/>
      <c r="T15" s="151"/>
      <c r="U15" s="78" t="s">
        <v>157</v>
      </c>
      <c r="V15" s="106">
        <v>1</v>
      </c>
    </row>
    <row r="16" spans="1:22" ht="18" customHeight="1" x14ac:dyDescent="0.3">
      <c r="A16" s="96">
        <v>103</v>
      </c>
      <c r="B16" s="148" t="s">
        <v>311</v>
      </c>
      <c r="C16" s="166">
        <v>71</v>
      </c>
      <c r="D16" s="96" t="s">
        <v>124</v>
      </c>
      <c r="E16" s="175" t="s">
        <v>125</v>
      </c>
      <c r="F16" s="97" t="s">
        <v>282</v>
      </c>
      <c r="G16" s="97" t="s">
        <v>233</v>
      </c>
      <c r="H16" s="98" t="s">
        <v>234</v>
      </c>
      <c r="I16" s="98"/>
      <c r="J16" s="176"/>
      <c r="K16" s="98" t="s">
        <v>248</v>
      </c>
      <c r="L16" s="98"/>
      <c r="M16" s="163"/>
      <c r="N16" s="163"/>
      <c r="O16" s="99">
        <v>1</v>
      </c>
      <c r="P16" s="100">
        <v>14</v>
      </c>
      <c r="Q16" s="99">
        <v>1</v>
      </c>
      <c r="R16" s="164">
        <v>14</v>
      </c>
      <c r="S16" s="151"/>
      <c r="T16" s="151"/>
      <c r="U16" s="78" t="s">
        <v>157</v>
      </c>
      <c r="V16" s="106">
        <v>1</v>
      </c>
    </row>
    <row r="17" spans="1:24" ht="18" customHeight="1" x14ac:dyDescent="0.3">
      <c r="A17" s="96">
        <v>111</v>
      </c>
      <c r="B17" s="148" t="s">
        <v>311</v>
      </c>
      <c r="C17" s="166">
        <v>79</v>
      </c>
      <c r="D17" s="96" t="s">
        <v>124</v>
      </c>
      <c r="E17" s="175" t="s">
        <v>125</v>
      </c>
      <c r="F17" s="97" t="s">
        <v>282</v>
      </c>
      <c r="G17" s="97" t="s">
        <v>233</v>
      </c>
      <c r="H17" s="98" t="s">
        <v>234</v>
      </c>
      <c r="I17" s="98"/>
      <c r="J17" s="163"/>
      <c r="K17" s="98" t="s">
        <v>248</v>
      </c>
      <c r="L17" s="98"/>
      <c r="M17" s="163"/>
      <c r="N17" s="163"/>
      <c r="O17" s="99">
        <v>1</v>
      </c>
      <c r="P17" s="100">
        <v>14</v>
      </c>
      <c r="Q17" s="99">
        <v>1</v>
      </c>
      <c r="R17" s="164">
        <v>14</v>
      </c>
      <c r="S17" s="151"/>
      <c r="T17" s="151"/>
      <c r="U17" s="78" t="s">
        <v>157</v>
      </c>
      <c r="V17" s="106">
        <v>1</v>
      </c>
    </row>
    <row r="20" spans="1:24" ht="18" customHeight="1" x14ac:dyDescent="0.3">
      <c r="A20" s="96">
        <v>2</v>
      </c>
      <c r="B20" s="148" t="s">
        <v>427</v>
      </c>
      <c r="C20" s="166">
        <v>2</v>
      </c>
      <c r="D20" s="96" t="s">
        <v>133</v>
      </c>
      <c r="E20" s="96" t="s">
        <v>402</v>
      </c>
      <c r="F20" s="97" t="s">
        <v>403</v>
      </c>
      <c r="G20" s="97" t="s">
        <v>233</v>
      </c>
      <c r="H20" s="98" t="s">
        <v>234</v>
      </c>
      <c r="I20" s="98"/>
      <c r="J20" s="163"/>
      <c r="K20" s="98" t="s">
        <v>248</v>
      </c>
      <c r="L20" s="98"/>
      <c r="M20" s="163"/>
      <c r="N20" s="163"/>
      <c r="O20" s="99">
        <v>2</v>
      </c>
      <c r="P20" s="100">
        <v>14</v>
      </c>
      <c r="Q20" s="99">
        <v>1</v>
      </c>
      <c r="R20" s="164">
        <v>28</v>
      </c>
      <c r="S20" s="151"/>
      <c r="T20" s="167"/>
      <c r="U20" s="78" t="s">
        <v>69</v>
      </c>
      <c r="V20" s="152">
        <v>2</v>
      </c>
    </row>
    <row r="21" spans="1:24" ht="18" customHeight="1" x14ac:dyDescent="0.3">
      <c r="A21" s="96">
        <v>3</v>
      </c>
      <c r="B21" s="148" t="s">
        <v>427</v>
      </c>
      <c r="C21" s="166">
        <v>3</v>
      </c>
      <c r="D21" s="96" t="s">
        <v>133</v>
      </c>
      <c r="E21" s="96" t="s">
        <v>402</v>
      </c>
      <c r="F21" s="97" t="s">
        <v>404</v>
      </c>
      <c r="G21" s="97" t="s">
        <v>233</v>
      </c>
      <c r="H21" s="98" t="s">
        <v>234</v>
      </c>
      <c r="I21" s="98"/>
      <c r="J21" s="176"/>
      <c r="K21" s="98" t="s">
        <v>248</v>
      </c>
      <c r="L21" s="98"/>
      <c r="M21" s="163"/>
      <c r="N21" s="163"/>
      <c r="O21" s="99">
        <v>2</v>
      </c>
      <c r="P21" s="100">
        <v>14</v>
      </c>
      <c r="Q21" s="99">
        <v>3</v>
      </c>
      <c r="R21" s="164">
        <v>84</v>
      </c>
      <c r="S21" s="151"/>
      <c r="T21" s="167"/>
      <c r="U21" s="78" t="s">
        <v>69</v>
      </c>
      <c r="V21" s="152">
        <v>6</v>
      </c>
    </row>
    <row r="22" spans="1:24" ht="18" customHeight="1" x14ac:dyDescent="0.3">
      <c r="A22" s="96">
        <v>8</v>
      </c>
      <c r="B22" s="148" t="s">
        <v>427</v>
      </c>
      <c r="C22" s="166">
        <v>8</v>
      </c>
      <c r="D22" s="96" t="s">
        <v>133</v>
      </c>
      <c r="E22" s="96" t="s">
        <v>402</v>
      </c>
      <c r="F22" s="97" t="s">
        <v>406</v>
      </c>
      <c r="G22" s="97" t="s">
        <v>233</v>
      </c>
      <c r="H22" s="98" t="s">
        <v>234</v>
      </c>
      <c r="I22" s="98"/>
      <c r="J22" s="176"/>
      <c r="K22" s="98" t="s">
        <v>248</v>
      </c>
      <c r="L22" s="98"/>
      <c r="M22" s="163"/>
      <c r="N22" s="163"/>
      <c r="O22" s="99">
        <v>2</v>
      </c>
      <c r="P22" s="100">
        <v>14</v>
      </c>
      <c r="Q22" s="99">
        <v>2</v>
      </c>
      <c r="R22" s="164">
        <v>56</v>
      </c>
      <c r="S22" s="151"/>
      <c r="T22" s="167"/>
      <c r="U22" s="78" t="s">
        <v>69</v>
      </c>
      <c r="V22" s="152">
        <v>4</v>
      </c>
    </row>
    <row r="23" spans="1:24" ht="18" customHeight="1" x14ac:dyDescent="0.3">
      <c r="A23" s="96">
        <v>12</v>
      </c>
      <c r="B23" s="148" t="s">
        <v>427</v>
      </c>
      <c r="C23" s="166">
        <v>12</v>
      </c>
      <c r="D23" s="96" t="s">
        <v>133</v>
      </c>
      <c r="E23" s="96" t="s">
        <v>402</v>
      </c>
      <c r="F23" s="97" t="s">
        <v>406</v>
      </c>
      <c r="G23" s="97" t="s">
        <v>233</v>
      </c>
      <c r="H23" s="98" t="s">
        <v>234</v>
      </c>
      <c r="I23" s="98"/>
      <c r="J23" s="163"/>
      <c r="K23" s="98" t="s">
        <v>248</v>
      </c>
      <c r="L23" s="98"/>
      <c r="M23" s="163"/>
      <c r="N23" s="163"/>
      <c r="O23" s="99">
        <v>2</v>
      </c>
      <c r="P23" s="100">
        <v>14</v>
      </c>
      <c r="Q23" s="99">
        <v>2</v>
      </c>
      <c r="R23" s="164">
        <v>56</v>
      </c>
      <c r="S23" s="151"/>
      <c r="T23" s="167"/>
      <c r="U23" s="78" t="s">
        <v>69</v>
      </c>
      <c r="V23" s="152">
        <v>4</v>
      </c>
    </row>
    <row r="24" spans="1:24" ht="18" customHeight="1" x14ac:dyDescent="0.3">
      <c r="A24" s="96">
        <v>19</v>
      </c>
      <c r="B24" s="148" t="s">
        <v>427</v>
      </c>
      <c r="C24" s="166">
        <v>19</v>
      </c>
      <c r="D24" s="96" t="s">
        <v>133</v>
      </c>
      <c r="E24" s="96" t="s">
        <v>402</v>
      </c>
      <c r="F24" s="97" t="s">
        <v>406</v>
      </c>
      <c r="G24" s="97" t="s">
        <v>233</v>
      </c>
      <c r="H24" s="98" t="s">
        <v>234</v>
      </c>
      <c r="I24" s="98"/>
      <c r="J24" s="163"/>
      <c r="K24" s="98" t="s">
        <v>248</v>
      </c>
      <c r="L24" s="98"/>
      <c r="M24" s="163"/>
      <c r="N24" s="163"/>
      <c r="O24" s="99">
        <v>2</v>
      </c>
      <c r="P24" s="100">
        <v>14</v>
      </c>
      <c r="Q24" s="99">
        <v>3</v>
      </c>
      <c r="R24" s="164">
        <v>84</v>
      </c>
      <c r="S24" s="151"/>
      <c r="T24" s="167"/>
      <c r="U24" s="78" t="s">
        <v>69</v>
      </c>
      <c r="V24" s="152">
        <v>6</v>
      </c>
    </row>
    <row r="25" spans="1:24" ht="18" customHeight="1" x14ac:dyDescent="0.3">
      <c r="A25" s="96">
        <v>11</v>
      </c>
      <c r="B25" s="148" t="s">
        <v>428</v>
      </c>
      <c r="C25" s="166">
        <v>9</v>
      </c>
      <c r="D25" s="96" t="s">
        <v>187</v>
      </c>
      <c r="E25" s="96" t="s">
        <v>399</v>
      </c>
      <c r="F25" s="97" t="s">
        <v>430</v>
      </c>
      <c r="G25" s="97" t="s">
        <v>233</v>
      </c>
      <c r="H25" s="98" t="s">
        <v>422</v>
      </c>
      <c r="I25" s="98"/>
      <c r="J25" s="183">
        <v>4.9062500000000007E-4</v>
      </c>
      <c r="K25" s="98"/>
      <c r="L25" s="98"/>
      <c r="M25" s="163"/>
      <c r="N25" s="163"/>
      <c r="O25" s="99">
        <v>2</v>
      </c>
      <c r="P25" s="100">
        <v>14</v>
      </c>
      <c r="Q25" s="99">
        <v>1</v>
      </c>
      <c r="R25" s="164">
        <v>28</v>
      </c>
      <c r="S25" s="151"/>
      <c r="T25" s="167"/>
      <c r="U25" s="78" t="s">
        <v>69</v>
      </c>
      <c r="V25" s="152">
        <v>2</v>
      </c>
    </row>
    <row r="26" spans="1:24" ht="18" customHeight="1" x14ac:dyDescent="0.3">
      <c r="A26" s="96">
        <v>16</v>
      </c>
      <c r="B26" s="148" t="s">
        <v>428</v>
      </c>
      <c r="C26" s="166">
        <v>13</v>
      </c>
      <c r="D26" s="96" t="s">
        <v>187</v>
      </c>
      <c r="E26" s="96" t="s">
        <v>399</v>
      </c>
      <c r="F26" s="97" t="s">
        <v>430</v>
      </c>
      <c r="G26" s="97" t="s">
        <v>233</v>
      </c>
      <c r="H26" s="98" t="s">
        <v>422</v>
      </c>
      <c r="I26" s="98"/>
      <c r="J26" s="183">
        <v>4.9062500000000007E-4</v>
      </c>
      <c r="K26" s="98"/>
      <c r="L26" s="98"/>
      <c r="M26" s="163"/>
      <c r="N26" s="163"/>
      <c r="O26" s="99">
        <v>2</v>
      </c>
      <c r="P26" s="100">
        <v>14</v>
      </c>
      <c r="Q26" s="99">
        <v>1</v>
      </c>
      <c r="R26" s="164">
        <v>28</v>
      </c>
      <c r="S26" s="151"/>
      <c r="T26" s="167"/>
      <c r="U26" s="78" t="s">
        <v>69</v>
      </c>
      <c r="V26" s="152">
        <v>2</v>
      </c>
    </row>
    <row r="27" spans="1:24" ht="18" customHeight="1" x14ac:dyDescent="0.3">
      <c r="A27" s="96">
        <v>19</v>
      </c>
      <c r="B27" s="148" t="s">
        <v>428</v>
      </c>
      <c r="C27" s="166">
        <v>15</v>
      </c>
      <c r="D27" s="96" t="s">
        <v>187</v>
      </c>
      <c r="E27" s="96" t="s">
        <v>399</v>
      </c>
      <c r="F27" s="97" t="s">
        <v>430</v>
      </c>
      <c r="G27" s="97" t="s">
        <v>233</v>
      </c>
      <c r="H27" s="98" t="s">
        <v>234</v>
      </c>
      <c r="I27" s="98"/>
      <c r="J27" s="163"/>
      <c r="K27" s="98" t="s">
        <v>248</v>
      </c>
      <c r="L27" s="98"/>
      <c r="M27" s="163"/>
      <c r="N27" s="163"/>
      <c r="O27" s="99">
        <v>2</v>
      </c>
      <c r="P27" s="100">
        <v>14</v>
      </c>
      <c r="Q27" s="99">
        <v>1</v>
      </c>
      <c r="R27" s="164">
        <v>28</v>
      </c>
      <c r="S27" s="151"/>
      <c r="T27" s="167"/>
      <c r="U27" s="78" t="s">
        <v>69</v>
      </c>
      <c r="V27" s="152">
        <v>2</v>
      </c>
    </row>
    <row r="28" spans="1:24" ht="18" customHeight="1" x14ac:dyDescent="0.3">
      <c r="A28" s="96">
        <v>25</v>
      </c>
      <c r="B28" s="148" t="s">
        <v>428</v>
      </c>
      <c r="C28" s="166">
        <v>21</v>
      </c>
      <c r="D28" s="96" t="s">
        <v>187</v>
      </c>
      <c r="E28" s="96" t="s">
        <v>399</v>
      </c>
      <c r="F28" s="97" t="s">
        <v>431</v>
      </c>
      <c r="G28" s="97" t="s">
        <v>233</v>
      </c>
      <c r="H28" s="98" t="s">
        <v>234</v>
      </c>
      <c r="I28" s="98"/>
      <c r="J28" s="163"/>
      <c r="K28" s="98" t="s">
        <v>248</v>
      </c>
      <c r="L28" s="98"/>
      <c r="M28" s="163"/>
      <c r="N28" s="163"/>
      <c r="O28" s="99">
        <v>1</v>
      </c>
      <c r="P28" s="100">
        <v>14</v>
      </c>
      <c r="Q28" s="99">
        <v>1</v>
      </c>
      <c r="R28" s="164">
        <v>14</v>
      </c>
      <c r="S28" s="151"/>
      <c r="T28" s="167"/>
      <c r="U28" s="78" t="s">
        <v>69</v>
      </c>
      <c r="V28" s="152">
        <v>1</v>
      </c>
    </row>
    <row r="30" spans="1:24" ht="18" customHeight="1" thickBot="1" x14ac:dyDescent="0.35"/>
    <row r="31" spans="1:24" ht="18" customHeight="1" thickBot="1" x14ac:dyDescent="0.4">
      <c r="P31" s="102" t="s">
        <v>85</v>
      </c>
      <c r="R31" s="103">
        <f>SUM(R8:R30)</f>
        <v>518</v>
      </c>
      <c r="T31" s="168"/>
      <c r="U31" s="104" t="s">
        <v>86</v>
      </c>
      <c r="V31" s="169">
        <f>SUBTOTAL(9,V8:V30)</f>
        <v>37</v>
      </c>
    </row>
    <row r="32" spans="1:24" ht="18" customHeight="1" thickTop="1" x14ac:dyDescent="0.3">
      <c r="W32" s="165"/>
      <c r="X32" s="165"/>
    </row>
  </sheetData>
  <autoFilter ref="A8:W2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opLeftCell="A13" zoomScaleNormal="100" workbookViewId="0">
      <selection activeCell="G16" sqref="G16"/>
    </sheetView>
  </sheetViews>
  <sheetFormatPr defaultRowHeight="18" customHeight="1" x14ac:dyDescent="0.3"/>
  <cols>
    <col min="1" max="1" width="4.5546875" customWidth="1"/>
    <col min="2" max="3" width="12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v>39</v>
      </c>
      <c r="B10" s="148" t="s">
        <v>281</v>
      </c>
      <c r="C10" s="166">
        <v>7</v>
      </c>
      <c r="D10" s="96" t="s">
        <v>120</v>
      </c>
      <c r="E10" s="175" t="s">
        <v>121</v>
      </c>
      <c r="F10" s="97" t="s">
        <v>282</v>
      </c>
      <c r="G10" s="97" t="s">
        <v>233</v>
      </c>
      <c r="H10" s="98" t="s">
        <v>232</v>
      </c>
      <c r="I10" s="98"/>
      <c r="J10" s="163"/>
      <c r="K10" s="98" t="s">
        <v>283</v>
      </c>
      <c r="L10" s="98"/>
      <c r="M10" s="163"/>
      <c r="N10" s="163"/>
      <c r="O10" s="99">
        <v>1</v>
      </c>
      <c r="P10" s="100">
        <v>16</v>
      </c>
      <c r="Q10" s="99">
        <v>1</v>
      </c>
      <c r="R10" s="164">
        <v>16</v>
      </c>
      <c r="S10" s="151"/>
      <c r="T10" s="151"/>
      <c r="U10" s="78" t="s">
        <v>157</v>
      </c>
      <c r="V10" s="106">
        <v>1</v>
      </c>
    </row>
    <row r="11" spans="1:22" ht="18" customHeight="1" x14ac:dyDescent="0.3">
      <c r="A11" s="96">
        <v>44</v>
      </c>
      <c r="B11" s="148" t="s">
        <v>281</v>
      </c>
      <c r="C11" s="166">
        <v>12</v>
      </c>
      <c r="D11" s="96" t="s">
        <v>120</v>
      </c>
      <c r="E11" s="175" t="s">
        <v>121</v>
      </c>
      <c r="F11" s="97" t="s">
        <v>282</v>
      </c>
      <c r="G11" s="97" t="s">
        <v>233</v>
      </c>
      <c r="H11" s="98" t="s">
        <v>232</v>
      </c>
      <c r="I11" s="98"/>
      <c r="J11" s="163"/>
      <c r="K11" s="98" t="s">
        <v>283</v>
      </c>
      <c r="L11" s="98"/>
      <c r="M11" s="163"/>
      <c r="N11" s="163"/>
      <c r="O11" s="99">
        <v>1</v>
      </c>
      <c r="P11" s="100">
        <v>16</v>
      </c>
      <c r="Q11" s="99">
        <v>1</v>
      </c>
      <c r="R11" s="164">
        <v>16</v>
      </c>
      <c r="S11" s="151"/>
      <c r="T11" s="151"/>
      <c r="U11" s="78" t="s">
        <v>157</v>
      </c>
      <c r="V11" s="106">
        <v>1</v>
      </c>
    </row>
    <row r="12" spans="1:22" ht="18" customHeight="1" x14ac:dyDescent="0.3">
      <c r="A12" s="96">
        <v>35</v>
      </c>
      <c r="B12" s="148" t="s">
        <v>306</v>
      </c>
      <c r="C12" s="166">
        <v>3</v>
      </c>
      <c r="D12" s="96" t="s">
        <v>124</v>
      </c>
      <c r="E12" s="175" t="s">
        <v>125</v>
      </c>
      <c r="F12" s="97" t="s">
        <v>282</v>
      </c>
      <c r="G12" s="97" t="s">
        <v>233</v>
      </c>
      <c r="H12" s="98" t="s">
        <v>232</v>
      </c>
      <c r="I12" s="98"/>
      <c r="J12" s="163"/>
      <c r="K12" s="98" t="s">
        <v>283</v>
      </c>
      <c r="L12" s="98"/>
      <c r="M12" s="163"/>
      <c r="N12" s="163"/>
      <c r="O12" s="99">
        <v>1</v>
      </c>
      <c r="P12" s="100">
        <v>16</v>
      </c>
      <c r="Q12" s="99">
        <v>1</v>
      </c>
      <c r="R12" s="164">
        <v>16</v>
      </c>
      <c r="S12" s="151"/>
      <c r="T12" s="151"/>
      <c r="U12" s="78" t="s">
        <v>157</v>
      </c>
      <c r="V12" s="106">
        <v>1</v>
      </c>
    </row>
    <row r="13" spans="1:22" ht="18" customHeight="1" x14ac:dyDescent="0.3">
      <c r="A13" s="96">
        <v>40</v>
      </c>
      <c r="B13" s="148" t="s">
        <v>306</v>
      </c>
      <c r="C13" s="166">
        <v>8</v>
      </c>
      <c r="D13" s="96" t="s">
        <v>124</v>
      </c>
      <c r="E13" s="175" t="s">
        <v>125</v>
      </c>
      <c r="F13" s="97" t="s">
        <v>282</v>
      </c>
      <c r="G13" s="97" t="s">
        <v>233</v>
      </c>
      <c r="H13" s="98" t="s">
        <v>232</v>
      </c>
      <c r="I13" s="98"/>
      <c r="J13" s="163"/>
      <c r="K13" s="98" t="s">
        <v>283</v>
      </c>
      <c r="L13" s="98"/>
      <c r="M13" s="163"/>
      <c r="N13" s="163"/>
      <c r="O13" s="99">
        <v>1</v>
      </c>
      <c r="P13" s="100">
        <v>16</v>
      </c>
      <c r="Q13" s="99">
        <v>1</v>
      </c>
      <c r="R13" s="164">
        <v>16</v>
      </c>
      <c r="S13" s="151"/>
      <c r="T13" s="151"/>
      <c r="U13" s="78" t="s">
        <v>157</v>
      </c>
      <c r="V13" s="106">
        <v>1</v>
      </c>
    </row>
    <row r="14" spans="1:22" ht="18" customHeight="1" x14ac:dyDescent="0.3">
      <c r="A14" s="96">
        <v>42</v>
      </c>
      <c r="B14" s="148" t="s">
        <v>306</v>
      </c>
      <c r="C14" s="166">
        <v>10</v>
      </c>
      <c r="D14" s="96" t="s">
        <v>124</v>
      </c>
      <c r="E14" s="175" t="s">
        <v>125</v>
      </c>
      <c r="F14" s="97" t="s">
        <v>282</v>
      </c>
      <c r="G14" s="97" t="s">
        <v>233</v>
      </c>
      <c r="H14" s="98" t="s">
        <v>232</v>
      </c>
      <c r="I14" s="98"/>
      <c r="J14" s="163"/>
      <c r="K14" s="98" t="s">
        <v>283</v>
      </c>
      <c r="L14" s="33"/>
      <c r="M14" s="33"/>
      <c r="N14" s="163"/>
      <c r="O14" s="99">
        <v>1</v>
      </c>
      <c r="P14" s="100">
        <v>16</v>
      </c>
      <c r="Q14" s="99">
        <v>1</v>
      </c>
      <c r="R14" s="164">
        <v>16</v>
      </c>
      <c r="S14" s="151"/>
      <c r="T14" s="151"/>
      <c r="U14" s="78" t="s">
        <v>157</v>
      </c>
      <c r="V14" s="106">
        <v>1</v>
      </c>
    </row>
    <row r="15" spans="1:22" ht="18" customHeight="1" x14ac:dyDescent="0.3">
      <c r="A15" s="96">
        <v>49</v>
      </c>
      <c r="B15" s="148" t="s">
        <v>306</v>
      </c>
      <c r="C15" s="166">
        <v>17</v>
      </c>
      <c r="D15" s="96" t="s">
        <v>124</v>
      </c>
      <c r="E15" s="175" t="s">
        <v>125</v>
      </c>
      <c r="F15" s="97" t="s">
        <v>282</v>
      </c>
      <c r="G15" s="97" t="s">
        <v>233</v>
      </c>
      <c r="H15" s="98" t="s">
        <v>232</v>
      </c>
      <c r="I15" s="98"/>
      <c r="J15" s="176"/>
      <c r="K15" s="98" t="s">
        <v>283</v>
      </c>
      <c r="L15" s="98"/>
      <c r="M15" s="163"/>
      <c r="N15" s="163"/>
      <c r="O15" s="99">
        <v>1</v>
      </c>
      <c r="P15" s="100">
        <v>16</v>
      </c>
      <c r="Q15" s="99">
        <v>1</v>
      </c>
      <c r="R15" s="164">
        <v>16</v>
      </c>
      <c r="S15" s="151"/>
      <c r="T15" s="151"/>
      <c r="U15" s="78" t="s">
        <v>157</v>
      </c>
      <c r="V15" s="106">
        <v>1</v>
      </c>
    </row>
    <row r="16" spans="1:22" ht="18" customHeight="1" x14ac:dyDescent="0.3">
      <c r="A16" s="96">
        <v>55</v>
      </c>
      <c r="B16" s="148" t="s">
        <v>306</v>
      </c>
      <c r="C16" s="166">
        <v>23</v>
      </c>
      <c r="D16" s="96" t="s">
        <v>124</v>
      </c>
      <c r="E16" s="175" t="s">
        <v>125</v>
      </c>
      <c r="F16" s="97" t="s">
        <v>282</v>
      </c>
      <c r="G16" s="97" t="s">
        <v>233</v>
      </c>
      <c r="H16" s="98" t="s">
        <v>232</v>
      </c>
      <c r="I16" s="98"/>
      <c r="J16" s="163"/>
      <c r="K16" s="98" t="s">
        <v>283</v>
      </c>
      <c r="L16" s="98"/>
      <c r="M16" s="163"/>
      <c r="N16" s="163"/>
      <c r="O16" s="99">
        <v>1</v>
      </c>
      <c r="P16" s="100">
        <v>16</v>
      </c>
      <c r="Q16" s="99">
        <v>1</v>
      </c>
      <c r="R16" s="164">
        <v>16</v>
      </c>
      <c r="S16" s="151"/>
      <c r="T16" s="151"/>
      <c r="U16" s="78" t="s">
        <v>157</v>
      </c>
      <c r="V16" s="106">
        <v>1</v>
      </c>
    </row>
    <row r="17" spans="1:22" ht="18" customHeight="1" x14ac:dyDescent="0.3">
      <c r="A17" s="96">
        <v>56</v>
      </c>
      <c r="B17" s="148" t="s">
        <v>306</v>
      </c>
      <c r="C17" s="166">
        <v>24</v>
      </c>
      <c r="D17" s="96" t="s">
        <v>124</v>
      </c>
      <c r="E17" s="175" t="s">
        <v>125</v>
      </c>
      <c r="F17" s="97" t="s">
        <v>282</v>
      </c>
      <c r="G17" s="97" t="s">
        <v>233</v>
      </c>
      <c r="H17" s="98" t="s">
        <v>232</v>
      </c>
      <c r="I17" s="98"/>
      <c r="J17" s="163"/>
      <c r="K17" s="98" t="s">
        <v>283</v>
      </c>
      <c r="L17" s="33"/>
      <c r="M17" s="33"/>
      <c r="N17" s="163"/>
      <c r="O17" s="99">
        <v>1</v>
      </c>
      <c r="P17" s="100">
        <v>16</v>
      </c>
      <c r="Q17" s="99">
        <v>1</v>
      </c>
      <c r="R17" s="164">
        <v>16</v>
      </c>
      <c r="S17" s="151"/>
      <c r="T17" s="151"/>
      <c r="U17" s="78" t="s">
        <v>157</v>
      </c>
      <c r="V17" s="106">
        <v>1</v>
      </c>
    </row>
    <row r="18" spans="1:22" ht="18" customHeight="1" x14ac:dyDescent="0.3">
      <c r="A18" s="96">
        <v>58</v>
      </c>
      <c r="B18" s="148" t="s">
        <v>306</v>
      </c>
      <c r="C18" s="166">
        <v>26</v>
      </c>
      <c r="D18" s="96" t="s">
        <v>124</v>
      </c>
      <c r="E18" s="175" t="s">
        <v>125</v>
      </c>
      <c r="F18" s="97" t="s">
        <v>282</v>
      </c>
      <c r="G18" s="97" t="s">
        <v>233</v>
      </c>
      <c r="H18" s="98" t="s">
        <v>232</v>
      </c>
      <c r="I18" s="98"/>
      <c r="J18" s="176"/>
      <c r="K18" s="98" t="s">
        <v>283</v>
      </c>
      <c r="L18" s="98"/>
      <c r="M18" s="163"/>
      <c r="N18" s="163"/>
      <c r="O18" s="99">
        <v>1</v>
      </c>
      <c r="P18" s="100">
        <v>16</v>
      </c>
      <c r="Q18" s="99">
        <v>1</v>
      </c>
      <c r="R18" s="164">
        <v>16</v>
      </c>
      <c r="S18" s="151"/>
      <c r="T18" s="151"/>
      <c r="U18" s="78" t="s">
        <v>157</v>
      </c>
      <c r="V18" s="106">
        <v>1</v>
      </c>
    </row>
    <row r="19" spans="1:22" ht="18" customHeight="1" x14ac:dyDescent="0.3">
      <c r="A19" s="96">
        <v>64</v>
      </c>
      <c r="B19" s="148" t="s">
        <v>309</v>
      </c>
      <c r="C19" s="166">
        <v>32</v>
      </c>
      <c r="D19" s="96" t="s">
        <v>124</v>
      </c>
      <c r="E19" s="175" t="s">
        <v>125</v>
      </c>
      <c r="F19" s="97" t="s">
        <v>282</v>
      </c>
      <c r="G19" s="97" t="s">
        <v>233</v>
      </c>
      <c r="H19" s="98" t="s">
        <v>232</v>
      </c>
      <c r="I19" s="98"/>
      <c r="J19" s="163"/>
      <c r="K19" s="98" t="s">
        <v>283</v>
      </c>
      <c r="L19" s="98"/>
      <c r="M19" s="163"/>
      <c r="N19" s="163"/>
      <c r="O19" s="99">
        <v>1</v>
      </c>
      <c r="P19" s="100">
        <v>16</v>
      </c>
      <c r="Q19" s="99">
        <v>1</v>
      </c>
      <c r="R19" s="164">
        <v>16</v>
      </c>
      <c r="S19" s="151"/>
      <c r="T19" s="151"/>
      <c r="U19" s="78" t="s">
        <v>157</v>
      </c>
      <c r="V19" s="106">
        <v>1</v>
      </c>
    </row>
    <row r="20" spans="1:22" ht="18" customHeight="1" x14ac:dyDescent="0.3">
      <c r="A20" s="96">
        <v>65</v>
      </c>
      <c r="B20" s="148" t="s">
        <v>309</v>
      </c>
      <c r="C20" s="166">
        <v>33</v>
      </c>
      <c r="D20" s="96" t="s">
        <v>124</v>
      </c>
      <c r="E20" s="175" t="s">
        <v>125</v>
      </c>
      <c r="F20" s="97" t="s">
        <v>282</v>
      </c>
      <c r="G20" s="97" t="s">
        <v>233</v>
      </c>
      <c r="H20" s="98" t="s">
        <v>232</v>
      </c>
      <c r="I20" s="98"/>
      <c r="J20" s="163"/>
      <c r="K20" s="98" t="s">
        <v>283</v>
      </c>
      <c r="L20" s="98"/>
      <c r="M20" s="163"/>
      <c r="N20" s="163"/>
      <c r="O20" s="99">
        <v>1</v>
      </c>
      <c r="P20" s="100">
        <v>16</v>
      </c>
      <c r="Q20" s="99">
        <v>1</v>
      </c>
      <c r="R20" s="164">
        <v>16</v>
      </c>
      <c r="S20" s="151"/>
      <c r="T20" s="151"/>
      <c r="U20" s="78" t="s">
        <v>157</v>
      </c>
      <c r="V20" s="106">
        <v>1</v>
      </c>
    </row>
    <row r="21" spans="1:22" ht="18" customHeight="1" x14ac:dyDescent="0.3">
      <c r="A21" s="96">
        <v>68</v>
      </c>
      <c r="B21" s="148" t="s">
        <v>309</v>
      </c>
      <c r="C21" s="166">
        <v>36</v>
      </c>
      <c r="D21" s="96" t="s">
        <v>124</v>
      </c>
      <c r="E21" s="175" t="s">
        <v>125</v>
      </c>
      <c r="F21" s="97" t="s">
        <v>282</v>
      </c>
      <c r="G21" s="97" t="s">
        <v>233</v>
      </c>
      <c r="H21" s="98" t="s">
        <v>232</v>
      </c>
      <c r="I21" s="98"/>
      <c r="J21" s="163"/>
      <c r="K21" s="98" t="s">
        <v>283</v>
      </c>
      <c r="L21" s="98"/>
      <c r="M21" s="163"/>
      <c r="N21" s="163"/>
      <c r="O21" s="99">
        <v>1</v>
      </c>
      <c r="P21" s="100">
        <v>16</v>
      </c>
      <c r="Q21" s="99">
        <v>1</v>
      </c>
      <c r="R21" s="164">
        <v>16</v>
      </c>
      <c r="S21" s="151"/>
      <c r="T21" s="151"/>
      <c r="U21" s="78" t="s">
        <v>157</v>
      </c>
      <c r="V21" s="106">
        <v>1</v>
      </c>
    </row>
    <row r="22" spans="1:22" ht="18" customHeight="1" x14ac:dyDescent="0.3">
      <c r="A22" s="96">
        <v>69</v>
      </c>
      <c r="B22" s="148" t="s">
        <v>309</v>
      </c>
      <c r="C22" s="166">
        <v>37</v>
      </c>
      <c r="D22" s="96" t="s">
        <v>124</v>
      </c>
      <c r="E22" s="175" t="s">
        <v>125</v>
      </c>
      <c r="F22" s="97" t="s">
        <v>282</v>
      </c>
      <c r="G22" s="97" t="s">
        <v>233</v>
      </c>
      <c r="H22" s="98" t="s">
        <v>232</v>
      </c>
      <c r="I22" s="98"/>
      <c r="J22" s="163"/>
      <c r="K22" s="98" t="s">
        <v>283</v>
      </c>
      <c r="L22" s="33"/>
      <c r="M22" s="33"/>
      <c r="N22" s="163"/>
      <c r="O22" s="99">
        <v>1</v>
      </c>
      <c r="P22" s="100">
        <v>16</v>
      </c>
      <c r="Q22" s="99">
        <v>1</v>
      </c>
      <c r="R22" s="164">
        <v>16</v>
      </c>
      <c r="S22" s="151"/>
      <c r="T22" s="151"/>
      <c r="U22" s="78" t="s">
        <v>157</v>
      </c>
      <c r="V22" s="106">
        <v>1</v>
      </c>
    </row>
    <row r="23" spans="1:22" ht="18" customHeight="1" x14ac:dyDescent="0.3">
      <c r="A23" s="96">
        <v>74</v>
      </c>
      <c r="B23" s="148" t="s">
        <v>309</v>
      </c>
      <c r="C23" s="166">
        <v>42</v>
      </c>
      <c r="D23" s="96" t="s">
        <v>124</v>
      </c>
      <c r="E23" s="175" t="s">
        <v>125</v>
      </c>
      <c r="F23" s="97" t="s">
        <v>282</v>
      </c>
      <c r="G23" s="97" t="s">
        <v>233</v>
      </c>
      <c r="H23" s="98" t="s">
        <v>232</v>
      </c>
      <c r="I23" s="98"/>
      <c r="J23" s="163"/>
      <c r="K23" s="98" t="s">
        <v>283</v>
      </c>
      <c r="L23" s="98"/>
      <c r="M23" s="163"/>
      <c r="N23" s="163"/>
      <c r="O23" s="99">
        <v>2</v>
      </c>
      <c r="P23" s="100">
        <v>16</v>
      </c>
      <c r="Q23" s="99">
        <v>1</v>
      </c>
      <c r="R23" s="164">
        <v>32</v>
      </c>
      <c r="S23" s="151"/>
      <c r="T23" s="151"/>
      <c r="U23" s="78" t="s">
        <v>157</v>
      </c>
      <c r="V23" s="106">
        <v>2</v>
      </c>
    </row>
    <row r="24" spans="1:22" ht="18" customHeight="1" x14ac:dyDescent="0.3">
      <c r="A24" s="96">
        <v>76</v>
      </c>
      <c r="B24" s="148" t="s">
        <v>309</v>
      </c>
      <c r="C24" s="166">
        <v>44</v>
      </c>
      <c r="D24" s="96" t="s">
        <v>124</v>
      </c>
      <c r="E24" s="175" t="s">
        <v>125</v>
      </c>
      <c r="F24" s="97" t="s">
        <v>282</v>
      </c>
      <c r="G24" s="97" t="s">
        <v>233</v>
      </c>
      <c r="H24" s="98" t="s">
        <v>232</v>
      </c>
      <c r="I24" s="98"/>
      <c r="J24" s="176"/>
      <c r="K24" s="98" t="s">
        <v>283</v>
      </c>
      <c r="L24" s="98"/>
      <c r="M24" s="163"/>
      <c r="N24" s="163"/>
      <c r="O24" s="99">
        <v>1</v>
      </c>
      <c r="P24" s="100">
        <v>16</v>
      </c>
      <c r="Q24" s="99">
        <v>1</v>
      </c>
      <c r="R24" s="164">
        <v>16</v>
      </c>
      <c r="S24" s="151"/>
      <c r="T24" s="151"/>
      <c r="U24" s="78" t="s">
        <v>157</v>
      </c>
      <c r="V24" s="106">
        <v>1</v>
      </c>
    </row>
    <row r="25" spans="1:22" ht="18" customHeight="1" x14ac:dyDescent="0.3">
      <c r="A25" s="96">
        <v>80</v>
      </c>
      <c r="B25" s="148" t="s">
        <v>309</v>
      </c>
      <c r="C25" s="166">
        <v>48</v>
      </c>
      <c r="D25" s="96" t="s">
        <v>124</v>
      </c>
      <c r="E25" s="175" t="s">
        <v>125</v>
      </c>
      <c r="F25" s="97" t="s">
        <v>282</v>
      </c>
      <c r="G25" s="97" t="s">
        <v>233</v>
      </c>
      <c r="H25" s="98" t="s">
        <v>232</v>
      </c>
      <c r="I25" s="98"/>
      <c r="J25" s="163"/>
      <c r="K25" s="98" t="s">
        <v>283</v>
      </c>
      <c r="L25" s="98"/>
      <c r="M25" s="163"/>
      <c r="N25" s="163"/>
      <c r="O25" s="99">
        <v>1</v>
      </c>
      <c r="P25" s="100">
        <v>16</v>
      </c>
      <c r="Q25" s="99">
        <v>1</v>
      </c>
      <c r="R25" s="164">
        <v>16</v>
      </c>
      <c r="S25" s="151"/>
      <c r="T25" s="151"/>
      <c r="U25" s="78" t="s">
        <v>157</v>
      </c>
      <c r="V25" s="106">
        <v>1</v>
      </c>
    </row>
    <row r="26" spans="1:22" ht="18" customHeight="1" x14ac:dyDescent="0.3">
      <c r="A26" s="96">
        <v>83</v>
      </c>
      <c r="B26" s="148" t="s">
        <v>309</v>
      </c>
      <c r="C26" s="166">
        <v>51</v>
      </c>
      <c r="D26" s="96" t="s">
        <v>124</v>
      </c>
      <c r="E26" s="175" t="s">
        <v>125</v>
      </c>
      <c r="F26" s="97" t="s">
        <v>282</v>
      </c>
      <c r="G26" s="97" t="s">
        <v>233</v>
      </c>
      <c r="H26" s="98" t="s">
        <v>232</v>
      </c>
      <c r="I26" s="98"/>
      <c r="J26" s="176"/>
      <c r="K26" s="98" t="s">
        <v>283</v>
      </c>
      <c r="L26" s="98"/>
      <c r="M26" s="163"/>
      <c r="N26" s="163"/>
      <c r="O26" s="99">
        <v>1</v>
      </c>
      <c r="P26" s="100">
        <v>16</v>
      </c>
      <c r="Q26" s="99">
        <v>1</v>
      </c>
      <c r="R26" s="164">
        <v>16</v>
      </c>
      <c r="S26" s="151"/>
      <c r="T26" s="151"/>
      <c r="U26" s="78" t="s">
        <v>157</v>
      </c>
      <c r="V26" s="106">
        <v>1</v>
      </c>
    </row>
    <row r="27" spans="1:22" ht="18" customHeight="1" x14ac:dyDescent="0.3">
      <c r="A27" s="96">
        <v>92</v>
      </c>
      <c r="B27" s="148" t="s">
        <v>311</v>
      </c>
      <c r="C27" s="166">
        <v>60</v>
      </c>
      <c r="D27" s="96" t="s">
        <v>124</v>
      </c>
      <c r="E27" s="175" t="s">
        <v>125</v>
      </c>
      <c r="F27" s="97" t="s">
        <v>282</v>
      </c>
      <c r="G27" s="97" t="s">
        <v>233</v>
      </c>
      <c r="H27" s="98" t="s">
        <v>232</v>
      </c>
      <c r="I27" s="98"/>
      <c r="J27" s="163"/>
      <c r="K27" s="98" t="s">
        <v>283</v>
      </c>
      <c r="L27" s="98"/>
      <c r="M27" s="163"/>
      <c r="N27" s="163"/>
      <c r="O27" s="99">
        <v>1</v>
      </c>
      <c r="P27" s="100">
        <v>16</v>
      </c>
      <c r="Q27" s="99">
        <v>1</v>
      </c>
      <c r="R27" s="164">
        <v>16</v>
      </c>
      <c r="S27" s="151"/>
      <c r="T27" s="151"/>
      <c r="U27" s="78" t="s">
        <v>157</v>
      </c>
      <c r="V27" s="106">
        <v>1</v>
      </c>
    </row>
    <row r="30" spans="1:22" ht="18" customHeight="1" x14ac:dyDescent="0.3">
      <c r="A30" s="96">
        <v>1</v>
      </c>
      <c r="B30" s="148" t="s">
        <v>427</v>
      </c>
      <c r="C30" s="166">
        <v>1</v>
      </c>
      <c r="D30" s="96" t="s">
        <v>133</v>
      </c>
      <c r="E30" s="96" t="s">
        <v>402</v>
      </c>
      <c r="F30" s="97" t="s">
        <v>403</v>
      </c>
      <c r="G30" s="97" t="s">
        <v>233</v>
      </c>
      <c r="H30" s="98" t="s">
        <v>232</v>
      </c>
      <c r="I30" s="98"/>
      <c r="J30" s="163"/>
      <c r="K30" s="98" t="s">
        <v>283</v>
      </c>
      <c r="L30" s="98"/>
      <c r="M30" s="163"/>
      <c r="N30" s="163"/>
      <c r="O30" s="99">
        <v>2</v>
      </c>
      <c r="P30" s="100">
        <v>16</v>
      </c>
      <c r="Q30" s="99">
        <v>2</v>
      </c>
      <c r="R30" s="164">
        <v>64</v>
      </c>
      <c r="S30" s="151"/>
      <c r="T30" s="106" t="s">
        <v>427</v>
      </c>
      <c r="U30" s="78" t="s">
        <v>69</v>
      </c>
      <c r="V30" s="152">
        <v>4</v>
      </c>
    </row>
    <row r="31" spans="1:22" ht="18" customHeight="1" x14ac:dyDescent="0.3">
      <c r="A31" s="96">
        <v>9</v>
      </c>
      <c r="B31" s="148" t="s">
        <v>427</v>
      </c>
      <c r="C31" s="166">
        <v>9</v>
      </c>
      <c r="D31" s="96" t="s">
        <v>133</v>
      </c>
      <c r="E31" s="96" t="s">
        <v>402</v>
      </c>
      <c r="F31" s="97" t="s">
        <v>406</v>
      </c>
      <c r="G31" s="97" t="s">
        <v>233</v>
      </c>
      <c r="H31" s="98" t="s">
        <v>232</v>
      </c>
      <c r="I31" s="98"/>
      <c r="J31" s="163"/>
      <c r="K31" s="98" t="s">
        <v>283</v>
      </c>
      <c r="L31" s="98"/>
      <c r="M31" s="163"/>
      <c r="N31" s="163"/>
      <c r="O31" s="99">
        <v>2</v>
      </c>
      <c r="P31" s="100">
        <v>16</v>
      </c>
      <c r="Q31" s="99">
        <v>3</v>
      </c>
      <c r="R31" s="164">
        <v>96</v>
      </c>
      <c r="S31" s="151"/>
      <c r="T31" s="167"/>
      <c r="U31" s="78" t="s">
        <v>69</v>
      </c>
      <c r="V31" s="152">
        <v>6</v>
      </c>
    </row>
    <row r="32" spans="1:22" ht="18" customHeight="1" x14ac:dyDescent="0.3">
      <c r="A32" s="96">
        <v>3</v>
      </c>
      <c r="B32" s="148" t="s">
        <v>428</v>
      </c>
      <c r="C32" s="166">
        <v>3</v>
      </c>
      <c r="D32" s="96" t="s">
        <v>187</v>
      </c>
      <c r="E32" s="96" t="s">
        <v>399</v>
      </c>
      <c r="F32" s="97" t="s">
        <v>429</v>
      </c>
      <c r="G32" s="97" t="s">
        <v>233</v>
      </c>
      <c r="H32" s="98" t="s">
        <v>232</v>
      </c>
      <c r="I32" s="98"/>
      <c r="J32" s="176"/>
      <c r="K32" s="98" t="s">
        <v>283</v>
      </c>
      <c r="L32" s="98"/>
      <c r="M32" s="163"/>
      <c r="N32" s="163"/>
      <c r="O32" s="99">
        <v>2</v>
      </c>
      <c r="P32" s="100">
        <v>16</v>
      </c>
      <c r="Q32" s="99">
        <v>1</v>
      </c>
      <c r="R32" s="164">
        <v>32</v>
      </c>
      <c r="S32" s="151"/>
      <c r="T32" s="167"/>
      <c r="U32" s="78" t="s">
        <v>69</v>
      </c>
      <c r="V32" s="152">
        <v>2</v>
      </c>
    </row>
    <row r="33" spans="1:24" ht="18" customHeight="1" x14ac:dyDescent="0.3">
      <c r="A33" s="96">
        <v>27</v>
      </c>
      <c r="B33" s="148" t="s">
        <v>428</v>
      </c>
      <c r="C33" s="166">
        <v>23</v>
      </c>
      <c r="D33" s="96" t="s">
        <v>187</v>
      </c>
      <c r="E33" s="96" t="s">
        <v>399</v>
      </c>
      <c r="F33" s="97" t="s">
        <v>71</v>
      </c>
      <c r="G33" s="97" t="s">
        <v>233</v>
      </c>
      <c r="H33" s="98" t="s">
        <v>232</v>
      </c>
      <c r="I33" s="98"/>
      <c r="J33" s="163"/>
      <c r="K33" s="98" t="s">
        <v>283</v>
      </c>
      <c r="L33" s="98"/>
      <c r="M33" s="163"/>
      <c r="N33" s="163"/>
      <c r="O33" s="99">
        <v>2</v>
      </c>
      <c r="P33" s="100">
        <v>16</v>
      </c>
      <c r="Q33" s="99">
        <v>1</v>
      </c>
      <c r="R33" s="164">
        <v>32</v>
      </c>
      <c r="S33" s="151"/>
      <c r="T33" s="167"/>
      <c r="U33" s="78" t="s">
        <v>69</v>
      </c>
      <c r="V33" s="152">
        <v>2</v>
      </c>
    </row>
    <row r="34" spans="1:24" ht="18" customHeight="1" x14ac:dyDescent="0.3">
      <c r="A34" s="96">
        <v>9</v>
      </c>
      <c r="B34" s="148" t="s">
        <v>432</v>
      </c>
      <c r="C34" s="166">
        <v>6</v>
      </c>
      <c r="D34" s="96" t="s">
        <v>120</v>
      </c>
      <c r="E34" s="96" t="s">
        <v>393</v>
      </c>
      <c r="F34" s="97" t="s">
        <v>385</v>
      </c>
      <c r="G34" s="97" t="s">
        <v>233</v>
      </c>
      <c r="H34" s="98" t="s">
        <v>232</v>
      </c>
      <c r="I34" s="98"/>
      <c r="J34" s="163"/>
      <c r="K34" s="98" t="s">
        <v>283</v>
      </c>
      <c r="L34" s="98"/>
      <c r="M34" s="163"/>
      <c r="N34" s="163"/>
      <c r="O34" s="99">
        <v>1</v>
      </c>
      <c r="P34" s="100">
        <v>16</v>
      </c>
      <c r="Q34" s="99">
        <v>1</v>
      </c>
      <c r="R34" s="164">
        <v>16</v>
      </c>
      <c r="S34" s="151"/>
      <c r="T34" s="167"/>
      <c r="U34" s="78" t="s">
        <v>69</v>
      </c>
      <c r="V34" s="152">
        <v>1</v>
      </c>
    </row>
    <row r="35" spans="1:24" ht="18" customHeight="1" thickBot="1" x14ac:dyDescent="0.35"/>
    <row r="36" spans="1:24" ht="18" customHeight="1" thickBot="1" x14ac:dyDescent="0.4">
      <c r="P36" s="102" t="s">
        <v>85</v>
      </c>
      <c r="R36" s="103">
        <f>SUM(R8:R35)</f>
        <v>544</v>
      </c>
      <c r="T36" s="168"/>
      <c r="U36" s="104" t="s">
        <v>86</v>
      </c>
      <c r="V36" s="169">
        <f>SUBTOTAL(9,V8:V35)</f>
        <v>34</v>
      </c>
    </row>
    <row r="37" spans="1:24" ht="18" customHeight="1" thickTop="1" x14ac:dyDescent="0.3">
      <c r="W37" s="165"/>
      <c r="X37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"/>
  <sheetViews>
    <sheetView zoomScaleNormal="100" workbookViewId="0">
      <selection activeCell="I24" sqref="I24"/>
    </sheetView>
  </sheetViews>
  <sheetFormatPr defaultRowHeight="18" customHeight="1" x14ac:dyDescent="0.3"/>
  <cols>
    <col min="1" max="1" width="4.5546875" customWidth="1"/>
    <col min="2" max="3" width="12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4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4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4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4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4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4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4" ht="18" customHeight="1" thickBot="1" x14ac:dyDescent="0.35">
      <c r="A7" s="186"/>
      <c r="B7" s="186"/>
      <c r="C7" s="186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4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85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4" ht="18" customHeight="1" x14ac:dyDescent="0.3">
      <c r="A10" s="96">
        <f t="shared" ref="A10" si="0">A9+1</f>
        <v>1</v>
      </c>
      <c r="B10" s="148" t="s">
        <v>427</v>
      </c>
      <c r="C10" s="166">
        <v>4</v>
      </c>
      <c r="D10" s="96" t="s">
        <v>133</v>
      </c>
      <c r="E10" s="96" t="s">
        <v>402</v>
      </c>
      <c r="F10" s="97" t="s">
        <v>404</v>
      </c>
      <c r="G10" s="97" t="s">
        <v>233</v>
      </c>
      <c r="H10" s="98" t="s">
        <v>283</v>
      </c>
      <c r="I10" s="98"/>
      <c r="J10" s="163"/>
      <c r="K10" s="98" t="s">
        <v>308</v>
      </c>
      <c r="L10" s="98"/>
      <c r="M10" s="163"/>
      <c r="N10" s="163"/>
      <c r="O10" s="99">
        <v>2</v>
      </c>
      <c r="P10" s="100">
        <v>27</v>
      </c>
      <c r="Q10" s="99">
        <v>1</v>
      </c>
      <c r="R10" s="164">
        <f t="shared" ref="R10" si="1">O10*P10*Q10</f>
        <v>54</v>
      </c>
      <c r="S10" s="151"/>
      <c r="T10" s="167"/>
      <c r="U10" s="78" t="s">
        <v>69</v>
      </c>
      <c r="V10" s="152">
        <f t="shared" ref="V10" si="2">O10*Q10</f>
        <v>2</v>
      </c>
    </row>
    <row r="11" spans="1:24" ht="18" customHeight="1" thickBot="1" x14ac:dyDescent="0.35"/>
    <row r="12" spans="1:24" ht="18" customHeight="1" thickBot="1" x14ac:dyDescent="0.4">
      <c r="P12" s="102" t="s">
        <v>85</v>
      </c>
      <c r="R12" s="103">
        <f>SUM(R8:R11)</f>
        <v>54</v>
      </c>
      <c r="T12" s="168"/>
      <c r="U12" s="104" t="s">
        <v>86</v>
      </c>
      <c r="V12" s="169">
        <f>SUBTOTAL(9,V8:V11)</f>
        <v>2</v>
      </c>
    </row>
    <row r="13" spans="1:24" ht="18" customHeight="1" thickTop="1" x14ac:dyDescent="0.3">
      <c r="W13" s="165"/>
      <c r="X13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topLeftCell="A5" zoomScaleNormal="100" workbookViewId="0">
      <selection activeCell="I46" sqref="I46"/>
    </sheetView>
  </sheetViews>
  <sheetFormatPr defaultRowHeight="18" customHeight="1" x14ac:dyDescent="0.3"/>
  <cols>
    <col min="1" max="1" width="4.5546875" customWidth="1"/>
    <col min="2" max="3" width="12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2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2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2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2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2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2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2" ht="18" customHeight="1" thickBot="1" x14ac:dyDescent="0.35">
      <c r="A7" s="173"/>
      <c r="B7" s="173"/>
      <c r="C7" s="173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2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72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2" ht="18" customHeight="1" x14ac:dyDescent="0.3">
      <c r="A10" s="96">
        <v>40</v>
      </c>
      <c r="B10" s="148" t="s">
        <v>281</v>
      </c>
      <c r="C10" s="166">
        <v>8</v>
      </c>
      <c r="D10" s="96" t="s">
        <v>120</v>
      </c>
      <c r="E10" s="175" t="s">
        <v>121</v>
      </c>
      <c r="F10" s="97" t="s">
        <v>282</v>
      </c>
      <c r="G10" s="97" t="s">
        <v>231</v>
      </c>
      <c r="H10" s="98" t="s">
        <v>232</v>
      </c>
      <c r="I10" s="98"/>
      <c r="J10" s="163"/>
      <c r="K10" s="98" t="s">
        <v>283</v>
      </c>
      <c r="L10" s="98"/>
      <c r="M10" s="163"/>
      <c r="N10" s="163"/>
      <c r="O10" s="99">
        <v>1</v>
      </c>
      <c r="P10" s="100">
        <v>23</v>
      </c>
      <c r="Q10" s="99">
        <v>2</v>
      </c>
      <c r="R10" s="164">
        <v>46</v>
      </c>
      <c r="S10" s="151"/>
      <c r="T10" s="151"/>
      <c r="U10" s="78" t="s">
        <v>157</v>
      </c>
      <c r="V10" s="106">
        <v>2</v>
      </c>
    </row>
    <row r="11" spans="1:22" ht="18" customHeight="1" x14ac:dyDescent="0.3">
      <c r="A11" s="96">
        <v>43</v>
      </c>
      <c r="B11" s="148" t="s">
        <v>281</v>
      </c>
      <c r="C11" s="166">
        <v>11</v>
      </c>
      <c r="D11" s="96" t="s">
        <v>120</v>
      </c>
      <c r="E11" s="175" t="s">
        <v>121</v>
      </c>
      <c r="F11" s="97" t="s">
        <v>282</v>
      </c>
      <c r="G11" s="97" t="s">
        <v>231</v>
      </c>
      <c r="H11" s="98" t="s">
        <v>232</v>
      </c>
      <c r="I11" s="98"/>
      <c r="J11" s="163"/>
      <c r="K11" s="98" t="s">
        <v>283</v>
      </c>
      <c r="L11" s="98"/>
      <c r="M11" s="163"/>
      <c r="N11" s="163"/>
      <c r="O11" s="99">
        <v>1</v>
      </c>
      <c r="P11" s="100">
        <v>23</v>
      </c>
      <c r="Q11" s="99">
        <v>1</v>
      </c>
      <c r="R11" s="164">
        <v>23</v>
      </c>
      <c r="S11" s="151"/>
      <c r="T11" s="151"/>
      <c r="U11" s="78" t="s">
        <v>157</v>
      </c>
      <c r="V11" s="106">
        <v>1</v>
      </c>
    </row>
    <row r="12" spans="1:22" ht="18" customHeight="1" x14ac:dyDescent="0.3">
      <c r="A12" s="96">
        <v>43</v>
      </c>
      <c r="B12" s="148" t="s">
        <v>306</v>
      </c>
      <c r="C12" s="166">
        <v>11</v>
      </c>
      <c r="D12" s="96" t="s">
        <v>124</v>
      </c>
      <c r="E12" s="175" t="s">
        <v>125</v>
      </c>
      <c r="F12" s="97" t="s">
        <v>282</v>
      </c>
      <c r="G12" s="97" t="s">
        <v>231</v>
      </c>
      <c r="H12" s="98" t="s">
        <v>232</v>
      </c>
      <c r="I12" s="98"/>
      <c r="J12" s="163"/>
      <c r="K12" s="98" t="s">
        <v>283</v>
      </c>
      <c r="L12" s="98"/>
      <c r="M12" s="163"/>
      <c r="N12" s="163"/>
      <c r="O12" s="99">
        <v>1</v>
      </c>
      <c r="P12" s="100">
        <v>23</v>
      </c>
      <c r="Q12" s="99">
        <v>2</v>
      </c>
      <c r="R12" s="164">
        <v>46</v>
      </c>
      <c r="S12" s="151"/>
      <c r="T12" s="151"/>
      <c r="U12" s="78" t="s">
        <v>157</v>
      </c>
      <c r="V12" s="106">
        <v>2</v>
      </c>
    </row>
    <row r="13" spans="1:22" ht="18" customHeight="1" x14ac:dyDescent="0.3">
      <c r="A13" s="96">
        <v>46</v>
      </c>
      <c r="B13" s="148" t="s">
        <v>306</v>
      </c>
      <c r="C13" s="166">
        <v>14</v>
      </c>
      <c r="D13" s="96" t="s">
        <v>124</v>
      </c>
      <c r="E13" s="175" t="s">
        <v>125</v>
      </c>
      <c r="F13" s="97" t="s">
        <v>282</v>
      </c>
      <c r="G13" s="97" t="s">
        <v>231</v>
      </c>
      <c r="H13" s="98" t="s">
        <v>232</v>
      </c>
      <c r="I13" s="98"/>
      <c r="J13" s="163"/>
      <c r="K13" s="98" t="s">
        <v>283</v>
      </c>
      <c r="L13" s="98"/>
      <c r="M13" s="163"/>
      <c r="N13" s="163"/>
      <c r="O13" s="99">
        <v>1</v>
      </c>
      <c r="P13" s="100">
        <v>23</v>
      </c>
      <c r="Q13" s="99">
        <v>2</v>
      </c>
      <c r="R13" s="164">
        <v>46</v>
      </c>
      <c r="S13" s="151"/>
      <c r="T13" s="151"/>
      <c r="U13" s="78" t="s">
        <v>157</v>
      </c>
      <c r="V13" s="106">
        <v>2</v>
      </c>
    </row>
    <row r="14" spans="1:22" ht="18" customHeight="1" x14ac:dyDescent="0.3">
      <c r="A14" s="96">
        <v>48</v>
      </c>
      <c r="B14" s="148" t="s">
        <v>306</v>
      </c>
      <c r="C14" s="166">
        <v>16</v>
      </c>
      <c r="D14" s="96" t="s">
        <v>124</v>
      </c>
      <c r="E14" s="175" t="s">
        <v>125</v>
      </c>
      <c r="F14" s="97" t="s">
        <v>282</v>
      </c>
      <c r="G14" s="97" t="s">
        <v>231</v>
      </c>
      <c r="H14" s="98" t="s">
        <v>232</v>
      </c>
      <c r="I14" s="98"/>
      <c r="J14" s="163"/>
      <c r="K14" s="98" t="s">
        <v>283</v>
      </c>
      <c r="L14" s="98"/>
      <c r="M14" s="163"/>
      <c r="N14" s="163"/>
      <c r="O14" s="99">
        <v>1</v>
      </c>
      <c r="P14" s="100">
        <v>23</v>
      </c>
      <c r="Q14" s="99">
        <v>2</v>
      </c>
      <c r="R14" s="164">
        <v>46</v>
      </c>
      <c r="S14" s="151"/>
      <c r="T14" s="151"/>
      <c r="U14" s="78" t="s">
        <v>157</v>
      </c>
      <c r="V14" s="106">
        <v>2</v>
      </c>
    </row>
    <row r="15" spans="1:22" ht="18" customHeight="1" x14ac:dyDescent="0.3">
      <c r="A15" s="96">
        <v>51</v>
      </c>
      <c r="B15" s="148" t="s">
        <v>306</v>
      </c>
      <c r="C15" s="166">
        <v>19</v>
      </c>
      <c r="D15" s="96" t="s">
        <v>124</v>
      </c>
      <c r="E15" s="175" t="s">
        <v>125</v>
      </c>
      <c r="F15" s="97" t="s">
        <v>282</v>
      </c>
      <c r="G15" s="97" t="s">
        <v>231</v>
      </c>
      <c r="H15" s="98" t="s">
        <v>232</v>
      </c>
      <c r="I15" s="98"/>
      <c r="J15" s="163"/>
      <c r="K15" s="98" t="s">
        <v>283</v>
      </c>
      <c r="L15" s="33"/>
      <c r="M15" s="33"/>
      <c r="N15" s="163"/>
      <c r="O15" s="99">
        <v>1</v>
      </c>
      <c r="P15" s="100">
        <v>23</v>
      </c>
      <c r="Q15" s="99">
        <v>2</v>
      </c>
      <c r="R15" s="164">
        <v>46</v>
      </c>
      <c r="S15" s="151"/>
      <c r="T15" s="151"/>
      <c r="U15" s="78" t="s">
        <v>157</v>
      </c>
      <c r="V15" s="106">
        <v>2</v>
      </c>
    </row>
    <row r="16" spans="1:22" ht="18" customHeight="1" x14ac:dyDescent="0.3">
      <c r="A16" s="96">
        <v>54</v>
      </c>
      <c r="B16" s="148" t="s">
        <v>306</v>
      </c>
      <c r="C16" s="166">
        <v>22</v>
      </c>
      <c r="D16" s="96" t="s">
        <v>124</v>
      </c>
      <c r="E16" s="175" t="s">
        <v>125</v>
      </c>
      <c r="F16" s="97" t="s">
        <v>282</v>
      </c>
      <c r="G16" s="97" t="s">
        <v>231</v>
      </c>
      <c r="H16" s="98" t="s">
        <v>232</v>
      </c>
      <c r="I16" s="98"/>
      <c r="J16" s="163"/>
      <c r="K16" s="98" t="s">
        <v>283</v>
      </c>
      <c r="L16" s="98"/>
      <c r="M16" s="163"/>
      <c r="N16" s="163"/>
      <c r="O16" s="99">
        <v>1</v>
      </c>
      <c r="P16" s="100">
        <v>23</v>
      </c>
      <c r="Q16" s="99">
        <v>2</v>
      </c>
      <c r="R16" s="164">
        <v>46</v>
      </c>
      <c r="S16" s="151"/>
      <c r="T16" s="151"/>
      <c r="U16" s="78" t="s">
        <v>157</v>
      </c>
      <c r="V16" s="106">
        <v>2</v>
      </c>
    </row>
    <row r="17" spans="1:22" ht="18" customHeight="1" x14ac:dyDescent="0.3">
      <c r="A17" s="96">
        <v>59</v>
      </c>
      <c r="B17" s="148" t="s">
        <v>306</v>
      </c>
      <c r="C17" s="166">
        <v>27</v>
      </c>
      <c r="D17" s="96" t="s">
        <v>124</v>
      </c>
      <c r="E17" s="175" t="s">
        <v>125</v>
      </c>
      <c r="F17" s="97" t="s">
        <v>282</v>
      </c>
      <c r="G17" s="97" t="s">
        <v>231</v>
      </c>
      <c r="H17" s="98" t="s">
        <v>232</v>
      </c>
      <c r="I17" s="98"/>
      <c r="J17" s="163"/>
      <c r="K17" s="98" t="s">
        <v>283</v>
      </c>
      <c r="L17" s="98"/>
      <c r="M17" s="163"/>
      <c r="N17" s="163"/>
      <c r="O17" s="99">
        <v>1</v>
      </c>
      <c r="P17" s="100">
        <v>23</v>
      </c>
      <c r="Q17" s="99">
        <v>2</v>
      </c>
      <c r="R17" s="164">
        <v>46</v>
      </c>
      <c r="S17" s="151"/>
      <c r="T17" s="151"/>
      <c r="U17" s="78" t="s">
        <v>157</v>
      </c>
      <c r="V17" s="106">
        <v>2</v>
      </c>
    </row>
    <row r="18" spans="1:22" ht="18" customHeight="1" x14ac:dyDescent="0.3">
      <c r="A18" s="96">
        <v>61</v>
      </c>
      <c r="B18" s="148" t="s">
        <v>309</v>
      </c>
      <c r="C18" s="166">
        <v>29</v>
      </c>
      <c r="D18" s="96" t="s">
        <v>124</v>
      </c>
      <c r="E18" s="175" t="s">
        <v>125</v>
      </c>
      <c r="F18" s="97" t="s">
        <v>282</v>
      </c>
      <c r="G18" s="97" t="s">
        <v>231</v>
      </c>
      <c r="H18" s="98" t="s">
        <v>232</v>
      </c>
      <c r="I18" s="98"/>
      <c r="J18" s="163"/>
      <c r="K18" s="98" t="s">
        <v>283</v>
      </c>
      <c r="L18" s="98"/>
      <c r="M18" s="163"/>
      <c r="N18" s="163"/>
      <c r="O18" s="99">
        <v>1</v>
      </c>
      <c r="P18" s="100">
        <v>23</v>
      </c>
      <c r="Q18" s="99">
        <v>2</v>
      </c>
      <c r="R18" s="164">
        <v>46</v>
      </c>
      <c r="S18" s="151"/>
      <c r="T18" s="151"/>
      <c r="U18" s="78" t="s">
        <v>157</v>
      </c>
      <c r="V18" s="106">
        <v>2</v>
      </c>
    </row>
    <row r="19" spans="1:22" ht="18" customHeight="1" x14ac:dyDescent="0.3">
      <c r="A19" s="96">
        <v>62</v>
      </c>
      <c r="B19" s="148" t="s">
        <v>309</v>
      </c>
      <c r="C19" s="166">
        <v>30</v>
      </c>
      <c r="D19" s="96" t="s">
        <v>124</v>
      </c>
      <c r="E19" s="175" t="s">
        <v>125</v>
      </c>
      <c r="F19" s="97" t="s">
        <v>282</v>
      </c>
      <c r="G19" s="97" t="s">
        <v>231</v>
      </c>
      <c r="H19" s="98" t="s">
        <v>232</v>
      </c>
      <c r="I19" s="98"/>
      <c r="J19" s="163"/>
      <c r="K19" s="98" t="s">
        <v>283</v>
      </c>
      <c r="L19" s="98"/>
      <c r="M19" s="163"/>
      <c r="N19" s="163"/>
      <c r="O19" s="99">
        <v>1</v>
      </c>
      <c r="P19" s="100">
        <v>23</v>
      </c>
      <c r="Q19" s="99">
        <v>2</v>
      </c>
      <c r="R19" s="164">
        <v>46</v>
      </c>
      <c r="S19" s="151"/>
      <c r="T19" s="151"/>
      <c r="U19" s="78" t="s">
        <v>157</v>
      </c>
      <c r="V19" s="106">
        <v>2</v>
      </c>
    </row>
    <row r="20" spans="1:22" ht="18" customHeight="1" x14ac:dyDescent="0.3">
      <c r="A20" s="96">
        <v>82</v>
      </c>
      <c r="B20" s="148" t="s">
        <v>309</v>
      </c>
      <c r="C20" s="166">
        <v>50</v>
      </c>
      <c r="D20" s="96" t="s">
        <v>124</v>
      </c>
      <c r="E20" s="175" t="s">
        <v>125</v>
      </c>
      <c r="F20" s="97" t="s">
        <v>282</v>
      </c>
      <c r="G20" s="97" t="s">
        <v>231</v>
      </c>
      <c r="H20" s="98" t="s">
        <v>232</v>
      </c>
      <c r="I20" s="98"/>
      <c r="J20" s="163"/>
      <c r="K20" s="98" t="s">
        <v>283</v>
      </c>
      <c r="L20" s="98"/>
      <c r="M20" s="163"/>
      <c r="N20" s="163"/>
      <c r="O20" s="99">
        <v>1</v>
      </c>
      <c r="P20" s="100">
        <v>23</v>
      </c>
      <c r="Q20" s="99">
        <v>2</v>
      </c>
      <c r="R20" s="164">
        <v>46</v>
      </c>
      <c r="S20" s="151"/>
      <c r="T20" s="151"/>
      <c r="U20" s="78" t="s">
        <v>157</v>
      </c>
      <c r="V20" s="106">
        <v>2</v>
      </c>
    </row>
    <row r="21" spans="1:22" ht="18" customHeight="1" x14ac:dyDescent="0.3">
      <c r="A21" s="96">
        <v>85</v>
      </c>
      <c r="B21" s="148" t="s">
        <v>311</v>
      </c>
      <c r="C21" s="166">
        <v>53</v>
      </c>
      <c r="D21" s="96" t="s">
        <v>124</v>
      </c>
      <c r="E21" s="175" t="s">
        <v>125</v>
      </c>
      <c r="F21" s="97" t="s">
        <v>282</v>
      </c>
      <c r="G21" s="97" t="s">
        <v>231</v>
      </c>
      <c r="H21" s="98" t="s">
        <v>232</v>
      </c>
      <c r="I21" s="98"/>
      <c r="J21" s="163"/>
      <c r="K21" s="98" t="s">
        <v>283</v>
      </c>
      <c r="L21" s="98"/>
      <c r="M21" s="163"/>
      <c r="N21" s="163"/>
      <c r="O21" s="99">
        <v>1</v>
      </c>
      <c r="P21" s="100">
        <v>23</v>
      </c>
      <c r="Q21" s="99">
        <v>2</v>
      </c>
      <c r="R21" s="164">
        <v>46</v>
      </c>
      <c r="S21" s="151"/>
      <c r="T21" s="151"/>
      <c r="U21" s="78" t="s">
        <v>157</v>
      </c>
      <c r="V21" s="106">
        <v>2</v>
      </c>
    </row>
    <row r="22" spans="1:22" ht="18" customHeight="1" x14ac:dyDescent="0.3">
      <c r="A22" s="96">
        <v>90</v>
      </c>
      <c r="B22" s="148" t="s">
        <v>311</v>
      </c>
      <c r="C22" s="166">
        <v>58</v>
      </c>
      <c r="D22" s="96" t="s">
        <v>124</v>
      </c>
      <c r="E22" s="175" t="s">
        <v>125</v>
      </c>
      <c r="F22" s="97" t="s">
        <v>282</v>
      </c>
      <c r="G22" s="97" t="s">
        <v>231</v>
      </c>
      <c r="H22" s="98" t="s">
        <v>232</v>
      </c>
      <c r="I22" s="98"/>
      <c r="J22" s="163"/>
      <c r="K22" s="98" t="s">
        <v>283</v>
      </c>
      <c r="L22" s="98"/>
      <c r="M22" s="163"/>
      <c r="N22" s="163"/>
      <c r="O22" s="99">
        <v>1</v>
      </c>
      <c r="P22" s="100">
        <v>23</v>
      </c>
      <c r="Q22" s="99">
        <v>2</v>
      </c>
      <c r="R22" s="164">
        <v>46</v>
      </c>
      <c r="S22" s="151"/>
      <c r="T22" s="151"/>
      <c r="U22" s="78" t="s">
        <v>157</v>
      </c>
      <c r="V22" s="106">
        <v>2</v>
      </c>
    </row>
    <row r="23" spans="1:22" ht="18" customHeight="1" x14ac:dyDescent="0.3">
      <c r="A23" s="96">
        <v>93</v>
      </c>
      <c r="B23" s="148" t="s">
        <v>311</v>
      </c>
      <c r="C23" s="166">
        <v>61</v>
      </c>
      <c r="D23" s="96" t="s">
        <v>124</v>
      </c>
      <c r="E23" s="175" t="s">
        <v>125</v>
      </c>
      <c r="F23" s="97" t="s">
        <v>282</v>
      </c>
      <c r="G23" s="97" t="s">
        <v>231</v>
      </c>
      <c r="H23" s="98" t="s">
        <v>232</v>
      </c>
      <c r="I23" s="98"/>
      <c r="J23" s="163"/>
      <c r="K23" s="98" t="s">
        <v>283</v>
      </c>
      <c r="L23" s="98"/>
      <c r="M23" s="163"/>
      <c r="N23" s="163"/>
      <c r="O23" s="99">
        <v>1</v>
      </c>
      <c r="P23" s="100">
        <v>23</v>
      </c>
      <c r="Q23" s="99">
        <v>2</v>
      </c>
      <c r="R23" s="164">
        <v>46</v>
      </c>
      <c r="S23" s="151"/>
      <c r="T23" s="151"/>
      <c r="U23" s="78" t="s">
        <v>157</v>
      </c>
      <c r="V23" s="106">
        <v>2</v>
      </c>
    </row>
    <row r="24" spans="1:22" ht="18" customHeight="1" x14ac:dyDescent="0.3">
      <c r="A24" s="96">
        <v>95</v>
      </c>
      <c r="B24" s="148" t="s">
        <v>311</v>
      </c>
      <c r="C24" s="166">
        <v>63</v>
      </c>
      <c r="D24" s="96" t="s">
        <v>124</v>
      </c>
      <c r="E24" s="175" t="s">
        <v>125</v>
      </c>
      <c r="F24" s="97" t="s">
        <v>282</v>
      </c>
      <c r="G24" s="97" t="s">
        <v>231</v>
      </c>
      <c r="H24" s="98" t="s">
        <v>232</v>
      </c>
      <c r="I24" s="98"/>
      <c r="J24" s="163"/>
      <c r="K24" s="98" t="s">
        <v>283</v>
      </c>
      <c r="L24" s="98"/>
      <c r="M24" s="163"/>
      <c r="N24" s="163"/>
      <c r="O24" s="99">
        <v>1</v>
      </c>
      <c r="P24" s="100">
        <v>23</v>
      </c>
      <c r="Q24" s="99">
        <v>2</v>
      </c>
      <c r="R24" s="164">
        <v>46</v>
      </c>
      <c r="S24" s="151"/>
      <c r="T24" s="151"/>
      <c r="U24" s="78" t="s">
        <v>157</v>
      </c>
      <c r="V24" s="106">
        <v>2</v>
      </c>
    </row>
    <row r="25" spans="1:22" ht="18" customHeight="1" x14ac:dyDescent="0.3">
      <c r="A25" s="96">
        <v>97</v>
      </c>
      <c r="B25" s="148" t="s">
        <v>311</v>
      </c>
      <c r="C25" s="166">
        <v>65</v>
      </c>
      <c r="D25" s="96" t="s">
        <v>124</v>
      </c>
      <c r="E25" s="175" t="s">
        <v>125</v>
      </c>
      <c r="F25" s="97" t="s">
        <v>282</v>
      </c>
      <c r="G25" s="97" t="s">
        <v>231</v>
      </c>
      <c r="H25" s="98" t="s">
        <v>232</v>
      </c>
      <c r="I25" s="98"/>
      <c r="J25" s="163"/>
      <c r="K25" s="98" t="s">
        <v>283</v>
      </c>
      <c r="L25" s="98"/>
      <c r="M25" s="163"/>
      <c r="N25" s="163"/>
      <c r="O25" s="99">
        <v>1</v>
      </c>
      <c r="P25" s="100">
        <v>23</v>
      </c>
      <c r="Q25" s="99">
        <v>2</v>
      </c>
      <c r="R25" s="164">
        <v>46</v>
      </c>
      <c r="S25" s="151"/>
      <c r="T25" s="151"/>
      <c r="U25" s="78" t="s">
        <v>157</v>
      </c>
      <c r="V25" s="106">
        <v>2</v>
      </c>
    </row>
    <row r="26" spans="1:22" ht="18" customHeight="1" x14ac:dyDescent="0.3">
      <c r="A26" s="96">
        <v>102</v>
      </c>
      <c r="B26" s="148" t="s">
        <v>311</v>
      </c>
      <c r="C26" s="166">
        <v>70</v>
      </c>
      <c r="D26" s="96" t="s">
        <v>124</v>
      </c>
      <c r="E26" s="175" t="s">
        <v>125</v>
      </c>
      <c r="F26" s="97" t="s">
        <v>282</v>
      </c>
      <c r="G26" s="97" t="s">
        <v>231</v>
      </c>
      <c r="H26" s="98" t="s">
        <v>232</v>
      </c>
      <c r="I26" s="98"/>
      <c r="J26" s="163"/>
      <c r="K26" s="98" t="s">
        <v>283</v>
      </c>
      <c r="L26" s="98"/>
      <c r="M26" s="163"/>
      <c r="N26" s="163"/>
      <c r="O26" s="99">
        <v>1</v>
      </c>
      <c r="P26" s="100">
        <v>23</v>
      </c>
      <c r="Q26" s="99">
        <v>2</v>
      </c>
      <c r="R26" s="164">
        <v>46</v>
      </c>
      <c r="S26" s="151"/>
      <c r="T26" s="151"/>
      <c r="U26" s="78" t="s">
        <v>157</v>
      </c>
      <c r="V26" s="106">
        <v>2</v>
      </c>
    </row>
    <row r="27" spans="1:22" ht="18" customHeight="1" x14ac:dyDescent="0.3">
      <c r="A27" s="96">
        <v>104</v>
      </c>
      <c r="B27" s="148" t="s">
        <v>311</v>
      </c>
      <c r="C27" s="166">
        <v>72</v>
      </c>
      <c r="D27" s="96" t="s">
        <v>124</v>
      </c>
      <c r="E27" s="175" t="s">
        <v>125</v>
      </c>
      <c r="F27" s="97" t="s">
        <v>282</v>
      </c>
      <c r="G27" s="97" t="s">
        <v>231</v>
      </c>
      <c r="H27" s="98" t="s">
        <v>232</v>
      </c>
      <c r="I27" s="98"/>
      <c r="J27" s="163"/>
      <c r="K27" s="98" t="s">
        <v>283</v>
      </c>
      <c r="L27" s="98"/>
      <c r="M27" s="163"/>
      <c r="N27" s="163"/>
      <c r="O27" s="99">
        <v>1</v>
      </c>
      <c r="P27" s="100">
        <v>23</v>
      </c>
      <c r="Q27" s="99">
        <v>2</v>
      </c>
      <c r="R27" s="164">
        <v>46</v>
      </c>
      <c r="S27" s="151"/>
      <c r="T27" s="151"/>
      <c r="U27" s="78" t="s">
        <v>157</v>
      </c>
      <c r="V27" s="106">
        <v>2</v>
      </c>
    </row>
    <row r="28" spans="1:22" ht="18" customHeight="1" x14ac:dyDescent="0.3">
      <c r="A28" s="96">
        <v>109</v>
      </c>
      <c r="B28" s="148" t="s">
        <v>311</v>
      </c>
      <c r="C28" s="166">
        <v>77</v>
      </c>
      <c r="D28" s="96" t="s">
        <v>124</v>
      </c>
      <c r="E28" s="175" t="s">
        <v>125</v>
      </c>
      <c r="F28" s="97" t="s">
        <v>282</v>
      </c>
      <c r="G28" s="97" t="s">
        <v>231</v>
      </c>
      <c r="H28" s="98" t="s">
        <v>232</v>
      </c>
      <c r="I28" s="98"/>
      <c r="J28" s="163"/>
      <c r="K28" s="98" t="s">
        <v>283</v>
      </c>
      <c r="L28" s="98"/>
      <c r="M28" s="163"/>
      <c r="N28" s="163"/>
      <c r="O28" s="99">
        <v>1</v>
      </c>
      <c r="P28" s="100">
        <v>23</v>
      </c>
      <c r="Q28" s="99">
        <v>2</v>
      </c>
      <c r="R28" s="164">
        <v>46</v>
      </c>
      <c r="S28" s="151"/>
      <c r="T28" s="151"/>
      <c r="U28" s="78" t="s">
        <v>157</v>
      </c>
      <c r="V28" s="106">
        <v>2</v>
      </c>
    </row>
    <row r="31" spans="1:22" ht="18" customHeight="1" x14ac:dyDescent="0.3">
      <c r="A31" s="96">
        <v>13</v>
      </c>
      <c r="B31" s="148" t="s">
        <v>427</v>
      </c>
      <c r="C31" s="166">
        <v>13</v>
      </c>
      <c r="D31" s="96" t="s">
        <v>133</v>
      </c>
      <c r="E31" s="96" t="s">
        <v>402</v>
      </c>
      <c r="F31" s="97" t="s">
        <v>406</v>
      </c>
      <c r="G31" s="97" t="s">
        <v>231</v>
      </c>
      <c r="H31" s="98" t="s">
        <v>232</v>
      </c>
      <c r="I31" s="98"/>
      <c r="J31" s="163"/>
      <c r="K31" s="98" t="s">
        <v>283</v>
      </c>
      <c r="L31" s="98"/>
      <c r="M31" s="163"/>
      <c r="N31" s="163"/>
      <c r="O31" s="99">
        <v>2</v>
      </c>
      <c r="P31" s="100">
        <v>23</v>
      </c>
      <c r="Q31" s="99">
        <v>4</v>
      </c>
      <c r="R31" s="164">
        <v>184</v>
      </c>
      <c r="S31" s="151"/>
      <c r="T31" s="167"/>
      <c r="U31" s="78" t="s">
        <v>69</v>
      </c>
      <c r="V31" s="152">
        <v>8</v>
      </c>
    </row>
    <row r="32" spans="1:22" ht="18" customHeight="1" x14ac:dyDescent="0.3">
      <c r="A32" s="96">
        <v>16</v>
      </c>
      <c r="B32" s="148" t="s">
        <v>427</v>
      </c>
      <c r="C32" s="166">
        <v>16</v>
      </c>
      <c r="D32" s="96" t="s">
        <v>133</v>
      </c>
      <c r="E32" s="96" t="s">
        <v>402</v>
      </c>
      <c r="F32" s="97" t="s">
        <v>406</v>
      </c>
      <c r="G32" s="97" t="s">
        <v>231</v>
      </c>
      <c r="H32" s="98" t="s">
        <v>232</v>
      </c>
      <c r="I32" s="98"/>
      <c r="J32" s="176"/>
      <c r="K32" s="98" t="s">
        <v>283</v>
      </c>
      <c r="L32" s="98"/>
      <c r="M32" s="163"/>
      <c r="N32" s="163"/>
      <c r="O32" s="99">
        <v>2</v>
      </c>
      <c r="P32" s="100">
        <v>23</v>
      </c>
      <c r="Q32" s="99">
        <v>4</v>
      </c>
      <c r="R32" s="164">
        <v>184</v>
      </c>
      <c r="S32" s="151"/>
      <c r="T32" s="167"/>
      <c r="U32" s="78" t="s">
        <v>69</v>
      </c>
      <c r="V32" s="152">
        <v>8</v>
      </c>
    </row>
    <row r="33" spans="1:24" ht="18" customHeight="1" x14ac:dyDescent="0.3">
      <c r="A33" s="96">
        <v>10</v>
      </c>
      <c r="B33" s="148" t="s">
        <v>428</v>
      </c>
      <c r="C33" s="166">
        <v>8</v>
      </c>
      <c r="D33" s="96" t="s">
        <v>187</v>
      </c>
      <c r="E33" s="96" t="s">
        <v>399</v>
      </c>
      <c r="F33" s="97" t="s">
        <v>430</v>
      </c>
      <c r="G33" s="97" t="s">
        <v>231</v>
      </c>
      <c r="H33" s="98" t="s">
        <v>232</v>
      </c>
      <c r="I33" s="98"/>
      <c r="J33" s="176">
        <v>4.4156249999999994E-3</v>
      </c>
      <c r="K33" s="98"/>
      <c r="L33" s="98"/>
      <c r="M33" s="163"/>
      <c r="N33" s="163"/>
      <c r="O33" s="99">
        <v>2</v>
      </c>
      <c r="P33" s="100">
        <v>23</v>
      </c>
      <c r="Q33" s="99">
        <v>2</v>
      </c>
      <c r="R33" s="164">
        <v>92</v>
      </c>
      <c r="S33" s="151"/>
      <c r="T33" s="167"/>
      <c r="U33" s="78" t="s">
        <v>69</v>
      </c>
      <c r="V33" s="152">
        <v>4</v>
      </c>
    </row>
    <row r="34" spans="1:24" ht="18" customHeight="1" x14ac:dyDescent="0.3">
      <c r="A34" s="96">
        <v>22</v>
      </c>
      <c r="B34" s="148" t="s">
        <v>428</v>
      </c>
      <c r="C34" s="166">
        <v>18</v>
      </c>
      <c r="D34" s="96" t="s">
        <v>187</v>
      </c>
      <c r="E34" s="96" t="s">
        <v>399</v>
      </c>
      <c r="F34" s="97" t="s">
        <v>280</v>
      </c>
      <c r="G34" s="97" t="s">
        <v>231</v>
      </c>
      <c r="H34" s="98" t="s">
        <v>232</v>
      </c>
      <c r="I34" s="98"/>
      <c r="J34" s="163"/>
      <c r="K34" s="98" t="s">
        <v>283</v>
      </c>
      <c r="L34" s="98"/>
      <c r="M34" s="163"/>
      <c r="N34" s="163"/>
      <c r="O34" s="99">
        <v>1</v>
      </c>
      <c r="P34" s="100">
        <v>23</v>
      </c>
      <c r="Q34" s="99">
        <v>2</v>
      </c>
      <c r="R34" s="164">
        <v>46</v>
      </c>
      <c r="S34" s="151"/>
      <c r="T34" s="167"/>
      <c r="U34" s="78" t="s">
        <v>69</v>
      </c>
      <c r="V34" s="152">
        <v>2</v>
      </c>
    </row>
    <row r="35" spans="1:24" ht="18" customHeight="1" x14ac:dyDescent="0.3">
      <c r="A35" s="96">
        <v>5</v>
      </c>
      <c r="B35" s="148" t="s">
        <v>432</v>
      </c>
      <c r="C35" s="166">
        <v>4</v>
      </c>
      <c r="D35" s="96" t="s">
        <v>120</v>
      </c>
      <c r="E35" s="96" t="s">
        <v>393</v>
      </c>
      <c r="F35" s="97" t="s">
        <v>385</v>
      </c>
      <c r="G35" s="97" t="s">
        <v>231</v>
      </c>
      <c r="H35" s="98" t="s">
        <v>232</v>
      </c>
      <c r="I35" s="98"/>
      <c r="J35" s="176">
        <v>4.4156249999999994E-3</v>
      </c>
      <c r="K35" s="98"/>
      <c r="L35" s="98"/>
      <c r="M35" s="163"/>
      <c r="N35" s="163"/>
      <c r="O35" s="99">
        <v>1</v>
      </c>
      <c r="P35" s="100">
        <v>23</v>
      </c>
      <c r="Q35" s="99">
        <v>2</v>
      </c>
      <c r="R35" s="164">
        <v>46</v>
      </c>
      <c r="S35" s="151"/>
      <c r="T35" s="167"/>
      <c r="U35" s="78" t="s">
        <v>69</v>
      </c>
      <c r="V35" s="152">
        <v>2</v>
      </c>
    </row>
    <row r="36" spans="1:24" ht="18" customHeight="1" x14ac:dyDescent="0.3">
      <c r="A36" s="96">
        <v>22</v>
      </c>
      <c r="B36" s="148" t="s">
        <v>432</v>
      </c>
      <c r="C36" s="166">
        <v>16</v>
      </c>
      <c r="D36" s="96" t="s">
        <v>120</v>
      </c>
      <c r="E36" s="96" t="s">
        <v>393</v>
      </c>
      <c r="F36" s="97" t="s">
        <v>385</v>
      </c>
      <c r="G36" s="97" t="s">
        <v>231</v>
      </c>
      <c r="H36" s="98" t="s">
        <v>232</v>
      </c>
      <c r="I36" s="98"/>
      <c r="J36" s="163"/>
      <c r="K36" s="98" t="s">
        <v>283</v>
      </c>
      <c r="L36" s="98"/>
      <c r="M36" s="163"/>
      <c r="N36" s="163"/>
      <c r="O36" s="99">
        <v>1</v>
      </c>
      <c r="P36" s="100">
        <v>23</v>
      </c>
      <c r="Q36" s="99">
        <v>2</v>
      </c>
      <c r="R36" s="164">
        <v>46</v>
      </c>
      <c r="S36" s="151"/>
      <c r="T36" s="167"/>
      <c r="U36" s="78" t="s">
        <v>69</v>
      </c>
      <c r="V36" s="152">
        <v>2</v>
      </c>
    </row>
    <row r="37" spans="1:24" ht="18" customHeight="1" x14ac:dyDescent="0.3">
      <c r="A37" s="96">
        <v>24</v>
      </c>
      <c r="B37" s="148" t="s">
        <v>432</v>
      </c>
      <c r="C37" s="166">
        <v>18</v>
      </c>
      <c r="D37" s="96" t="s">
        <v>120</v>
      </c>
      <c r="E37" s="96" t="s">
        <v>393</v>
      </c>
      <c r="F37" s="97" t="s">
        <v>385</v>
      </c>
      <c r="G37" s="97" t="s">
        <v>231</v>
      </c>
      <c r="H37" s="98" t="s">
        <v>232</v>
      </c>
      <c r="I37" s="98"/>
      <c r="J37" s="176">
        <v>4.4156249999999994E-3</v>
      </c>
      <c r="K37" s="98"/>
      <c r="L37" s="98"/>
      <c r="M37" s="163"/>
      <c r="N37" s="163"/>
      <c r="O37" s="99">
        <v>1</v>
      </c>
      <c r="P37" s="100">
        <v>23</v>
      </c>
      <c r="Q37" s="99">
        <v>1</v>
      </c>
      <c r="R37" s="164">
        <v>23</v>
      </c>
      <c r="S37" s="151"/>
      <c r="T37" s="167"/>
      <c r="U37" s="78" t="s">
        <v>69</v>
      </c>
      <c r="V37" s="152">
        <v>1</v>
      </c>
    </row>
    <row r="38" spans="1:24" ht="18" customHeight="1" x14ac:dyDescent="0.3">
      <c r="A38" s="96">
        <v>26</v>
      </c>
      <c r="B38" s="148" t="s">
        <v>432</v>
      </c>
      <c r="C38" s="166">
        <v>19</v>
      </c>
      <c r="D38" s="96" t="s">
        <v>120</v>
      </c>
      <c r="E38" s="96" t="s">
        <v>393</v>
      </c>
      <c r="F38" s="97" t="s">
        <v>385</v>
      </c>
      <c r="G38" s="97" t="s">
        <v>231</v>
      </c>
      <c r="H38" s="98" t="s">
        <v>232</v>
      </c>
      <c r="I38" s="98"/>
      <c r="J38" s="176">
        <v>4.4156249999999994E-3</v>
      </c>
      <c r="K38" s="98"/>
      <c r="L38" s="98"/>
      <c r="M38" s="163"/>
      <c r="N38" s="163"/>
      <c r="O38" s="99">
        <v>1</v>
      </c>
      <c r="P38" s="100">
        <v>23</v>
      </c>
      <c r="Q38" s="99">
        <v>1</v>
      </c>
      <c r="R38" s="164">
        <v>23</v>
      </c>
      <c r="S38" s="151"/>
      <c r="T38" s="167"/>
      <c r="U38" s="78" t="s">
        <v>69</v>
      </c>
      <c r="V38" s="152">
        <v>1</v>
      </c>
    </row>
    <row r="39" spans="1:24" ht="18" customHeight="1" thickBot="1" x14ac:dyDescent="0.35"/>
    <row r="40" spans="1:24" ht="18" customHeight="1" thickBot="1" x14ac:dyDescent="0.4">
      <c r="P40" s="102" t="s">
        <v>85</v>
      </c>
      <c r="R40" s="103">
        <f>SUM(R8:R39)</f>
        <v>1495</v>
      </c>
      <c r="T40" s="168"/>
      <c r="U40" s="104" t="s">
        <v>86</v>
      </c>
      <c r="V40" s="169">
        <f>SUBTOTAL(9,V8:V39)</f>
        <v>65</v>
      </c>
    </row>
    <row r="41" spans="1:24" ht="18" customHeight="1" thickTop="1" x14ac:dyDescent="0.3">
      <c r="W41" s="165"/>
      <c r="X41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"/>
  <sheetViews>
    <sheetView zoomScaleNormal="100" workbookViewId="0">
      <selection activeCell="J23" sqref="J23"/>
    </sheetView>
  </sheetViews>
  <sheetFormatPr defaultRowHeight="18" customHeight="1" x14ac:dyDescent="0.3"/>
  <cols>
    <col min="1" max="1" width="4.5546875" customWidth="1"/>
    <col min="2" max="3" width="12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81" customWidth="1"/>
    <col min="8" max="8" width="7.6640625" style="88" customWidth="1"/>
    <col min="9" max="10" width="7.6640625" customWidth="1"/>
    <col min="11" max="11" width="7.6640625" style="88" customWidth="1"/>
    <col min="12" max="14" width="7.6640625" customWidth="1"/>
    <col min="15" max="15" width="7.88671875" style="88" hidden="1" customWidth="1"/>
    <col min="16" max="16" width="13.109375" style="84" hidden="1" customWidth="1"/>
    <col min="17" max="17" width="7.6640625" style="88" hidden="1" customWidth="1"/>
    <col min="18" max="18" width="19.6640625" hidden="1" customWidth="1"/>
    <col min="19" max="19" width="14" style="165" hidden="1" customWidth="1"/>
    <col min="20" max="20" width="12.44140625" hidden="1" customWidth="1"/>
    <col min="21" max="21" width="15.33203125" style="78" hidden="1" customWidth="1"/>
    <col min="22" max="22" width="9.44140625" style="152" bestFit="1" customWidth="1"/>
  </cols>
  <sheetData>
    <row r="1" spans="1:24" ht="18" customHeight="1" x14ac:dyDescent="0.35">
      <c r="A1" s="79" t="s">
        <v>53</v>
      </c>
      <c r="B1" s="79"/>
      <c r="C1" s="79"/>
      <c r="D1" s="150"/>
      <c r="E1" s="150"/>
      <c r="F1" s="80" t="s">
        <v>54</v>
      </c>
      <c r="H1" s="82"/>
      <c r="I1" s="82"/>
      <c r="J1" s="82"/>
      <c r="K1" s="82"/>
      <c r="L1" s="82"/>
      <c r="M1" s="82"/>
      <c r="N1" s="82"/>
      <c r="O1" s="83"/>
      <c r="Q1" s="83"/>
      <c r="S1" s="151"/>
    </row>
    <row r="2" spans="1:24" ht="18" customHeight="1" x14ac:dyDescent="0.35">
      <c r="A2" s="79" t="s">
        <v>55</v>
      </c>
      <c r="B2" s="79"/>
      <c r="C2" s="79"/>
      <c r="D2" s="150"/>
      <c r="E2" s="150"/>
      <c r="F2" s="80" t="s">
        <v>56</v>
      </c>
      <c r="H2" s="82"/>
      <c r="I2" s="82"/>
      <c r="J2" s="82"/>
      <c r="K2" s="82"/>
      <c r="L2" s="82"/>
      <c r="M2" s="82"/>
      <c r="N2" s="82"/>
      <c r="O2" s="83"/>
      <c r="Q2" s="83"/>
      <c r="S2" s="151"/>
    </row>
    <row r="3" spans="1:24" ht="18" customHeight="1" x14ac:dyDescent="0.35">
      <c r="A3" s="79" t="s">
        <v>142</v>
      </c>
      <c r="B3" s="79"/>
      <c r="C3" s="79"/>
      <c r="D3" s="150"/>
      <c r="E3" s="150"/>
      <c r="F3" s="85" t="s">
        <v>57</v>
      </c>
      <c r="H3" s="82"/>
      <c r="I3" s="82"/>
      <c r="J3" s="82"/>
      <c r="K3" s="82"/>
      <c r="L3" s="82"/>
      <c r="M3" s="82"/>
      <c r="N3" s="82"/>
      <c r="O3" s="83"/>
      <c r="Q3" s="83"/>
      <c r="S3" s="151"/>
    </row>
    <row r="4" spans="1:24" ht="18" customHeight="1" x14ac:dyDescent="0.35">
      <c r="A4" s="86"/>
      <c r="B4" s="86"/>
      <c r="C4" s="86"/>
      <c r="D4" s="153"/>
      <c r="E4" s="153"/>
      <c r="F4" s="154"/>
      <c r="G4" s="154"/>
      <c r="H4" s="82"/>
      <c r="I4" s="82"/>
      <c r="J4" s="82"/>
      <c r="K4" s="82"/>
      <c r="L4" s="82"/>
      <c r="M4" s="82"/>
      <c r="N4" s="82"/>
      <c r="O4" s="83"/>
      <c r="Q4" s="83"/>
      <c r="S4" s="151"/>
    </row>
    <row r="5" spans="1:24" ht="18" customHeight="1" x14ac:dyDescent="0.35">
      <c r="A5" s="86"/>
      <c r="B5" s="86"/>
      <c r="C5" s="86"/>
      <c r="D5" s="153"/>
      <c r="E5" s="153"/>
      <c r="F5" s="154"/>
      <c r="G5" s="154"/>
      <c r="H5" s="82"/>
      <c r="I5" s="82"/>
      <c r="J5" s="82"/>
      <c r="K5" s="82"/>
      <c r="L5" s="82"/>
      <c r="M5" s="82"/>
      <c r="N5" s="82"/>
      <c r="O5" s="83"/>
      <c r="Q5" s="83"/>
      <c r="S5" s="151"/>
    </row>
    <row r="6" spans="1:24" ht="18" customHeight="1" x14ac:dyDescent="0.4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51"/>
      <c r="T6" s="79"/>
      <c r="U6" s="155"/>
    </row>
    <row r="7" spans="1:24" ht="18" customHeight="1" thickBot="1" x14ac:dyDescent="0.35">
      <c r="A7" s="186"/>
      <c r="B7" s="186"/>
      <c r="C7" s="186"/>
      <c r="F7" s="81"/>
      <c r="H7" s="89"/>
      <c r="I7" s="89"/>
      <c r="J7" s="89"/>
      <c r="K7" s="89"/>
      <c r="L7" s="89"/>
      <c r="M7" s="89"/>
      <c r="N7" s="89"/>
      <c r="O7" s="83"/>
      <c r="Q7" s="83"/>
      <c r="S7" s="151"/>
    </row>
    <row r="8" spans="1:24" ht="45" customHeight="1" thickBot="1" x14ac:dyDescent="0.35">
      <c r="A8" s="90" t="s">
        <v>36</v>
      </c>
      <c r="B8" s="90" t="s">
        <v>127</v>
      </c>
      <c r="C8" s="121" t="s">
        <v>144</v>
      </c>
      <c r="D8" s="90" t="s">
        <v>58</v>
      </c>
      <c r="E8" s="91" t="s">
        <v>59</v>
      </c>
      <c r="F8" s="90" t="s">
        <v>60</v>
      </c>
      <c r="G8" s="156" t="s">
        <v>145</v>
      </c>
      <c r="H8" s="203" t="s">
        <v>146</v>
      </c>
      <c r="I8" s="203"/>
      <c r="J8" s="157" t="s">
        <v>147</v>
      </c>
      <c r="K8" s="204" t="s">
        <v>148</v>
      </c>
      <c r="L8" s="204"/>
      <c r="M8" s="185" t="s">
        <v>147</v>
      </c>
      <c r="N8" s="159" t="s">
        <v>149</v>
      </c>
      <c r="O8" s="160" t="s">
        <v>61</v>
      </c>
      <c r="P8" s="161" t="s">
        <v>62</v>
      </c>
      <c r="Q8" s="162" t="s">
        <v>63</v>
      </c>
      <c r="R8" s="92" t="s">
        <v>64</v>
      </c>
      <c r="S8" s="151"/>
      <c r="T8" s="93"/>
      <c r="U8" s="94" t="s">
        <v>65</v>
      </c>
      <c r="V8" s="95" t="s">
        <v>66</v>
      </c>
    </row>
    <row r="10" spans="1:24" ht="18" customHeight="1" x14ac:dyDescent="0.3">
      <c r="A10" s="96">
        <f t="shared" ref="A10" si="0">A9+1</f>
        <v>1</v>
      </c>
      <c r="B10" s="148" t="s">
        <v>427</v>
      </c>
      <c r="C10" s="166">
        <v>5</v>
      </c>
      <c r="D10" s="96" t="s">
        <v>133</v>
      </c>
      <c r="E10" s="96" t="s">
        <v>402</v>
      </c>
      <c r="F10" s="97" t="s">
        <v>404</v>
      </c>
      <c r="G10" s="97" t="s">
        <v>231</v>
      </c>
      <c r="H10" s="98" t="s">
        <v>248</v>
      </c>
      <c r="I10" s="98"/>
      <c r="J10" s="163"/>
      <c r="K10" s="98" t="s">
        <v>249</v>
      </c>
      <c r="L10" s="98"/>
      <c r="M10" s="163"/>
      <c r="N10" s="163"/>
      <c r="O10" s="99">
        <v>2</v>
      </c>
      <c r="P10" s="100">
        <v>29</v>
      </c>
      <c r="Q10" s="99">
        <v>2</v>
      </c>
      <c r="R10" s="164">
        <f t="shared" ref="R10" si="1">O10*P10*Q10</f>
        <v>116</v>
      </c>
      <c r="S10" s="151"/>
      <c r="T10" s="167"/>
      <c r="U10" s="78" t="s">
        <v>69</v>
      </c>
      <c r="V10" s="152">
        <f t="shared" ref="V10" si="2">O10*Q10</f>
        <v>4</v>
      </c>
    </row>
    <row r="11" spans="1:24" ht="18" customHeight="1" thickBot="1" x14ac:dyDescent="0.35"/>
    <row r="12" spans="1:24" ht="18" customHeight="1" thickBot="1" x14ac:dyDescent="0.4">
      <c r="P12" s="102" t="s">
        <v>85</v>
      </c>
      <c r="R12" s="103">
        <f>SUM(R8:R11)</f>
        <v>116</v>
      </c>
      <c r="T12" s="168"/>
      <c r="U12" s="104" t="s">
        <v>86</v>
      </c>
      <c r="V12" s="169">
        <f>SUBTOTAL(9,V8:V11)</f>
        <v>4</v>
      </c>
    </row>
    <row r="13" spans="1:24" ht="18" customHeight="1" thickTop="1" x14ac:dyDescent="0.3">
      <c r="W13" s="165"/>
      <c r="X13" s="165"/>
    </row>
  </sheetData>
  <autoFilter ref="A8:W9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1A80CC-0D7D-4D9D-8243-5E972A0FCBD6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4d52836b-ce72-4b89-82f9-d65d5dfc828e"/>
    <ds:schemaRef ds:uri="http://schemas.openxmlformats.org/package/2006/metadata/core-properties"/>
    <ds:schemaRef ds:uri="8182470c-9c64-4c0e-a68a-a1f556439e59"/>
    <ds:schemaRef ds:uri="http://purl.org/dc/elements/1.1/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1F9FB4-E847-45D3-90C7-0B4FF42AF0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3A0CB-4E69-49A5-A3DB-5546A8B78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34</vt:i4>
      </vt:variant>
    </vt:vector>
  </HeadingPairs>
  <TitlesOfParts>
    <vt:vector size="52" baseType="lpstr">
      <vt:lpstr>IPC-6</vt:lpstr>
      <vt:lpstr>Contract</vt:lpstr>
      <vt:lpstr>Joints 20mm</vt:lpstr>
      <vt:lpstr>Joints 30mm</vt:lpstr>
      <vt:lpstr>FF 2"</vt:lpstr>
      <vt:lpstr>FF 3"</vt:lpstr>
      <vt:lpstr>FF 6"</vt:lpstr>
      <vt:lpstr>CHW 3"</vt:lpstr>
      <vt:lpstr>CHW 4"</vt:lpstr>
      <vt:lpstr>conduit &amp; cable pipe</vt:lpstr>
      <vt:lpstr>Plastic pipe 2"</vt:lpstr>
      <vt:lpstr>Plastic pipe 3"</vt:lpstr>
      <vt:lpstr>Plastic pipe 4"</vt:lpstr>
      <vt:lpstr>Plastic pipe 6"</vt:lpstr>
      <vt:lpstr>Plastic pipe 8" </vt:lpstr>
      <vt:lpstr>civil opening</vt:lpstr>
      <vt:lpstr>duct</vt:lpstr>
      <vt:lpstr>civil opening (FR 230)</vt:lpstr>
      <vt:lpstr>'CHW 3"'!Print_Area</vt:lpstr>
      <vt:lpstr>'CHW 4"'!Print_Area</vt:lpstr>
      <vt:lpstr>'civil opening'!Print_Area</vt:lpstr>
      <vt:lpstr>'civil opening (FR 230)'!Print_Area</vt:lpstr>
      <vt:lpstr>'conduit &amp; cable pipe'!Print_Area</vt:lpstr>
      <vt:lpstr>Contract!Print_Area</vt:lpstr>
      <vt:lpstr>duct!Print_Area</vt:lpstr>
      <vt:lpstr>'FF 2"'!Print_Area</vt:lpstr>
      <vt:lpstr>'FF 3"'!Print_Area</vt:lpstr>
      <vt:lpstr>'FF 6"'!Print_Area</vt:lpstr>
      <vt:lpstr>'IPC-6'!Print_Area</vt:lpstr>
      <vt:lpstr>'Joints 20mm'!Print_Area</vt:lpstr>
      <vt:lpstr>'Joints 30mm'!Print_Area</vt:lpstr>
      <vt:lpstr>'Plastic pipe 2"'!Print_Area</vt:lpstr>
      <vt:lpstr>'Plastic pipe 3"'!Print_Area</vt:lpstr>
      <vt:lpstr>'Plastic pipe 4"'!Print_Area</vt:lpstr>
      <vt:lpstr>'Plastic pipe 6"'!Print_Area</vt:lpstr>
      <vt:lpstr>'Plastic pipe 8" '!Print_Area</vt:lpstr>
      <vt:lpstr>'CHW 3"'!Print_Titles</vt:lpstr>
      <vt:lpstr>'CHW 4"'!Print_Titles</vt:lpstr>
      <vt:lpstr>'civil opening'!Print_Titles</vt:lpstr>
      <vt:lpstr>'civil opening (FR 230)'!Print_Titles</vt:lpstr>
      <vt:lpstr>'conduit &amp; cable pipe'!Print_Titles</vt:lpstr>
      <vt:lpstr>duct!Print_Titles</vt:lpstr>
      <vt:lpstr>'FF 2"'!Print_Titles</vt:lpstr>
      <vt:lpstr>'FF 3"'!Print_Titles</vt:lpstr>
      <vt:lpstr>'FF 6"'!Print_Titles</vt:lpstr>
      <vt:lpstr>'Joints 20mm'!Print_Titles</vt:lpstr>
      <vt:lpstr>'Joints 30mm'!Print_Titles</vt:lpstr>
      <vt:lpstr>'Plastic pipe 2"'!Print_Titles</vt:lpstr>
      <vt:lpstr>'Plastic pipe 3"'!Print_Titles</vt:lpstr>
      <vt:lpstr>'Plastic pipe 4"'!Print_Titles</vt:lpstr>
      <vt:lpstr>'Plastic pipe 6"'!Print_Titles</vt:lpstr>
      <vt:lpstr>'Plastic pipe 8"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ACER</cp:lastModifiedBy>
  <cp:lastPrinted>2022-11-23T09:08:23Z</cp:lastPrinted>
  <dcterms:created xsi:type="dcterms:W3CDTF">2015-06-05T18:17:20Z</dcterms:created>
  <dcterms:modified xsi:type="dcterms:W3CDTF">2022-12-15T07:54:30Z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</Properties>
</file>